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pablo\Documents\TMSA\Ctos Infra\2026\TMSA-SAM-05-2026 Adecuaciones 20 de julio\"/>
    </mc:Choice>
  </mc:AlternateContent>
  <xr:revisionPtr revIDLastSave="0" documentId="13_ncr:1_{790822FA-84D3-443A-90FD-BAEF362DE174}" xr6:coauthVersionLast="47" xr6:coauthVersionMax="47" xr10:uidLastSave="{00000000-0000-0000-0000-000000000000}"/>
  <bookViews>
    <workbookView xWindow="-110" yWindow="-110" windowWidth="19420" windowHeight="10300" xr2:uid="{8DE20A4C-AA0B-4C3F-8BF8-5D92E30E9F1E}"/>
  </bookViews>
  <sheets>
    <sheet name="PPTO GENERAL" sheetId="1" r:id="rId1"/>
    <sheet name="MEMORIA"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4" i="1" l="1"/>
  <c r="H173" i="1"/>
  <c r="H172" i="1"/>
  <c r="H171" i="1"/>
  <c r="H170" i="1"/>
  <c r="H169" i="1"/>
  <c r="H161" i="1"/>
  <c r="F1290" i="2"/>
  <c r="E1289" i="2"/>
  <c r="E1262" i="2"/>
  <c r="F1263" i="2"/>
  <c r="I1238" i="2"/>
  <c r="E1235" i="2"/>
  <c r="F1236" i="2"/>
  <c r="E1208" i="2"/>
  <c r="F1209" i="2"/>
  <c r="E1181" i="2"/>
  <c r="F1182" i="2"/>
  <c r="E1154" i="2"/>
  <c r="F1155" i="2"/>
  <c r="E1127" i="2"/>
  <c r="F1128" i="2"/>
  <c r="E1100" i="2"/>
  <c r="F1101" i="2"/>
  <c r="E1073" i="2"/>
  <c r="F1074" i="2"/>
  <c r="E1046" i="2"/>
  <c r="F1047" i="2"/>
  <c r="F82" i="1"/>
  <c r="H82" i="1" s="1"/>
  <c r="E1019" i="2"/>
  <c r="F1020" i="2"/>
  <c r="E992" i="2"/>
  <c r="F993" i="2"/>
  <c r="E965" i="2"/>
  <c r="F966" i="2"/>
  <c r="E938" i="2"/>
  <c r="F939" i="2"/>
  <c r="E911" i="2"/>
  <c r="F912" i="2"/>
  <c r="E884" i="2"/>
  <c r="F885" i="2"/>
  <c r="E856" i="2"/>
  <c r="F857" i="2"/>
  <c r="E829" i="2"/>
  <c r="F830" i="2"/>
  <c r="E802" i="2"/>
  <c r="F803" i="2"/>
  <c r="E775" i="2"/>
  <c r="F776" i="2"/>
  <c r="E748" i="2"/>
  <c r="F749" i="2"/>
  <c r="E721" i="2"/>
  <c r="F722" i="2"/>
  <c r="E694" i="2"/>
  <c r="F695" i="2"/>
  <c r="E667" i="2"/>
  <c r="F668" i="2"/>
  <c r="E640" i="2"/>
  <c r="F641" i="2"/>
  <c r="H616" i="2"/>
  <c r="E613" i="2"/>
  <c r="F614" i="2"/>
  <c r="E586" i="2"/>
  <c r="F587" i="2"/>
  <c r="F560" i="2"/>
  <c r="E559" i="2"/>
  <c r="E532" i="2"/>
  <c r="F533" i="2"/>
  <c r="E505" i="2"/>
  <c r="F506" i="2"/>
  <c r="E478" i="2"/>
  <c r="F479" i="2"/>
  <c r="E451" i="2"/>
  <c r="F452" i="2"/>
  <c r="E424" i="2"/>
  <c r="F425" i="2"/>
  <c r="F398" i="2"/>
  <c r="E397" i="2"/>
  <c r="E370" i="2"/>
  <c r="F371" i="2"/>
  <c r="E316" i="2"/>
  <c r="F317" i="2"/>
  <c r="E289" i="2"/>
  <c r="F290" i="2"/>
  <c r="E262" i="2"/>
  <c r="F263" i="2"/>
  <c r="E235" i="2"/>
  <c r="F236" i="2"/>
  <c r="F209" i="2"/>
  <c r="E208" i="2"/>
  <c r="F182" i="2"/>
  <c r="E181" i="2"/>
  <c r="F156" i="2"/>
  <c r="E155" i="2"/>
  <c r="F129" i="2"/>
  <c r="E128" i="2"/>
  <c r="F102" i="2"/>
  <c r="E101" i="2"/>
  <c r="F75" i="2"/>
  <c r="E74" i="2"/>
  <c r="E47" i="2"/>
  <c r="E20" i="2"/>
  <c r="F48" i="2"/>
  <c r="F21" i="2"/>
  <c r="L1216" i="2" l="1"/>
  <c r="L1215" i="2"/>
  <c r="L1214" i="2"/>
  <c r="L1213" i="2"/>
  <c r="I1212" i="2"/>
  <c r="L1212" i="2" s="1"/>
  <c r="L1211" i="2"/>
  <c r="L1161" i="2"/>
  <c r="L1160" i="2"/>
  <c r="L1159" i="2"/>
  <c r="L1158" i="2"/>
  <c r="L1157" i="2"/>
  <c r="I1130" i="2"/>
  <c r="L1137" i="2"/>
  <c r="L1136" i="2"/>
  <c r="L1135" i="2"/>
  <c r="L1134" i="2"/>
  <c r="L1133" i="2"/>
  <c r="L1132" i="2"/>
  <c r="L1131" i="2"/>
  <c r="F98" i="1"/>
  <c r="L862" i="2"/>
  <c r="L863" i="2"/>
  <c r="L864" i="2"/>
  <c r="H589" i="2"/>
  <c r="L563" i="2"/>
  <c r="L54" i="2"/>
  <c r="L55" i="2"/>
  <c r="L56" i="2"/>
  <c r="L865" i="2"/>
  <c r="H50" i="1"/>
  <c r="H52" i="1"/>
  <c r="H53" i="1"/>
  <c r="H54" i="1"/>
  <c r="H55" i="1"/>
  <c r="H61" i="1"/>
  <c r="H62" i="1"/>
  <c r="H63" i="1"/>
  <c r="H64" i="1"/>
  <c r="H70" i="1"/>
  <c r="H80" i="1"/>
  <c r="H111" i="1"/>
  <c r="H112" i="1"/>
  <c r="H113" i="1"/>
  <c r="H126" i="1"/>
  <c r="H127" i="1"/>
  <c r="H128" i="1"/>
  <c r="H129" i="1"/>
  <c r="H132" i="1"/>
  <c r="H147" i="1"/>
  <c r="H148" i="1"/>
  <c r="H149" i="1"/>
  <c r="H151" i="1"/>
  <c r="H152" i="1"/>
  <c r="H153" i="1"/>
  <c r="H155" i="1"/>
  <c r="H157" i="1"/>
  <c r="H158" i="1"/>
  <c r="H160" i="1"/>
  <c r="H159" i="1" s="1"/>
  <c r="H125" i="1" l="1"/>
  <c r="H110" i="1"/>
  <c r="F146" i="1"/>
  <c r="H146" i="1" s="1"/>
  <c r="F145" i="1"/>
  <c r="H145" i="1" s="1"/>
  <c r="L1423" i="2"/>
  <c r="L1422" i="2"/>
  <c r="L1421" i="2"/>
  <c r="L1420" i="2"/>
  <c r="L1419" i="2"/>
  <c r="L1418" i="2"/>
  <c r="L1417" i="2"/>
  <c r="L1416" i="2"/>
  <c r="L1415" i="2"/>
  <c r="L1414" i="2"/>
  <c r="L1413" i="2"/>
  <c r="L1412" i="2"/>
  <c r="L1411" i="2"/>
  <c r="L1410" i="2"/>
  <c r="L1409" i="2"/>
  <c r="L1408" i="2"/>
  <c r="L1407" i="2"/>
  <c r="L1406" i="2"/>
  <c r="L1405" i="2"/>
  <c r="L1404" i="2"/>
  <c r="L1403" i="2"/>
  <c r="L1402" i="2"/>
  <c r="L1395" i="2"/>
  <c r="L1394" i="2"/>
  <c r="L1393" i="2"/>
  <c r="L1392" i="2"/>
  <c r="L1391" i="2"/>
  <c r="L1390" i="2"/>
  <c r="L1389" i="2"/>
  <c r="L1388" i="2"/>
  <c r="L1387" i="2"/>
  <c r="L1386" i="2"/>
  <c r="L1385" i="2"/>
  <c r="L1384" i="2"/>
  <c r="L1383" i="2"/>
  <c r="L1382" i="2"/>
  <c r="L1381" i="2"/>
  <c r="L1380" i="2"/>
  <c r="L1379" i="2"/>
  <c r="L1378" i="2"/>
  <c r="L1377" i="2"/>
  <c r="L1376" i="2"/>
  <c r="L1375" i="2"/>
  <c r="L1374" i="2"/>
  <c r="F142" i="1"/>
  <c r="H142" i="1" s="1"/>
  <c r="F137" i="1"/>
  <c r="H137" i="1" s="1"/>
  <c r="F135" i="1"/>
  <c r="H135" i="1" s="1"/>
  <c r="L1340" i="2"/>
  <c r="L1339" i="2"/>
  <c r="L1338" i="2"/>
  <c r="L1337" i="2"/>
  <c r="L1336" i="2"/>
  <c r="L1335" i="2"/>
  <c r="L1334" i="2"/>
  <c r="L1333" i="2"/>
  <c r="L1332" i="2"/>
  <c r="L1331" i="2"/>
  <c r="L1330" i="2"/>
  <c r="L1329" i="2"/>
  <c r="L1328" i="2"/>
  <c r="L1327" i="2"/>
  <c r="L1326" i="2"/>
  <c r="L1325" i="2"/>
  <c r="L1324" i="2"/>
  <c r="L1323" i="2"/>
  <c r="L1322" i="2"/>
  <c r="L1321" i="2"/>
  <c r="L1320" i="2"/>
  <c r="L1319" i="2"/>
  <c r="L1286" i="2"/>
  <c r="L1285" i="2"/>
  <c r="L1284" i="2"/>
  <c r="L1283" i="2"/>
  <c r="L1282" i="2"/>
  <c r="L1281" i="2"/>
  <c r="L1280" i="2"/>
  <c r="L1279" i="2"/>
  <c r="L1278" i="2"/>
  <c r="L1277" i="2"/>
  <c r="L1276" i="2"/>
  <c r="L1275" i="2"/>
  <c r="L1274" i="2"/>
  <c r="L1273" i="2"/>
  <c r="L1272" i="2"/>
  <c r="L1271" i="2"/>
  <c r="L1270" i="2"/>
  <c r="L1269" i="2"/>
  <c r="L1268" i="2"/>
  <c r="L1267" i="2"/>
  <c r="L1266" i="2"/>
  <c r="L1265" i="2"/>
  <c r="L1205" i="2"/>
  <c r="L1204" i="2"/>
  <c r="L1203" i="2"/>
  <c r="L1202" i="2"/>
  <c r="L1201" i="2"/>
  <c r="L1200" i="2"/>
  <c r="L1199" i="2"/>
  <c r="L1198" i="2"/>
  <c r="L1197" i="2"/>
  <c r="L1196" i="2"/>
  <c r="L1195" i="2"/>
  <c r="L1194" i="2"/>
  <c r="L1193" i="2"/>
  <c r="L1192" i="2"/>
  <c r="L1191" i="2"/>
  <c r="L1190" i="2"/>
  <c r="L1189" i="2"/>
  <c r="L1188" i="2"/>
  <c r="L1187" i="2"/>
  <c r="L1186" i="2"/>
  <c r="L1185" i="2"/>
  <c r="L1184" i="2"/>
  <c r="L853" i="2"/>
  <c r="L852" i="2"/>
  <c r="L851" i="2"/>
  <c r="L850" i="2"/>
  <c r="L849" i="2"/>
  <c r="L848" i="2"/>
  <c r="L847" i="2"/>
  <c r="L846" i="2"/>
  <c r="L845" i="2"/>
  <c r="L844" i="2"/>
  <c r="L843" i="2"/>
  <c r="L842" i="2"/>
  <c r="L841" i="2"/>
  <c r="L840" i="2"/>
  <c r="L839" i="2"/>
  <c r="L838" i="2"/>
  <c r="L837" i="2"/>
  <c r="L836" i="2"/>
  <c r="L835" i="2"/>
  <c r="L834" i="2"/>
  <c r="L833" i="2"/>
  <c r="L832" i="2"/>
  <c r="L826" i="2"/>
  <c r="L825" i="2"/>
  <c r="L824" i="2"/>
  <c r="L823" i="2"/>
  <c r="L822" i="2"/>
  <c r="L821" i="2"/>
  <c r="L820" i="2"/>
  <c r="L819" i="2"/>
  <c r="L818" i="2"/>
  <c r="L817" i="2"/>
  <c r="L816" i="2"/>
  <c r="L815" i="2"/>
  <c r="L814" i="2"/>
  <c r="L813" i="2"/>
  <c r="L812" i="2"/>
  <c r="L811" i="2"/>
  <c r="L810" i="2"/>
  <c r="L809" i="2"/>
  <c r="L808" i="2"/>
  <c r="L807" i="2"/>
  <c r="L806" i="2"/>
  <c r="L805" i="2"/>
  <c r="L718" i="2"/>
  <c r="L717" i="2"/>
  <c r="L716" i="2"/>
  <c r="L715" i="2"/>
  <c r="L714" i="2"/>
  <c r="L713" i="2"/>
  <c r="L712" i="2"/>
  <c r="L711" i="2"/>
  <c r="L710" i="2"/>
  <c r="L709" i="2"/>
  <c r="L708" i="2"/>
  <c r="L707" i="2"/>
  <c r="L706" i="2"/>
  <c r="L705" i="2"/>
  <c r="L704" i="2"/>
  <c r="L703" i="2"/>
  <c r="L702" i="2"/>
  <c r="L700" i="2"/>
  <c r="L699" i="2"/>
  <c r="L698" i="2"/>
  <c r="L697" i="2"/>
  <c r="H124" i="1" l="1"/>
  <c r="L1424" i="2"/>
  <c r="L1396" i="2"/>
  <c r="F143" i="1" s="1"/>
  <c r="H143" i="1" s="1"/>
  <c r="L1341" i="2"/>
  <c r="L1287" i="2"/>
  <c r="F122" i="1" s="1"/>
  <c r="H122" i="1" s="1"/>
  <c r="L1206" i="2"/>
  <c r="F116" i="1" s="1"/>
  <c r="H116" i="1" s="1"/>
  <c r="L854" i="2"/>
  <c r="F88" i="1" s="1"/>
  <c r="H88" i="1" s="1"/>
  <c r="L827" i="2"/>
  <c r="F87" i="1" s="1"/>
  <c r="H87" i="1" s="1"/>
  <c r="L719" i="2"/>
  <c r="F81" i="1" s="1"/>
  <c r="H81" i="1" s="1"/>
  <c r="F117" i="1" l="1"/>
  <c r="H117" i="1" s="1"/>
  <c r="L1477" i="2"/>
  <c r="L1476" i="2"/>
  <c r="L1475" i="2"/>
  <c r="L1474" i="2"/>
  <c r="L1473" i="2"/>
  <c r="L1472" i="2"/>
  <c r="L1471" i="2"/>
  <c r="L1470" i="2"/>
  <c r="L1469" i="2"/>
  <c r="L1468" i="2"/>
  <c r="L1467" i="2"/>
  <c r="L1466" i="2"/>
  <c r="L1465" i="2"/>
  <c r="L1464" i="2"/>
  <c r="L1463" i="2"/>
  <c r="L1462" i="2"/>
  <c r="L1461" i="2"/>
  <c r="L1460" i="2"/>
  <c r="L1459" i="2"/>
  <c r="L1458" i="2"/>
  <c r="L1457" i="2"/>
  <c r="L1456" i="2"/>
  <c r="L1450" i="2"/>
  <c r="L1449" i="2"/>
  <c r="L1448" i="2"/>
  <c r="L1447" i="2"/>
  <c r="L1446" i="2"/>
  <c r="L1445" i="2"/>
  <c r="L1444" i="2"/>
  <c r="L1443" i="2"/>
  <c r="L1442" i="2"/>
  <c r="L1441" i="2"/>
  <c r="L1440" i="2"/>
  <c r="L1439" i="2"/>
  <c r="L1438" i="2"/>
  <c r="L1437" i="2"/>
  <c r="L1436" i="2"/>
  <c r="L1435" i="2"/>
  <c r="L1434" i="2"/>
  <c r="L1433" i="2"/>
  <c r="L1432" i="2"/>
  <c r="L1431" i="2"/>
  <c r="L1429" i="2"/>
  <c r="L1349" i="2"/>
  <c r="L1348" i="2"/>
  <c r="L1347" i="2"/>
  <c r="L1368" i="2"/>
  <c r="L1367" i="2"/>
  <c r="L1366" i="2"/>
  <c r="L1365" i="2"/>
  <c r="L1364" i="2"/>
  <c r="L1363" i="2"/>
  <c r="L1362" i="2"/>
  <c r="L1361" i="2"/>
  <c r="L1360" i="2"/>
  <c r="L1359" i="2"/>
  <c r="L1358" i="2"/>
  <c r="L1357" i="2"/>
  <c r="L1356" i="2"/>
  <c r="L1355" i="2"/>
  <c r="L1354" i="2"/>
  <c r="L1353" i="2"/>
  <c r="L1352" i="2"/>
  <c r="L1351" i="2"/>
  <c r="L1350" i="2"/>
  <c r="H140" i="1"/>
  <c r="L935" i="2"/>
  <c r="L934" i="2"/>
  <c r="L933" i="2"/>
  <c r="L932" i="2"/>
  <c r="L931" i="2"/>
  <c r="L930" i="2"/>
  <c r="L929" i="2"/>
  <c r="L928" i="2"/>
  <c r="L927" i="2"/>
  <c r="L926" i="2"/>
  <c r="L925" i="2"/>
  <c r="L924" i="2"/>
  <c r="L923" i="2"/>
  <c r="L922" i="2"/>
  <c r="L921" i="2"/>
  <c r="L920" i="2"/>
  <c r="L919" i="2"/>
  <c r="L918" i="2"/>
  <c r="L917" i="2"/>
  <c r="L916" i="2"/>
  <c r="L915" i="2"/>
  <c r="L914" i="2"/>
  <c r="I400" i="2"/>
  <c r="L400" i="2" s="1"/>
  <c r="L401" i="2"/>
  <c r="L402" i="2"/>
  <c r="L403" i="2"/>
  <c r="L404" i="2"/>
  <c r="L405" i="2"/>
  <c r="L406" i="2"/>
  <c r="L407" i="2"/>
  <c r="L408" i="2"/>
  <c r="L409" i="2"/>
  <c r="L410" i="2"/>
  <c r="L411" i="2"/>
  <c r="L412" i="2"/>
  <c r="L413" i="2"/>
  <c r="L414" i="2"/>
  <c r="L415" i="2"/>
  <c r="L416" i="2"/>
  <c r="L417" i="2"/>
  <c r="L418" i="2"/>
  <c r="L419" i="2"/>
  <c r="L420" i="2"/>
  <c r="L421" i="2"/>
  <c r="I375" i="2"/>
  <c r="L375" i="2" s="1"/>
  <c r="I374" i="2"/>
  <c r="L374" i="2" s="1"/>
  <c r="I373" i="2"/>
  <c r="L373" i="2" s="1"/>
  <c r="F56" i="1"/>
  <c r="H56" i="1" s="1"/>
  <c r="L348" i="2"/>
  <c r="L1007" i="2"/>
  <c r="L1006" i="2"/>
  <c r="L1005" i="2"/>
  <c r="L394" i="2"/>
  <c r="L393" i="2"/>
  <c r="L392" i="2"/>
  <c r="L391" i="2"/>
  <c r="L390" i="2"/>
  <c r="L389" i="2"/>
  <c r="L388" i="2"/>
  <c r="L387" i="2"/>
  <c r="L386" i="2"/>
  <c r="L385" i="2"/>
  <c r="L384" i="2"/>
  <c r="L383" i="2"/>
  <c r="L382" i="2"/>
  <c r="L381" i="2"/>
  <c r="L380" i="2"/>
  <c r="L379" i="2"/>
  <c r="L378" i="2"/>
  <c r="L377" i="2"/>
  <c r="L376" i="2"/>
  <c r="L367" i="2"/>
  <c r="L366" i="2"/>
  <c r="L365" i="2"/>
  <c r="L364" i="2"/>
  <c r="L363" i="2"/>
  <c r="L362" i="2"/>
  <c r="L361" i="2"/>
  <c r="L360" i="2"/>
  <c r="L359" i="2"/>
  <c r="L358" i="2"/>
  <c r="L357" i="2"/>
  <c r="L356" i="2"/>
  <c r="L355" i="2"/>
  <c r="L354" i="2"/>
  <c r="L353" i="2"/>
  <c r="L352" i="2"/>
  <c r="L351" i="2"/>
  <c r="L350" i="2"/>
  <c r="L349" i="2"/>
  <c r="F57" i="1" s="1"/>
  <c r="H57" i="1" s="1"/>
  <c r="L347" i="2"/>
  <c r="I293" i="2"/>
  <c r="L293" i="2" s="1"/>
  <c r="I592" i="2"/>
  <c r="L592" i="2" s="1"/>
  <c r="I619" i="2"/>
  <c r="L619" i="2" s="1"/>
  <c r="L1313" i="2"/>
  <c r="L1312" i="2"/>
  <c r="L1311" i="2"/>
  <c r="L1310" i="2"/>
  <c r="L1309" i="2"/>
  <c r="L1308" i="2"/>
  <c r="L1307" i="2"/>
  <c r="L1306" i="2"/>
  <c r="L1305" i="2"/>
  <c r="L1304" i="2"/>
  <c r="L1303" i="2"/>
  <c r="L1302" i="2"/>
  <c r="L1301" i="2"/>
  <c r="L1300" i="2"/>
  <c r="L1299" i="2"/>
  <c r="L1298" i="2"/>
  <c r="L1297" i="2"/>
  <c r="L1296" i="2"/>
  <c r="L1295" i="2"/>
  <c r="L1294" i="2"/>
  <c r="L1293" i="2"/>
  <c r="L1292" i="2"/>
  <c r="L1259" i="2"/>
  <c r="L1258" i="2"/>
  <c r="L1257" i="2"/>
  <c r="L1256" i="2"/>
  <c r="L1255" i="2"/>
  <c r="L1254" i="2"/>
  <c r="L1253" i="2"/>
  <c r="L1252" i="2"/>
  <c r="L1251" i="2"/>
  <c r="L1250" i="2"/>
  <c r="L1249" i="2"/>
  <c r="L1248" i="2"/>
  <c r="L1247" i="2"/>
  <c r="L1246" i="2"/>
  <c r="L1245" i="2"/>
  <c r="L1244" i="2"/>
  <c r="L1243" i="2"/>
  <c r="L1242" i="2"/>
  <c r="L1241" i="2"/>
  <c r="L1240" i="2"/>
  <c r="L1239" i="2"/>
  <c r="L1238" i="2"/>
  <c r="L1232" i="2"/>
  <c r="L1231" i="2"/>
  <c r="L1230" i="2"/>
  <c r="L1229" i="2"/>
  <c r="L1228" i="2"/>
  <c r="L1227" i="2"/>
  <c r="L1226" i="2"/>
  <c r="L1225" i="2"/>
  <c r="L1224" i="2"/>
  <c r="L1223" i="2"/>
  <c r="L1222" i="2"/>
  <c r="L1221" i="2"/>
  <c r="L1220" i="2"/>
  <c r="L1219" i="2"/>
  <c r="L1218" i="2"/>
  <c r="L1217" i="2"/>
  <c r="L1178" i="2"/>
  <c r="L1177" i="2"/>
  <c r="L1176" i="2"/>
  <c r="L1175" i="2"/>
  <c r="L1174" i="2"/>
  <c r="L1173" i="2"/>
  <c r="L1172" i="2"/>
  <c r="L1171" i="2"/>
  <c r="L1170" i="2"/>
  <c r="L1169" i="2"/>
  <c r="L1168" i="2"/>
  <c r="L1167" i="2"/>
  <c r="L1166" i="2"/>
  <c r="L1165" i="2"/>
  <c r="L1164" i="2"/>
  <c r="L1163" i="2"/>
  <c r="L1162" i="2"/>
  <c r="L1130" i="2"/>
  <c r="L1081" i="2"/>
  <c r="L1079" i="2"/>
  <c r="L1078" i="2"/>
  <c r="L1151" i="2"/>
  <c r="L1150" i="2"/>
  <c r="L1149" i="2"/>
  <c r="L1148" i="2"/>
  <c r="L1147" i="2"/>
  <c r="L1146" i="2"/>
  <c r="L1145" i="2"/>
  <c r="L1144" i="2"/>
  <c r="L1143" i="2"/>
  <c r="L1142" i="2"/>
  <c r="L1141" i="2"/>
  <c r="L1140" i="2"/>
  <c r="L1139" i="2"/>
  <c r="L1138" i="2"/>
  <c r="L1082" i="2"/>
  <c r="L1080" i="2"/>
  <c r="L1077" i="2"/>
  <c r="L1076" i="2"/>
  <c r="L869" i="2"/>
  <c r="L868" i="2"/>
  <c r="L867" i="2"/>
  <c r="L866" i="2"/>
  <c r="L1124" i="2"/>
  <c r="L1123" i="2"/>
  <c r="L1122" i="2"/>
  <c r="L1121" i="2"/>
  <c r="L1120" i="2"/>
  <c r="L1119" i="2"/>
  <c r="L1118" i="2"/>
  <c r="L1117" i="2"/>
  <c r="L1116" i="2"/>
  <c r="L1115" i="2"/>
  <c r="L1114" i="2"/>
  <c r="L1113" i="2"/>
  <c r="L1112" i="2"/>
  <c r="L1111" i="2"/>
  <c r="L1110" i="2"/>
  <c r="L1109" i="2"/>
  <c r="L1108" i="2"/>
  <c r="L1107" i="2"/>
  <c r="L1106" i="2"/>
  <c r="L1105" i="2"/>
  <c r="L1104" i="2"/>
  <c r="L1103" i="2"/>
  <c r="I1049" i="2"/>
  <c r="L1049" i="2" s="1"/>
  <c r="L1097" i="2"/>
  <c r="L1096" i="2"/>
  <c r="L1095" i="2"/>
  <c r="L1094" i="2"/>
  <c r="L1093" i="2"/>
  <c r="L1092" i="2"/>
  <c r="L1091" i="2"/>
  <c r="L1090" i="2"/>
  <c r="L1089" i="2"/>
  <c r="L1088" i="2"/>
  <c r="L1087" i="2"/>
  <c r="L1086" i="2"/>
  <c r="L1085" i="2"/>
  <c r="L1084" i="2"/>
  <c r="L1083" i="2"/>
  <c r="L1070" i="2"/>
  <c r="L1069" i="2"/>
  <c r="L1068" i="2"/>
  <c r="L1067" i="2"/>
  <c r="L1066" i="2"/>
  <c r="L1065" i="2"/>
  <c r="L1064" i="2"/>
  <c r="L1063" i="2"/>
  <c r="L1062" i="2"/>
  <c r="L1061" i="2"/>
  <c r="L1060" i="2"/>
  <c r="L1059" i="2"/>
  <c r="L1058" i="2"/>
  <c r="L1057" i="2"/>
  <c r="L1056" i="2"/>
  <c r="L1055" i="2"/>
  <c r="L1054" i="2"/>
  <c r="L1053" i="2"/>
  <c r="L1052" i="2"/>
  <c r="L1051" i="2"/>
  <c r="L1050" i="2"/>
  <c r="L908" i="2"/>
  <c r="L907" i="2"/>
  <c r="L906" i="2"/>
  <c r="L905" i="2"/>
  <c r="L904" i="2"/>
  <c r="L903" i="2"/>
  <c r="L902" i="2"/>
  <c r="L901" i="2"/>
  <c r="L900" i="2"/>
  <c r="L899" i="2"/>
  <c r="L898" i="2"/>
  <c r="L897" i="2"/>
  <c r="L896" i="2"/>
  <c r="L895" i="2"/>
  <c r="L894" i="2"/>
  <c r="L893" i="2"/>
  <c r="L892" i="2"/>
  <c r="L891" i="2"/>
  <c r="L890" i="2"/>
  <c r="L889" i="2"/>
  <c r="L888" i="2"/>
  <c r="L887" i="2"/>
  <c r="L1043" i="2"/>
  <c r="L1042" i="2"/>
  <c r="L1041" i="2"/>
  <c r="L1040" i="2"/>
  <c r="L1039" i="2"/>
  <c r="L1038" i="2"/>
  <c r="L1037" i="2"/>
  <c r="L1036" i="2"/>
  <c r="L1035" i="2"/>
  <c r="L1034" i="2"/>
  <c r="L1033" i="2"/>
  <c r="L1032" i="2"/>
  <c r="L1031" i="2"/>
  <c r="L1030" i="2"/>
  <c r="L1029" i="2"/>
  <c r="L1028" i="2"/>
  <c r="L1027" i="2"/>
  <c r="L1026" i="2"/>
  <c r="L1025" i="2"/>
  <c r="L1024" i="2"/>
  <c r="L1023" i="2"/>
  <c r="L1022" i="2"/>
  <c r="L971" i="2"/>
  <c r="L970" i="2"/>
  <c r="L969" i="2"/>
  <c r="L968" i="2"/>
  <c r="L1016" i="2"/>
  <c r="L1015" i="2"/>
  <c r="L1014" i="2"/>
  <c r="L1013" i="2"/>
  <c r="L1012" i="2"/>
  <c r="L1011" i="2"/>
  <c r="L1010" i="2"/>
  <c r="L1009" i="2"/>
  <c r="L1008" i="2"/>
  <c r="L1004" i="2"/>
  <c r="L1003" i="2"/>
  <c r="L1002" i="2"/>
  <c r="L1001" i="2"/>
  <c r="L1000" i="2"/>
  <c r="L999" i="2"/>
  <c r="L998" i="2"/>
  <c r="L997" i="2"/>
  <c r="L996" i="2"/>
  <c r="L995" i="2"/>
  <c r="L989" i="2"/>
  <c r="L988" i="2"/>
  <c r="L987" i="2"/>
  <c r="L986" i="2"/>
  <c r="L985" i="2"/>
  <c r="L984" i="2"/>
  <c r="L983" i="2"/>
  <c r="L982" i="2"/>
  <c r="L981" i="2"/>
  <c r="L980" i="2"/>
  <c r="L979" i="2"/>
  <c r="L978" i="2"/>
  <c r="L977" i="2"/>
  <c r="L976" i="2"/>
  <c r="L975" i="2"/>
  <c r="L974" i="2"/>
  <c r="L973" i="2"/>
  <c r="L972" i="2"/>
  <c r="H98" i="1"/>
  <c r="L859" i="2"/>
  <c r="L962" i="2"/>
  <c r="L961" i="2"/>
  <c r="L960" i="2"/>
  <c r="L959" i="2"/>
  <c r="L958" i="2"/>
  <c r="L957" i="2"/>
  <c r="L956" i="2"/>
  <c r="L955" i="2"/>
  <c r="L954" i="2"/>
  <c r="L953" i="2"/>
  <c r="L952" i="2"/>
  <c r="L951" i="2"/>
  <c r="L950" i="2"/>
  <c r="L949" i="2"/>
  <c r="L948" i="2"/>
  <c r="L947" i="2"/>
  <c r="L946" i="2"/>
  <c r="L945" i="2"/>
  <c r="L944" i="2"/>
  <c r="L943" i="2"/>
  <c r="L942" i="2"/>
  <c r="L941" i="2"/>
  <c r="L881" i="2"/>
  <c r="L880" i="2"/>
  <c r="L879" i="2"/>
  <c r="L878" i="2"/>
  <c r="L877" i="2"/>
  <c r="L876" i="2"/>
  <c r="L875" i="2"/>
  <c r="L874" i="2"/>
  <c r="L873" i="2"/>
  <c r="L872" i="2"/>
  <c r="L871" i="2"/>
  <c r="L870" i="2"/>
  <c r="L861" i="2"/>
  <c r="L860" i="2"/>
  <c r="L799" i="2"/>
  <c r="L798" i="2"/>
  <c r="L797" i="2"/>
  <c r="L796" i="2"/>
  <c r="L795" i="2"/>
  <c r="L794" i="2"/>
  <c r="L793" i="2"/>
  <c r="L792" i="2"/>
  <c r="L791" i="2"/>
  <c r="L790" i="2"/>
  <c r="L789" i="2"/>
  <c r="L788" i="2"/>
  <c r="L787" i="2"/>
  <c r="L786" i="2"/>
  <c r="L785" i="2"/>
  <c r="L784" i="2"/>
  <c r="L783" i="2"/>
  <c r="L782" i="2"/>
  <c r="L781" i="2"/>
  <c r="L780" i="2"/>
  <c r="L779" i="2"/>
  <c r="L778" i="2"/>
  <c r="L772" i="2"/>
  <c r="L771" i="2"/>
  <c r="L770" i="2"/>
  <c r="L769" i="2"/>
  <c r="L768" i="2"/>
  <c r="L767" i="2"/>
  <c r="L766" i="2"/>
  <c r="L765" i="2"/>
  <c r="L764" i="2"/>
  <c r="L763" i="2"/>
  <c r="L762" i="2"/>
  <c r="L761" i="2"/>
  <c r="L760" i="2"/>
  <c r="L759" i="2"/>
  <c r="L758" i="2"/>
  <c r="L757" i="2"/>
  <c r="L756" i="2"/>
  <c r="L755" i="2"/>
  <c r="L754" i="2"/>
  <c r="L753" i="2"/>
  <c r="L752" i="2"/>
  <c r="L751" i="2"/>
  <c r="L618" i="2"/>
  <c r="L617" i="2"/>
  <c r="L616" i="2"/>
  <c r="L745" i="2"/>
  <c r="L744" i="2"/>
  <c r="L743" i="2"/>
  <c r="L742" i="2"/>
  <c r="L741" i="2"/>
  <c r="L740" i="2"/>
  <c r="L739" i="2"/>
  <c r="L738" i="2"/>
  <c r="L737" i="2"/>
  <c r="L736" i="2"/>
  <c r="L735" i="2"/>
  <c r="L734" i="2"/>
  <c r="L733" i="2"/>
  <c r="L732" i="2"/>
  <c r="L731" i="2"/>
  <c r="L730" i="2"/>
  <c r="L729" i="2"/>
  <c r="L728" i="2"/>
  <c r="L727" i="2"/>
  <c r="L726" i="2"/>
  <c r="L725" i="2"/>
  <c r="L724" i="2"/>
  <c r="L691" i="2"/>
  <c r="L690" i="2"/>
  <c r="L689" i="2"/>
  <c r="L688" i="2"/>
  <c r="L687" i="2"/>
  <c r="L686" i="2"/>
  <c r="L685" i="2"/>
  <c r="L684" i="2"/>
  <c r="L683" i="2"/>
  <c r="L682" i="2"/>
  <c r="L681" i="2"/>
  <c r="L680" i="2"/>
  <c r="L679" i="2"/>
  <c r="L678" i="2"/>
  <c r="L677" i="2"/>
  <c r="L676" i="2"/>
  <c r="L675" i="2"/>
  <c r="L674" i="2"/>
  <c r="L673" i="2"/>
  <c r="L672" i="2"/>
  <c r="L671" i="2"/>
  <c r="L670" i="2"/>
  <c r="L664" i="2"/>
  <c r="L663" i="2"/>
  <c r="L662" i="2"/>
  <c r="L661" i="2"/>
  <c r="L660" i="2"/>
  <c r="L659" i="2"/>
  <c r="L658" i="2"/>
  <c r="L657" i="2"/>
  <c r="L656" i="2"/>
  <c r="L655" i="2"/>
  <c r="L654" i="2"/>
  <c r="L653" i="2"/>
  <c r="L652" i="2"/>
  <c r="L651" i="2"/>
  <c r="L650" i="2"/>
  <c r="L649" i="2"/>
  <c r="L648" i="2"/>
  <c r="L647" i="2"/>
  <c r="L646" i="2"/>
  <c r="L645" i="2"/>
  <c r="L644" i="2"/>
  <c r="L643" i="2"/>
  <c r="L637" i="2"/>
  <c r="L636" i="2"/>
  <c r="L635" i="2"/>
  <c r="L634" i="2"/>
  <c r="L633" i="2"/>
  <c r="L632" i="2"/>
  <c r="L631" i="2"/>
  <c r="L630" i="2"/>
  <c r="L629" i="2"/>
  <c r="L628" i="2"/>
  <c r="L627" i="2"/>
  <c r="L626" i="2"/>
  <c r="L625" i="2"/>
  <c r="L624" i="2"/>
  <c r="L623" i="2"/>
  <c r="L622" i="2"/>
  <c r="L621" i="2"/>
  <c r="L620" i="2"/>
  <c r="L610" i="2"/>
  <c r="L609" i="2"/>
  <c r="L608" i="2"/>
  <c r="L607" i="2"/>
  <c r="L606" i="2"/>
  <c r="L605" i="2"/>
  <c r="L604" i="2"/>
  <c r="L603" i="2"/>
  <c r="L602" i="2"/>
  <c r="L601" i="2"/>
  <c r="L600" i="2"/>
  <c r="L599" i="2"/>
  <c r="L598" i="2"/>
  <c r="L597" i="2"/>
  <c r="L596" i="2"/>
  <c r="L595" i="2"/>
  <c r="L594" i="2"/>
  <c r="L593" i="2"/>
  <c r="L591" i="2"/>
  <c r="L590" i="2"/>
  <c r="L589" i="2"/>
  <c r="L583" i="2"/>
  <c r="L582" i="2"/>
  <c r="L581" i="2"/>
  <c r="L580" i="2"/>
  <c r="L579" i="2"/>
  <c r="L578" i="2"/>
  <c r="L577" i="2"/>
  <c r="L576" i="2"/>
  <c r="L575" i="2"/>
  <c r="L574" i="2"/>
  <c r="L573" i="2"/>
  <c r="L572" i="2"/>
  <c r="L571" i="2"/>
  <c r="L570" i="2"/>
  <c r="L569" i="2"/>
  <c r="L568" i="2"/>
  <c r="L567" i="2"/>
  <c r="L566" i="2"/>
  <c r="L565" i="2"/>
  <c r="L564" i="2"/>
  <c r="L562" i="2"/>
  <c r="I481" i="2"/>
  <c r="L481" i="2" s="1"/>
  <c r="L556" i="2"/>
  <c r="L555" i="2"/>
  <c r="L554" i="2"/>
  <c r="L553" i="2"/>
  <c r="L552" i="2"/>
  <c r="L551" i="2"/>
  <c r="L550" i="2"/>
  <c r="L549" i="2"/>
  <c r="L548" i="2"/>
  <c r="L547" i="2"/>
  <c r="L546" i="2"/>
  <c r="L545" i="2"/>
  <c r="L544" i="2"/>
  <c r="L543" i="2"/>
  <c r="L542" i="2"/>
  <c r="L541" i="2"/>
  <c r="L540" i="2"/>
  <c r="L539" i="2"/>
  <c r="L538" i="2"/>
  <c r="L537" i="2"/>
  <c r="L536" i="2"/>
  <c r="L535" i="2"/>
  <c r="L529" i="2"/>
  <c r="L528" i="2"/>
  <c r="L527" i="2"/>
  <c r="L526" i="2"/>
  <c r="L525" i="2"/>
  <c r="L524" i="2"/>
  <c r="L523" i="2"/>
  <c r="L522" i="2"/>
  <c r="L521" i="2"/>
  <c r="L520" i="2"/>
  <c r="L519" i="2"/>
  <c r="L518" i="2"/>
  <c r="L517" i="2"/>
  <c r="L516" i="2"/>
  <c r="L515" i="2"/>
  <c r="L514" i="2"/>
  <c r="L513" i="2"/>
  <c r="L512" i="2"/>
  <c r="L511" i="2"/>
  <c r="L510" i="2"/>
  <c r="L509" i="2"/>
  <c r="L508" i="2"/>
  <c r="L502" i="2"/>
  <c r="L501" i="2"/>
  <c r="L500" i="2"/>
  <c r="L499" i="2"/>
  <c r="L498" i="2"/>
  <c r="L497" i="2"/>
  <c r="L496" i="2"/>
  <c r="L495" i="2"/>
  <c r="L494" i="2"/>
  <c r="L493" i="2"/>
  <c r="L492" i="2"/>
  <c r="L491" i="2"/>
  <c r="L490" i="2"/>
  <c r="L489" i="2"/>
  <c r="L488" i="2"/>
  <c r="L487" i="2"/>
  <c r="L486" i="2"/>
  <c r="L485" i="2"/>
  <c r="L484" i="2"/>
  <c r="L483" i="2"/>
  <c r="L482" i="2"/>
  <c r="L475" i="2"/>
  <c r="L474" i="2"/>
  <c r="L473" i="2"/>
  <c r="L472" i="2"/>
  <c r="L471" i="2"/>
  <c r="L470" i="2"/>
  <c r="L469" i="2"/>
  <c r="L468" i="2"/>
  <c r="L467" i="2"/>
  <c r="L466" i="2"/>
  <c r="L465" i="2"/>
  <c r="L464" i="2"/>
  <c r="L463" i="2"/>
  <c r="L462" i="2"/>
  <c r="L461" i="2"/>
  <c r="L460" i="2"/>
  <c r="L459" i="2"/>
  <c r="L458" i="2"/>
  <c r="L457" i="2"/>
  <c r="L456" i="2"/>
  <c r="L455" i="2"/>
  <c r="L454" i="2"/>
  <c r="I320" i="2"/>
  <c r="L320" i="2" s="1"/>
  <c r="I319" i="2"/>
  <c r="L319" i="2" s="1"/>
  <c r="L448" i="2"/>
  <c r="L447" i="2"/>
  <c r="L446" i="2"/>
  <c r="L445" i="2"/>
  <c r="L444" i="2"/>
  <c r="L443" i="2"/>
  <c r="L442" i="2"/>
  <c r="L441" i="2"/>
  <c r="L440" i="2"/>
  <c r="L439" i="2"/>
  <c r="L438" i="2"/>
  <c r="L437" i="2"/>
  <c r="L436" i="2"/>
  <c r="L435" i="2"/>
  <c r="L434" i="2"/>
  <c r="L433" i="2"/>
  <c r="L432" i="2"/>
  <c r="L431" i="2"/>
  <c r="L430" i="2"/>
  <c r="L429" i="2"/>
  <c r="L428" i="2"/>
  <c r="L427" i="2"/>
  <c r="L340" i="2"/>
  <c r="L339" i="2"/>
  <c r="L338" i="2"/>
  <c r="L337" i="2"/>
  <c r="L336" i="2"/>
  <c r="L335" i="2"/>
  <c r="L334" i="2"/>
  <c r="L333" i="2"/>
  <c r="L332" i="2"/>
  <c r="L331" i="2"/>
  <c r="L330" i="2"/>
  <c r="L329" i="2"/>
  <c r="L328" i="2"/>
  <c r="L327" i="2"/>
  <c r="L326" i="2"/>
  <c r="L325" i="2"/>
  <c r="L324" i="2"/>
  <c r="L323" i="2"/>
  <c r="L322" i="2"/>
  <c r="L321" i="2"/>
  <c r="I162" i="2"/>
  <c r="L162" i="2" s="1"/>
  <c r="L292" i="2"/>
  <c r="L313" i="2"/>
  <c r="L312" i="2"/>
  <c r="L311" i="2"/>
  <c r="L310" i="2"/>
  <c r="L309" i="2"/>
  <c r="L308" i="2"/>
  <c r="L307" i="2"/>
  <c r="L306" i="2"/>
  <c r="L305" i="2"/>
  <c r="L304" i="2"/>
  <c r="L303" i="2"/>
  <c r="L302" i="2"/>
  <c r="L301" i="2"/>
  <c r="L300" i="2"/>
  <c r="L299" i="2"/>
  <c r="L298" i="2"/>
  <c r="L297" i="2"/>
  <c r="L296" i="2"/>
  <c r="L295" i="2"/>
  <c r="L294" i="2"/>
  <c r="L286" i="2"/>
  <c r="L285" i="2"/>
  <c r="L284" i="2"/>
  <c r="L283" i="2"/>
  <c r="L282" i="2"/>
  <c r="L281" i="2"/>
  <c r="L280" i="2"/>
  <c r="L279" i="2"/>
  <c r="L278" i="2"/>
  <c r="L277" i="2"/>
  <c r="L276" i="2"/>
  <c r="L275" i="2"/>
  <c r="L274" i="2"/>
  <c r="L273" i="2"/>
  <c r="L272" i="2"/>
  <c r="L271" i="2"/>
  <c r="L270" i="2"/>
  <c r="L269" i="2"/>
  <c r="L268" i="2"/>
  <c r="L267" i="2"/>
  <c r="L266" i="2"/>
  <c r="L265" i="2"/>
  <c r="L259" i="2"/>
  <c r="L258" i="2"/>
  <c r="L257" i="2"/>
  <c r="L256" i="2"/>
  <c r="L255" i="2"/>
  <c r="L254" i="2"/>
  <c r="L253" i="2"/>
  <c r="L252" i="2"/>
  <c r="L251" i="2"/>
  <c r="L250" i="2"/>
  <c r="L249" i="2"/>
  <c r="L248" i="2"/>
  <c r="L247" i="2"/>
  <c r="L246" i="2"/>
  <c r="L245" i="2"/>
  <c r="L244" i="2"/>
  <c r="L243" i="2"/>
  <c r="L242" i="2"/>
  <c r="L241" i="2"/>
  <c r="L240" i="2"/>
  <c r="L239" i="2"/>
  <c r="L238" i="2"/>
  <c r="L232" i="2"/>
  <c r="L231" i="2"/>
  <c r="L230" i="2"/>
  <c r="L229" i="2"/>
  <c r="L228" i="2"/>
  <c r="L227" i="2"/>
  <c r="L226" i="2"/>
  <c r="L225" i="2"/>
  <c r="L224" i="2"/>
  <c r="L223" i="2"/>
  <c r="L222" i="2"/>
  <c r="L221" i="2"/>
  <c r="L220" i="2"/>
  <c r="L219" i="2"/>
  <c r="L218" i="2"/>
  <c r="L217" i="2"/>
  <c r="L216" i="2"/>
  <c r="L215" i="2"/>
  <c r="L214" i="2"/>
  <c r="L213" i="2"/>
  <c r="L212" i="2"/>
  <c r="L211" i="2"/>
  <c r="I160" i="2"/>
  <c r="L160" i="2" s="1"/>
  <c r="I158" i="2"/>
  <c r="L158" i="2" s="1"/>
  <c r="L205" i="2"/>
  <c r="L204" i="2"/>
  <c r="L203" i="2"/>
  <c r="L202" i="2"/>
  <c r="L201" i="2"/>
  <c r="L200" i="2"/>
  <c r="L199" i="2"/>
  <c r="L198" i="2"/>
  <c r="L197" i="2"/>
  <c r="L196" i="2"/>
  <c r="L195" i="2"/>
  <c r="L194" i="2"/>
  <c r="L193" i="2"/>
  <c r="L192" i="2"/>
  <c r="L191" i="2"/>
  <c r="L190" i="2"/>
  <c r="L189" i="2"/>
  <c r="L188" i="2"/>
  <c r="L187" i="2"/>
  <c r="L186" i="2"/>
  <c r="L185" i="2"/>
  <c r="L184" i="2"/>
  <c r="L178" i="2"/>
  <c r="L177" i="2"/>
  <c r="L176" i="2"/>
  <c r="L175" i="2"/>
  <c r="L174" i="2"/>
  <c r="L172" i="2"/>
  <c r="L171" i="2"/>
  <c r="L170" i="2"/>
  <c r="L169" i="2"/>
  <c r="L168" i="2"/>
  <c r="L167" i="2"/>
  <c r="L166" i="2"/>
  <c r="L165" i="2"/>
  <c r="L164" i="2"/>
  <c r="L163" i="2"/>
  <c r="L161" i="2"/>
  <c r="L159" i="2"/>
  <c r="L152" i="2"/>
  <c r="L151" i="2"/>
  <c r="L150" i="2"/>
  <c r="L149" i="2"/>
  <c r="L148" i="2"/>
  <c r="L147" i="2"/>
  <c r="L146" i="2"/>
  <c r="L145" i="2"/>
  <c r="L144" i="2"/>
  <c r="L143" i="2"/>
  <c r="L142" i="2"/>
  <c r="L141" i="2"/>
  <c r="L140" i="2"/>
  <c r="L139" i="2"/>
  <c r="L138" i="2"/>
  <c r="L137" i="2"/>
  <c r="L136" i="2"/>
  <c r="L135" i="2"/>
  <c r="L134" i="2"/>
  <c r="L133" i="2"/>
  <c r="L132" i="2"/>
  <c r="L131" i="2"/>
  <c r="L125" i="2"/>
  <c r="L124" i="2"/>
  <c r="L123" i="2"/>
  <c r="L122" i="2"/>
  <c r="L121" i="2"/>
  <c r="L120" i="2"/>
  <c r="L119" i="2"/>
  <c r="L118" i="2"/>
  <c r="L117" i="2"/>
  <c r="L116" i="2"/>
  <c r="L115" i="2"/>
  <c r="L114" i="2"/>
  <c r="L113" i="2"/>
  <c r="L112" i="2"/>
  <c r="L111" i="2"/>
  <c r="F118" i="1" s="1"/>
  <c r="L110" i="2"/>
  <c r="L109" i="2"/>
  <c r="L108" i="2"/>
  <c r="L107" i="2"/>
  <c r="L106" i="2"/>
  <c r="L105" i="2"/>
  <c r="L104" i="2"/>
  <c r="L98" i="2"/>
  <c r="L97" i="2"/>
  <c r="L96" i="2"/>
  <c r="L95" i="2"/>
  <c r="L94" i="2"/>
  <c r="L93" i="2"/>
  <c r="L92" i="2"/>
  <c r="F96" i="1" s="1"/>
  <c r="H167" i="1" s="1"/>
  <c r="L91" i="2"/>
  <c r="L90" i="2"/>
  <c r="L89" i="2"/>
  <c r="L88" i="2"/>
  <c r="L87" i="2"/>
  <c r="L86" i="2"/>
  <c r="L85" i="2"/>
  <c r="L84" i="2"/>
  <c r="L83" i="2"/>
  <c r="L82" i="2"/>
  <c r="L81" i="2"/>
  <c r="L80" i="2"/>
  <c r="L79" i="2"/>
  <c r="L78" i="2"/>
  <c r="L77" i="2"/>
  <c r="L36" i="2"/>
  <c r="L35" i="2"/>
  <c r="L34" i="2"/>
  <c r="I30" i="2"/>
  <c r="L30" i="2" s="1"/>
  <c r="I29" i="2"/>
  <c r="L29" i="2" s="1"/>
  <c r="I28" i="2"/>
  <c r="L28" i="2" s="1"/>
  <c r="I25" i="2"/>
  <c r="L25" i="2" s="1"/>
  <c r="L71" i="2"/>
  <c r="L70" i="2"/>
  <c r="L69" i="2"/>
  <c r="L68" i="2"/>
  <c r="L67" i="2"/>
  <c r="L66" i="2"/>
  <c r="L65" i="2"/>
  <c r="L64" i="2"/>
  <c r="L63" i="2"/>
  <c r="L62" i="2"/>
  <c r="L61" i="2"/>
  <c r="L60" i="2"/>
  <c r="L59" i="2"/>
  <c r="L58" i="2"/>
  <c r="L57" i="2"/>
  <c r="L53" i="2"/>
  <c r="L52" i="2"/>
  <c r="L51" i="2"/>
  <c r="L50" i="2"/>
  <c r="L24" i="2"/>
  <c r="L26" i="2"/>
  <c r="L27" i="2"/>
  <c r="L31" i="2"/>
  <c r="L32" i="2"/>
  <c r="L33" i="2"/>
  <c r="L37" i="2"/>
  <c r="L38" i="2"/>
  <c r="L39" i="2"/>
  <c r="L40" i="2"/>
  <c r="L41" i="2"/>
  <c r="L42" i="2"/>
  <c r="L43" i="2"/>
  <c r="F34" i="1" s="1"/>
  <c r="L44" i="2"/>
  <c r="F35" i="1" s="1"/>
  <c r="L23" i="2"/>
  <c r="H166" i="1" l="1"/>
  <c r="H165" i="1" s="1"/>
  <c r="F58" i="1"/>
  <c r="H58" i="1" s="1"/>
  <c r="L557" i="2"/>
  <c r="F73" i="1" s="1"/>
  <c r="H73" i="1" s="1"/>
  <c r="L99" i="2"/>
  <c r="L963" i="2"/>
  <c r="L1152" i="2"/>
  <c r="F108" i="1" s="1"/>
  <c r="H108" i="1" s="1"/>
  <c r="L1098" i="2"/>
  <c r="F106" i="1" s="1"/>
  <c r="H106" i="1" s="1"/>
  <c r="H97" i="1"/>
  <c r="L422" i="2"/>
  <c r="H60" i="1" s="1"/>
  <c r="L395" i="2"/>
  <c r="H59" i="1" s="1"/>
  <c r="H136" i="1"/>
  <c r="H133" i="1"/>
  <c r="L1369" i="2"/>
  <c r="H141" i="1" s="1"/>
  <c r="L1314" i="2"/>
  <c r="F123" i="1" s="1"/>
  <c r="H123" i="1" s="1"/>
  <c r="L936" i="2"/>
  <c r="F95" i="1" s="1"/>
  <c r="H95" i="1" s="1"/>
  <c r="H144" i="1"/>
  <c r="H134" i="1"/>
  <c r="L1451" i="2"/>
  <c r="H150" i="1" s="1"/>
  <c r="L1478" i="2"/>
  <c r="H156" i="1" s="1"/>
  <c r="L368" i="2"/>
  <c r="H138" i="1"/>
  <c r="H139" i="1"/>
  <c r="L1260" i="2"/>
  <c r="F121" i="1" s="1"/>
  <c r="H121" i="1" s="1"/>
  <c r="L1233" i="2"/>
  <c r="F119" i="1" s="1"/>
  <c r="H119" i="1" s="1"/>
  <c r="L1179" i="2"/>
  <c r="F115" i="1" s="1"/>
  <c r="H115" i="1" s="1"/>
  <c r="L1125" i="2"/>
  <c r="F107" i="1" s="1"/>
  <c r="H107" i="1" s="1"/>
  <c r="L1071" i="2"/>
  <c r="F105" i="1" s="1"/>
  <c r="H105" i="1" s="1"/>
  <c r="L909" i="2"/>
  <c r="F94" i="1" s="1"/>
  <c r="H94" i="1" s="1"/>
  <c r="L692" i="2"/>
  <c r="F79" i="1" s="1"/>
  <c r="H79" i="1" s="1"/>
  <c r="L638" i="2"/>
  <c r="F77" i="1" s="1"/>
  <c r="H77" i="1" s="1"/>
  <c r="L449" i="2"/>
  <c r="F66" i="1" s="1"/>
  <c r="H66" i="1" s="1"/>
  <c r="L476" i="2"/>
  <c r="F67" i="1" s="1"/>
  <c r="H67" i="1" s="1"/>
  <c r="L990" i="2"/>
  <c r="F102" i="1" s="1"/>
  <c r="H102" i="1" s="1"/>
  <c r="L800" i="2"/>
  <c r="F86" i="1" s="1"/>
  <c r="H86" i="1" s="1"/>
  <c r="L584" i="2"/>
  <c r="F74" i="1" s="1"/>
  <c r="H74" i="1" s="1"/>
  <c r="L1044" i="2"/>
  <c r="F104" i="1" s="1"/>
  <c r="H104" i="1" s="1"/>
  <c r="L503" i="2"/>
  <c r="F68" i="1" s="1"/>
  <c r="H68" i="1" s="1"/>
  <c r="L1017" i="2"/>
  <c r="F103" i="1" s="1"/>
  <c r="H103" i="1" s="1"/>
  <c r="F101" i="1"/>
  <c r="H101" i="1" s="1"/>
  <c r="L882" i="2"/>
  <c r="F91" i="1" s="1"/>
  <c r="H91" i="1" s="1"/>
  <c r="L773" i="2"/>
  <c r="F85" i="1" s="1"/>
  <c r="H85" i="1" s="1"/>
  <c r="L746" i="2"/>
  <c r="F84" i="1" s="1"/>
  <c r="H84" i="1" s="1"/>
  <c r="L665" i="2"/>
  <c r="F78" i="1" s="1"/>
  <c r="H78" i="1" s="1"/>
  <c r="L611" i="2"/>
  <c r="F75" i="1" s="1"/>
  <c r="H75" i="1" s="1"/>
  <c r="L530" i="2"/>
  <c r="F69" i="1" s="1"/>
  <c r="H69" i="1" s="1"/>
  <c r="L341" i="2"/>
  <c r="F51" i="1" s="1"/>
  <c r="H51" i="1" s="1"/>
  <c r="L206" i="2"/>
  <c r="F43" i="1" s="1"/>
  <c r="L314" i="2"/>
  <c r="F49" i="1" s="1"/>
  <c r="H49" i="1" s="1"/>
  <c r="L287" i="2"/>
  <c r="F48" i="1" s="1"/>
  <c r="H48" i="1" s="1"/>
  <c r="L260" i="2"/>
  <c r="F47" i="1" s="1"/>
  <c r="H47" i="1" s="1"/>
  <c r="L233" i="2"/>
  <c r="F46" i="1" s="1"/>
  <c r="H46" i="1" s="1"/>
  <c r="L179" i="2"/>
  <c r="F41" i="1" s="1"/>
  <c r="H41" i="1" s="1"/>
  <c r="L153" i="2"/>
  <c r="F40" i="1" s="1"/>
  <c r="H40" i="1" s="1"/>
  <c r="L126" i="2"/>
  <c r="F39" i="1" s="1"/>
  <c r="H39" i="1" s="1"/>
  <c r="F38" i="1"/>
  <c r="H38" i="1" s="1"/>
  <c r="L72" i="2"/>
  <c r="F37" i="1" s="1"/>
  <c r="H37" i="1" s="1"/>
  <c r="L45" i="2"/>
  <c r="F36" i="1" s="1"/>
  <c r="H36" i="1" s="1"/>
  <c r="H76" i="1" l="1"/>
  <c r="H43" i="1"/>
  <c r="F44" i="1"/>
  <c r="H44" i="1" s="1"/>
  <c r="H35" i="1"/>
  <c r="H45" i="1"/>
  <c r="H83" i="1"/>
  <c r="H100" i="1"/>
  <c r="H99" i="1" s="1"/>
  <c r="H114" i="1"/>
  <c r="H154" i="1"/>
  <c r="H96" i="1"/>
  <c r="H72" i="1"/>
  <c r="H131" i="1"/>
  <c r="H65" i="1"/>
  <c r="H120" i="1"/>
  <c r="F92" i="1"/>
  <c r="H92" i="1" s="1"/>
  <c r="H42" i="1" l="1"/>
  <c r="H34" i="1" s="1"/>
  <c r="H118" i="1"/>
  <c r="H130" i="1"/>
  <c r="H71" i="1"/>
  <c r="F93" i="1"/>
  <c r="F164" i="1" s="1"/>
  <c r="H164" i="1" s="1"/>
  <c r="H163" i="1" l="1"/>
  <c r="H162" i="1" s="1"/>
  <c r="H109" i="1"/>
  <c r="H93" i="1"/>
  <c r="H90" i="1" l="1"/>
  <c r="H89" i="1" l="1"/>
</calcChain>
</file>

<file path=xl/sharedStrings.xml><?xml version="1.0" encoding="utf-8"?>
<sst xmlns="http://schemas.openxmlformats.org/spreadsheetml/2006/main" count="1332" uniqueCount="433">
  <si>
    <t>TRANSMILENIO S.A.</t>
  </si>
  <si>
    <t>SUBGERENCIA DE INFRAESTRUCTURA - DIRECCIÓN DE CONSTRUCCIONES Y MANTENIMIENTO</t>
  </si>
  <si>
    <t>OBJETO DE LA SOLICITUD</t>
  </si>
  <si>
    <t>ESTIMAR LOS COSTOS BAJO LA MODALIDAD DE PRECIOS UNITARIOS, LA INTERVENCIÓN Y MODIFICACIÓN DE LA PLATAFORMA DE ALIMENTACIÓN DEL PORTAL 20 DE JULIO PARA LA CORRECTA INTEGRACIÓN CON EL SISTEMA DE CABLE AÉREO TRANSMICABLE SAN CRISTÓBAL</t>
  </si>
  <si>
    <t>Empresa:</t>
  </si>
  <si>
    <t>Nit:</t>
  </si>
  <si>
    <t>Fecha:</t>
  </si>
  <si>
    <t>Representante legal:</t>
  </si>
  <si>
    <t>Cargo:</t>
  </si>
  <si>
    <t>Fecha de caducidad:</t>
  </si>
  <si>
    <t>E-mail:</t>
  </si>
  <si>
    <t>Dirección:</t>
  </si>
  <si>
    <t>Tel - Cel:</t>
  </si>
  <si>
    <t>• Por favor diligenciar solo las celdas en AMARILLO.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Unidad de medida: Mantenga la unidad de medida registrada en el formato, no es modificable ni ajustable. Realice sus cálculos en función de la unidad de medida asignada.
• Cantidad estimada: Realice sus cálculos en función de la cantidad.
• Costo Unitario (sin IVA): Registre el valor unitario por cada unidad de medida de cada elemento. 
• IVA (%): Registre el valor en porcentaje del IVA. Ejemplo: 19%
• Costo Unitario (con IVA): La celda se encuentra formulada, por lo que no se requiere su diligenciamiento ni modificación.
• Costo Total (con IVA): La celda se encuentra formulada, por lo que no se requiere su diligenciamiento ni modificación.
• TOTAL: La celda se encuentra formulada, por lo que no se requiere su diligenciamiento ni modificación.</t>
  </si>
  <si>
    <t>Plazo de ejecución</t>
  </si>
  <si>
    <t>5 meses</t>
  </si>
  <si>
    <t>ACTIVIDADES DE OBRA</t>
  </si>
  <si>
    <t>ITEM</t>
  </si>
  <si>
    <t>ACTIVIDAD</t>
  </si>
  <si>
    <t>DESCRIPCIÓN O COMPLEMENTO</t>
  </si>
  <si>
    <t>UND</t>
  </si>
  <si>
    <t>CANTIDAD</t>
  </si>
  <si>
    <t>V. UNITARIO (Sin IVA)</t>
  </si>
  <si>
    <t>V. TOTAL</t>
  </si>
  <si>
    <t>OBSERVACIONES</t>
  </si>
  <si>
    <t>Preliminares</t>
  </si>
  <si>
    <t>Demoliciones</t>
  </si>
  <si>
    <t>1.1.1</t>
  </si>
  <si>
    <t>Demolición concreto estructural (Incluye cargue manual).</t>
  </si>
  <si>
    <t>Demolición de elementos estructurales existentes (Cuarto técnico TMSA, baños consorcio, cuarto técnico RB y taquillas)</t>
  </si>
  <si>
    <t>M3</t>
  </si>
  <si>
    <t>1.1.2</t>
  </si>
  <si>
    <t>Demolición de placa (Incluye cargue manual). No incluye transporte y disposición de residuos</t>
  </si>
  <si>
    <t>Demolición de placas de contrapiso, profundidad 15 cm (Cuarto técnico TMSA, baños consorcio, cuarto técnico RB y taquillas)</t>
  </si>
  <si>
    <t>M2</t>
  </si>
  <si>
    <t>1.1.3</t>
  </si>
  <si>
    <t>Corte de pavimento (Incluye cortador de concreto, operario e insumos)</t>
  </si>
  <si>
    <t>Corte de pavimento para construcción de cimentación</t>
  </si>
  <si>
    <t>ML</t>
  </si>
  <si>
    <t>1.1.4</t>
  </si>
  <si>
    <t>Demolición de loseta A-50 sobre mortero</t>
  </si>
  <si>
    <t>Demolición o desmonte de loseta toperol o podotáctil 0.4 x 0.4 m</t>
  </si>
  <si>
    <t>1.1.5</t>
  </si>
  <si>
    <t>Demolición manual de sardinel existente (Incluye cargue de residuos). No incluye transporte y disposición final</t>
  </si>
  <si>
    <t>1.1.6</t>
  </si>
  <si>
    <t>Demolición de muros en mamposteria de bloque de arcilla E=0.15 m</t>
  </si>
  <si>
    <t>Excavaciones</t>
  </si>
  <si>
    <t>1.2.1</t>
  </si>
  <si>
    <t>Excavaciones para obras con retrocargador (Incluye cargue de residuos)</t>
  </si>
  <si>
    <t>Excavación para actividades referentes a: cimentación y conexiones. E= 55 cm</t>
  </si>
  <si>
    <t>1.2.2</t>
  </si>
  <si>
    <t xml:space="preserve">Transporte y disposición final de escombros en sitio autorizado </t>
  </si>
  <si>
    <t>Desmontes</t>
  </si>
  <si>
    <t>1.3.1</t>
  </si>
  <si>
    <t>Desmonte de luminaria de 70 W</t>
  </si>
  <si>
    <t>1.3.2</t>
  </si>
  <si>
    <t>Desmonte de vidrio templado existente en barandas con limite troncal</t>
  </si>
  <si>
    <t>Altura de vidrio 50cm</t>
  </si>
  <si>
    <t>1.3.3</t>
  </si>
  <si>
    <t>Desmonte de división de vidrio templado con soportes en acero inoxidable</t>
  </si>
  <si>
    <t>1.3.4</t>
  </si>
  <si>
    <t>Desmonte de ventana en vidrio templado</t>
  </si>
  <si>
    <t>Desmonte de ventanas de taquillas</t>
  </si>
  <si>
    <t>1.3.5</t>
  </si>
  <si>
    <t>Desmonte de puertas</t>
  </si>
  <si>
    <t>Desmonte de puertas (Cuartos técnicos, taquillas y baños)</t>
  </si>
  <si>
    <t>1.3.6</t>
  </si>
  <si>
    <t>Desmonte de persiana o celosia de ventilación</t>
  </si>
  <si>
    <t>1.3.7</t>
  </si>
  <si>
    <t>Desmonte de sanitarios</t>
  </si>
  <si>
    <t>1.3.8</t>
  </si>
  <si>
    <t>Desmonte de lavamanos</t>
  </si>
  <si>
    <t>1.3.9</t>
  </si>
  <si>
    <t>Desmonte de orinal</t>
  </si>
  <si>
    <t>1.3.10</t>
  </si>
  <si>
    <t>Desmonte y traslado de equipo de autoservicio (recarga de saldo)</t>
  </si>
  <si>
    <t>1.3.12</t>
  </si>
  <si>
    <t>Desmonte de tableros de control de energía</t>
  </si>
  <si>
    <t>Tableros existentes cuarto  técnico TMSA y cuarto Técnico RB</t>
  </si>
  <si>
    <t>1.3.13</t>
  </si>
  <si>
    <t>Desmonte de tablero de control de iluminación</t>
  </si>
  <si>
    <t xml:space="preserve">Tableros existentes cuarto  técnico TMSA </t>
  </si>
  <si>
    <t>1.3.14</t>
  </si>
  <si>
    <t>Desmonte de cajas (Red de telefonos, y voz y datos)</t>
  </si>
  <si>
    <t>1.3.15</t>
  </si>
  <si>
    <t>Clausura o retiro de derivación de red de suministro de energía (Red de suministro hacia tableros y de tableros hacia otros elementos). Incluye desmonte de tomacorrientes, switches y otros accesorios.</t>
  </si>
  <si>
    <t>GLB</t>
  </si>
  <si>
    <t>1.3.16</t>
  </si>
  <si>
    <t>Clausura o retiro de derivación de red de voz y datos. Incluye desmonte de accesorios</t>
  </si>
  <si>
    <t>1.3.17</t>
  </si>
  <si>
    <t>Desmonte de rack cuarto TMSA</t>
  </si>
  <si>
    <t>Reubicación hacia cuartos nuevos</t>
  </si>
  <si>
    <t>1.3.18</t>
  </si>
  <si>
    <t>Desconexión de elementos sanitarios a puntos de suministro de agua potable</t>
  </si>
  <si>
    <t>Desconexión de derivaciones de suministro de agua potable de: 2 sanitarios, 1 orinal y 2 lavamanos. Dejar acometida principal de red de agua potable para utilizarla o ampliarla hacia baños nuevos</t>
  </si>
  <si>
    <t>1.3.19</t>
  </si>
  <si>
    <t>Desconexión de elementos sanitarios a red de aguas negras. Desmonte de tuberia sanitaria (elementos sanitarios) a acometida de red de desague.</t>
  </si>
  <si>
    <t>Dejar acometida principal de red de aguas negras para utilizarla o ampliarla hacia baños nuevos</t>
  </si>
  <si>
    <t>1.3.20</t>
  </si>
  <si>
    <t>Transporte y disposición final de elementos y/o residuos innutilizables</t>
  </si>
  <si>
    <t>Elementos desmontados: Puertas, baterias sanitarias y demás</t>
  </si>
  <si>
    <t>Cerramientos y replanteos</t>
  </si>
  <si>
    <t>1.4.1</t>
  </si>
  <si>
    <t>Replanteo general</t>
  </si>
  <si>
    <t>1.4.2</t>
  </si>
  <si>
    <t>Levantamiento de redes</t>
  </si>
  <si>
    <t>1.4.3</t>
  </si>
  <si>
    <t>Cerramiento en polisombra verde</t>
  </si>
  <si>
    <t>1.4.4</t>
  </si>
  <si>
    <t>Mampara de protección para actividades de demolición</t>
  </si>
  <si>
    <t>1.4.5</t>
  </si>
  <si>
    <t>Campamento</t>
  </si>
  <si>
    <t>Cimentación y Estructuras</t>
  </si>
  <si>
    <t>Bases - Solados</t>
  </si>
  <si>
    <t>2.1.1</t>
  </si>
  <si>
    <t>Concreto 2000 PSI grava común (Suministro y colocación)</t>
  </si>
  <si>
    <t>Suministro de concreto pobre E= 5 cm</t>
  </si>
  <si>
    <t>2.1.2</t>
  </si>
  <si>
    <t>Relleno en subbase granular B-200</t>
  </si>
  <si>
    <t>Espesor de 30 cm</t>
  </si>
  <si>
    <t>2.1.3</t>
  </si>
  <si>
    <t>Relleno en subbase granular B-400</t>
  </si>
  <si>
    <t>Espesor de 15 cm (cuartos nuevos); Espesor 6 cm (bahías)</t>
  </si>
  <si>
    <t>Andenes</t>
  </si>
  <si>
    <t>2.2.1</t>
  </si>
  <si>
    <t>Concreto para andenes, escobeado y fundido en sitio. E= 15 cm (Incluye ampliación de bahía A1 50 cm)</t>
  </si>
  <si>
    <t>Concreto de 27,57 Mpa (4000 psi) para relleno y nivelación de bahías</t>
  </si>
  <si>
    <t>2.2.2</t>
  </si>
  <si>
    <t>Sardinel Tipo A10 (Suministro e instalación. Incluye 3 cm de mortero 2000 psi)</t>
  </si>
  <si>
    <t>2.2.3</t>
  </si>
  <si>
    <t xml:space="preserve">Demarcación línea continua - Señalización color amarillo y blanco (ancho 15 cm) </t>
  </si>
  <si>
    <t>Termoplastica E= 2.3 mm (Suministro e instalación con equipo especializado)</t>
  </si>
  <si>
    <t>2.2.4</t>
  </si>
  <si>
    <t>Acero de refuerzo FY= 60000 PSI. Suministro e instalación de acuerdo con lo estipulado en la NSR-10, ASTM A-706, INCONTEC 2289.</t>
  </si>
  <si>
    <t>Acero de refuerzo para concreto de andenes</t>
  </si>
  <si>
    <t>KG</t>
  </si>
  <si>
    <t>2.2.5</t>
  </si>
  <si>
    <t>Concreto de relleno área de cuartos existentes. 27,57 Mpa (15 cm)</t>
  </si>
  <si>
    <t>Debido a la actividad de demolición de placa de cuartos existentes</t>
  </si>
  <si>
    <t>2.2.6</t>
  </si>
  <si>
    <t>Piso de adoquines de concreto</t>
  </si>
  <si>
    <t>Para complementar salida de emergencia</t>
  </si>
  <si>
    <t>Estructura (Cuartos nuevos)</t>
  </si>
  <si>
    <t>2.3.1</t>
  </si>
  <si>
    <t>Vigas y placas Aéreas en concreto premezclado de 3000 PSI (21Mpa), grava común (Suministro e instalación)</t>
  </si>
  <si>
    <t>Viga de 30 x 30 cm: placas de 15 cm</t>
  </si>
  <si>
    <t>2.3.2</t>
  </si>
  <si>
    <t>Columnas en concreto de 4000 PSI (28 MPa) premezclado y grava común (Suministro e instalación)</t>
  </si>
  <si>
    <t>Altura columnas 3 m; 30 x 30 cm</t>
  </si>
  <si>
    <t>2.3.3</t>
  </si>
  <si>
    <t>Zapata en concreto premezclado de 4000 PSI (28 Mpa), grava común (Suministro e instlación)</t>
  </si>
  <si>
    <t>1 x 1 m</t>
  </si>
  <si>
    <t>2.3.4</t>
  </si>
  <si>
    <t>Vigas de amarre en concreto premezclado de 4000 PSI (28Mpa), grava común</t>
  </si>
  <si>
    <t>30 x 30 cm</t>
  </si>
  <si>
    <t>2.3.5</t>
  </si>
  <si>
    <t>Pedestal de 30 x 30 cm de 4000 PSI (28Mpa), grava común</t>
  </si>
  <si>
    <t>Para empalme con columnas (A=0.1 m)</t>
  </si>
  <si>
    <t>Mamposteria</t>
  </si>
  <si>
    <t>Muros (Cuartos nuevos)</t>
  </si>
  <si>
    <t>3.1.1</t>
  </si>
  <si>
    <t>Muros en bloque No. 5 (Suministro e instalación)</t>
  </si>
  <si>
    <t>E= 12 cm; Altura= 2.7</t>
  </si>
  <si>
    <t>3.1.2</t>
  </si>
  <si>
    <t>Pañete liso o rustico 1:4 impermeabilizado (doble cara)</t>
  </si>
  <si>
    <t>3.1.3</t>
  </si>
  <si>
    <t>Estuco plastico en muros (suministro e instalación) (doble cara)</t>
  </si>
  <si>
    <t>3.1.4</t>
  </si>
  <si>
    <t>Suministro e instalación de rejilla de ventilación (Persiana de ventilación h= 20 cm)</t>
  </si>
  <si>
    <t>3.1.5</t>
  </si>
  <si>
    <t>Nicho para reubicación de cajas RCI. Muro en bloque de concreto. Incluye apoyo o cimetación</t>
  </si>
  <si>
    <t>Cielo raso</t>
  </si>
  <si>
    <t>Cielo raso (Cuartos nuevos)</t>
  </si>
  <si>
    <t>4.1.1</t>
  </si>
  <si>
    <t>Cielo raso en drywall de 1/2 (Incluye estructura metalica,  estuco y pintura)</t>
  </si>
  <si>
    <t>Enchapes</t>
  </si>
  <si>
    <t>Enchapes de piso y muros</t>
  </si>
  <si>
    <t>5.1.1</t>
  </si>
  <si>
    <t>Mortero de nivelación E= 5 cm</t>
  </si>
  <si>
    <t>Para nivelación de áreas demolidas y obras nuevas</t>
  </si>
  <si>
    <t>5.1.2</t>
  </si>
  <si>
    <t>Enchape de piso pizarra multicolor de 30 x 60 cm (Suministro e instalación, inlcuye mortero de juntas)</t>
  </si>
  <si>
    <t>Enchape para cubrir demolición de elementos</t>
  </si>
  <si>
    <t>5.1.3</t>
  </si>
  <si>
    <t>Enchape en granito para interiores de 33 x 33 cm (Suministro e instalación, mortero de juntas)</t>
  </si>
  <si>
    <t>Enchape para interiores cuartos nuevos (pisos)</t>
  </si>
  <si>
    <t>5.1.4</t>
  </si>
  <si>
    <t>Loseta podotáctil alerta/guía en poliuretano de alta densidad de 40 x 40 cm en color amarillo según NTC 5610 (Suministro e instalación)</t>
  </si>
  <si>
    <t>Loseta podotáctil para ampliación de sendero peatonal (relleno de bahías)</t>
  </si>
  <si>
    <t>5.1.5</t>
  </si>
  <si>
    <t>Loseta podotáctil guía de 20 x 40 cm (Suministro e instalación)</t>
  </si>
  <si>
    <t>Loseta para instalación en división de flujos y entrada edifcio de conexión según diseños distribución de BCAs nueva</t>
  </si>
  <si>
    <t>5.1.6</t>
  </si>
  <si>
    <t>Enchape en porcelanato beige 60 x 60 cm (Suministro e instalación - Incluido todos los elementos)</t>
  </si>
  <si>
    <t>Enchape para cuartos nuevos (muros baños)</t>
  </si>
  <si>
    <t>5.1.7</t>
  </si>
  <si>
    <t>Cenefa en gravilla color gris</t>
  </si>
  <si>
    <t>5.1.8</t>
  </si>
  <si>
    <t>Suministro e instalación de Piedra muñeca bogotana pulida (600 x 400 x 60 mm). Incluye mortero 1:4 E= 6 cm</t>
  </si>
  <si>
    <t>Enchape para fachada frontal cuartos</t>
  </si>
  <si>
    <t>Carpinteria metalica</t>
  </si>
  <si>
    <t>Puertas</t>
  </si>
  <si>
    <t>6.1.1</t>
  </si>
  <si>
    <t>Instalación de puertas en  celosia o persiana</t>
  </si>
  <si>
    <t>Espacio para puertas: H= 2.1m; A= 0.8m</t>
  </si>
  <si>
    <t>6.1.2</t>
  </si>
  <si>
    <t>Suministro e instalación de puerta doble hoja para cierre de circuito o pasillo flujo usuarios cable. Incluye instalación de mastiles de soporte</t>
  </si>
  <si>
    <t>Área de instalación: 9.60 m2</t>
  </si>
  <si>
    <t>6.1.3</t>
  </si>
  <si>
    <t>Suministro e instalación de puerta de emergencias con push antipanico</t>
  </si>
  <si>
    <t>Área de inatalación: 3,75 M2</t>
  </si>
  <si>
    <t>Ventanas</t>
  </si>
  <si>
    <t>6.2.1</t>
  </si>
  <si>
    <t>Suministro e instalación vidrio templado de 10 mm con perforaciones de 1" para interlocución y herrajes en acero inoxidable. Taquillas</t>
  </si>
  <si>
    <t>6.2.2</t>
  </si>
  <si>
    <t>Suministro e instalación de meson en acero inoxidable para atención al usuario (taquillas)</t>
  </si>
  <si>
    <t>Ancho del meson de 30 cm; espesor 3 cm</t>
  </si>
  <si>
    <t>6.2.3</t>
  </si>
  <si>
    <t>Repisa en madera o melaminica</t>
  </si>
  <si>
    <t>Ancho de la repisa de 45 cm; espesor 2 cm</t>
  </si>
  <si>
    <t>Divisiones</t>
  </si>
  <si>
    <t>6.3.1</t>
  </si>
  <si>
    <t>Suministro e instalación Baranda metálica M81</t>
  </si>
  <si>
    <t>Ubicada en el limite con la zona troncal - Seguridad de usuarios. Diseño similar al existente</t>
  </si>
  <si>
    <t>6.3.2</t>
  </si>
  <si>
    <t>Suministro e instalación vidrio templado para cubrir espacios de baranda. Templado y laminado cal. 5mm</t>
  </si>
  <si>
    <t>Ubicada en el limite con la zona troncal - Seguridad de usuarios. Diseño similar al existente (h= 50cm)</t>
  </si>
  <si>
    <t>6.3.3</t>
  </si>
  <si>
    <t>Suministro e instalación división de cerramiento metalico (Lamina microperforada o celosia) para división de flujos peatonales</t>
  </si>
  <si>
    <t>Según diseños de otras estaciones. Se pueden recibir propuestas (h= 3m aprox)</t>
  </si>
  <si>
    <t>6.3.4</t>
  </si>
  <si>
    <t>Suministro e instalación de cerramiento (piso-techo) de 4.13 m de altura. Cerramiento metalico solido sin espacios visibles para protección contra lluvias</t>
  </si>
  <si>
    <t>6.3.5</t>
  </si>
  <si>
    <t>Suministro e instalación de baranda metalica para impedir el paso de usuarios hacia los carriles de buses alimentadores. M81</t>
  </si>
  <si>
    <t>Se pueden recibir propuestas</t>
  </si>
  <si>
    <t>Aparatos sanitarios</t>
  </si>
  <si>
    <t>Baños</t>
  </si>
  <si>
    <t>7.1.1</t>
  </si>
  <si>
    <t>Suministro e instalación Combo sanitario y lavamanos. Incluye accesorios</t>
  </si>
  <si>
    <t>7.1.2</t>
  </si>
  <si>
    <t>Suministro e instalación orinal mediano de colgar tipo institucional color blanco (Valvula antivandalica tipo push metalico cromado). Suministro e instalación.</t>
  </si>
  <si>
    <t>7.1.3</t>
  </si>
  <si>
    <t>Suministro e instalación griferia para lavamanos de meson tipo push metalico cromado. Suministro e instalación</t>
  </si>
  <si>
    <t>7.1.4</t>
  </si>
  <si>
    <t>Suministro e instalación Valvula antivandalica para orinal. Suministro e instalación</t>
  </si>
  <si>
    <t>Redes</t>
  </si>
  <si>
    <t>Red electrica</t>
  </si>
  <si>
    <t>8.1.1</t>
  </si>
  <si>
    <t>Reubicación de luminarias existentes plataforma de alimentación (Luminaria fluorecente hermetica 2 x 32 W 120 V T8). Incluye actividad de adecuación de red electrica (traslado de puntos, cableado, canalización y conexión a nuevo punto de origen de energía)</t>
  </si>
  <si>
    <t>El control de las luminarias debe realizarce desde el cuarto técnico nuevo de TMSA.</t>
  </si>
  <si>
    <t>8.1.2</t>
  </si>
  <si>
    <t>Suministro e instalación de luminarias necesarias para cobertura del área destinada al sistema de cable aéreo dentro de la plataforma de alimentación. Incluye actividad de adecuación de red electrica (instalación de cableado, ductería y demás)</t>
  </si>
  <si>
    <t>8.1.3</t>
  </si>
  <si>
    <t>Adecuación de red electrica del Portal 20 de Julio para realizar nuevas derivaciones hacia el cuarto técnico nuevo de TMSA en la plataforma de alimentación. Suministro e instalación de ductería, cableado y otros elementos para realizar nueva derivación eléctrica. Alimentación de elementos electricos dentro del cuarto técnico nuevo de TMSA (tableros de control de energía, panel de control de iluminación y otros elementos)</t>
  </si>
  <si>
    <t>Nueva derivación electrica</t>
  </si>
  <si>
    <t>8.1.4</t>
  </si>
  <si>
    <t>Suministro e instalación de tableros de control de energia en cuarto nuevo TMSA (Cuarto electrico) de mayor o igual capacidad a los existentes.</t>
  </si>
  <si>
    <t>8.1.5</t>
  </si>
  <si>
    <t>Adecuación de red electrica dentro de cuarto técnico nuevo TMSA y baños CEX (Ramificación eléctrica). Suministro e instalación de ductería y cableado para posterior instalación de elementos electricos</t>
  </si>
  <si>
    <t>8.1.6</t>
  </si>
  <si>
    <t>Suministro e instalación de tablero de control de iluminación de mayor capacidad en cuarto electrico de TMSA</t>
  </si>
  <si>
    <t>8.1.7</t>
  </si>
  <si>
    <t>Conexión de luminarias plataforma de alimentación y sistema de cable aéreo a tablero de control de iluminación. Incluye suministro e instalación de dusctería, cableado y otros elementos de ser necesario</t>
  </si>
  <si>
    <t>Nueva derivación</t>
  </si>
  <si>
    <t>8.1.8</t>
  </si>
  <si>
    <t>Suministro e instalación de luminarias necesarias para cobertura de cuarto técnico nuevo TMSA y baños CEX. Incluye suministro e instalación de switches</t>
  </si>
  <si>
    <t>8.1.9</t>
  </si>
  <si>
    <t>Suministro e instalación de toma corriente</t>
  </si>
  <si>
    <t>8.1.10</t>
  </si>
  <si>
    <t>Adecuación de red de voz y datos, y red de telefonos para que el control o inspección se realice en la nueva infraestructura (cuarto técnico nuevo TMSA). Incluye suministro e instalación de ductería, cableado y demás accesorios o elementos</t>
  </si>
  <si>
    <t>Se debe garantizar la conexión con los elementos de comunicación y monitoreo (bocinas, cámaras y demás)</t>
  </si>
  <si>
    <t>8.1.11</t>
  </si>
  <si>
    <t>Suministro e instalación de cajas de voz y datos, y de red de telefonos</t>
  </si>
  <si>
    <t>8.1.12</t>
  </si>
  <si>
    <t>Traslado e instalación de rack existente</t>
  </si>
  <si>
    <t>8.1.13</t>
  </si>
  <si>
    <t xml:space="preserve">Adecuación de red electrica del Portal 20 de Julio para realizar nuevas derivaciones hacia el cuarto técnico nuevo de RB en la plataforma de alimentación, estas adecuaciones deben contemplar la conexión con los equipos del operador de recaudo en la plAataforma. Suministro e instalación de ductería, cableado y otros elementos para realizar nueva derivación eléctrica. </t>
  </si>
  <si>
    <t>8.1.14</t>
  </si>
  <si>
    <t>Suministro e instalación de tablero de control de energia para áreas RB. Similar o de superior capacidad al existente</t>
  </si>
  <si>
    <t>8.1.15</t>
  </si>
  <si>
    <t>Suministro e instalación de tablero de energía regulada  para áreas RB. Similar o de superior capacidad al existente</t>
  </si>
  <si>
    <t>8.1.16</t>
  </si>
  <si>
    <t>Adecuación de red electrica dentro de cuarto técnico nuevo RB (Ramificación eléctrica). Suministro e instalación de ductería y cableado para posterior instalación de elementos electricos</t>
  </si>
  <si>
    <t>8.1.17</t>
  </si>
  <si>
    <t>Suministro e instalación de luminarias para cobertura de cuarto técnico nuevo de RB. Incluye suministro e instalación de switches</t>
  </si>
  <si>
    <t>8.1.18</t>
  </si>
  <si>
    <t>Suministro e instalación de toma corriente en áreas RB</t>
  </si>
  <si>
    <t>Las tomas deben conectarse al tablero regulado</t>
  </si>
  <si>
    <t>8.1.19</t>
  </si>
  <si>
    <t>Adecuación de red de voz y datos para cuarto técnico nuevo RB y barreras de control de acceso. Suministro e instalación de ducteria, cableado, puntos de conexión y demás.</t>
  </si>
  <si>
    <t>8.1.20</t>
  </si>
  <si>
    <t>Certificación RETIE, RETILAP</t>
  </si>
  <si>
    <t>8.1.21</t>
  </si>
  <si>
    <t>Instalación de cámaras CCTV. Incluye suministro e instalación de puntos (caja galvanizada y toma de datos)</t>
  </si>
  <si>
    <t>8.1.22</t>
  </si>
  <si>
    <t>Puntos de conexión para cámaras RB. Incluye canalización de red de voz y datos, y cableado electrico</t>
  </si>
  <si>
    <t>Redes humedas</t>
  </si>
  <si>
    <t>8.2.1</t>
  </si>
  <si>
    <t>Extensión de red de agua potable para suministro de baños y cuarto de aseo nuevos. Incluye materiales</t>
  </si>
  <si>
    <t>8.2.2</t>
  </si>
  <si>
    <t>Extensión de red de aguas negras. Reutilización de punto de desague principal existente</t>
  </si>
  <si>
    <t>8.2.3</t>
  </si>
  <si>
    <t>Suministro e instalación puntos de suministro de agua potable para baños y cuarto de aseo</t>
  </si>
  <si>
    <t>8.2.4</t>
  </si>
  <si>
    <t>Suministro e instalación de "araña" red de aguas negras para baños y cuarto de aseo</t>
  </si>
  <si>
    <t>Red contra incendios</t>
  </si>
  <si>
    <t>8.3.1</t>
  </si>
  <si>
    <t>Desmonte y traslado de gabinetes RCI. Incluye traslado de redes hidraulicas</t>
  </si>
  <si>
    <t>Traslado aproximado de 4 m</t>
  </si>
  <si>
    <t>8.3.2</t>
  </si>
  <si>
    <t>Modificación de gabinetes RCI a doble puerta, puerta por ambas caras.</t>
  </si>
  <si>
    <t>Pinturas</t>
  </si>
  <si>
    <t>Pintura muros</t>
  </si>
  <si>
    <t>9.1.1</t>
  </si>
  <si>
    <t>Pintura vinilo tipo 1 para cuartos nuevos (3 manos)</t>
  </si>
  <si>
    <t>Estudios y Diseños</t>
  </si>
  <si>
    <t>Estudios</t>
  </si>
  <si>
    <t>10.1.1</t>
  </si>
  <si>
    <t>Estudio de suelos para un área de 4 x 11.32 m. Incluye informe técnico final.</t>
  </si>
  <si>
    <t>1. Sondeos (Según la normativa vigente)
2. Ensayos de laboratorio (Según normativa vigente)</t>
  </si>
  <si>
    <t>SUBTOTAL COSTOS</t>
  </si>
  <si>
    <t>AIU</t>
  </si>
  <si>
    <t>Administración</t>
  </si>
  <si>
    <t>Imprevistos</t>
  </si>
  <si>
    <t>Utilidad</t>
  </si>
  <si>
    <t>IVA SOBRE UTILIDAD</t>
  </si>
  <si>
    <t>TOTAL</t>
  </si>
  <si>
    <t xml:space="preserve">Notas:
- No se aceptarán propuestas económicas cuyo valor sea cero (0)
- Deberá expresarse en números enteros </t>
  </si>
  <si>
    <t>La presente cotización:
• Incluye todos los costos y gastos directos e indirectos.
• Se remite como parte del estudio de mercado, previo a la contratación, y no implica ninguna obligación de contratar.
• Las Cotizaciones debe ser detalladas de acuerdo con los ítems sometidos a cotización.
• La cotización puede estar en pesos colombianos
• Debe tener la discriminación del  IVA.
• En caso de tener algún tipo de descuento, especificar y detallar por cada ítem dicho descuento</t>
  </si>
  <si>
    <t>Inscripción en el Registro Único de Proponentes:
Las personas jurídicas, nacionales o extranjeras, con domicilio en Colombia, interesadas en participar en procesos de contratación convocadas por las entidades estatales, deben estar inscritas en el RUP, salvo las excepciones previstas de forma taxactiva en la ley (artículo 6 de la Ley 1150 de 2007 modificado por el artículo 221 del decreto 019 de 2012). Se aclara que esta inscripción no se requiere para remitir cotización durante el estudio del sector.</t>
  </si>
  <si>
    <t>LOS DATOS PROPORCIONADOS SERÁN TRATADOS DE ACUERDO CON EL MANUAL DE PROTECCIÓN DE DATOS DE
TRANSMILENIO S.A. Y A LA LEY 1581 DE 2012</t>
  </si>
  <si>
    <t>Esquema de obras a realizar</t>
  </si>
  <si>
    <t>Distribución actual plataforma de alimentación</t>
  </si>
  <si>
    <t>CAPÍTULO</t>
  </si>
  <si>
    <t>PRELIMINARES</t>
  </si>
  <si>
    <t>DESCRIPCIÓN</t>
  </si>
  <si>
    <t>LOCALIZACIÓN</t>
  </si>
  <si>
    <t>DIMENSIONES (M)</t>
  </si>
  <si>
    <t>UNIDAD</t>
  </si>
  <si>
    <t>No. Elementos</t>
  </si>
  <si>
    <t>Total Unt.</t>
  </si>
  <si>
    <t>Ancho</t>
  </si>
  <si>
    <t>Largo</t>
  </si>
  <si>
    <t>Alto</t>
  </si>
  <si>
    <t>Cuarto técnico y disponible</t>
  </si>
  <si>
    <t>Cubierta cuarto técnico y disponible</t>
  </si>
  <si>
    <t>Baños, Cuarto de Aseo, Cuarto Electrico y Almacen RB</t>
  </si>
  <si>
    <t>Taquillas</t>
  </si>
  <si>
    <t>2,82</t>
  </si>
  <si>
    <t>Cubierta</t>
  </si>
  <si>
    <t>Para intalación de sardinel</t>
  </si>
  <si>
    <t>Para instalación de sardinel</t>
  </si>
  <si>
    <t>DIMENSIONES</t>
  </si>
  <si>
    <t xml:space="preserve">Placa de contra piso taquillas </t>
  </si>
  <si>
    <t>Placa de contra piso cuartos TMSA</t>
  </si>
  <si>
    <t>Placa de contrapiso - Zona para nuevas obras</t>
  </si>
  <si>
    <t>Para redes hidraulicas</t>
  </si>
  <si>
    <t>Baños CEX</t>
  </si>
  <si>
    <t>Pasillo Cable</t>
  </si>
  <si>
    <t>Bahía A1</t>
  </si>
  <si>
    <t>Bahía A6 y A7</t>
  </si>
  <si>
    <t>Para cuartos nuevos</t>
  </si>
  <si>
    <t>Muro de apoyo gabinete RCI</t>
  </si>
  <si>
    <t>Cuartos nuevos</t>
  </si>
  <si>
    <t>Para tuberias (RHI)</t>
  </si>
  <si>
    <t>Para tuberias (RCI)</t>
  </si>
  <si>
    <t>Luminarias 70 W</t>
  </si>
  <si>
    <t>Luz de emergencias</t>
  </si>
  <si>
    <t>Cuartos técnicos TMSA</t>
  </si>
  <si>
    <t>1.3.12
1.3.13
1.3.14</t>
  </si>
  <si>
    <t>Desmontes elementos electricos TMSA y RB</t>
  </si>
  <si>
    <t>Cuarto electrico TMSA</t>
  </si>
  <si>
    <t>TEP6</t>
  </si>
  <si>
    <t>TTP6</t>
  </si>
  <si>
    <t>Tablero de control de iluminación (TIL-P6)</t>
  </si>
  <si>
    <t>Caja red de telefonos</t>
  </si>
  <si>
    <t>Caja red de voz y datos</t>
  </si>
  <si>
    <t>Cuarto electrico RB</t>
  </si>
  <si>
    <t>TRP2</t>
  </si>
  <si>
    <t>Baños y cuarto de aseo</t>
  </si>
  <si>
    <t>CIMENTACIÓN Y ESTRUCTURAS</t>
  </si>
  <si>
    <t>Solado de limpieza</t>
  </si>
  <si>
    <t>Excavación en pasillos</t>
  </si>
  <si>
    <t>Tuberias RHI</t>
  </si>
  <si>
    <t>Tuberias RCI</t>
  </si>
  <si>
    <t>Área nuevas obras</t>
  </si>
  <si>
    <t>Ampliación adicional 50 cm</t>
  </si>
  <si>
    <t>0.5</t>
  </si>
  <si>
    <t>0.15</t>
  </si>
  <si>
    <t>CIMENTACIÓN Y ESTRUCTRURAS</t>
  </si>
  <si>
    <t>Pasillo excavado para RHI</t>
  </si>
  <si>
    <t>Pasillo excavado para RCI</t>
  </si>
  <si>
    <t>Vigas</t>
  </si>
  <si>
    <t>Placa</t>
  </si>
  <si>
    <t>Columnas</t>
  </si>
  <si>
    <t>Zapatas</t>
  </si>
  <si>
    <t>Baños CEX (Zapata corrida)</t>
  </si>
  <si>
    <t>Vigas de amarre</t>
  </si>
  <si>
    <t>Pedestal</t>
  </si>
  <si>
    <t>MAMPOSTERIA</t>
  </si>
  <si>
    <t>Taquillas y cuartos nuevos</t>
  </si>
  <si>
    <t>Celosia</t>
  </si>
  <si>
    <t>ENCHAPES</t>
  </si>
  <si>
    <t>Área obras nuevas</t>
  </si>
  <si>
    <t>Por red RHI</t>
  </si>
  <si>
    <t>40 x 40 cm</t>
  </si>
  <si>
    <t>20 x 40 cm</t>
  </si>
  <si>
    <t>Fachada</t>
  </si>
  <si>
    <t>CARPINTERIA METALICA</t>
  </si>
  <si>
    <t>Meson acero inoxidable</t>
  </si>
  <si>
    <t>Cuartos técnicos</t>
  </si>
  <si>
    <t>Eje de columnas</t>
  </si>
  <si>
    <t>Descuento</t>
  </si>
  <si>
    <t>Tramo de cerramiento solido de 4.13m</t>
  </si>
  <si>
    <t>Puerta de emergencia</t>
  </si>
  <si>
    <t>Por detras de puerta de emergencia</t>
  </si>
  <si>
    <t>REDES</t>
  </si>
  <si>
    <t>8.1.4
8.1.6
8.1.11</t>
  </si>
  <si>
    <t>Tableros y cajas TMSA</t>
  </si>
  <si>
    <t>Tableros de control de energía</t>
  </si>
  <si>
    <t>Tablero de control de iluminación</t>
  </si>
  <si>
    <t>Similiares o de mayor capacidad a las existentes</t>
  </si>
  <si>
    <t>Suministro e instalación de canalización y cableado de voz y datos hacia cajas nuevas</t>
  </si>
  <si>
    <t>Hacia cielo raso</t>
  </si>
  <si>
    <t>Tercera columna costado norte hacia cuartos nuevos</t>
  </si>
  <si>
    <t>8.1.14
8.1.15</t>
  </si>
  <si>
    <t>Suministro de tableros</t>
  </si>
  <si>
    <t>Tablero de control de energia normal</t>
  </si>
  <si>
    <t>Tablero de control de energía regulada</t>
  </si>
  <si>
    <t>Suministro e instalación de canalización (2 Ø 3" EMT) de voz y datos hacia cuarto técnico RB. Incluye punto de conexión o acometida para que RB relice sus adecuaciones.</t>
  </si>
  <si>
    <t>De cuarto nuevo RB a caja sobre barreras de control de acceso (sobre cielo raso)</t>
  </si>
  <si>
    <t>Suministro e instalación de red de aguas negras hacia punto de alcantarillado de plataforma troncal. Incluye materiales</t>
  </si>
  <si>
    <t>INSTRUCCIONES PARA EL DILIGENCIAMIENTO DEL FORMATO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</si>
</sst>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240A]\ * #,##0.00_-;\-[$$-240A]\ * #,##0.00_-;_-[$$-240A]\ * &quot;-&quot;??_-;_-@_-"/>
  </numFmts>
  <fonts count="10">
    <font>
      <sz val="11"/>
      <color theme="1"/>
      <name val="Aptos Narrow"/>
      <family val="2"/>
      <scheme val="minor"/>
    </font>
    <font>
      <sz val="8"/>
      <name val="Aptos Narrow"/>
      <family val="2"/>
      <scheme val="minor"/>
    </font>
    <font>
      <sz val="11"/>
      <color theme="1"/>
      <name val="Aptos Narrow"/>
      <family val="2"/>
      <scheme val="minor"/>
    </font>
    <font>
      <sz val="10"/>
      <name val="Arial"/>
      <family val="2"/>
    </font>
    <font>
      <sz val="11"/>
      <color theme="1"/>
      <name val="Aptos Narrow"/>
      <scheme val="minor"/>
    </font>
    <font>
      <b/>
      <sz val="11"/>
      <color theme="1"/>
      <name val="Aptos Narrow"/>
      <scheme val="minor"/>
    </font>
    <font>
      <b/>
      <sz val="11"/>
      <color theme="0"/>
      <name val="Aptos Narrow"/>
      <scheme val="minor"/>
    </font>
    <font>
      <sz val="10"/>
      <name val="Aptos Narrow"/>
      <scheme val="minor"/>
    </font>
    <font>
      <b/>
      <sz val="11"/>
      <color theme="0"/>
      <name val="Aptos Narrow"/>
      <family val="2"/>
      <scheme val="minor"/>
    </font>
    <font>
      <b/>
      <sz val="11"/>
      <color theme="1"/>
      <name val="Aptos Narrow"/>
      <family val="2"/>
      <scheme val="minor"/>
    </font>
  </fonts>
  <fills count="8">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0"/>
        <bgColor indexed="64"/>
      </patternFill>
    </fill>
    <fill>
      <patternFill patternType="solid">
        <fgColor theme="2" tint="-0.749992370372631"/>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s>
  <cellStyleXfs count="3">
    <xf numFmtId="0" fontId="0" fillId="0" borderId="0"/>
    <xf numFmtId="0" fontId="3" fillId="0" borderId="0"/>
    <xf numFmtId="164" fontId="2" fillId="0" borderId="0" applyFont="0" applyFill="0" applyBorder="0" applyAlignment="0" applyProtection="0"/>
  </cellStyleXfs>
  <cellXfs count="132">
    <xf numFmtId="0" fontId="0" fillId="0" borderId="0" xfId="0"/>
    <xf numFmtId="0" fontId="4" fillId="5" borderId="0" xfId="0" applyFont="1" applyFill="1" applyAlignment="1" applyProtection="1">
      <alignment horizontal="center" vertical="center" wrapText="1"/>
      <protection locked="0"/>
    </xf>
    <xf numFmtId="0" fontId="0" fillId="0" borderId="1" xfId="0" applyBorder="1" applyAlignment="1">
      <alignment horizontal="center" vertical="center" wrapText="1"/>
    </xf>
    <xf numFmtId="0" fontId="9" fillId="2"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5" fillId="7" borderId="1" xfId="0" applyFont="1" applyFill="1" applyBorder="1" applyAlignment="1" applyProtection="1">
      <alignment horizontal="center" vertical="center" wrapText="1"/>
      <protection locked="0"/>
    </xf>
    <xf numFmtId="165" fontId="4" fillId="7" borderId="1" xfId="0" applyNumberFormat="1" applyFont="1" applyFill="1" applyBorder="1" applyAlignment="1" applyProtection="1">
      <alignment horizontal="center" vertical="center" wrapText="1"/>
      <protection locked="0"/>
    </xf>
    <xf numFmtId="165" fontId="0" fillId="7" borderId="1" xfId="0" applyNumberFormat="1" applyFill="1" applyBorder="1" applyAlignment="1" applyProtection="1">
      <alignment horizontal="center" vertical="center" wrapText="1"/>
      <protection locked="0"/>
    </xf>
    <xf numFmtId="165" fontId="4" fillId="7" borderId="7" xfId="0" applyNumberFormat="1" applyFont="1" applyFill="1" applyBorder="1" applyAlignment="1" applyProtection="1">
      <alignment horizontal="center" vertical="center" wrapText="1"/>
      <protection locked="0"/>
    </xf>
    <xf numFmtId="165" fontId="4" fillId="7" borderId="8" xfId="0" applyNumberFormat="1" applyFont="1" applyFill="1" applyBorder="1" applyAlignment="1" applyProtection="1">
      <alignment horizontal="center" vertical="center" wrapText="1"/>
      <protection locked="0"/>
    </xf>
    <xf numFmtId="165" fontId="0" fillId="7" borderId="8" xfId="0" applyNumberFormat="1" applyFill="1" applyBorder="1" applyAlignment="1" applyProtection="1">
      <alignment horizontal="center" vertical="center" wrapText="1"/>
      <protection locked="0"/>
    </xf>
    <xf numFmtId="9" fontId="4" fillId="7" borderId="1" xfId="0" applyNumberFormat="1" applyFont="1" applyFill="1" applyBorder="1" applyAlignment="1" applyProtection="1">
      <alignment horizontal="center" vertical="center" wrapText="1"/>
      <protection locked="0"/>
    </xf>
    <xf numFmtId="0" fontId="4" fillId="5" borderId="1" xfId="0" applyFont="1" applyFill="1" applyBorder="1" applyAlignment="1">
      <alignment horizontal="center" vertical="center" wrapText="1"/>
    </xf>
    <xf numFmtId="0" fontId="4" fillId="5" borderId="0" xfId="0" applyFont="1" applyFill="1" applyAlignment="1">
      <alignment horizontal="center" vertical="center" wrapText="1"/>
    </xf>
    <xf numFmtId="0" fontId="5" fillId="5" borderId="0" xfId="0" applyFont="1" applyFill="1" applyAlignment="1">
      <alignment horizontal="center" vertical="center" wrapText="1"/>
    </xf>
    <xf numFmtId="0" fontId="0" fillId="5" borderId="2" xfId="0"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2" fontId="4" fillId="2" borderId="1" xfId="0" applyNumberFormat="1" applyFont="1" applyFill="1" applyBorder="1" applyAlignment="1">
      <alignment horizontal="center" vertical="center" wrapText="1"/>
    </xf>
    <xf numFmtId="165" fontId="4" fillId="2" borderId="1"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165" fontId="4" fillId="3" borderId="1"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2"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2" fontId="4" fillId="5" borderId="1"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0" fillId="0" borderId="2" xfId="0" applyBorder="1" applyAlignment="1">
      <alignment horizontal="center" vertical="center" wrapText="1"/>
    </xf>
    <xf numFmtId="2" fontId="0" fillId="0" borderId="1" xfId="0" applyNumberFormat="1" applyBorder="1" applyAlignment="1">
      <alignment horizontal="center" vertical="center" wrapText="1"/>
    </xf>
    <xf numFmtId="0" fontId="4" fillId="5" borderId="6" xfId="0" applyFont="1" applyFill="1" applyBorder="1" applyAlignment="1">
      <alignment horizontal="center" vertical="center" wrapText="1"/>
    </xf>
    <xf numFmtId="0" fontId="0" fillId="5" borderId="7" xfId="0" applyFill="1" applyBorder="1" applyAlignment="1">
      <alignment horizontal="center" vertical="center" wrapText="1"/>
    </xf>
    <xf numFmtId="0" fontId="4" fillId="5" borderId="7" xfId="0" applyFont="1" applyFill="1" applyBorder="1" applyAlignment="1">
      <alignment horizontal="center" vertical="center" wrapText="1"/>
    </xf>
    <xf numFmtId="2" fontId="4" fillId="5" borderId="7"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7" fillId="5" borderId="1" xfId="1" applyFont="1" applyFill="1" applyBorder="1" applyAlignment="1">
      <alignment horizontal="center" vertical="center"/>
    </xf>
    <xf numFmtId="0" fontId="4" fillId="0" borderId="0" xfId="0" applyFont="1"/>
    <xf numFmtId="0" fontId="4" fillId="0" borderId="0" xfId="0" applyFont="1" applyAlignment="1">
      <alignment horizontal="center" vertical="center"/>
    </xf>
    <xf numFmtId="0" fontId="4" fillId="5" borderId="1" xfId="0" applyFont="1" applyFill="1" applyBorder="1" applyAlignment="1">
      <alignment vertical="center" wrapText="1"/>
    </xf>
    <xf numFmtId="0" fontId="7" fillId="0" borderId="5" xfId="0" applyFont="1" applyBorder="1" applyAlignment="1">
      <alignment horizontal="center" vertical="center"/>
    </xf>
    <xf numFmtId="0" fontId="7" fillId="0" borderId="1" xfId="0" applyFont="1" applyBorder="1" applyAlignment="1">
      <alignment horizontal="center" vertical="center"/>
    </xf>
    <xf numFmtId="9" fontId="4" fillId="7" borderId="15" xfId="0" applyNumberFormat="1" applyFont="1" applyFill="1" applyBorder="1" applyAlignment="1" applyProtection="1">
      <alignment horizontal="center" vertical="center" wrapText="1"/>
      <protection locked="0"/>
    </xf>
    <xf numFmtId="9" fontId="4" fillId="7" borderId="7" xfId="0" applyNumberFormat="1" applyFont="1" applyFill="1" applyBorder="1" applyAlignment="1" applyProtection="1">
      <alignment horizontal="center" vertical="center" wrapText="1"/>
      <protection locked="0"/>
    </xf>
    <xf numFmtId="0" fontId="9" fillId="7" borderId="1" xfId="0" applyFont="1" applyFill="1" applyBorder="1" applyAlignment="1" applyProtection="1">
      <alignment vertical="center" wrapText="1"/>
      <protection locked="0"/>
    </xf>
    <xf numFmtId="0" fontId="4" fillId="5" borderId="18" xfId="0" applyFont="1" applyFill="1" applyBorder="1" applyAlignment="1">
      <alignment horizontal="center" vertical="center" wrapText="1"/>
    </xf>
    <xf numFmtId="0" fontId="0" fillId="5" borderId="1" xfId="0" applyFill="1" applyBorder="1" applyAlignment="1" applyProtection="1">
      <alignment horizontal="center" vertical="center" wrapText="1"/>
      <protection locked="0"/>
    </xf>
    <xf numFmtId="2" fontId="4" fillId="5" borderId="1" xfId="0" applyNumberFormat="1" applyFont="1" applyFill="1" applyBorder="1" applyAlignment="1" applyProtection="1">
      <alignment horizontal="center" vertical="center" wrapText="1"/>
      <protection locked="0"/>
    </xf>
    <xf numFmtId="0" fontId="0" fillId="5" borderId="2" xfId="0"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0" fillId="3" borderId="1" xfId="0" applyFill="1" applyBorder="1" applyAlignment="1">
      <alignment horizontal="center" vertical="center" wrapText="1"/>
    </xf>
    <xf numFmtId="0" fontId="0" fillId="5" borderId="6" xfId="0" applyFill="1" applyBorder="1" applyAlignment="1">
      <alignment horizontal="center" vertical="center" wrapText="1"/>
    </xf>
    <xf numFmtId="165" fontId="4" fillId="5" borderId="23" xfId="0" applyNumberFormat="1" applyFont="1" applyFill="1" applyBorder="1" applyAlignment="1">
      <alignment horizontal="center" vertical="center" wrapText="1"/>
    </xf>
    <xf numFmtId="165" fontId="4" fillId="5" borderId="24" xfId="0" applyNumberFormat="1" applyFont="1" applyFill="1" applyBorder="1" applyAlignment="1">
      <alignment horizontal="center" vertical="center" wrapText="1"/>
    </xf>
    <xf numFmtId="165" fontId="4" fillId="5" borderId="17" xfId="0" applyNumberFormat="1" applyFont="1" applyFill="1" applyBorder="1" applyAlignment="1">
      <alignment horizontal="center" vertical="center" wrapText="1"/>
    </xf>
    <xf numFmtId="165" fontId="4" fillId="5" borderId="20"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0" fillId="5" borderId="10" xfId="0" applyFill="1" applyBorder="1" applyAlignment="1">
      <alignment horizontal="left" vertical="center" wrapText="1"/>
    </xf>
    <xf numFmtId="0" fontId="5" fillId="5" borderId="11"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8" xfId="0" applyFont="1" applyFill="1" applyBorder="1" applyAlignment="1">
      <alignment horizontal="left" vertical="center" wrapText="1"/>
    </xf>
    <xf numFmtId="0" fontId="5" fillId="5" borderId="0" xfId="0" applyFont="1" applyFill="1" applyAlignment="1">
      <alignment horizontal="left" vertical="center" wrapText="1"/>
    </xf>
    <xf numFmtId="0" fontId="5" fillId="5" borderId="12"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14" xfId="0" applyFont="1" applyFill="1" applyBorder="1" applyAlignment="1">
      <alignment horizontal="left" vertical="center" wrapText="1"/>
    </xf>
    <xf numFmtId="0" fontId="5" fillId="5" borderId="4" xfId="0" applyFont="1" applyFill="1" applyBorder="1" applyAlignment="1">
      <alignment horizontal="left" vertical="center" wrapText="1"/>
    </xf>
    <xf numFmtId="0" fontId="9" fillId="2" borderId="15" xfId="0" applyFont="1" applyFill="1" applyBorder="1" applyAlignment="1">
      <alignment horizontal="center" vertical="center" wrapText="1"/>
    </xf>
    <xf numFmtId="0" fontId="0" fillId="3" borderId="9" xfId="0" applyFill="1" applyBorder="1" applyAlignment="1">
      <alignment horizontal="center" vertical="center" wrapText="1"/>
    </xf>
    <xf numFmtId="0" fontId="0" fillId="3" borderId="2" xfId="0"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0" fillId="3" borderId="11" xfId="0" applyFill="1" applyBorder="1" applyAlignment="1">
      <alignment horizontal="center" vertical="center" wrapText="1"/>
    </xf>
    <xf numFmtId="0" fontId="0" fillId="3" borderId="6" xfId="0" applyFill="1" applyBorder="1" applyAlignment="1">
      <alignment horizontal="center" vertical="center" wrapText="1"/>
    </xf>
    <xf numFmtId="165" fontId="4" fillId="5" borderId="19" xfId="0" applyNumberFormat="1" applyFont="1" applyFill="1" applyBorder="1" applyAlignment="1">
      <alignment horizontal="center" vertical="center" wrapText="1"/>
    </xf>
    <xf numFmtId="165" fontId="4" fillId="5" borderId="21" xfId="0" applyNumberFormat="1" applyFont="1" applyFill="1" applyBorder="1" applyAlignment="1">
      <alignment horizontal="center" vertical="center" wrapText="1"/>
    </xf>
    <xf numFmtId="165" fontId="4" fillId="5" borderId="22" xfId="0" applyNumberFormat="1" applyFont="1" applyFill="1" applyBorder="1" applyAlignment="1">
      <alignment horizontal="center" vertical="center" wrapText="1"/>
    </xf>
    <xf numFmtId="165" fontId="4" fillId="5" borderId="3" xfId="0" applyNumberFormat="1" applyFont="1" applyFill="1" applyBorder="1" applyAlignment="1">
      <alignment horizontal="center" vertical="center" wrapText="1"/>
    </xf>
    <xf numFmtId="165" fontId="4" fillId="5" borderId="2"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0" xfId="0" applyFont="1" applyFill="1" applyAlignment="1">
      <alignment horizontal="center" vertical="center" wrapText="1"/>
    </xf>
    <xf numFmtId="0" fontId="5"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5" fillId="7" borderId="3" xfId="0" applyFont="1" applyFill="1" applyBorder="1" applyAlignment="1" applyProtection="1">
      <alignment horizontal="center" vertical="center" wrapText="1"/>
      <protection locked="0"/>
    </xf>
    <xf numFmtId="0" fontId="5" fillId="7" borderId="2" xfId="0" applyFont="1" applyFill="1" applyBorder="1" applyAlignment="1" applyProtection="1">
      <alignment horizontal="center" vertical="center" wrapText="1"/>
      <protection locked="0"/>
    </xf>
    <xf numFmtId="0" fontId="0" fillId="5" borderId="3" xfId="0" applyFill="1" applyBorder="1" applyAlignment="1">
      <alignment horizontal="center" vertical="center" wrapText="1"/>
    </xf>
    <xf numFmtId="0" fontId="0" fillId="5" borderId="9" xfId="0" applyFill="1" applyBorder="1" applyAlignment="1">
      <alignment horizontal="center" vertical="center" wrapText="1"/>
    </xf>
    <xf numFmtId="0" fontId="0" fillId="5" borderId="2" xfId="0" applyFill="1" applyBorder="1" applyAlignment="1">
      <alignment horizontal="center" vertical="center" wrapText="1"/>
    </xf>
    <xf numFmtId="0" fontId="9" fillId="2" borderId="1"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4" fillId="5" borderId="11" xfId="0" applyFont="1" applyFill="1" applyBorder="1" applyAlignment="1">
      <alignment horizontal="left" vertical="center" wrapText="1"/>
    </xf>
    <xf numFmtId="0" fontId="4" fillId="5" borderId="6" xfId="0" applyFont="1" applyFill="1" applyBorder="1" applyAlignment="1">
      <alignment horizontal="left" vertical="center" wrapText="1"/>
    </xf>
    <xf numFmtId="0" fontId="4" fillId="5" borderId="8" xfId="0" applyFont="1" applyFill="1" applyBorder="1" applyAlignment="1">
      <alignment horizontal="left" vertical="center" wrapText="1"/>
    </xf>
    <xf numFmtId="0" fontId="4" fillId="5" borderId="0" xfId="0" applyFont="1" applyFill="1" applyAlignment="1">
      <alignment horizontal="left" vertical="center" wrapText="1"/>
    </xf>
    <xf numFmtId="0" fontId="4" fillId="5" borderId="12" xfId="0" applyFont="1" applyFill="1" applyBorder="1" applyAlignment="1">
      <alignment horizontal="left" vertical="center" wrapText="1"/>
    </xf>
    <xf numFmtId="0" fontId="4" fillId="5" borderId="13" xfId="0" applyFont="1" applyFill="1" applyBorder="1" applyAlignment="1">
      <alignment horizontal="left" vertical="center" wrapText="1"/>
    </xf>
    <xf numFmtId="0" fontId="4" fillId="5" borderId="14" xfId="0" applyFont="1" applyFill="1" applyBorder="1" applyAlignment="1">
      <alignment horizontal="left" vertical="center" wrapText="1"/>
    </xf>
    <xf numFmtId="0" fontId="4" fillId="5" borderId="4" xfId="0" applyFont="1" applyFill="1" applyBorder="1" applyAlignment="1">
      <alignment horizontal="left" vertical="center" wrapText="1"/>
    </xf>
    <xf numFmtId="165" fontId="4" fillId="5" borderId="13" xfId="0" applyNumberFormat="1" applyFont="1" applyFill="1" applyBorder="1" applyAlignment="1">
      <alignment horizontal="center" vertical="center" wrapText="1"/>
    </xf>
    <xf numFmtId="165" fontId="4" fillId="5" borderId="4"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0" xfId="0" applyFont="1" applyFill="1" applyAlignment="1">
      <alignment horizontal="center" vertical="center" wrapText="1"/>
    </xf>
    <xf numFmtId="0" fontId="4" fillId="5" borderId="12"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4" xfId="0" applyFont="1" applyFill="1" applyBorder="1" applyAlignment="1">
      <alignment horizontal="center" vertical="center" wrapText="1"/>
    </xf>
  </cellXfs>
  <cellStyles count="3">
    <cellStyle name="Comma 2" xfId="2" xr:uid="{FE4BBB7C-D121-4AFE-A6D6-F07446C02F48}"/>
    <cellStyle name="Normal" xfId="0" builtinId="0"/>
    <cellStyle name="Normal 2" xfId="1" xr:uid="{66EC898A-B6CA-4CC9-8858-A9DCD0F6BA1C}"/>
  </cellStyles>
  <dxfs count="13">
    <dxf>
      <font>
        <name val="Aptos Narrow"/>
        <scheme val="minor"/>
      </font>
      <numFmt numFmtId="165" formatCode="_-[$$-240A]\ * #,##0.00_-;\-[$$-240A]\ * #,##0.00_-;_-[$$-240A]\ * &quot;-&quot;??_-;_-@_-"/>
      <fill>
        <patternFill>
          <fgColor indexed="64"/>
          <bgColor theme="0"/>
        </patternFill>
      </fill>
      <alignment horizontal="center" vertical="center"/>
      <border>
        <left style="thin">
          <color indexed="64"/>
        </left>
      </border>
      <protection locked="0" hidden="0"/>
    </dxf>
    <dxf>
      <font>
        <name val="Aptos Narrow"/>
        <scheme val="minor"/>
      </font>
      <numFmt numFmtId="165" formatCode="_-[$$-240A]\ * #,##0.00_-;\-[$$-240A]\ * #,##0.00_-;_-[$$-240A]\ * &quot;-&quot;??_-;_-@_-"/>
      <fill>
        <patternFill>
          <fgColor indexed="64"/>
          <bgColor theme="0"/>
        </patternFill>
      </fill>
      <alignment horizontal="center" vertical="center"/>
      <border>
        <left style="thin">
          <color indexed="64"/>
        </left>
      </border>
      <protection locked="0" hidden="0"/>
    </dxf>
    <dxf>
      <font>
        <name val="Aptos Narrow"/>
        <scheme val="minor"/>
      </font>
      <numFmt numFmtId="165" formatCode="_-[$$-240A]\ * #,##0.00_-;\-[$$-240A]\ * #,##0.00_-;_-[$$-240A]\ * &quot;-&quot;??_-;_-@_-"/>
      <fill>
        <patternFill>
          <fgColor indexed="64"/>
          <bgColor theme="0"/>
        </patternFill>
      </fill>
      <alignment horizontal="center" vertical="center"/>
      <border>
        <right style="thin">
          <color indexed="64"/>
        </right>
      </border>
      <protection locked="0" hidden="0"/>
    </dxf>
    <dxf>
      <font>
        <name val="Aptos Narrow"/>
        <scheme val="minor"/>
      </font>
      <numFmt numFmtId="2" formatCode="0.00"/>
      <fill>
        <patternFill>
          <fgColor indexed="64"/>
          <bgColor theme="0"/>
        </patternFill>
      </fill>
      <alignment horizontal="center" vertical="center"/>
      <border>
        <right style="thin">
          <color indexed="64"/>
        </right>
      </border>
      <protection locked="0" hidden="0"/>
    </dxf>
    <dxf>
      <font>
        <name val="Aptos Narrow"/>
        <scheme val="minor"/>
      </font>
      <fill>
        <patternFill>
          <fgColor indexed="64"/>
          <bgColor theme="0"/>
        </patternFill>
      </fill>
      <alignment horizontal="center" vertical="center"/>
      <protection locked="0" hidden="0"/>
    </dxf>
    <dxf>
      <font>
        <name val="Aptos Narrow"/>
        <scheme val="minor"/>
      </font>
      <fill>
        <patternFill>
          <fgColor indexed="64"/>
          <bgColor theme="0"/>
        </patternFill>
      </fill>
      <alignment horizontal="center" vertical="center"/>
      <protection locked="0" hidden="0"/>
    </dxf>
    <dxf>
      <font>
        <name val="Aptos Narrow"/>
        <scheme val="minor"/>
      </font>
      <fill>
        <patternFill>
          <fgColor indexed="64"/>
          <bgColor theme="0"/>
        </patternFill>
      </fill>
      <alignment horizontal="center" vertical="center"/>
      <protection locked="0" hidden="0"/>
    </dxf>
    <dxf>
      <font>
        <name val="Aptos Narrow"/>
        <scheme val="minor"/>
      </font>
      <fill>
        <patternFill>
          <fgColor indexed="64"/>
          <bgColor theme="0"/>
        </patternFill>
      </fill>
      <alignment horizontal="center" vertical="cent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name val="Aptos Narrow"/>
        <scheme val="minor"/>
      </font>
      <fill>
        <patternFill>
          <fgColor indexed="64"/>
          <bgColor theme="0"/>
        </patternFill>
      </fill>
      <alignment horizontal="center" vertical="center"/>
      <protection locked="0" hidden="0"/>
    </dxf>
    <dxf>
      <border outline="0">
        <bottom style="thin">
          <color indexed="64"/>
        </bottom>
      </border>
    </dxf>
    <dxf>
      <font>
        <b/>
        <i val="0"/>
        <strike val="0"/>
        <condense val="0"/>
        <extend val="0"/>
        <outline val="0"/>
        <shadow val="0"/>
        <u val="none"/>
        <vertAlign val="baseline"/>
        <sz val="11"/>
        <color theme="0"/>
        <name val="Aptos Narrow"/>
        <scheme val="minor"/>
      </font>
      <fill>
        <patternFill patternType="solid">
          <fgColor indexed="64"/>
          <bgColor theme="2" tint="-0.499984740745262"/>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6" Type="http://schemas.openxmlformats.org/officeDocument/2006/relationships/image" Target="../media/image27.png"/><Relationship Id="rId21" Type="http://schemas.openxmlformats.org/officeDocument/2006/relationships/image" Target="../media/image22.png"/><Relationship Id="rId42" Type="http://schemas.openxmlformats.org/officeDocument/2006/relationships/image" Target="../media/image43.png"/><Relationship Id="rId47" Type="http://schemas.openxmlformats.org/officeDocument/2006/relationships/image" Target="../media/image48.png"/><Relationship Id="rId63" Type="http://schemas.openxmlformats.org/officeDocument/2006/relationships/image" Target="../media/image64.jpeg"/><Relationship Id="rId68" Type="http://schemas.openxmlformats.org/officeDocument/2006/relationships/image" Target="../media/image69.jpeg"/><Relationship Id="rId84" Type="http://schemas.openxmlformats.org/officeDocument/2006/relationships/image" Target="../media/image85.jpeg"/><Relationship Id="rId16" Type="http://schemas.openxmlformats.org/officeDocument/2006/relationships/image" Target="../media/image17.png"/><Relationship Id="rId11" Type="http://schemas.openxmlformats.org/officeDocument/2006/relationships/image" Target="../media/image12.jpeg"/><Relationship Id="rId32" Type="http://schemas.openxmlformats.org/officeDocument/2006/relationships/image" Target="../media/image33.jpeg"/><Relationship Id="rId37" Type="http://schemas.openxmlformats.org/officeDocument/2006/relationships/image" Target="../media/image38.png"/><Relationship Id="rId53" Type="http://schemas.openxmlformats.org/officeDocument/2006/relationships/image" Target="../media/image54.png"/><Relationship Id="rId58" Type="http://schemas.openxmlformats.org/officeDocument/2006/relationships/image" Target="../media/image59.jpeg"/><Relationship Id="rId74" Type="http://schemas.openxmlformats.org/officeDocument/2006/relationships/image" Target="../media/image75.jpeg"/><Relationship Id="rId79" Type="http://schemas.openxmlformats.org/officeDocument/2006/relationships/image" Target="../media/image80.jpeg"/><Relationship Id="rId5" Type="http://schemas.openxmlformats.org/officeDocument/2006/relationships/image" Target="../media/image6.png"/><Relationship Id="rId19" Type="http://schemas.openxmlformats.org/officeDocument/2006/relationships/image" Target="../media/image20.jpe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 Id="rId30" Type="http://schemas.openxmlformats.org/officeDocument/2006/relationships/image" Target="../media/image31.png"/><Relationship Id="rId35" Type="http://schemas.openxmlformats.org/officeDocument/2006/relationships/image" Target="../media/image36.jpeg"/><Relationship Id="rId43" Type="http://schemas.openxmlformats.org/officeDocument/2006/relationships/image" Target="../media/image44.png"/><Relationship Id="rId48" Type="http://schemas.openxmlformats.org/officeDocument/2006/relationships/image" Target="../media/image49.png"/><Relationship Id="rId56" Type="http://schemas.openxmlformats.org/officeDocument/2006/relationships/image" Target="../media/image57.jpeg"/><Relationship Id="rId64" Type="http://schemas.openxmlformats.org/officeDocument/2006/relationships/image" Target="../media/image65.jpeg"/><Relationship Id="rId69" Type="http://schemas.openxmlformats.org/officeDocument/2006/relationships/image" Target="../media/image70.jpeg"/><Relationship Id="rId77" Type="http://schemas.openxmlformats.org/officeDocument/2006/relationships/image" Target="../media/image78.jpeg"/><Relationship Id="rId8" Type="http://schemas.openxmlformats.org/officeDocument/2006/relationships/image" Target="../media/image9.png"/><Relationship Id="rId51" Type="http://schemas.openxmlformats.org/officeDocument/2006/relationships/image" Target="../media/image52.png"/><Relationship Id="rId72" Type="http://schemas.openxmlformats.org/officeDocument/2006/relationships/image" Target="../media/image73.jpeg"/><Relationship Id="rId80" Type="http://schemas.openxmlformats.org/officeDocument/2006/relationships/image" Target="../media/image81.jpeg"/><Relationship Id="rId85" Type="http://schemas.openxmlformats.org/officeDocument/2006/relationships/image" Target="../media/image86.jpeg"/><Relationship Id="rId3" Type="http://schemas.openxmlformats.org/officeDocument/2006/relationships/image" Target="../media/image4.jpe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33" Type="http://schemas.openxmlformats.org/officeDocument/2006/relationships/image" Target="../media/image34.png"/><Relationship Id="rId38" Type="http://schemas.openxmlformats.org/officeDocument/2006/relationships/image" Target="../media/image39.jpeg"/><Relationship Id="rId46" Type="http://schemas.openxmlformats.org/officeDocument/2006/relationships/image" Target="../media/image47.png"/><Relationship Id="rId59" Type="http://schemas.openxmlformats.org/officeDocument/2006/relationships/image" Target="../media/image60.jpeg"/><Relationship Id="rId67" Type="http://schemas.openxmlformats.org/officeDocument/2006/relationships/image" Target="../media/image68.jpeg"/><Relationship Id="rId20" Type="http://schemas.openxmlformats.org/officeDocument/2006/relationships/image" Target="../media/image21.png"/><Relationship Id="rId41" Type="http://schemas.openxmlformats.org/officeDocument/2006/relationships/image" Target="../media/image42.png"/><Relationship Id="rId54" Type="http://schemas.openxmlformats.org/officeDocument/2006/relationships/image" Target="../media/image55.png"/><Relationship Id="rId62" Type="http://schemas.openxmlformats.org/officeDocument/2006/relationships/image" Target="../media/image63.jpeg"/><Relationship Id="rId70" Type="http://schemas.openxmlformats.org/officeDocument/2006/relationships/image" Target="../media/image71.jpeg"/><Relationship Id="rId75" Type="http://schemas.openxmlformats.org/officeDocument/2006/relationships/image" Target="../media/image76.jpeg"/><Relationship Id="rId83" Type="http://schemas.openxmlformats.org/officeDocument/2006/relationships/image" Target="../media/image84.png"/><Relationship Id="rId1" Type="http://schemas.openxmlformats.org/officeDocument/2006/relationships/image" Target="../media/image2.png"/><Relationship Id="rId6" Type="http://schemas.openxmlformats.org/officeDocument/2006/relationships/image" Target="../media/image7.png"/><Relationship Id="rId15" Type="http://schemas.openxmlformats.org/officeDocument/2006/relationships/image" Target="../media/image16.png"/><Relationship Id="rId23" Type="http://schemas.openxmlformats.org/officeDocument/2006/relationships/image" Target="../media/image24.jpeg"/><Relationship Id="rId28" Type="http://schemas.openxmlformats.org/officeDocument/2006/relationships/image" Target="../media/image29.png"/><Relationship Id="rId36" Type="http://schemas.openxmlformats.org/officeDocument/2006/relationships/image" Target="../media/image37.png"/><Relationship Id="rId49" Type="http://schemas.openxmlformats.org/officeDocument/2006/relationships/image" Target="../media/image50.png"/><Relationship Id="rId57" Type="http://schemas.openxmlformats.org/officeDocument/2006/relationships/image" Target="../media/image58.jpeg"/><Relationship Id="rId10" Type="http://schemas.openxmlformats.org/officeDocument/2006/relationships/image" Target="../media/image11.png"/><Relationship Id="rId31" Type="http://schemas.openxmlformats.org/officeDocument/2006/relationships/image" Target="../media/image32.png"/><Relationship Id="rId44" Type="http://schemas.openxmlformats.org/officeDocument/2006/relationships/image" Target="../media/image45.jpeg"/><Relationship Id="rId52" Type="http://schemas.openxmlformats.org/officeDocument/2006/relationships/image" Target="../media/image53.png"/><Relationship Id="rId60" Type="http://schemas.openxmlformats.org/officeDocument/2006/relationships/image" Target="../media/image61.jpeg"/><Relationship Id="rId65" Type="http://schemas.openxmlformats.org/officeDocument/2006/relationships/image" Target="../media/image66.jpeg"/><Relationship Id="rId73" Type="http://schemas.openxmlformats.org/officeDocument/2006/relationships/image" Target="../media/image74.jpeg"/><Relationship Id="rId78" Type="http://schemas.openxmlformats.org/officeDocument/2006/relationships/image" Target="../media/image79.jpeg"/><Relationship Id="rId81" Type="http://schemas.openxmlformats.org/officeDocument/2006/relationships/image" Target="../media/image82.jpeg"/><Relationship Id="rId86" Type="http://schemas.openxmlformats.org/officeDocument/2006/relationships/image" Target="../media/image87.jpeg"/><Relationship Id="rId4" Type="http://schemas.openxmlformats.org/officeDocument/2006/relationships/image" Target="../media/image5.png"/><Relationship Id="rId9" Type="http://schemas.openxmlformats.org/officeDocument/2006/relationships/image" Target="../media/image10.png"/><Relationship Id="rId13" Type="http://schemas.openxmlformats.org/officeDocument/2006/relationships/image" Target="../media/image14.png"/><Relationship Id="rId18" Type="http://schemas.openxmlformats.org/officeDocument/2006/relationships/image" Target="../media/image19.jpeg"/><Relationship Id="rId39" Type="http://schemas.openxmlformats.org/officeDocument/2006/relationships/image" Target="../media/image40.jpeg"/><Relationship Id="rId34" Type="http://schemas.openxmlformats.org/officeDocument/2006/relationships/image" Target="../media/image35.png"/><Relationship Id="rId50" Type="http://schemas.openxmlformats.org/officeDocument/2006/relationships/image" Target="../media/image51.png"/><Relationship Id="rId55" Type="http://schemas.openxmlformats.org/officeDocument/2006/relationships/image" Target="../media/image56.jpeg"/><Relationship Id="rId76" Type="http://schemas.openxmlformats.org/officeDocument/2006/relationships/image" Target="../media/image77.jpeg"/><Relationship Id="rId7" Type="http://schemas.openxmlformats.org/officeDocument/2006/relationships/image" Target="../media/image8.jpeg"/><Relationship Id="rId71" Type="http://schemas.openxmlformats.org/officeDocument/2006/relationships/image" Target="../media/image72.jpeg"/><Relationship Id="rId2" Type="http://schemas.openxmlformats.org/officeDocument/2006/relationships/image" Target="../media/image3.png"/><Relationship Id="rId29" Type="http://schemas.openxmlformats.org/officeDocument/2006/relationships/image" Target="../media/image30.png"/><Relationship Id="rId24" Type="http://schemas.openxmlformats.org/officeDocument/2006/relationships/image" Target="../media/image25.png"/><Relationship Id="rId40" Type="http://schemas.openxmlformats.org/officeDocument/2006/relationships/image" Target="../media/image41.png"/><Relationship Id="rId45" Type="http://schemas.openxmlformats.org/officeDocument/2006/relationships/image" Target="../media/image46.png"/><Relationship Id="rId66" Type="http://schemas.openxmlformats.org/officeDocument/2006/relationships/image" Target="../media/image67.jpeg"/><Relationship Id="rId87" Type="http://schemas.openxmlformats.org/officeDocument/2006/relationships/image" Target="../media/image88.jpeg"/><Relationship Id="rId61" Type="http://schemas.openxmlformats.org/officeDocument/2006/relationships/image" Target="../media/image62.jpeg"/><Relationship Id="rId82" Type="http://schemas.openxmlformats.org/officeDocument/2006/relationships/image" Target="../media/image83.jpeg"/></Relationships>
</file>

<file path=xl/drawings/drawing1.xml><?xml version="1.0" encoding="utf-8"?>
<xdr:wsDr xmlns:xdr="http://schemas.openxmlformats.org/drawingml/2006/spreadsheetDrawing" xmlns:a="http://schemas.openxmlformats.org/drawingml/2006/main">
  <xdr:twoCellAnchor editAs="oneCell">
    <xdr:from>
      <xdr:col>1</xdr:col>
      <xdr:colOff>276224</xdr:colOff>
      <xdr:row>1</xdr:row>
      <xdr:rowOff>87630</xdr:rowOff>
    </xdr:from>
    <xdr:to>
      <xdr:col>1</xdr:col>
      <xdr:colOff>1674071</xdr:colOff>
      <xdr:row>5</xdr:row>
      <xdr:rowOff>154305</xdr:rowOff>
    </xdr:to>
    <xdr:pic>
      <xdr:nvPicPr>
        <xdr:cNvPr id="2" name="Imagen 1">
          <a:extLst>
            <a:ext uri="{FF2B5EF4-FFF2-40B4-BE49-F238E27FC236}">
              <a16:creationId xmlns:a16="http://schemas.microsoft.com/office/drawing/2014/main" id="{143D28A9-20F6-4C2E-9820-FD4DA89B289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447674" y="268605"/>
          <a:ext cx="1392555" cy="882015"/>
        </a:xfrm>
        <a:prstGeom prst="rect">
          <a:avLst/>
        </a:prstGeom>
        <a:noFill/>
        <a:ln>
          <a:noFill/>
        </a:ln>
        <a:extLst>
          <a:ext uri="{53640926-AAD7-44d8-BBD7-CCE9431645EC}">
            <a14:shadowObscured xmlns:a14="http://schemas.microsoft.com/office/drawing/2010/main" xmlns=""/>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34290</xdr:colOff>
      <xdr:row>22</xdr:row>
      <xdr:rowOff>81915</xdr:rowOff>
    </xdr:from>
    <xdr:to>
      <xdr:col>4</xdr:col>
      <xdr:colOff>495300</xdr:colOff>
      <xdr:row>27</xdr:row>
      <xdr:rowOff>117114</xdr:rowOff>
    </xdr:to>
    <xdr:pic>
      <xdr:nvPicPr>
        <xdr:cNvPr id="2" name="Imagen 1">
          <a:extLst>
            <a:ext uri="{FF2B5EF4-FFF2-40B4-BE49-F238E27FC236}">
              <a16:creationId xmlns:a16="http://schemas.microsoft.com/office/drawing/2014/main" id="{D18C6940-D524-45C6-BF62-0BE379D0E8C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024890" y="1177290"/>
          <a:ext cx="3632835" cy="1159149"/>
        </a:xfrm>
        <a:prstGeom prst="rect">
          <a:avLst/>
        </a:prstGeom>
      </xdr:spPr>
    </xdr:pic>
    <xdr:clientData/>
  </xdr:twoCellAnchor>
  <xdr:twoCellAnchor editAs="oneCell">
    <xdr:from>
      <xdr:col>4</xdr:col>
      <xdr:colOff>782954</xdr:colOff>
      <xdr:row>22</xdr:row>
      <xdr:rowOff>59055</xdr:rowOff>
    </xdr:from>
    <xdr:to>
      <xdr:col>5</xdr:col>
      <xdr:colOff>3066810</xdr:colOff>
      <xdr:row>27</xdr:row>
      <xdr:rowOff>133350</xdr:rowOff>
    </xdr:to>
    <xdr:pic>
      <xdr:nvPicPr>
        <xdr:cNvPr id="3" name="Imagen 2">
          <a:extLst>
            <a:ext uri="{FF2B5EF4-FFF2-40B4-BE49-F238E27FC236}">
              <a16:creationId xmlns:a16="http://schemas.microsoft.com/office/drawing/2014/main" id="{45CF2BD9-4451-40D3-B25A-E8EC9DCC6C8E}"/>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4945379" y="1154430"/>
          <a:ext cx="3087766" cy="1188720"/>
        </a:xfrm>
        <a:prstGeom prst="rect">
          <a:avLst/>
        </a:prstGeom>
      </xdr:spPr>
    </xdr:pic>
    <xdr:clientData/>
  </xdr:twoCellAnchor>
  <xdr:twoCellAnchor editAs="oneCell">
    <xdr:from>
      <xdr:col>1</xdr:col>
      <xdr:colOff>430530</xdr:colOff>
      <xdr:row>27</xdr:row>
      <xdr:rowOff>68580</xdr:rowOff>
    </xdr:from>
    <xdr:to>
      <xdr:col>5</xdr:col>
      <xdr:colOff>3449955</xdr:colOff>
      <xdr:row>34</xdr:row>
      <xdr:rowOff>136325</xdr:rowOff>
    </xdr:to>
    <xdr:pic>
      <xdr:nvPicPr>
        <xdr:cNvPr id="5" name="Imagen 4">
          <a:extLst>
            <a:ext uri="{FF2B5EF4-FFF2-40B4-BE49-F238E27FC236}">
              <a16:creationId xmlns:a16="http://schemas.microsoft.com/office/drawing/2014/main" id="{BA1ECA59-E9B4-DE88-27EE-B3082ABDA8B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30555" y="2430780"/>
          <a:ext cx="7768590" cy="1405055"/>
        </a:xfrm>
        <a:prstGeom prst="rect">
          <a:avLst/>
        </a:prstGeom>
      </xdr:spPr>
    </xdr:pic>
    <xdr:clientData/>
  </xdr:twoCellAnchor>
  <xdr:twoCellAnchor editAs="oneCell">
    <xdr:from>
      <xdr:col>1</xdr:col>
      <xdr:colOff>129541</xdr:colOff>
      <xdr:row>35</xdr:row>
      <xdr:rowOff>121920</xdr:rowOff>
    </xdr:from>
    <xdr:to>
      <xdr:col>6</xdr:col>
      <xdr:colOff>1905</xdr:colOff>
      <xdr:row>40</xdr:row>
      <xdr:rowOff>16507</xdr:rowOff>
    </xdr:to>
    <xdr:pic>
      <xdr:nvPicPr>
        <xdr:cNvPr id="6" name="Imagen 5">
          <a:extLst>
            <a:ext uri="{FF2B5EF4-FFF2-40B4-BE49-F238E27FC236}">
              <a16:creationId xmlns:a16="http://schemas.microsoft.com/office/drawing/2014/main" id="{EA180021-9C42-4945-B92E-1ED7728AA84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a:xfrm>
          <a:off x="329566" y="3931920"/>
          <a:ext cx="8496299" cy="837562"/>
        </a:xfrm>
        <a:prstGeom prst="rect">
          <a:avLst/>
        </a:prstGeom>
      </xdr:spPr>
    </xdr:pic>
    <xdr:clientData/>
  </xdr:twoCellAnchor>
  <xdr:twoCellAnchor editAs="oneCell">
    <xdr:from>
      <xdr:col>1</xdr:col>
      <xdr:colOff>268606</xdr:colOff>
      <xdr:row>40</xdr:row>
      <xdr:rowOff>150496</xdr:rowOff>
    </xdr:from>
    <xdr:to>
      <xdr:col>5</xdr:col>
      <xdr:colOff>3659506</xdr:colOff>
      <xdr:row>44</xdr:row>
      <xdr:rowOff>58271</xdr:rowOff>
    </xdr:to>
    <xdr:pic>
      <xdr:nvPicPr>
        <xdr:cNvPr id="7" name="Imagen 6">
          <a:extLst>
            <a:ext uri="{FF2B5EF4-FFF2-40B4-BE49-F238E27FC236}">
              <a16:creationId xmlns:a16="http://schemas.microsoft.com/office/drawing/2014/main" id="{BF055EDA-AB73-4B0E-A580-6AFEA2E03EEC}"/>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468631" y="4865371"/>
          <a:ext cx="8143875" cy="660250"/>
        </a:xfrm>
        <a:prstGeom prst="rect">
          <a:avLst/>
        </a:prstGeom>
      </xdr:spPr>
    </xdr:pic>
    <xdr:clientData/>
  </xdr:twoCellAnchor>
  <xdr:twoCellAnchor editAs="oneCell">
    <xdr:from>
      <xdr:col>1</xdr:col>
      <xdr:colOff>272415</xdr:colOff>
      <xdr:row>49</xdr:row>
      <xdr:rowOff>96184</xdr:rowOff>
    </xdr:from>
    <xdr:to>
      <xdr:col>5</xdr:col>
      <xdr:colOff>3641154</xdr:colOff>
      <xdr:row>55</xdr:row>
      <xdr:rowOff>116205</xdr:rowOff>
    </xdr:to>
    <xdr:pic>
      <xdr:nvPicPr>
        <xdr:cNvPr id="8" name="Imagen 7">
          <a:extLst>
            <a:ext uri="{FF2B5EF4-FFF2-40B4-BE49-F238E27FC236}">
              <a16:creationId xmlns:a16="http://schemas.microsoft.com/office/drawing/2014/main" id="{F93C3258-C2A9-4B9A-A7D1-B6B956ABF49B}"/>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a:xfrm>
          <a:off x="472440" y="6439834"/>
          <a:ext cx="8127429" cy="1168736"/>
        </a:xfrm>
        <a:prstGeom prst="rect">
          <a:avLst/>
        </a:prstGeom>
      </xdr:spPr>
    </xdr:pic>
    <xdr:clientData/>
  </xdr:twoCellAnchor>
  <xdr:twoCellAnchor editAs="oneCell">
    <xdr:from>
      <xdr:col>5</xdr:col>
      <xdr:colOff>481965</xdr:colOff>
      <xdr:row>56</xdr:row>
      <xdr:rowOff>154304</xdr:rowOff>
    </xdr:from>
    <xdr:to>
      <xdr:col>5</xdr:col>
      <xdr:colOff>3335157</xdr:colOff>
      <xdr:row>70</xdr:row>
      <xdr:rowOff>170159</xdr:rowOff>
    </xdr:to>
    <xdr:pic>
      <xdr:nvPicPr>
        <xdr:cNvPr id="14" name="Imagen 13">
          <a:extLst>
            <a:ext uri="{FF2B5EF4-FFF2-40B4-BE49-F238E27FC236}">
              <a16:creationId xmlns:a16="http://schemas.microsoft.com/office/drawing/2014/main" id="{4C99F4E5-75F9-ABCF-DC13-B96897EC973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434965" y="10479404"/>
          <a:ext cx="2853192" cy="2690475"/>
        </a:xfrm>
        <a:prstGeom prst="rect">
          <a:avLst/>
        </a:prstGeom>
      </xdr:spPr>
    </xdr:pic>
    <xdr:clientData/>
  </xdr:twoCellAnchor>
  <xdr:twoCellAnchor editAs="oneCell">
    <xdr:from>
      <xdr:col>1</xdr:col>
      <xdr:colOff>350520</xdr:colOff>
      <xdr:row>59</xdr:row>
      <xdr:rowOff>97155</xdr:rowOff>
    </xdr:from>
    <xdr:to>
      <xdr:col>5</xdr:col>
      <xdr:colOff>205740</xdr:colOff>
      <xdr:row>66</xdr:row>
      <xdr:rowOff>169545</xdr:rowOff>
    </xdr:to>
    <xdr:pic>
      <xdr:nvPicPr>
        <xdr:cNvPr id="15" name="Imagen 14">
          <a:extLst>
            <a:ext uri="{FF2B5EF4-FFF2-40B4-BE49-F238E27FC236}">
              <a16:creationId xmlns:a16="http://schemas.microsoft.com/office/drawing/2014/main" id="{861186DB-E322-4F9A-068F-8F9E0B88047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0545" y="10965180"/>
          <a:ext cx="4598670" cy="1417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78106</xdr:colOff>
      <xdr:row>76</xdr:row>
      <xdr:rowOff>66676</xdr:rowOff>
    </xdr:from>
    <xdr:to>
      <xdr:col>6</xdr:col>
      <xdr:colOff>1905</xdr:colOff>
      <xdr:row>80</xdr:row>
      <xdr:rowOff>172698</xdr:rowOff>
    </xdr:to>
    <xdr:pic>
      <xdr:nvPicPr>
        <xdr:cNvPr id="16" name="Imagen 15">
          <a:extLst>
            <a:ext uri="{FF2B5EF4-FFF2-40B4-BE49-F238E27FC236}">
              <a16:creationId xmlns:a16="http://schemas.microsoft.com/office/drawing/2014/main" id="{3C29A5A0-AED0-ECCA-2B63-82642347210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78131" y="14011276"/>
          <a:ext cx="8524874" cy="8604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91441</xdr:colOff>
      <xdr:row>81</xdr:row>
      <xdr:rowOff>173355</xdr:rowOff>
    </xdr:from>
    <xdr:to>
      <xdr:col>6</xdr:col>
      <xdr:colOff>0</xdr:colOff>
      <xdr:row>85</xdr:row>
      <xdr:rowOff>96825</xdr:rowOff>
    </xdr:to>
    <xdr:pic>
      <xdr:nvPicPr>
        <xdr:cNvPr id="17" name="Imagen 16">
          <a:extLst>
            <a:ext uri="{FF2B5EF4-FFF2-40B4-BE49-F238E27FC236}">
              <a16:creationId xmlns:a16="http://schemas.microsoft.com/office/drawing/2014/main" id="{16F15567-8070-4498-EEF2-5DEFDC7CCFAA}"/>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1466" y="15022830"/>
          <a:ext cx="8509634" cy="6721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205105</xdr:colOff>
      <xdr:row>86</xdr:row>
      <xdr:rowOff>144145</xdr:rowOff>
    </xdr:from>
    <xdr:to>
      <xdr:col>2</xdr:col>
      <xdr:colOff>1770380</xdr:colOff>
      <xdr:row>98</xdr:row>
      <xdr:rowOff>92692</xdr:rowOff>
    </xdr:to>
    <xdr:pic>
      <xdr:nvPicPr>
        <xdr:cNvPr id="18" name="Imagen 17">
          <a:extLst>
            <a:ext uri="{FF2B5EF4-FFF2-40B4-BE49-F238E27FC236}">
              <a16:creationId xmlns:a16="http://schemas.microsoft.com/office/drawing/2014/main" id="{15FF04FB-371B-44B1-805A-A2F63573489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01955" y="15987395"/>
          <a:ext cx="2362835" cy="2162157"/>
        </a:xfrm>
        <a:prstGeom prst="rect">
          <a:avLst/>
        </a:prstGeom>
      </xdr:spPr>
    </xdr:pic>
    <xdr:clientData/>
  </xdr:twoCellAnchor>
  <xdr:twoCellAnchor editAs="oneCell">
    <xdr:from>
      <xdr:col>2</xdr:col>
      <xdr:colOff>695325</xdr:colOff>
      <xdr:row>104</xdr:row>
      <xdr:rowOff>110491</xdr:rowOff>
    </xdr:from>
    <xdr:to>
      <xdr:col>5</xdr:col>
      <xdr:colOff>2322195</xdr:colOff>
      <xdr:row>114</xdr:row>
      <xdr:rowOff>135745</xdr:rowOff>
    </xdr:to>
    <xdr:pic>
      <xdr:nvPicPr>
        <xdr:cNvPr id="19" name="Imagen 18">
          <a:extLst>
            <a:ext uri="{FF2B5EF4-FFF2-40B4-BE49-F238E27FC236}">
              <a16:creationId xmlns:a16="http://schemas.microsoft.com/office/drawing/2014/main" id="{17414F4E-3306-C1D9-5A56-5CF860774946}"/>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685925" y="19122391"/>
          <a:ext cx="5589270" cy="19493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253365</xdr:colOff>
      <xdr:row>117</xdr:row>
      <xdr:rowOff>57151</xdr:rowOff>
    </xdr:from>
    <xdr:to>
      <xdr:col>5</xdr:col>
      <xdr:colOff>3634740</xdr:colOff>
      <xdr:row>123</xdr:row>
      <xdr:rowOff>75783</xdr:rowOff>
    </xdr:to>
    <xdr:pic>
      <xdr:nvPicPr>
        <xdr:cNvPr id="20" name="Imagen 19">
          <a:extLst>
            <a:ext uri="{FF2B5EF4-FFF2-40B4-BE49-F238E27FC236}">
              <a16:creationId xmlns:a16="http://schemas.microsoft.com/office/drawing/2014/main" id="{C59278BA-BC02-9104-AD1D-E4C9066F3F45}"/>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53390" y="21421726"/>
          <a:ext cx="8138160" cy="1171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360045</xdr:colOff>
      <xdr:row>132</xdr:row>
      <xdr:rowOff>152400</xdr:rowOff>
    </xdr:from>
    <xdr:to>
      <xdr:col>5</xdr:col>
      <xdr:colOff>3560446</xdr:colOff>
      <xdr:row>140</xdr:row>
      <xdr:rowOff>16144</xdr:rowOff>
    </xdr:to>
    <xdr:pic>
      <xdr:nvPicPr>
        <xdr:cNvPr id="21" name="Imagen 20">
          <a:extLst>
            <a:ext uri="{FF2B5EF4-FFF2-40B4-BE49-F238E27FC236}">
              <a16:creationId xmlns:a16="http://schemas.microsoft.com/office/drawing/2014/main" id="{139F9ADF-84E8-A212-54FF-77713D92DB8C}"/>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560070" y="24231600"/>
          <a:ext cx="7964806" cy="13877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350520</xdr:colOff>
      <xdr:row>143</xdr:row>
      <xdr:rowOff>135255</xdr:rowOff>
    </xdr:from>
    <xdr:to>
      <xdr:col>5</xdr:col>
      <xdr:colOff>3562350</xdr:colOff>
      <xdr:row>149</xdr:row>
      <xdr:rowOff>58758</xdr:rowOff>
    </xdr:to>
    <xdr:pic>
      <xdr:nvPicPr>
        <xdr:cNvPr id="22" name="Imagen 21">
          <a:extLst>
            <a:ext uri="{FF2B5EF4-FFF2-40B4-BE49-F238E27FC236}">
              <a16:creationId xmlns:a16="http://schemas.microsoft.com/office/drawing/2014/main" id="{449EB512-7C27-C382-B7DC-0DFC799277E7}"/>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550545" y="26205180"/>
          <a:ext cx="7953375" cy="10665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563881</xdr:colOff>
      <xdr:row>157</xdr:row>
      <xdr:rowOff>121921</xdr:rowOff>
    </xdr:from>
    <xdr:to>
      <xdr:col>5</xdr:col>
      <xdr:colOff>0</xdr:colOff>
      <xdr:row>166</xdr:row>
      <xdr:rowOff>92764</xdr:rowOff>
    </xdr:to>
    <xdr:pic>
      <xdr:nvPicPr>
        <xdr:cNvPr id="23" name="Imagen 22">
          <a:extLst>
            <a:ext uri="{FF2B5EF4-FFF2-40B4-BE49-F238E27FC236}">
              <a16:creationId xmlns:a16="http://schemas.microsoft.com/office/drawing/2014/main" id="{5624A81F-3F7D-3F7F-FB52-1FDF4553F36C}"/>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63906" y="28725496"/>
          <a:ext cx="4171949" cy="1668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129541</xdr:colOff>
      <xdr:row>157</xdr:row>
      <xdr:rowOff>102870</xdr:rowOff>
    </xdr:from>
    <xdr:to>
      <xdr:col>5</xdr:col>
      <xdr:colOff>3234691</xdr:colOff>
      <xdr:row>166</xdr:row>
      <xdr:rowOff>54238</xdr:rowOff>
    </xdr:to>
    <xdr:pic>
      <xdr:nvPicPr>
        <xdr:cNvPr id="24" name="Imagen 23">
          <a:extLst>
            <a:ext uri="{FF2B5EF4-FFF2-40B4-BE49-F238E27FC236}">
              <a16:creationId xmlns:a16="http://schemas.microsoft.com/office/drawing/2014/main" id="{A6D08470-3732-A88F-31DF-595A4D9BC5F8}"/>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5082541" y="28706445"/>
          <a:ext cx="3105150" cy="16601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459105</xdr:colOff>
      <xdr:row>167</xdr:row>
      <xdr:rowOff>140970</xdr:rowOff>
    </xdr:from>
    <xdr:to>
      <xdr:col>5</xdr:col>
      <xdr:colOff>3486150</xdr:colOff>
      <xdr:row>176</xdr:row>
      <xdr:rowOff>111061</xdr:rowOff>
    </xdr:to>
    <xdr:pic>
      <xdr:nvPicPr>
        <xdr:cNvPr id="26" name="Imagen 25">
          <a:extLst>
            <a:ext uri="{FF2B5EF4-FFF2-40B4-BE49-F238E27FC236}">
              <a16:creationId xmlns:a16="http://schemas.microsoft.com/office/drawing/2014/main" id="{254A2161-9E66-6CE4-D2EE-31E6C4F77AA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659130" y="30554295"/>
          <a:ext cx="7776210" cy="1676971"/>
        </a:xfrm>
        <a:prstGeom prst="rect">
          <a:avLst/>
        </a:prstGeom>
      </xdr:spPr>
    </xdr:pic>
    <xdr:clientData/>
  </xdr:twoCellAnchor>
  <xdr:twoCellAnchor editAs="oneCell">
    <xdr:from>
      <xdr:col>2</xdr:col>
      <xdr:colOff>1438274</xdr:colOff>
      <xdr:row>183</xdr:row>
      <xdr:rowOff>81915</xdr:rowOff>
    </xdr:from>
    <xdr:to>
      <xdr:col>5</xdr:col>
      <xdr:colOff>1695504</xdr:colOff>
      <xdr:row>204</xdr:row>
      <xdr:rowOff>72390</xdr:rowOff>
    </xdr:to>
    <xdr:pic>
      <xdr:nvPicPr>
        <xdr:cNvPr id="27" name="Imagen 26">
          <a:extLst>
            <a:ext uri="{FF2B5EF4-FFF2-40B4-BE49-F238E27FC236}">
              <a16:creationId xmlns:a16="http://schemas.microsoft.com/office/drawing/2014/main" id="{5293C4D1-05ED-45E1-91C7-85FB7994DEC8}"/>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428874" y="33571815"/>
          <a:ext cx="4206295" cy="3994785"/>
        </a:xfrm>
        <a:prstGeom prst="rect">
          <a:avLst/>
        </a:prstGeom>
      </xdr:spPr>
    </xdr:pic>
    <xdr:clientData/>
  </xdr:twoCellAnchor>
  <xdr:twoCellAnchor editAs="oneCell">
    <xdr:from>
      <xdr:col>1</xdr:col>
      <xdr:colOff>369570</xdr:colOff>
      <xdr:row>214</xdr:row>
      <xdr:rowOff>11430</xdr:rowOff>
    </xdr:from>
    <xdr:to>
      <xdr:col>5</xdr:col>
      <xdr:colOff>3450634</xdr:colOff>
      <xdr:row>227</xdr:row>
      <xdr:rowOff>15453</xdr:rowOff>
    </xdr:to>
    <xdr:pic>
      <xdr:nvPicPr>
        <xdr:cNvPr id="28" name="Imagen 27">
          <a:extLst>
            <a:ext uri="{FF2B5EF4-FFF2-40B4-BE49-F238E27FC236}">
              <a16:creationId xmlns:a16="http://schemas.microsoft.com/office/drawing/2014/main" id="{D6E3EA0D-D763-915F-2905-683DC27D894F}"/>
            </a:ext>
          </a:extLst>
        </xdr:cNvPr>
        <xdr:cNvPicPr>
          <a:picLocks noChangeAspect="1"/>
        </xdr:cNvPicPr>
      </xdr:nvPicPr>
      <xdr:blipFill>
        <a:blip xmlns:r="http://schemas.openxmlformats.org/officeDocument/2006/relationships" r:embed="rId20"/>
        <a:stretch>
          <a:fillRect/>
        </a:stretch>
      </xdr:blipFill>
      <xdr:spPr>
        <a:xfrm>
          <a:off x="569595" y="39111555"/>
          <a:ext cx="7830229" cy="2461473"/>
        </a:xfrm>
        <a:prstGeom prst="rect">
          <a:avLst/>
        </a:prstGeom>
      </xdr:spPr>
    </xdr:pic>
    <xdr:clientData/>
  </xdr:twoCellAnchor>
  <xdr:twoCellAnchor editAs="oneCell">
    <xdr:from>
      <xdr:col>1</xdr:col>
      <xdr:colOff>125730</xdr:colOff>
      <xdr:row>245</xdr:row>
      <xdr:rowOff>87630</xdr:rowOff>
    </xdr:from>
    <xdr:to>
      <xdr:col>6</xdr:col>
      <xdr:colOff>0</xdr:colOff>
      <xdr:row>249</xdr:row>
      <xdr:rowOff>96104</xdr:rowOff>
    </xdr:to>
    <xdr:pic>
      <xdr:nvPicPr>
        <xdr:cNvPr id="29" name="Imagen 28">
          <a:extLst>
            <a:ext uri="{FF2B5EF4-FFF2-40B4-BE49-F238E27FC236}">
              <a16:creationId xmlns:a16="http://schemas.microsoft.com/office/drawing/2014/main" id="{D420D263-DCCE-CA74-C5B1-DC0401971836}"/>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325755" y="44797980"/>
          <a:ext cx="8484870" cy="760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1443990</xdr:colOff>
      <xdr:row>264</xdr:row>
      <xdr:rowOff>55818</xdr:rowOff>
    </xdr:from>
    <xdr:to>
      <xdr:col>5</xdr:col>
      <xdr:colOff>1520190</xdr:colOff>
      <xdr:row>285</xdr:row>
      <xdr:rowOff>116204</xdr:rowOff>
    </xdr:to>
    <xdr:pic>
      <xdr:nvPicPr>
        <xdr:cNvPr id="30" name="Imagen 29">
          <a:extLst>
            <a:ext uri="{FF2B5EF4-FFF2-40B4-BE49-F238E27FC236}">
              <a16:creationId xmlns:a16="http://schemas.microsoft.com/office/drawing/2014/main" id="{30D58454-9AC2-7FD6-74D9-F76BFC944135}"/>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2434590" y="48204693"/>
          <a:ext cx="4038600" cy="40513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371475</xdr:colOff>
      <xdr:row>295</xdr:row>
      <xdr:rowOff>0</xdr:rowOff>
    </xdr:from>
    <xdr:to>
      <xdr:col>5</xdr:col>
      <xdr:colOff>3392805</xdr:colOff>
      <xdr:row>309</xdr:row>
      <xdr:rowOff>60640</xdr:rowOff>
    </xdr:to>
    <xdr:pic>
      <xdr:nvPicPr>
        <xdr:cNvPr id="32" name="Imagen 31">
          <a:extLst>
            <a:ext uri="{FF2B5EF4-FFF2-40B4-BE49-F238E27FC236}">
              <a16:creationId xmlns:a16="http://schemas.microsoft.com/office/drawing/2014/main" id="{3B814C58-0DDD-6FE0-8B03-F61D6ADDFDA9}"/>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571500" y="53759100"/>
          <a:ext cx="7774305" cy="2740975"/>
        </a:xfrm>
        <a:prstGeom prst="rect">
          <a:avLst/>
        </a:prstGeom>
      </xdr:spPr>
    </xdr:pic>
    <xdr:clientData/>
  </xdr:twoCellAnchor>
  <xdr:twoCellAnchor editAs="oneCell">
    <xdr:from>
      <xdr:col>1</xdr:col>
      <xdr:colOff>139065</xdr:colOff>
      <xdr:row>318</xdr:row>
      <xdr:rowOff>97155</xdr:rowOff>
    </xdr:from>
    <xdr:to>
      <xdr:col>5</xdr:col>
      <xdr:colOff>3830955</xdr:colOff>
      <xdr:row>325</xdr:row>
      <xdr:rowOff>133875</xdr:rowOff>
    </xdr:to>
    <xdr:pic>
      <xdr:nvPicPr>
        <xdr:cNvPr id="33" name="Imagen 32">
          <a:extLst>
            <a:ext uri="{FF2B5EF4-FFF2-40B4-BE49-F238E27FC236}">
              <a16:creationId xmlns:a16="http://schemas.microsoft.com/office/drawing/2014/main" id="{01EA5C92-7021-C8FB-83F5-72C754000B8A}"/>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339090" y="62724030"/>
          <a:ext cx="8448675" cy="13664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925830</xdr:colOff>
      <xdr:row>326</xdr:row>
      <xdr:rowOff>142875</xdr:rowOff>
    </xdr:from>
    <xdr:to>
      <xdr:col>5</xdr:col>
      <xdr:colOff>2019300</xdr:colOff>
      <xdr:row>339</xdr:row>
      <xdr:rowOff>152400</xdr:rowOff>
    </xdr:to>
    <xdr:pic>
      <xdr:nvPicPr>
        <xdr:cNvPr id="34" name="Imagen 33">
          <a:extLst>
            <a:ext uri="{FF2B5EF4-FFF2-40B4-BE49-F238E27FC236}">
              <a16:creationId xmlns:a16="http://schemas.microsoft.com/office/drawing/2014/main" id="{FA3BCF3E-A0F4-3263-8DF4-2CFE411EF8C7}"/>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916430" y="64217550"/>
          <a:ext cx="5055870" cy="2482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121919</xdr:colOff>
      <xdr:row>434</xdr:row>
      <xdr:rowOff>131686</xdr:rowOff>
    </xdr:from>
    <xdr:to>
      <xdr:col>5</xdr:col>
      <xdr:colOff>3773198</xdr:colOff>
      <xdr:row>439</xdr:row>
      <xdr:rowOff>19050</xdr:rowOff>
    </xdr:to>
    <xdr:pic>
      <xdr:nvPicPr>
        <xdr:cNvPr id="35" name="Imagen 34">
          <a:extLst>
            <a:ext uri="{FF2B5EF4-FFF2-40B4-BE49-F238E27FC236}">
              <a16:creationId xmlns:a16="http://schemas.microsoft.com/office/drawing/2014/main" id="{172DF9DC-6C78-ED9B-0E41-052E6A9D00BE}"/>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321944" y="69092686"/>
          <a:ext cx="8404254" cy="8379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460</xdr:row>
      <xdr:rowOff>91440</xdr:rowOff>
    </xdr:from>
    <xdr:to>
      <xdr:col>6</xdr:col>
      <xdr:colOff>0</xdr:colOff>
      <xdr:row>466</xdr:row>
      <xdr:rowOff>34876</xdr:rowOff>
    </xdr:to>
    <xdr:pic>
      <xdr:nvPicPr>
        <xdr:cNvPr id="36" name="Imagen 35">
          <a:extLst>
            <a:ext uri="{FF2B5EF4-FFF2-40B4-BE49-F238E27FC236}">
              <a16:creationId xmlns:a16="http://schemas.microsoft.com/office/drawing/2014/main" id="{1949158D-94B9-F198-97CC-2E9646ADF193}"/>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314325" y="73757790"/>
          <a:ext cx="8486775" cy="10788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74295</xdr:colOff>
      <xdr:row>483</xdr:row>
      <xdr:rowOff>26671</xdr:rowOff>
    </xdr:from>
    <xdr:to>
      <xdr:col>5</xdr:col>
      <xdr:colOff>3846195</xdr:colOff>
      <xdr:row>489</xdr:row>
      <xdr:rowOff>136379</xdr:rowOff>
    </xdr:to>
    <xdr:pic>
      <xdr:nvPicPr>
        <xdr:cNvPr id="37" name="Imagen 36">
          <a:extLst>
            <a:ext uri="{FF2B5EF4-FFF2-40B4-BE49-F238E27FC236}">
              <a16:creationId xmlns:a16="http://schemas.microsoft.com/office/drawing/2014/main" id="{F13C30C1-CD8D-99A9-81EC-1DEB016F0847}"/>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274320" y="77855446"/>
          <a:ext cx="8524875" cy="12717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104776</xdr:colOff>
      <xdr:row>491</xdr:row>
      <xdr:rowOff>123826</xdr:rowOff>
    </xdr:from>
    <xdr:to>
      <xdr:col>6</xdr:col>
      <xdr:colOff>2763</xdr:colOff>
      <xdr:row>500</xdr:row>
      <xdr:rowOff>55246</xdr:rowOff>
    </xdr:to>
    <xdr:pic>
      <xdr:nvPicPr>
        <xdr:cNvPr id="38" name="Imagen 37">
          <a:extLst>
            <a:ext uri="{FF2B5EF4-FFF2-40B4-BE49-F238E27FC236}">
              <a16:creationId xmlns:a16="http://schemas.microsoft.com/office/drawing/2014/main" id="{6A1D9789-6FB8-51D3-C5DC-BF9AA574F5A8}"/>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304801" y="79400401"/>
          <a:ext cx="8499062" cy="1653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457200</xdr:colOff>
      <xdr:row>507</xdr:row>
      <xdr:rowOff>95250</xdr:rowOff>
    </xdr:from>
    <xdr:to>
      <xdr:col>5</xdr:col>
      <xdr:colOff>2453640</xdr:colOff>
      <xdr:row>519</xdr:row>
      <xdr:rowOff>0</xdr:rowOff>
    </xdr:to>
    <xdr:pic>
      <xdr:nvPicPr>
        <xdr:cNvPr id="39" name="Imagen 38">
          <a:extLst>
            <a:ext uri="{FF2B5EF4-FFF2-40B4-BE49-F238E27FC236}">
              <a16:creationId xmlns:a16="http://schemas.microsoft.com/office/drawing/2014/main" id="{82A77B53-9005-5FC3-E034-279CB4DF67CB}"/>
            </a:ext>
          </a:extLst>
        </xdr:cNvPr>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1447800" y="82267425"/>
          <a:ext cx="5962650" cy="2190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520</xdr:row>
      <xdr:rowOff>158116</xdr:rowOff>
    </xdr:from>
    <xdr:to>
      <xdr:col>5</xdr:col>
      <xdr:colOff>3750945</xdr:colOff>
      <xdr:row>528</xdr:row>
      <xdr:rowOff>129921</xdr:rowOff>
    </xdr:to>
    <xdr:pic>
      <xdr:nvPicPr>
        <xdr:cNvPr id="40" name="Imagen 39">
          <a:extLst>
            <a:ext uri="{FF2B5EF4-FFF2-40B4-BE49-F238E27FC236}">
              <a16:creationId xmlns:a16="http://schemas.microsoft.com/office/drawing/2014/main" id="{35611D45-937C-7E4E-0F0B-F4647EDBCFA6}"/>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361950" y="84682966"/>
          <a:ext cx="8353425" cy="1476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333375</xdr:colOff>
      <xdr:row>535</xdr:row>
      <xdr:rowOff>66675</xdr:rowOff>
    </xdr:from>
    <xdr:to>
      <xdr:col>5</xdr:col>
      <xdr:colOff>3754810</xdr:colOff>
      <xdr:row>556</xdr:row>
      <xdr:rowOff>57150</xdr:rowOff>
    </xdr:to>
    <xdr:pic>
      <xdr:nvPicPr>
        <xdr:cNvPr id="41" name="Imagen 40">
          <a:extLst>
            <a:ext uri="{FF2B5EF4-FFF2-40B4-BE49-F238E27FC236}">
              <a16:creationId xmlns:a16="http://schemas.microsoft.com/office/drawing/2014/main" id="{FAF5C561-4F44-4440-9091-E3427ED9A469}"/>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493895" y="98113215"/>
          <a:ext cx="4225345" cy="3821430"/>
        </a:xfrm>
        <a:prstGeom prst="rect">
          <a:avLst/>
        </a:prstGeom>
      </xdr:spPr>
    </xdr:pic>
    <xdr:clientData/>
  </xdr:twoCellAnchor>
  <xdr:twoCellAnchor editAs="oneCell">
    <xdr:from>
      <xdr:col>1</xdr:col>
      <xdr:colOff>201931</xdr:colOff>
      <xdr:row>589</xdr:row>
      <xdr:rowOff>173355</xdr:rowOff>
    </xdr:from>
    <xdr:to>
      <xdr:col>2</xdr:col>
      <xdr:colOff>1200151</xdr:colOff>
      <xdr:row>598</xdr:row>
      <xdr:rowOff>150297</xdr:rowOff>
    </xdr:to>
    <xdr:pic>
      <xdr:nvPicPr>
        <xdr:cNvPr id="43" name="Imagen 42">
          <a:extLst>
            <a:ext uri="{FF2B5EF4-FFF2-40B4-BE49-F238E27FC236}">
              <a16:creationId xmlns:a16="http://schemas.microsoft.com/office/drawing/2014/main" id="{E274087C-2E5B-405E-967D-F92467C3A1EB}"/>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01956" y="97185480"/>
          <a:ext cx="1777365" cy="1681917"/>
        </a:xfrm>
        <a:prstGeom prst="rect">
          <a:avLst/>
        </a:prstGeom>
      </xdr:spPr>
    </xdr:pic>
    <xdr:clientData/>
  </xdr:twoCellAnchor>
  <xdr:twoCellAnchor editAs="oneCell">
    <xdr:from>
      <xdr:col>2</xdr:col>
      <xdr:colOff>1285875</xdr:colOff>
      <xdr:row>592</xdr:row>
      <xdr:rowOff>55245</xdr:rowOff>
    </xdr:from>
    <xdr:to>
      <xdr:col>5</xdr:col>
      <xdr:colOff>3697605</xdr:colOff>
      <xdr:row>596</xdr:row>
      <xdr:rowOff>93923</xdr:rowOff>
    </xdr:to>
    <xdr:pic>
      <xdr:nvPicPr>
        <xdr:cNvPr id="44" name="Imagen 43">
          <a:extLst>
            <a:ext uri="{FF2B5EF4-FFF2-40B4-BE49-F238E27FC236}">
              <a16:creationId xmlns:a16="http://schemas.microsoft.com/office/drawing/2014/main" id="{7C551C30-64F9-6C05-2AF0-83EA47AE63ED}"/>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2276475" y="97610295"/>
          <a:ext cx="6374130" cy="812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91440</xdr:colOff>
      <xdr:row>601</xdr:row>
      <xdr:rowOff>133350</xdr:rowOff>
    </xdr:from>
    <xdr:to>
      <xdr:col>6</xdr:col>
      <xdr:colOff>0</xdr:colOff>
      <xdr:row>606</xdr:row>
      <xdr:rowOff>48</xdr:rowOff>
    </xdr:to>
    <xdr:pic>
      <xdr:nvPicPr>
        <xdr:cNvPr id="45" name="Imagen 44">
          <a:extLst>
            <a:ext uri="{FF2B5EF4-FFF2-40B4-BE49-F238E27FC236}">
              <a16:creationId xmlns:a16="http://schemas.microsoft.com/office/drawing/2014/main" id="{9ADFD527-F663-A585-9221-158C5D9804DB}"/>
            </a:ext>
          </a:extLst>
        </xdr:cNvPr>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291465" y="99317175"/>
          <a:ext cx="8528685" cy="811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189866</xdr:colOff>
      <xdr:row>615</xdr:row>
      <xdr:rowOff>53975</xdr:rowOff>
    </xdr:from>
    <xdr:to>
      <xdr:col>2</xdr:col>
      <xdr:colOff>1197611</xdr:colOff>
      <xdr:row>624</xdr:row>
      <xdr:rowOff>21392</xdr:rowOff>
    </xdr:to>
    <xdr:pic>
      <xdr:nvPicPr>
        <xdr:cNvPr id="46" name="Imagen 45">
          <a:extLst>
            <a:ext uri="{FF2B5EF4-FFF2-40B4-BE49-F238E27FC236}">
              <a16:creationId xmlns:a16="http://schemas.microsoft.com/office/drawing/2014/main" id="{53544B40-65E7-4426-8BB3-7E262655EEA1}"/>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386716" y="113509425"/>
          <a:ext cx="1793875" cy="1632387"/>
        </a:xfrm>
        <a:prstGeom prst="rect">
          <a:avLst/>
        </a:prstGeom>
      </xdr:spPr>
    </xdr:pic>
    <xdr:clientData/>
  </xdr:twoCellAnchor>
  <xdr:twoCellAnchor editAs="oneCell">
    <xdr:from>
      <xdr:col>2</xdr:col>
      <xdr:colOff>1422400</xdr:colOff>
      <xdr:row>615</xdr:row>
      <xdr:rowOff>160655</xdr:rowOff>
    </xdr:from>
    <xdr:to>
      <xdr:col>5</xdr:col>
      <xdr:colOff>3830320</xdr:colOff>
      <xdr:row>620</xdr:row>
      <xdr:rowOff>22168</xdr:rowOff>
    </xdr:to>
    <xdr:pic>
      <xdr:nvPicPr>
        <xdr:cNvPr id="47" name="Imagen 46">
          <a:extLst>
            <a:ext uri="{FF2B5EF4-FFF2-40B4-BE49-F238E27FC236}">
              <a16:creationId xmlns:a16="http://schemas.microsoft.com/office/drawing/2014/main" id="{B801A1B1-285D-498D-8A7E-B648E72FEBFD}"/>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2413000" y="113616105"/>
          <a:ext cx="6360795" cy="786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34925</xdr:colOff>
      <xdr:row>624</xdr:row>
      <xdr:rowOff>62865</xdr:rowOff>
    </xdr:from>
    <xdr:to>
      <xdr:col>5</xdr:col>
      <xdr:colOff>3844290</xdr:colOff>
      <xdr:row>628</xdr:row>
      <xdr:rowOff>112443</xdr:rowOff>
    </xdr:to>
    <xdr:pic>
      <xdr:nvPicPr>
        <xdr:cNvPr id="48" name="Imagen 47">
          <a:extLst>
            <a:ext uri="{FF2B5EF4-FFF2-40B4-BE49-F238E27FC236}">
              <a16:creationId xmlns:a16="http://schemas.microsoft.com/office/drawing/2014/main" id="{4CFA3384-5736-43D9-A18B-3D97BDF0C1EC}"/>
            </a:ext>
          </a:extLst>
        </xdr:cNvPr>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231775" y="115175665"/>
          <a:ext cx="8626475" cy="786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104775</xdr:colOff>
      <xdr:row>644</xdr:row>
      <xdr:rowOff>36195</xdr:rowOff>
    </xdr:from>
    <xdr:to>
      <xdr:col>6</xdr:col>
      <xdr:colOff>0</xdr:colOff>
      <xdr:row>649</xdr:row>
      <xdr:rowOff>170118</xdr:rowOff>
    </xdr:to>
    <xdr:pic>
      <xdr:nvPicPr>
        <xdr:cNvPr id="49" name="Imagen 48">
          <a:extLst>
            <a:ext uri="{FF2B5EF4-FFF2-40B4-BE49-F238E27FC236}">
              <a16:creationId xmlns:a16="http://schemas.microsoft.com/office/drawing/2014/main" id="{37F51650-C302-858A-9D89-529D3D7752DB}"/>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04800" y="107001945"/>
          <a:ext cx="8505825" cy="1086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129540</xdr:colOff>
      <xdr:row>650</xdr:row>
      <xdr:rowOff>114301</xdr:rowOff>
    </xdr:from>
    <xdr:to>
      <xdr:col>5</xdr:col>
      <xdr:colOff>3844953</xdr:colOff>
      <xdr:row>658</xdr:row>
      <xdr:rowOff>133350</xdr:rowOff>
    </xdr:to>
    <xdr:pic>
      <xdr:nvPicPr>
        <xdr:cNvPr id="50" name="Imagen 49">
          <a:extLst>
            <a:ext uri="{FF2B5EF4-FFF2-40B4-BE49-F238E27FC236}">
              <a16:creationId xmlns:a16="http://schemas.microsoft.com/office/drawing/2014/main" id="{05BA3945-6B8E-26EF-B427-BC9F50AD38A9}"/>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329565" y="108165901"/>
          <a:ext cx="8477913" cy="1543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104775</xdr:colOff>
      <xdr:row>644</xdr:row>
      <xdr:rowOff>36195</xdr:rowOff>
    </xdr:from>
    <xdr:to>
      <xdr:col>5</xdr:col>
      <xdr:colOff>3844290</xdr:colOff>
      <xdr:row>649</xdr:row>
      <xdr:rowOff>170118</xdr:rowOff>
    </xdr:to>
    <xdr:pic>
      <xdr:nvPicPr>
        <xdr:cNvPr id="51" name="Imagen 50">
          <a:extLst>
            <a:ext uri="{FF2B5EF4-FFF2-40B4-BE49-F238E27FC236}">
              <a16:creationId xmlns:a16="http://schemas.microsoft.com/office/drawing/2014/main" id="{3797A3DA-15D1-44D7-9943-327BADABED49}"/>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04800" y="107001945"/>
          <a:ext cx="8517255" cy="1086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135255</xdr:colOff>
      <xdr:row>650</xdr:row>
      <xdr:rowOff>114301</xdr:rowOff>
    </xdr:from>
    <xdr:to>
      <xdr:col>5</xdr:col>
      <xdr:colOff>3846858</xdr:colOff>
      <xdr:row>658</xdr:row>
      <xdr:rowOff>133350</xdr:rowOff>
    </xdr:to>
    <xdr:pic>
      <xdr:nvPicPr>
        <xdr:cNvPr id="52" name="Imagen 51">
          <a:extLst>
            <a:ext uri="{FF2B5EF4-FFF2-40B4-BE49-F238E27FC236}">
              <a16:creationId xmlns:a16="http://schemas.microsoft.com/office/drawing/2014/main" id="{E1B36C98-9FB9-42A7-89FC-187D208EDC3E}"/>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335280" y="108165901"/>
          <a:ext cx="8483628" cy="1531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672</xdr:row>
      <xdr:rowOff>161925</xdr:rowOff>
    </xdr:from>
    <xdr:to>
      <xdr:col>5</xdr:col>
      <xdr:colOff>3846195</xdr:colOff>
      <xdr:row>678</xdr:row>
      <xdr:rowOff>114873</xdr:rowOff>
    </xdr:to>
    <xdr:pic>
      <xdr:nvPicPr>
        <xdr:cNvPr id="53" name="Imagen 52">
          <a:extLst>
            <a:ext uri="{FF2B5EF4-FFF2-40B4-BE49-F238E27FC236}">
              <a16:creationId xmlns:a16="http://schemas.microsoft.com/office/drawing/2014/main" id="{522BF308-253D-4E0F-A5CA-23D6CEC24268}"/>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14325" y="112194975"/>
          <a:ext cx="8517255" cy="1086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xdr:colOff>
      <xdr:row>679</xdr:row>
      <xdr:rowOff>59056</xdr:rowOff>
    </xdr:from>
    <xdr:to>
      <xdr:col>6</xdr:col>
      <xdr:colOff>2568</xdr:colOff>
      <xdr:row>687</xdr:row>
      <xdr:rowOff>55245</xdr:rowOff>
    </xdr:to>
    <xdr:pic>
      <xdr:nvPicPr>
        <xdr:cNvPr id="54" name="Imagen 53">
          <a:extLst>
            <a:ext uri="{FF2B5EF4-FFF2-40B4-BE49-F238E27FC236}">
              <a16:creationId xmlns:a16="http://schemas.microsoft.com/office/drawing/2014/main" id="{1ADF8D71-F11A-4E2F-BB3B-E4EDBB52A25A}"/>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342900" y="113358931"/>
          <a:ext cx="8483628" cy="1533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xdr:colOff>
      <xdr:row>723</xdr:row>
      <xdr:rowOff>112626</xdr:rowOff>
    </xdr:from>
    <xdr:to>
      <xdr:col>5</xdr:col>
      <xdr:colOff>461008</xdr:colOff>
      <xdr:row>744</xdr:row>
      <xdr:rowOff>78105</xdr:rowOff>
    </xdr:to>
    <xdr:pic>
      <xdr:nvPicPr>
        <xdr:cNvPr id="62" name="Imagen 61">
          <a:extLst>
            <a:ext uri="{FF2B5EF4-FFF2-40B4-BE49-F238E27FC236}">
              <a16:creationId xmlns:a16="http://schemas.microsoft.com/office/drawing/2014/main" id="{52F1D8C0-4C2C-B353-A772-EF6F08E066F9}"/>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3375659" y="116489076"/>
          <a:ext cx="2038349" cy="3973599"/>
        </a:xfrm>
        <a:prstGeom prst="rect">
          <a:avLst/>
        </a:prstGeom>
      </xdr:spPr>
    </xdr:pic>
    <xdr:clientData/>
  </xdr:twoCellAnchor>
  <xdr:twoCellAnchor editAs="oneCell">
    <xdr:from>
      <xdr:col>3</xdr:col>
      <xdr:colOff>100965</xdr:colOff>
      <xdr:row>750</xdr:row>
      <xdr:rowOff>95250</xdr:rowOff>
    </xdr:from>
    <xdr:to>
      <xdr:col>5</xdr:col>
      <xdr:colOff>249059</xdr:colOff>
      <xdr:row>771</xdr:row>
      <xdr:rowOff>58560</xdr:rowOff>
    </xdr:to>
    <xdr:pic>
      <xdr:nvPicPr>
        <xdr:cNvPr id="64" name="Imagen 63">
          <a:extLst>
            <a:ext uri="{FF2B5EF4-FFF2-40B4-BE49-F238E27FC236}">
              <a16:creationId xmlns:a16="http://schemas.microsoft.com/office/drawing/2014/main" id="{12F83EAB-7C24-CC9E-F0FB-D092D31D54F9}"/>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3472815" y="121358025"/>
          <a:ext cx="1729244" cy="3963810"/>
        </a:xfrm>
        <a:prstGeom prst="rect">
          <a:avLst/>
        </a:prstGeom>
      </xdr:spPr>
    </xdr:pic>
    <xdr:clientData/>
  </xdr:twoCellAnchor>
  <xdr:twoCellAnchor editAs="oneCell">
    <xdr:from>
      <xdr:col>3</xdr:col>
      <xdr:colOff>104775</xdr:colOff>
      <xdr:row>777</xdr:row>
      <xdr:rowOff>123825</xdr:rowOff>
    </xdr:from>
    <xdr:to>
      <xdr:col>5</xdr:col>
      <xdr:colOff>249059</xdr:colOff>
      <xdr:row>798</xdr:row>
      <xdr:rowOff>94755</xdr:rowOff>
    </xdr:to>
    <xdr:pic>
      <xdr:nvPicPr>
        <xdr:cNvPr id="65" name="Imagen 64">
          <a:extLst>
            <a:ext uri="{FF2B5EF4-FFF2-40B4-BE49-F238E27FC236}">
              <a16:creationId xmlns:a16="http://schemas.microsoft.com/office/drawing/2014/main" id="{BC271738-CEC3-4404-85AB-7CB9F92EEC51}"/>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3476625" y="126272925"/>
          <a:ext cx="1725434" cy="3971430"/>
        </a:xfrm>
        <a:prstGeom prst="rect">
          <a:avLst/>
        </a:prstGeom>
      </xdr:spPr>
    </xdr:pic>
    <xdr:clientData/>
  </xdr:twoCellAnchor>
  <xdr:twoCellAnchor editAs="oneCell">
    <xdr:from>
      <xdr:col>2</xdr:col>
      <xdr:colOff>217170</xdr:colOff>
      <xdr:row>940</xdr:row>
      <xdr:rowOff>66675</xdr:rowOff>
    </xdr:from>
    <xdr:to>
      <xdr:col>5</xdr:col>
      <xdr:colOff>3141345</xdr:colOff>
      <xdr:row>945</xdr:row>
      <xdr:rowOff>57150</xdr:rowOff>
    </xdr:to>
    <xdr:pic>
      <xdr:nvPicPr>
        <xdr:cNvPr id="4" name="Imagen 3">
          <a:extLst>
            <a:ext uri="{FF2B5EF4-FFF2-40B4-BE49-F238E27FC236}">
              <a16:creationId xmlns:a16="http://schemas.microsoft.com/office/drawing/2014/main" id="{1F0DD956-86E0-9469-19A4-EFE6987ED00E}"/>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1207770" y="135988425"/>
          <a:ext cx="689038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140970</xdr:colOff>
      <xdr:row>946</xdr:row>
      <xdr:rowOff>11430</xdr:rowOff>
    </xdr:from>
    <xdr:to>
      <xdr:col>2</xdr:col>
      <xdr:colOff>2078355</xdr:colOff>
      <xdr:row>951</xdr:row>
      <xdr:rowOff>0</xdr:rowOff>
    </xdr:to>
    <xdr:pic>
      <xdr:nvPicPr>
        <xdr:cNvPr id="9" name="Imagen 8">
          <a:extLst>
            <a:ext uri="{FF2B5EF4-FFF2-40B4-BE49-F238E27FC236}">
              <a16:creationId xmlns:a16="http://schemas.microsoft.com/office/drawing/2014/main" id="{12C170A0-B558-B37C-9E98-5316EBD81412}"/>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340995" y="137019030"/>
          <a:ext cx="2733675" cy="93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2167890</xdr:colOff>
      <xdr:row>946</xdr:row>
      <xdr:rowOff>76200</xdr:rowOff>
    </xdr:from>
    <xdr:to>
      <xdr:col>5</xdr:col>
      <xdr:colOff>3844419</xdr:colOff>
      <xdr:row>950</xdr:row>
      <xdr:rowOff>55245</xdr:rowOff>
    </xdr:to>
    <xdr:pic>
      <xdr:nvPicPr>
        <xdr:cNvPr id="11" name="Imagen 10">
          <a:extLst>
            <a:ext uri="{FF2B5EF4-FFF2-40B4-BE49-F238E27FC236}">
              <a16:creationId xmlns:a16="http://schemas.microsoft.com/office/drawing/2014/main" id="{B337F3E2-7113-1D2F-02E5-97855F414A37}"/>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3158490" y="137083800"/>
          <a:ext cx="5657979"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302895</xdr:colOff>
      <xdr:row>955</xdr:row>
      <xdr:rowOff>20955</xdr:rowOff>
    </xdr:from>
    <xdr:to>
      <xdr:col>5</xdr:col>
      <xdr:colOff>1217615</xdr:colOff>
      <xdr:row>958</xdr:row>
      <xdr:rowOff>59055</xdr:rowOff>
    </xdr:to>
    <xdr:pic>
      <xdr:nvPicPr>
        <xdr:cNvPr id="13" name="Imagen 12">
          <a:extLst>
            <a:ext uri="{FF2B5EF4-FFF2-40B4-BE49-F238E27FC236}">
              <a16:creationId xmlns:a16="http://schemas.microsoft.com/office/drawing/2014/main" id="{6869048B-FE9E-37FB-1C7F-D58D2742D7AC}"/>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502920" y="138657330"/>
          <a:ext cx="5667695" cy="622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1329690</xdr:colOff>
      <xdr:row>950</xdr:row>
      <xdr:rowOff>171450</xdr:rowOff>
    </xdr:from>
    <xdr:to>
      <xdr:col>5</xdr:col>
      <xdr:colOff>3546072</xdr:colOff>
      <xdr:row>961</xdr:row>
      <xdr:rowOff>173355</xdr:rowOff>
    </xdr:to>
    <xdr:pic>
      <xdr:nvPicPr>
        <xdr:cNvPr id="25" name="Imagen 24">
          <a:extLst>
            <a:ext uri="{FF2B5EF4-FFF2-40B4-BE49-F238E27FC236}">
              <a16:creationId xmlns:a16="http://schemas.microsoft.com/office/drawing/2014/main" id="{CE994895-DEA6-494D-A829-940BC40A7D88}"/>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6282690" y="137902950"/>
          <a:ext cx="2216382" cy="2106930"/>
        </a:xfrm>
        <a:prstGeom prst="rect">
          <a:avLst/>
        </a:prstGeom>
      </xdr:spPr>
    </xdr:pic>
    <xdr:clientData/>
  </xdr:twoCellAnchor>
  <xdr:twoCellAnchor editAs="oneCell">
    <xdr:from>
      <xdr:col>2</xdr:col>
      <xdr:colOff>91440</xdr:colOff>
      <xdr:row>967</xdr:row>
      <xdr:rowOff>100965</xdr:rowOff>
    </xdr:from>
    <xdr:to>
      <xdr:col>5</xdr:col>
      <xdr:colOff>3030855</xdr:colOff>
      <xdr:row>972</xdr:row>
      <xdr:rowOff>95250</xdr:rowOff>
    </xdr:to>
    <xdr:pic>
      <xdr:nvPicPr>
        <xdr:cNvPr id="31" name="Imagen 30">
          <a:extLst>
            <a:ext uri="{FF2B5EF4-FFF2-40B4-BE49-F238E27FC236}">
              <a16:creationId xmlns:a16="http://schemas.microsoft.com/office/drawing/2014/main" id="{441FDB33-EB7D-44DA-84DA-79E638D13C70}"/>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1082040" y="140909040"/>
          <a:ext cx="689800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2145030</xdr:colOff>
      <xdr:row>972</xdr:row>
      <xdr:rowOff>179070</xdr:rowOff>
    </xdr:from>
    <xdr:to>
      <xdr:col>5</xdr:col>
      <xdr:colOff>910590</xdr:colOff>
      <xdr:row>977</xdr:row>
      <xdr:rowOff>154305</xdr:rowOff>
    </xdr:to>
    <xdr:pic>
      <xdr:nvPicPr>
        <xdr:cNvPr id="55" name="Imagen 54">
          <a:extLst>
            <a:ext uri="{FF2B5EF4-FFF2-40B4-BE49-F238E27FC236}">
              <a16:creationId xmlns:a16="http://schemas.microsoft.com/office/drawing/2014/main" id="{D913EFD7-3A12-42E3-9941-5B1931276A67}"/>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3135630" y="141892020"/>
          <a:ext cx="2727960" cy="931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693420</xdr:colOff>
      <xdr:row>978</xdr:row>
      <xdr:rowOff>74295</xdr:rowOff>
    </xdr:from>
    <xdr:to>
      <xdr:col>5</xdr:col>
      <xdr:colOff>2383284</xdr:colOff>
      <xdr:row>982</xdr:row>
      <xdr:rowOff>59055</xdr:rowOff>
    </xdr:to>
    <xdr:pic>
      <xdr:nvPicPr>
        <xdr:cNvPr id="56" name="Imagen 55">
          <a:extLst>
            <a:ext uri="{FF2B5EF4-FFF2-40B4-BE49-F238E27FC236}">
              <a16:creationId xmlns:a16="http://schemas.microsoft.com/office/drawing/2014/main" id="{449FCB7B-13C8-494D-8B6D-3F9B23F9BC1F}"/>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1684020" y="142873095"/>
          <a:ext cx="5656074" cy="75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485775</xdr:colOff>
      <xdr:row>982</xdr:row>
      <xdr:rowOff>133350</xdr:rowOff>
    </xdr:from>
    <xdr:to>
      <xdr:col>5</xdr:col>
      <xdr:colOff>3374830</xdr:colOff>
      <xdr:row>987</xdr:row>
      <xdr:rowOff>19050</xdr:rowOff>
    </xdr:to>
    <xdr:pic>
      <xdr:nvPicPr>
        <xdr:cNvPr id="57" name="Imagen 56">
          <a:extLst>
            <a:ext uri="{FF2B5EF4-FFF2-40B4-BE49-F238E27FC236}">
              <a16:creationId xmlns:a16="http://schemas.microsoft.com/office/drawing/2014/main" id="{7D4FD062-CF6D-4916-B791-6F143682FBF7}"/>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685800" y="143656050"/>
          <a:ext cx="7649650" cy="8401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100965</xdr:colOff>
      <xdr:row>1021</xdr:row>
      <xdr:rowOff>167640</xdr:rowOff>
    </xdr:from>
    <xdr:to>
      <xdr:col>5</xdr:col>
      <xdr:colOff>3828113</xdr:colOff>
      <xdr:row>1027</xdr:row>
      <xdr:rowOff>131445</xdr:rowOff>
    </xdr:to>
    <xdr:pic>
      <xdr:nvPicPr>
        <xdr:cNvPr id="63" name="Imagen 62">
          <a:extLst>
            <a:ext uri="{FF2B5EF4-FFF2-40B4-BE49-F238E27FC236}">
              <a16:creationId xmlns:a16="http://schemas.microsoft.com/office/drawing/2014/main" id="{35F4F063-D24B-EF0D-8954-A345FE25EFD9}"/>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300990" y="155634690"/>
          <a:ext cx="8491553" cy="11182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102870</xdr:colOff>
      <xdr:row>1029</xdr:row>
      <xdr:rowOff>102871</xdr:rowOff>
    </xdr:from>
    <xdr:to>
      <xdr:col>5</xdr:col>
      <xdr:colOff>3830955</xdr:colOff>
      <xdr:row>1037</xdr:row>
      <xdr:rowOff>129584</xdr:rowOff>
    </xdr:to>
    <xdr:pic>
      <xdr:nvPicPr>
        <xdr:cNvPr id="66" name="Imagen 65">
          <a:extLst>
            <a:ext uri="{FF2B5EF4-FFF2-40B4-BE49-F238E27FC236}">
              <a16:creationId xmlns:a16="http://schemas.microsoft.com/office/drawing/2014/main" id="{BCF9B307-C6E0-77A5-4D81-98455BA72D1D}"/>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302895" y="157017721"/>
          <a:ext cx="8488680" cy="15373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647701</xdr:colOff>
      <xdr:row>1102</xdr:row>
      <xdr:rowOff>64771</xdr:rowOff>
    </xdr:from>
    <xdr:to>
      <xdr:col>3</xdr:col>
      <xdr:colOff>38210</xdr:colOff>
      <xdr:row>1109</xdr:row>
      <xdr:rowOff>20955</xdr:rowOff>
    </xdr:to>
    <xdr:pic>
      <xdr:nvPicPr>
        <xdr:cNvPr id="70" name="Imagen 69">
          <a:extLst>
            <a:ext uri="{FF2B5EF4-FFF2-40B4-BE49-F238E27FC236}">
              <a16:creationId xmlns:a16="http://schemas.microsoft.com/office/drawing/2014/main" id="{E2991280-7614-E9EB-50B0-00ECEF70C2F7}"/>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1638301" y="170190796"/>
          <a:ext cx="1771759" cy="1295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123826</xdr:colOff>
      <xdr:row>1102</xdr:row>
      <xdr:rowOff>91441</xdr:rowOff>
    </xdr:from>
    <xdr:to>
      <xdr:col>5</xdr:col>
      <xdr:colOff>1298903</xdr:colOff>
      <xdr:row>1109</xdr:row>
      <xdr:rowOff>55245</xdr:rowOff>
    </xdr:to>
    <xdr:pic>
      <xdr:nvPicPr>
        <xdr:cNvPr id="71" name="Imagen 70">
          <a:extLst>
            <a:ext uri="{FF2B5EF4-FFF2-40B4-BE49-F238E27FC236}">
              <a16:creationId xmlns:a16="http://schemas.microsoft.com/office/drawing/2014/main" id="{A3468260-1AE7-74C4-8DB5-4958536B8963}"/>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3495676" y="170217466"/>
          <a:ext cx="2756227" cy="1301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390525</xdr:colOff>
      <xdr:row>1109</xdr:row>
      <xdr:rowOff>177166</xdr:rowOff>
    </xdr:from>
    <xdr:to>
      <xdr:col>5</xdr:col>
      <xdr:colOff>2567940</xdr:colOff>
      <xdr:row>1117</xdr:row>
      <xdr:rowOff>15909</xdr:rowOff>
    </xdr:to>
    <xdr:pic>
      <xdr:nvPicPr>
        <xdr:cNvPr id="72" name="Imagen 71">
          <a:extLst>
            <a:ext uri="{FF2B5EF4-FFF2-40B4-BE49-F238E27FC236}">
              <a16:creationId xmlns:a16="http://schemas.microsoft.com/office/drawing/2014/main" id="{3F714DF9-4A01-11B3-F2A7-CDC28B143D2D}"/>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1381125" y="171570016"/>
          <a:ext cx="6130290" cy="13570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1360170</xdr:colOff>
      <xdr:row>1102</xdr:row>
      <xdr:rowOff>66675</xdr:rowOff>
    </xdr:from>
    <xdr:to>
      <xdr:col>5</xdr:col>
      <xdr:colOff>2422655</xdr:colOff>
      <xdr:row>1109</xdr:row>
      <xdr:rowOff>20955</xdr:rowOff>
    </xdr:to>
    <xdr:pic>
      <xdr:nvPicPr>
        <xdr:cNvPr id="73" name="Imagen 72">
          <a:extLst>
            <a:ext uri="{FF2B5EF4-FFF2-40B4-BE49-F238E27FC236}">
              <a16:creationId xmlns:a16="http://schemas.microsoft.com/office/drawing/2014/main" id="{5A9F7056-1976-C863-EE74-028ABF85DF15}"/>
            </a:ext>
          </a:extLst>
        </xdr:cNvPr>
        <xdr:cNvPicPr>
          <a:picLocks noChangeAspect="1" noChangeArrowheads="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6313170" y="170192700"/>
          <a:ext cx="1062485" cy="12934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381000</xdr:colOff>
      <xdr:row>1117</xdr:row>
      <xdr:rowOff>102871</xdr:rowOff>
    </xdr:from>
    <xdr:to>
      <xdr:col>5</xdr:col>
      <xdr:colOff>2552700</xdr:colOff>
      <xdr:row>1123</xdr:row>
      <xdr:rowOff>172054</xdr:rowOff>
    </xdr:to>
    <xdr:pic>
      <xdr:nvPicPr>
        <xdr:cNvPr id="74" name="Imagen 73">
          <a:extLst>
            <a:ext uri="{FF2B5EF4-FFF2-40B4-BE49-F238E27FC236}">
              <a16:creationId xmlns:a16="http://schemas.microsoft.com/office/drawing/2014/main" id="{42427B83-B38F-F468-3157-9563F4A13DA8}"/>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1371600" y="172943521"/>
          <a:ext cx="6134100" cy="12045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49530</xdr:colOff>
      <xdr:row>1218</xdr:row>
      <xdr:rowOff>163830</xdr:rowOff>
    </xdr:from>
    <xdr:to>
      <xdr:col>5</xdr:col>
      <xdr:colOff>3844290</xdr:colOff>
      <xdr:row>1222</xdr:row>
      <xdr:rowOff>173030</xdr:rowOff>
    </xdr:to>
    <xdr:pic>
      <xdr:nvPicPr>
        <xdr:cNvPr id="83" name="Imagen 82">
          <a:extLst>
            <a:ext uri="{FF2B5EF4-FFF2-40B4-BE49-F238E27FC236}">
              <a16:creationId xmlns:a16="http://schemas.microsoft.com/office/drawing/2014/main" id="{5C73A037-3EE9-A0E1-49D9-C91A2F5677A6}"/>
            </a:ext>
          </a:extLst>
        </xdr:cNvPr>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249555" y="191282955"/>
          <a:ext cx="8599170" cy="771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129540</xdr:colOff>
      <xdr:row>1237</xdr:row>
      <xdr:rowOff>152401</xdr:rowOff>
    </xdr:from>
    <xdr:to>
      <xdr:col>5</xdr:col>
      <xdr:colOff>3829050</xdr:colOff>
      <xdr:row>1244</xdr:row>
      <xdr:rowOff>19017</xdr:rowOff>
    </xdr:to>
    <xdr:pic>
      <xdr:nvPicPr>
        <xdr:cNvPr id="84" name="Imagen 83">
          <a:extLst>
            <a:ext uri="{FF2B5EF4-FFF2-40B4-BE49-F238E27FC236}">
              <a16:creationId xmlns:a16="http://schemas.microsoft.com/office/drawing/2014/main" id="{31E260D8-9485-AAB3-C343-B9C424C566AC}"/>
            </a:ext>
          </a:extLst>
        </xdr:cNvPr>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329565" y="194710051"/>
          <a:ext cx="8452485" cy="12115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1377315</xdr:colOff>
      <xdr:row>1245</xdr:row>
      <xdr:rowOff>133351</xdr:rowOff>
    </xdr:from>
    <xdr:to>
      <xdr:col>5</xdr:col>
      <xdr:colOff>1430655</xdr:colOff>
      <xdr:row>1258</xdr:row>
      <xdr:rowOff>16394</xdr:rowOff>
    </xdr:to>
    <xdr:pic>
      <xdr:nvPicPr>
        <xdr:cNvPr id="85" name="Imagen 84">
          <a:extLst>
            <a:ext uri="{FF2B5EF4-FFF2-40B4-BE49-F238E27FC236}">
              <a16:creationId xmlns:a16="http://schemas.microsoft.com/office/drawing/2014/main" id="{DC0423F7-FA09-96B7-B407-2F6CC0563D88}"/>
            </a:ext>
          </a:extLst>
        </xdr:cNvPr>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2367915" y="196138801"/>
          <a:ext cx="4011930" cy="2344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123825</xdr:colOff>
      <xdr:row>345</xdr:row>
      <xdr:rowOff>85725</xdr:rowOff>
    </xdr:from>
    <xdr:to>
      <xdr:col>5</xdr:col>
      <xdr:colOff>55245</xdr:colOff>
      <xdr:row>354</xdr:row>
      <xdr:rowOff>17145</xdr:rowOff>
    </xdr:to>
    <xdr:pic>
      <xdr:nvPicPr>
        <xdr:cNvPr id="75" name="Imagen 74">
          <a:extLst>
            <a:ext uri="{FF2B5EF4-FFF2-40B4-BE49-F238E27FC236}">
              <a16:creationId xmlns:a16="http://schemas.microsoft.com/office/drawing/2014/main" id="{5156BDF5-6139-B534-DBAB-59F7FA9F1B91}"/>
            </a:ext>
            <a:ext uri="{147F2762-F138-4A5C-976F-8EAC2B608ADB}">
              <a16:predDERef xmlns:a16="http://schemas.microsoft.com/office/drawing/2014/main" pred="{168C7FBC-7D0C-4518-73F2-0D828BEF22A1}"/>
            </a:ext>
          </a:extLst>
        </xdr:cNvPr>
        <xdr:cNvPicPr>
          <a:picLocks noChangeAspect="1"/>
        </xdr:cNvPicPr>
      </xdr:nvPicPr>
      <xdr:blipFill>
        <a:blip xmlns:r="http://schemas.openxmlformats.org/officeDocument/2006/relationships" r:embed="rId55"/>
        <a:stretch>
          <a:fillRect/>
        </a:stretch>
      </xdr:blipFill>
      <xdr:spPr>
        <a:xfrm>
          <a:off x="314325" y="68160900"/>
          <a:ext cx="4572000" cy="1657350"/>
        </a:xfrm>
        <a:prstGeom prst="rect">
          <a:avLst/>
        </a:prstGeom>
      </xdr:spPr>
    </xdr:pic>
    <xdr:clientData/>
  </xdr:twoCellAnchor>
  <xdr:twoCellAnchor editAs="oneCell">
    <xdr:from>
      <xdr:col>5</xdr:col>
      <xdr:colOff>152400</xdr:colOff>
      <xdr:row>345</xdr:row>
      <xdr:rowOff>95250</xdr:rowOff>
    </xdr:from>
    <xdr:to>
      <xdr:col>5</xdr:col>
      <xdr:colOff>1388745</xdr:colOff>
      <xdr:row>354</xdr:row>
      <xdr:rowOff>17145</xdr:rowOff>
    </xdr:to>
    <xdr:pic>
      <xdr:nvPicPr>
        <xdr:cNvPr id="76" name="Imagen 75">
          <a:extLst>
            <a:ext uri="{FF2B5EF4-FFF2-40B4-BE49-F238E27FC236}">
              <a16:creationId xmlns:a16="http://schemas.microsoft.com/office/drawing/2014/main" id="{B289B3EF-A265-AD08-13D5-40501A121808}"/>
            </a:ext>
            <a:ext uri="{147F2762-F138-4A5C-976F-8EAC2B608ADB}">
              <a16:predDERef xmlns:a16="http://schemas.microsoft.com/office/drawing/2014/main" pred="{5156BDF5-6139-B534-DBAB-59F7FA9F1B91}"/>
            </a:ext>
          </a:extLst>
        </xdr:cNvPr>
        <xdr:cNvPicPr>
          <a:picLocks noChangeAspect="1"/>
        </xdr:cNvPicPr>
      </xdr:nvPicPr>
      <xdr:blipFill>
        <a:blip xmlns:r="http://schemas.openxmlformats.org/officeDocument/2006/relationships" r:embed="rId56"/>
        <a:stretch>
          <a:fillRect/>
        </a:stretch>
      </xdr:blipFill>
      <xdr:spPr>
        <a:xfrm>
          <a:off x="4972050" y="68170425"/>
          <a:ext cx="1247775" cy="1647825"/>
        </a:xfrm>
        <a:prstGeom prst="rect">
          <a:avLst/>
        </a:prstGeom>
      </xdr:spPr>
    </xdr:pic>
    <xdr:clientData/>
  </xdr:twoCellAnchor>
  <xdr:twoCellAnchor editAs="oneCell">
    <xdr:from>
      <xdr:col>5</xdr:col>
      <xdr:colOff>1485900</xdr:colOff>
      <xdr:row>345</xdr:row>
      <xdr:rowOff>85725</xdr:rowOff>
    </xdr:from>
    <xdr:to>
      <xdr:col>5</xdr:col>
      <xdr:colOff>2722245</xdr:colOff>
      <xdr:row>354</xdr:row>
      <xdr:rowOff>17145</xdr:rowOff>
    </xdr:to>
    <xdr:pic>
      <xdr:nvPicPr>
        <xdr:cNvPr id="81" name="Imagen 80">
          <a:extLst>
            <a:ext uri="{FF2B5EF4-FFF2-40B4-BE49-F238E27FC236}">
              <a16:creationId xmlns:a16="http://schemas.microsoft.com/office/drawing/2014/main" id="{47CDCDBD-59B0-CF2F-9478-2AC59AFEFACB}"/>
            </a:ext>
            <a:ext uri="{147F2762-F138-4A5C-976F-8EAC2B608ADB}">
              <a16:predDERef xmlns:a16="http://schemas.microsoft.com/office/drawing/2014/main" pred="{B289B3EF-A265-AD08-13D5-40501A121808}"/>
            </a:ext>
          </a:extLst>
        </xdr:cNvPr>
        <xdr:cNvPicPr>
          <a:picLocks noChangeAspect="1"/>
        </xdr:cNvPicPr>
      </xdr:nvPicPr>
      <xdr:blipFill>
        <a:blip xmlns:r="http://schemas.openxmlformats.org/officeDocument/2006/relationships" r:embed="rId57"/>
        <a:stretch>
          <a:fillRect/>
        </a:stretch>
      </xdr:blipFill>
      <xdr:spPr>
        <a:xfrm>
          <a:off x="6305550" y="68160900"/>
          <a:ext cx="1247775" cy="1657350"/>
        </a:xfrm>
        <a:prstGeom prst="rect">
          <a:avLst/>
        </a:prstGeom>
      </xdr:spPr>
    </xdr:pic>
    <xdr:clientData/>
  </xdr:twoCellAnchor>
  <xdr:twoCellAnchor editAs="oneCell">
    <xdr:from>
      <xdr:col>5</xdr:col>
      <xdr:colOff>2800350</xdr:colOff>
      <xdr:row>345</xdr:row>
      <xdr:rowOff>85725</xdr:rowOff>
    </xdr:from>
    <xdr:to>
      <xdr:col>5</xdr:col>
      <xdr:colOff>3750945</xdr:colOff>
      <xdr:row>352</xdr:row>
      <xdr:rowOff>38100</xdr:rowOff>
    </xdr:to>
    <xdr:pic>
      <xdr:nvPicPr>
        <xdr:cNvPr id="86" name="Imagen 85">
          <a:extLst>
            <a:ext uri="{FF2B5EF4-FFF2-40B4-BE49-F238E27FC236}">
              <a16:creationId xmlns:a16="http://schemas.microsoft.com/office/drawing/2014/main" id="{A004B93A-AC3D-ABD1-0134-A223D4794C81}"/>
            </a:ext>
            <a:ext uri="{147F2762-F138-4A5C-976F-8EAC2B608ADB}">
              <a16:predDERef xmlns:a16="http://schemas.microsoft.com/office/drawing/2014/main" pred="{47CDCDBD-59B0-CF2F-9478-2AC59AFEFACB}"/>
            </a:ext>
          </a:extLst>
        </xdr:cNvPr>
        <xdr:cNvPicPr>
          <a:picLocks noChangeAspect="1"/>
        </xdr:cNvPicPr>
      </xdr:nvPicPr>
      <xdr:blipFill>
        <a:blip xmlns:r="http://schemas.openxmlformats.org/officeDocument/2006/relationships" r:embed="rId58"/>
        <a:stretch>
          <a:fillRect/>
        </a:stretch>
      </xdr:blipFill>
      <xdr:spPr>
        <a:xfrm>
          <a:off x="7620000" y="68160900"/>
          <a:ext cx="962025" cy="1285875"/>
        </a:xfrm>
        <a:prstGeom prst="rect">
          <a:avLst/>
        </a:prstGeom>
      </xdr:spPr>
    </xdr:pic>
    <xdr:clientData/>
  </xdr:twoCellAnchor>
  <xdr:twoCellAnchor editAs="oneCell">
    <xdr:from>
      <xdr:col>1</xdr:col>
      <xdr:colOff>114300</xdr:colOff>
      <xdr:row>354</xdr:row>
      <xdr:rowOff>104775</xdr:rowOff>
    </xdr:from>
    <xdr:to>
      <xdr:col>5</xdr:col>
      <xdr:colOff>1924050</xdr:colOff>
      <xdr:row>362</xdr:row>
      <xdr:rowOff>129540</xdr:rowOff>
    </xdr:to>
    <xdr:pic>
      <xdr:nvPicPr>
        <xdr:cNvPr id="87" name="Imagen 86">
          <a:extLst>
            <a:ext uri="{FF2B5EF4-FFF2-40B4-BE49-F238E27FC236}">
              <a16:creationId xmlns:a16="http://schemas.microsoft.com/office/drawing/2014/main" id="{EF2B84FC-ED90-4E3D-86CA-4C8D857662E6}"/>
            </a:ext>
            <a:ext uri="{147F2762-F138-4A5C-976F-8EAC2B608ADB}">
              <a16:predDERef xmlns:a16="http://schemas.microsoft.com/office/drawing/2014/main" pred="{A004B93A-AC3D-ABD1-0134-A223D4794C81}"/>
            </a:ext>
          </a:extLst>
        </xdr:cNvPr>
        <xdr:cNvPicPr>
          <a:picLocks noChangeAspect="1"/>
        </xdr:cNvPicPr>
      </xdr:nvPicPr>
      <xdr:blipFill>
        <a:blip xmlns:r="http://schemas.openxmlformats.org/officeDocument/2006/relationships" r:embed="rId59"/>
        <a:stretch>
          <a:fillRect/>
        </a:stretch>
      </xdr:blipFill>
      <xdr:spPr>
        <a:xfrm>
          <a:off x="304800" y="69894450"/>
          <a:ext cx="6438900" cy="1543050"/>
        </a:xfrm>
        <a:prstGeom prst="rect">
          <a:avLst/>
        </a:prstGeom>
      </xdr:spPr>
    </xdr:pic>
    <xdr:clientData/>
  </xdr:twoCellAnchor>
  <xdr:twoCellAnchor editAs="oneCell">
    <xdr:from>
      <xdr:col>5</xdr:col>
      <xdr:colOff>2009775</xdr:colOff>
      <xdr:row>354</xdr:row>
      <xdr:rowOff>114300</xdr:rowOff>
    </xdr:from>
    <xdr:to>
      <xdr:col>5</xdr:col>
      <xdr:colOff>3636645</xdr:colOff>
      <xdr:row>366</xdr:row>
      <xdr:rowOff>15240</xdr:rowOff>
    </xdr:to>
    <xdr:pic>
      <xdr:nvPicPr>
        <xdr:cNvPr id="78" name="Imagen 77">
          <a:extLst>
            <a:ext uri="{FF2B5EF4-FFF2-40B4-BE49-F238E27FC236}">
              <a16:creationId xmlns:a16="http://schemas.microsoft.com/office/drawing/2014/main" id="{0349964B-0CD1-4237-A391-E486C4015087}"/>
            </a:ext>
            <a:ext uri="{147F2762-F138-4A5C-976F-8EAC2B608ADB}">
              <a16:predDERef xmlns:a16="http://schemas.microsoft.com/office/drawing/2014/main" pred="{EF2B84FC-ED90-4E3D-86CA-4C8D857662E6}"/>
            </a:ext>
          </a:extLst>
        </xdr:cNvPr>
        <xdr:cNvPicPr>
          <a:picLocks noChangeAspect="1"/>
        </xdr:cNvPicPr>
      </xdr:nvPicPr>
      <xdr:blipFill>
        <a:blip xmlns:r="http://schemas.openxmlformats.org/officeDocument/2006/relationships" r:embed="rId60"/>
        <a:stretch>
          <a:fillRect/>
        </a:stretch>
      </xdr:blipFill>
      <xdr:spPr>
        <a:xfrm>
          <a:off x="6829425" y="69903975"/>
          <a:ext cx="1638300" cy="2181225"/>
        </a:xfrm>
        <a:prstGeom prst="rect">
          <a:avLst/>
        </a:prstGeom>
      </xdr:spPr>
    </xdr:pic>
    <xdr:clientData/>
  </xdr:twoCellAnchor>
  <xdr:twoCellAnchor editAs="oneCell">
    <xdr:from>
      <xdr:col>1</xdr:col>
      <xdr:colOff>371475</xdr:colOff>
      <xdr:row>372</xdr:row>
      <xdr:rowOff>38100</xdr:rowOff>
    </xdr:from>
    <xdr:to>
      <xdr:col>2</xdr:col>
      <xdr:colOff>1463040</xdr:colOff>
      <xdr:row>384</xdr:row>
      <xdr:rowOff>57150</xdr:rowOff>
    </xdr:to>
    <xdr:pic>
      <xdr:nvPicPr>
        <xdr:cNvPr id="89" name="Imagen 88">
          <a:extLst>
            <a:ext uri="{FF2B5EF4-FFF2-40B4-BE49-F238E27FC236}">
              <a16:creationId xmlns:a16="http://schemas.microsoft.com/office/drawing/2014/main" id="{702C82C5-9E1F-9C8F-549F-46087C140AF4}"/>
            </a:ext>
            <a:ext uri="{147F2762-F138-4A5C-976F-8EAC2B608ADB}">
              <a16:predDERef xmlns:a16="http://schemas.microsoft.com/office/drawing/2014/main" pred="{E9DBB0AE-F1BD-4BB6-B4B1-ACC5CD476792}"/>
            </a:ext>
          </a:extLst>
        </xdr:cNvPr>
        <xdr:cNvPicPr>
          <a:picLocks noChangeAspect="1"/>
        </xdr:cNvPicPr>
      </xdr:nvPicPr>
      <xdr:blipFill>
        <a:blip xmlns:r="http://schemas.openxmlformats.org/officeDocument/2006/relationships" r:embed="rId61"/>
        <a:stretch>
          <a:fillRect/>
        </a:stretch>
      </xdr:blipFill>
      <xdr:spPr>
        <a:xfrm>
          <a:off x="561975" y="73447275"/>
          <a:ext cx="1857375" cy="2305050"/>
        </a:xfrm>
        <a:prstGeom prst="rect">
          <a:avLst/>
        </a:prstGeom>
      </xdr:spPr>
    </xdr:pic>
    <xdr:clientData/>
  </xdr:twoCellAnchor>
  <xdr:twoCellAnchor editAs="oneCell">
    <xdr:from>
      <xdr:col>3</xdr:col>
      <xdr:colOff>371475</xdr:colOff>
      <xdr:row>377</xdr:row>
      <xdr:rowOff>76200</xdr:rowOff>
    </xdr:from>
    <xdr:to>
      <xdr:col>5</xdr:col>
      <xdr:colOff>2095500</xdr:colOff>
      <xdr:row>384</xdr:row>
      <xdr:rowOff>55245</xdr:rowOff>
    </xdr:to>
    <xdr:pic>
      <xdr:nvPicPr>
        <xdr:cNvPr id="90" name="Imagen 89">
          <a:extLst>
            <a:ext uri="{FF2B5EF4-FFF2-40B4-BE49-F238E27FC236}">
              <a16:creationId xmlns:a16="http://schemas.microsoft.com/office/drawing/2014/main" id="{A95C66A5-BFAE-271A-9493-D40869145456}"/>
            </a:ext>
            <a:ext uri="{147F2762-F138-4A5C-976F-8EAC2B608ADB}">
              <a16:predDERef xmlns:a16="http://schemas.microsoft.com/office/drawing/2014/main" pred="{702C82C5-9E1F-9C8F-549F-46087C140AF4}"/>
            </a:ext>
          </a:extLst>
        </xdr:cNvPr>
        <xdr:cNvPicPr>
          <a:picLocks noChangeAspect="1"/>
        </xdr:cNvPicPr>
      </xdr:nvPicPr>
      <xdr:blipFill>
        <a:blip xmlns:r="http://schemas.openxmlformats.org/officeDocument/2006/relationships" r:embed="rId62"/>
        <a:stretch>
          <a:fillRect/>
        </a:stretch>
      </xdr:blipFill>
      <xdr:spPr>
        <a:xfrm>
          <a:off x="3648075" y="77609700"/>
          <a:ext cx="3267075" cy="1323975"/>
        </a:xfrm>
        <a:prstGeom prst="rect">
          <a:avLst/>
        </a:prstGeom>
      </xdr:spPr>
    </xdr:pic>
    <xdr:clientData/>
  </xdr:twoCellAnchor>
  <xdr:twoCellAnchor editAs="oneCell">
    <xdr:from>
      <xdr:col>2</xdr:col>
      <xdr:colOff>1571625</xdr:colOff>
      <xdr:row>372</xdr:row>
      <xdr:rowOff>38100</xdr:rowOff>
    </xdr:from>
    <xdr:to>
      <xdr:col>5</xdr:col>
      <xdr:colOff>3524250</xdr:colOff>
      <xdr:row>377</xdr:row>
      <xdr:rowOff>19050</xdr:rowOff>
    </xdr:to>
    <xdr:pic>
      <xdr:nvPicPr>
        <xdr:cNvPr id="91" name="Imagen 90">
          <a:extLst>
            <a:ext uri="{FF2B5EF4-FFF2-40B4-BE49-F238E27FC236}">
              <a16:creationId xmlns:a16="http://schemas.microsoft.com/office/drawing/2014/main" id="{D3D62345-A1C1-45C4-E9AF-0F595E5C5971}"/>
            </a:ext>
            <a:ext uri="{147F2762-F138-4A5C-976F-8EAC2B608ADB}">
              <a16:predDERef xmlns:a16="http://schemas.microsoft.com/office/drawing/2014/main" pred="{A95C66A5-BFAE-271A-9493-D40869145456}"/>
            </a:ext>
          </a:extLst>
        </xdr:cNvPr>
        <xdr:cNvPicPr>
          <a:picLocks noChangeAspect="1"/>
        </xdr:cNvPicPr>
      </xdr:nvPicPr>
      <xdr:blipFill>
        <a:blip xmlns:r="http://schemas.openxmlformats.org/officeDocument/2006/relationships" r:embed="rId63"/>
        <a:stretch>
          <a:fillRect/>
        </a:stretch>
      </xdr:blipFill>
      <xdr:spPr>
        <a:xfrm>
          <a:off x="2533650" y="73447275"/>
          <a:ext cx="5810250" cy="933450"/>
        </a:xfrm>
        <a:prstGeom prst="rect">
          <a:avLst/>
        </a:prstGeom>
      </xdr:spPr>
    </xdr:pic>
    <xdr:clientData/>
  </xdr:twoCellAnchor>
  <xdr:twoCellAnchor editAs="oneCell">
    <xdr:from>
      <xdr:col>1</xdr:col>
      <xdr:colOff>371475</xdr:colOff>
      <xdr:row>384</xdr:row>
      <xdr:rowOff>123825</xdr:rowOff>
    </xdr:from>
    <xdr:to>
      <xdr:col>2</xdr:col>
      <xdr:colOff>1619250</xdr:colOff>
      <xdr:row>394</xdr:row>
      <xdr:rowOff>95250</xdr:rowOff>
    </xdr:to>
    <xdr:pic>
      <xdr:nvPicPr>
        <xdr:cNvPr id="92" name="Imagen 91">
          <a:extLst>
            <a:ext uri="{FF2B5EF4-FFF2-40B4-BE49-F238E27FC236}">
              <a16:creationId xmlns:a16="http://schemas.microsoft.com/office/drawing/2014/main" id="{19289FED-E360-17A6-E347-F8DA277D7379}"/>
            </a:ext>
            <a:ext uri="{147F2762-F138-4A5C-976F-8EAC2B608ADB}">
              <a16:predDERef xmlns:a16="http://schemas.microsoft.com/office/drawing/2014/main" pred="{D3D62345-A1C1-45C4-E9AF-0F595E5C5971}"/>
            </a:ext>
          </a:extLst>
        </xdr:cNvPr>
        <xdr:cNvPicPr>
          <a:picLocks noChangeAspect="1"/>
        </xdr:cNvPicPr>
      </xdr:nvPicPr>
      <xdr:blipFill>
        <a:blip xmlns:r="http://schemas.openxmlformats.org/officeDocument/2006/relationships" r:embed="rId64"/>
        <a:stretch>
          <a:fillRect/>
        </a:stretch>
      </xdr:blipFill>
      <xdr:spPr>
        <a:xfrm>
          <a:off x="561975" y="75819000"/>
          <a:ext cx="2019300" cy="1876425"/>
        </a:xfrm>
        <a:prstGeom prst="rect">
          <a:avLst/>
        </a:prstGeom>
      </xdr:spPr>
    </xdr:pic>
    <xdr:clientData/>
  </xdr:twoCellAnchor>
  <xdr:twoCellAnchor editAs="oneCell">
    <xdr:from>
      <xdr:col>2</xdr:col>
      <xdr:colOff>1743075</xdr:colOff>
      <xdr:row>386</xdr:row>
      <xdr:rowOff>133350</xdr:rowOff>
    </xdr:from>
    <xdr:to>
      <xdr:col>5</xdr:col>
      <xdr:colOff>3676650</xdr:colOff>
      <xdr:row>391</xdr:row>
      <xdr:rowOff>171450</xdr:rowOff>
    </xdr:to>
    <xdr:pic>
      <xdr:nvPicPr>
        <xdr:cNvPr id="93" name="Imagen 92">
          <a:extLst>
            <a:ext uri="{FF2B5EF4-FFF2-40B4-BE49-F238E27FC236}">
              <a16:creationId xmlns:a16="http://schemas.microsoft.com/office/drawing/2014/main" id="{71AE2F25-6179-E068-DFDE-1E030187005F}"/>
            </a:ext>
            <a:ext uri="{147F2762-F138-4A5C-976F-8EAC2B608ADB}">
              <a16:predDERef xmlns:a16="http://schemas.microsoft.com/office/drawing/2014/main" pred="{19289FED-E360-17A6-E347-F8DA277D7379}"/>
            </a:ext>
          </a:extLst>
        </xdr:cNvPr>
        <xdr:cNvPicPr>
          <a:picLocks noChangeAspect="1"/>
        </xdr:cNvPicPr>
      </xdr:nvPicPr>
      <xdr:blipFill>
        <a:blip xmlns:r="http://schemas.openxmlformats.org/officeDocument/2006/relationships" r:embed="rId65"/>
        <a:stretch>
          <a:fillRect/>
        </a:stretch>
      </xdr:blipFill>
      <xdr:spPr>
        <a:xfrm>
          <a:off x="2705100" y="76209525"/>
          <a:ext cx="5791200" cy="990600"/>
        </a:xfrm>
        <a:prstGeom prst="rect">
          <a:avLst/>
        </a:prstGeom>
      </xdr:spPr>
    </xdr:pic>
    <xdr:clientData/>
  </xdr:twoCellAnchor>
  <xdr:twoCellAnchor editAs="oneCell">
    <xdr:from>
      <xdr:col>2</xdr:col>
      <xdr:colOff>1428750</xdr:colOff>
      <xdr:row>399</xdr:row>
      <xdr:rowOff>66675</xdr:rowOff>
    </xdr:from>
    <xdr:to>
      <xdr:col>5</xdr:col>
      <xdr:colOff>1238250</xdr:colOff>
      <xdr:row>421</xdr:row>
      <xdr:rowOff>133350</xdr:rowOff>
    </xdr:to>
    <xdr:pic>
      <xdr:nvPicPr>
        <xdr:cNvPr id="94" name="Imagen 93">
          <a:extLst>
            <a:ext uri="{FF2B5EF4-FFF2-40B4-BE49-F238E27FC236}">
              <a16:creationId xmlns:a16="http://schemas.microsoft.com/office/drawing/2014/main" id="{E95474C0-CA5E-588D-CE87-CD071EA81AEC}"/>
            </a:ext>
            <a:ext uri="{147F2762-F138-4A5C-976F-8EAC2B608ADB}">
              <a16:predDERef xmlns:a16="http://schemas.microsoft.com/office/drawing/2014/main" pred="{71AE2F25-6179-E068-DFDE-1E030187005F}"/>
            </a:ext>
          </a:extLst>
        </xdr:cNvPr>
        <xdr:cNvPicPr>
          <a:picLocks noChangeAspect="1"/>
        </xdr:cNvPicPr>
      </xdr:nvPicPr>
      <xdr:blipFill>
        <a:blip xmlns:r="http://schemas.openxmlformats.org/officeDocument/2006/relationships" r:embed="rId66"/>
        <a:stretch>
          <a:fillRect/>
        </a:stretch>
      </xdr:blipFill>
      <xdr:spPr>
        <a:xfrm>
          <a:off x="2390775" y="81791175"/>
          <a:ext cx="3667125" cy="4257675"/>
        </a:xfrm>
        <a:prstGeom prst="rect">
          <a:avLst/>
        </a:prstGeom>
      </xdr:spPr>
    </xdr:pic>
    <xdr:clientData/>
  </xdr:twoCellAnchor>
  <xdr:twoCellAnchor editAs="oneCell">
    <xdr:from>
      <xdr:col>2</xdr:col>
      <xdr:colOff>1514475</xdr:colOff>
      <xdr:row>913</xdr:row>
      <xdr:rowOff>104775</xdr:rowOff>
    </xdr:from>
    <xdr:to>
      <xdr:col>5</xdr:col>
      <xdr:colOff>817245</xdr:colOff>
      <xdr:row>935</xdr:row>
      <xdr:rowOff>133350</xdr:rowOff>
    </xdr:to>
    <xdr:pic>
      <xdr:nvPicPr>
        <xdr:cNvPr id="95" name="Imagen 94">
          <a:extLst>
            <a:ext uri="{FF2B5EF4-FFF2-40B4-BE49-F238E27FC236}">
              <a16:creationId xmlns:a16="http://schemas.microsoft.com/office/drawing/2014/main" id="{EF13A33A-C134-0BA6-681D-538053B1A208}"/>
            </a:ext>
            <a:ext uri="{147F2762-F138-4A5C-976F-8EAC2B608ADB}">
              <a16:predDERef xmlns:a16="http://schemas.microsoft.com/office/drawing/2014/main" pred="{E95474C0-CA5E-588D-CE87-CD071EA81AEC}"/>
            </a:ext>
          </a:extLst>
        </xdr:cNvPr>
        <xdr:cNvPicPr>
          <a:picLocks noChangeAspect="1"/>
        </xdr:cNvPicPr>
      </xdr:nvPicPr>
      <xdr:blipFill>
        <a:blip xmlns:r="http://schemas.openxmlformats.org/officeDocument/2006/relationships" r:embed="rId67"/>
        <a:stretch>
          <a:fillRect/>
        </a:stretch>
      </xdr:blipFill>
      <xdr:spPr>
        <a:xfrm>
          <a:off x="2476500" y="164134800"/>
          <a:ext cx="3171825" cy="4219575"/>
        </a:xfrm>
        <a:prstGeom prst="rect">
          <a:avLst/>
        </a:prstGeom>
      </xdr:spPr>
    </xdr:pic>
    <xdr:clientData/>
  </xdr:twoCellAnchor>
  <xdr:twoCellAnchor editAs="oneCell">
    <xdr:from>
      <xdr:col>2</xdr:col>
      <xdr:colOff>895350</xdr:colOff>
      <xdr:row>1291</xdr:row>
      <xdr:rowOff>57150</xdr:rowOff>
    </xdr:from>
    <xdr:to>
      <xdr:col>5</xdr:col>
      <xdr:colOff>1524000</xdr:colOff>
      <xdr:row>1313</xdr:row>
      <xdr:rowOff>133350</xdr:rowOff>
    </xdr:to>
    <xdr:pic>
      <xdr:nvPicPr>
        <xdr:cNvPr id="96" name="Imagen 95">
          <a:extLst>
            <a:ext uri="{FF2B5EF4-FFF2-40B4-BE49-F238E27FC236}">
              <a16:creationId xmlns:a16="http://schemas.microsoft.com/office/drawing/2014/main" id="{AB117D87-9E1A-1E4F-70F3-4029BA28D366}"/>
            </a:ext>
            <a:ext uri="{147F2762-F138-4A5C-976F-8EAC2B608ADB}">
              <a16:predDERef xmlns:a16="http://schemas.microsoft.com/office/drawing/2014/main" pred="{EF13A33A-C134-0BA6-681D-538053B1A208}"/>
            </a:ext>
          </a:extLst>
        </xdr:cNvPr>
        <xdr:cNvPicPr>
          <a:picLocks noChangeAspect="1"/>
        </xdr:cNvPicPr>
      </xdr:nvPicPr>
      <xdr:blipFill>
        <a:blip xmlns:r="http://schemas.openxmlformats.org/officeDocument/2006/relationships" r:embed="rId68"/>
        <a:stretch>
          <a:fillRect/>
        </a:stretch>
      </xdr:blipFill>
      <xdr:spPr>
        <a:xfrm>
          <a:off x="1857375" y="230952675"/>
          <a:ext cx="4486275" cy="4257675"/>
        </a:xfrm>
        <a:prstGeom prst="rect">
          <a:avLst/>
        </a:prstGeom>
      </xdr:spPr>
    </xdr:pic>
    <xdr:clientData/>
  </xdr:twoCellAnchor>
  <xdr:twoCellAnchor editAs="oneCell">
    <xdr:from>
      <xdr:col>2</xdr:col>
      <xdr:colOff>1695450</xdr:colOff>
      <xdr:row>1455</xdr:row>
      <xdr:rowOff>66675</xdr:rowOff>
    </xdr:from>
    <xdr:to>
      <xdr:col>5</xdr:col>
      <xdr:colOff>1009650</xdr:colOff>
      <xdr:row>1477</xdr:row>
      <xdr:rowOff>95250</xdr:rowOff>
    </xdr:to>
    <xdr:pic>
      <xdr:nvPicPr>
        <xdr:cNvPr id="107" name="Imagen 106">
          <a:extLst>
            <a:ext uri="{FF2B5EF4-FFF2-40B4-BE49-F238E27FC236}">
              <a16:creationId xmlns:a16="http://schemas.microsoft.com/office/drawing/2014/main" id="{8964E190-9B2E-8EEF-E018-870F998ECA24}"/>
            </a:ext>
            <a:ext uri="{147F2762-F138-4A5C-976F-8EAC2B608ADB}">
              <a16:predDERef xmlns:a16="http://schemas.microsoft.com/office/drawing/2014/main" pred="{F1E63587-289C-4872-8B6F-EA230F082AD4}"/>
            </a:ext>
          </a:extLst>
        </xdr:cNvPr>
        <xdr:cNvPicPr>
          <a:picLocks noChangeAspect="1"/>
        </xdr:cNvPicPr>
      </xdr:nvPicPr>
      <xdr:blipFill>
        <a:blip xmlns:r="http://schemas.openxmlformats.org/officeDocument/2006/relationships" r:embed="rId69"/>
        <a:stretch>
          <a:fillRect/>
        </a:stretch>
      </xdr:blipFill>
      <xdr:spPr>
        <a:xfrm>
          <a:off x="2657475" y="278615775"/>
          <a:ext cx="3171825" cy="4219575"/>
        </a:xfrm>
        <a:prstGeom prst="rect">
          <a:avLst/>
        </a:prstGeom>
      </xdr:spPr>
    </xdr:pic>
    <xdr:clientData/>
  </xdr:twoCellAnchor>
  <xdr:twoCellAnchor>
    <xdr:from>
      <xdr:col>3</xdr:col>
      <xdr:colOff>561975</xdr:colOff>
      <xdr:row>1462</xdr:row>
      <xdr:rowOff>114300</xdr:rowOff>
    </xdr:from>
    <xdr:to>
      <xdr:col>3</xdr:col>
      <xdr:colOff>609600</xdr:colOff>
      <xdr:row>1472</xdr:row>
      <xdr:rowOff>38100</xdr:rowOff>
    </xdr:to>
    <xdr:cxnSp macro="">
      <xdr:nvCxnSpPr>
        <xdr:cNvPr id="108" name="Conector recto 107">
          <a:extLst>
            <a:ext uri="{FF2B5EF4-FFF2-40B4-BE49-F238E27FC236}">
              <a16:creationId xmlns:a16="http://schemas.microsoft.com/office/drawing/2014/main" id="{24FD87F5-70FE-6605-C131-4D661BAB1727}"/>
            </a:ext>
            <a:ext uri="{147F2762-F138-4A5C-976F-8EAC2B608ADB}">
              <a16:predDERef xmlns:a16="http://schemas.microsoft.com/office/drawing/2014/main" pred="{8964E190-9B2E-8EEF-E018-870F998ECA24}"/>
            </a:ext>
          </a:extLst>
        </xdr:cNvPr>
        <xdr:cNvCxnSpPr>
          <a:cxnSpLocks/>
        </xdr:cNvCxnSpPr>
      </xdr:nvCxnSpPr>
      <xdr:spPr>
        <a:xfrm flipH="1" flipV="1">
          <a:off x="3838575" y="279996900"/>
          <a:ext cx="47625" cy="1828800"/>
        </a:xfrm>
        <a:prstGeom prst="line">
          <a:avLst/>
        </a:prstGeom>
        <a:ln>
          <a:headEnd type="triangle"/>
          <a:tailEnd type="triangle"/>
        </a:ln>
      </xdr:spPr>
      <xdr:style>
        <a:lnRef idx="2">
          <a:schemeClr val="accent4"/>
        </a:lnRef>
        <a:fillRef idx="0">
          <a:schemeClr val="accent4"/>
        </a:fillRef>
        <a:effectRef idx="1">
          <a:schemeClr val="accent4"/>
        </a:effectRef>
        <a:fontRef idx="minor">
          <a:schemeClr val="tx1"/>
        </a:fontRef>
      </xdr:style>
    </xdr:cxnSp>
    <xdr:clientData/>
  </xdr:twoCellAnchor>
  <xdr:twoCellAnchor>
    <xdr:from>
      <xdr:col>3</xdr:col>
      <xdr:colOff>657225</xdr:colOff>
      <xdr:row>1466</xdr:row>
      <xdr:rowOff>123825</xdr:rowOff>
    </xdr:from>
    <xdr:to>
      <xdr:col>5</xdr:col>
      <xdr:colOff>66675</xdr:colOff>
      <xdr:row>1468</xdr:row>
      <xdr:rowOff>38100</xdr:rowOff>
    </xdr:to>
    <xdr:sp macro="" textlink="">
      <xdr:nvSpPr>
        <xdr:cNvPr id="109" name="CuadroTexto 108">
          <a:extLst>
            <a:ext uri="{FF2B5EF4-FFF2-40B4-BE49-F238E27FC236}">
              <a16:creationId xmlns:a16="http://schemas.microsoft.com/office/drawing/2014/main" id="{0F3FBC02-D2E3-880E-C1FA-78037956A0ED}"/>
            </a:ext>
            <a:ext uri="{147F2762-F138-4A5C-976F-8EAC2B608ADB}">
              <a16:predDERef xmlns:a16="http://schemas.microsoft.com/office/drawing/2014/main" pred="{24FD87F5-70FE-6605-C131-4D661BAB1727}"/>
            </a:ext>
          </a:extLst>
        </xdr:cNvPr>
        <xdr:cNvSpPr txBox="1"/>
      </xdr:nvSpPr>
      <xdr:spPr>
        <a:xfrm>
          <a:off x="3933825" y="280768425"/>
          <a:ext cx="952500" cy="295275"/>
        </a:xfrm>
        <a:prstGeom prst="rect">
          <a:avLst/>
        </a:prstGeom>
        <a:noFill/>
        <a:ln w="9525" cmpd="sng">
          <a:noFill/>
        </a:ln>
      </xdr:spPr>
      <xdr:txBody>
        <a:bodyPr spcFirstLastPara="0" vertOverflow="clip" horzOverflow="clip" wrap="square" lIns="91440" tIns="45720" rIns="91440" bIns="45720" rtlCol="0" anchor="t">
          <a:noAutofit/>
        </a:bodyPr>
        <a:lstStyle/>
        <a:p>
          <a:pPr marL="0" indent="0" algn="l"/>
          <a:r>
            <a:rPr lang="en-US" sz="1100" b="0" i="0" u="none" strike="noStrike">
              <a:solidFill>
                <a:schemeClr val="accent4">
                  <a:lumMod val="60000"/>
                  <a:lumOff val="40000"/>
                </a:schemeClr>
              </a:solidFill>
              <a:latin typeface="Aptos Narrow" panose="020B0004020202020204" pitchFamily="34" charset="0"/>
            </a:rPr>
            <a:t>13 M de alto</a:t>
          </a:r>
        </a:p>
      </xdr:txBody>
    </xdr:sp>
    <xdr:clientData/>
  </xdr:twoCellAnchor>
  <xdr:oneCellAnchor>
    <xdr:from>
      <xdr:col>1</xdr:col>
      <xdr:colOff>274320</xdr:colOff>
      <xdr:row>700</xdr:row>
      <xdr:rowOff>82849</xdr:rowOff>
    </xdr:from>
    <xdr:ext cx="8119809" cy="1109681"/>
    <xdr:pic>
      <xdr:nvPicPr>
        <xdr:cNvPr id="58" name="Imagen 57">
          <a:extLst>
            <a:ext uri="{FF2B5EF4-FFF2-40B4-BE49-F238E27FC236}">
              <a16:creationId xmlns:a16="http://schemas.microsoft.com/office/drawing/2014/main" id="{BA06F89B-67D6-41CD-9647-ABE77E09B9F7}"/>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a:xfrm>
          <a:off x="474345" y="127155874"/>
          <a:ext cx="8119809" cy="1109681"/>
        </a:xfrm>
        <a:prstGeom prst="rect">
          <a:avLst/>
        </a:prstGeom>
      </xdr:spPr>
    </xdr:pic>
    <xdr:clientData/>
  </xdr:oneCellAnchor>
  <xdr:oneCellAnchor>
    <xdr:from>
      <xdr:col>2</xdr:col>
      <xdr:colOff>1209675</xdr:colOff>
      <xdr:row>708</xdr:row>
      <xdr:rowOff>121920</xdr:rowOff>
    </xdr:from>
    <xdr:ext cx="4606290" cy="1343025"/>
    <xdr:pic>
      <xdr:nvPicPr>
        <xdr:cNvPr id="69" name="Imagen 68">
          <a:extLst>
            <a:ext uri="{FF2B5EF4-FFF2-40B4-BE49-F238E27FC236}">
              <a16:creationId xmlns:a16="http://schemas.microsoft.com/office/drawing/2014/main" id="{24C3D18A-31D2-4512-A78F-925C5D695C9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00275" y="128642745"/>
          <a:ext cx="4606290" cy="13430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49531</xdr:colOff>
      <xdr:row>804</xdr:row>
      <xdr:rowOff>53341</xdr:rowOff>
    </xdr:from>
    <xdr:to>
      <xdr:col>5</xdr:col>
      <xdr:colOff>98639</xdr:colOff>
      <xdr:row>826</xdr:row>
      <xdr:rowOff>91441</xdr:rowOff>
    </xdr:to>
    <xdr:pic>
      <xdr:nvPicPr>
        <xdr:cNvPr id="110" name="Imagen 109">
          <a:extLst>
            <a:ext uri="{FF2B5EF4-FFF2-40B4-BE49-F238E27FC236}">
              <a16:creationId xmlns:a16="http://schemas.microsoft.com/office/drawing/2014/main" id="{AEA35011-AEEE-2B0E-D2B5-5DB636B710B6}"/>
            </a:ext>
          </a:extLst>
        </xdr:cNvPr>
        <xdr:cNvPicPr>
          <a:picLocks noChangeAspect="1"/>
        </xdr:cNvPicPr>
      </xdr:nvPicPr>
      <xdr:blipFill>
        <a:blip xmlns:r="http://schemas.openxmlformats.org/officeDocument/2006/relationships" r:embed="rId70">
          <a:extLst>
            <a:ext uri="{28A0092B-C50C-407E-A947-70E740481C1C}">
              <a14:useLocalDpi xmlns:a14="http://schemas.microsoft.com/office/drawing/2010/main" val="0"/>
            </a:ext>
          </a:extLst>
        </a:blip>
        <a:stretch>
          <a:fillRect/>
        </a:stretch>
      </xdr:blipFill>
      <xdr:spPr>
        <a:xfrm>
          <a:off x="3421381" y="145947766"/>
          <a:ext cx="1641688" cy="4023360"/>
        </a:xfrm>
        <a:prstGeom prst="rect">
          <a:avLst/>
        </a:prstGeom>
      </xdr:spPr>
    </xdr:pic>
    <xdr:clientData/>
  </xdr:twoCellAnchor>
  <xdr:twoCellAnchor editAs="oneCell">
    <xdr:from>
      <xdr:col>2</xdr:col>
      <xdr:colOff>960121</xdr:colOff>
      <xdr:row>832</xdr:row>
      <xdr:rowOff>28575</xdr:rowOff>
    </xdr:from>
    <xdr:to>
      <xdr:col>5</xdr:col>
      <xdr:colOff>1925956</xdr:colOff>
      <xdr:row>853</xdr:row>
      <xdr:rowOff>20580</xdr:rowOff>
    </xdr:to>
    <xdr:pic>
      <xdr:nvPicPr>
        <xdr:cNvPr id="113" name="Imagen 112">
          <a:extLst>
            <a:ext uri="{FF2B5EF4-FFF2-40B4-BE49-F238E27FC236}">
              <a16:creationId xmlns:a16="http://schemas.microsoft.com/office/drawing/2014/main" id="{84FCEDF5-97FF-B89C-7A97-4449DF520964}"/>
            </a:ext>
          </a:extLst>
        </xdr:cNvPr>
        <xdr:cNvPicPr>
          <a:picLocks noChangeAspect="1"/>
        </xdr:cNvPicPr>
      </xdr:nvPicPr>
      <xdr:blipFill>
        <a:blip xmlns:r="http://schemas.openxmlformats.org/officeDocument/2006/relationships" r:embed="rId71">
          <a:extLst>
            <a:ext uri="{28A0092B-C50C-407E-A947-70E740481C1C}">
              <a14:useLocalDpi xmlns:a14="http://schemas.microsoft.com/office/drawing/2010/main" val="0"/>
            </a:ext>
          </a:extLst>
        </a:blip>
        <a:stretch>
          <a:fillRect/>
        </a:stretch>
      </xdr:blipFill>
      <xdr:spPr>
        <a:xfrm>
          <a:off x="1950721" y="150990300"/>
          <a:ext cx="4924425" cy="3779145"/>
        </a:xfrm>
        <a:prstGeom prst="rect">
          <a:avLst/>
        </a:prstGeom>
      </xdr:spPr>
    </xdr:pic>
    <xdr:clientData/>
  </xdr:twoCellAnchor>
  <xdr:twoCellAnchor editAs="oneCell">
    <xdr:from>
      <xdr:col>1</xdr:col>
      <xdr:colOff>216217</xdr:colOff>
      <xdr:row>1265</xdr:row>
      <xdr:rowOff>110679</xdr:rowOff>
    </xdr:from>
    <xdr:to>
      <xdr:col>6</xdr:col>
      <xdr:colOff>951</xdr:colOff>
      <xdr:row>1285</xdr:row>
      <xdr:rowOff>22542</xdr:rowOff>
    </xdr:to>
    <xdr:pic>
      <xdr:nvPicPr>
        <xdr:cNvPr id="118" name="Imagen 117">
          <a:extLst>
            <a:ext uri="{FF2B5EF4-FFF2-40B4-BE49-F238E27FC236}">
              <a16:creationId xmlns:a16="http://schemas.microsoft.com/office/drawing/2014/main" id="{6DAFA24D-6663-16AB-A243-E20A4A871468}"/>
            </a:ext>
          </a:extLst>
        </xdr:cNvPr>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tretch>
          <a:fillRect/>
        </a:stretch>
      </xdr:blipFill>
      <xdr:spPr>
        <a:xfrm>
          <a:off x="414655" y="236203679"/>
          <a:ext cx="8410574" cy="3555493"/>
        </a:xfrm>
        <a:prstGeom prst="rect">
          <a:avLst/>
        </a:prstGeom>
      </xdr:spPr>
    </xdr:pic>
    <xdr:clientData/>
  </xdr:twoCellAnchor>
  <xdr:twoCellAnchor editAs="oneCell">
    <xdr:from>
      <xdr:col>1</xdr:col>
      <xdr:colOff>194310</xdr:colOff>
      <xdr:row>1346</xdr:row>
      <xdr:rowOff>83263</xdr:rowOff>
    </xdr:from>
    <xdr:to>
      <xdr:col>5</xdr:col>
      <xdr:colOff>3730625</xdr:colOff>
      <xdr:row>1367</xdr:row>
      <xdr:rowOff>58209</xdr:rowOff>
    </xdr:to>
    <xdr:pic>
      <xdr:nvPicPr>
        <xdr:cNvPr id="111" name="Imagen 110">
          <a:extLst>
            <a:ext uri="{FF2B5EF4-FFF2-40B4-BE49-F238E27FC236}">
              <a16:creationId xmlns:a16="http://schemas.microsoft.com/office/drawing/2014/main" id="{71B4DA1F-999D-9EB6-C247-7286D2E2603C}"/>
            </a:ext>
          </a:extLst>
        </xdr:cNvPr>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tretch>
          <a:fillRect/>
        </a:stretch>
      </xdr:blipFill>
      <xdr:spPr>
        <a:xfrm>
          <a:off x="392748" y="266743576"/>
          <a:ext cx="8298815" cy="3976081"/>
        </a:xfrm>
        <a:prstGeom prst="rect">
          <a:avLst/>
        </a:prstGeom>
      </xdr:spPr>
    </xdr:pic>
    <xdr:clientData/>
  </xdr:twoCellAnchor>
  <xdr:twoCellAnchor editAs="oneCell">
    <xdr:from>
      <xdr:col>1</xdr:col>
      <xdr:colOff>126999</xdr:colOff>
      <xdr:row>1398</xdr:row>
      <xdr:rowOff>0</xdr:rowOff>
    </xdr:from>
    <xdr:to>
      <xdr:col>3</xdr:col>
      <xdr:colOff>550084</xdr:colOff>
      <xdr:row>1415</xdr:row>
      <xdr:rowOff>155805</xdr:rowOff>
    </xdr:to>
    <xdr:pic>
      <xdr:nvPicPr>
        <xdr:cNvPr id="116" name="Imagen 115">
          <a:extLst>
            <a:ext uri="{FF2B5EF4-FFF2-40B4-BE49-F238E27FC236}">
              <a16:creationId xmlns:a16="http://schemas.microsoft.com/office/drawing/2014/main" id="{9593E503-7369-4E3E-8BAD-1E568E59C055}"/>
            </a:ext>
          </a:extLst>
        </xdr:cNvPr>
        <xdr:cNvPicPr>
          <a:picLocks noChangeAspect="1"/>
        </xdr:cNvPicPr>
      </xdr:nvPicPr>
      <xdr:blipFill>
        <a:blip xmlns:r="http://schemas.openxmlformats.org/officeDocument/2006/relationships" r:embed="rId74">
          <a:extLst>
            <a:ext uri="{28A0092B-C50C-407E-A947-70E740481C1C}">
              <a14:useLocalDpi xmlns:a14="http://schemas.microsoft.com/office/drawing/2010/main" val="0"/>
            </a:ext>
          </a:extLst>
        </a:blip>
        <a:stretch>
          <a:fillRect/>
        </a:stretch>
      </xdr:blipFill>
      <xdr:spPr>
        <a:xfrm>
          <a:off x="325437" y="282300996"/>
          <a:ext cx="3592370" cy="3247620"/>
        </a:xfrm>
        <a:prstGeom prst="rect">
          <a:avLst/>
        </a:prstGeom>
      </xdr:spPr>
    </xdr:pic>
    <xdr:clientData/>
  </xdr:twoCellAnchor>
  <xdr:twoCellAnchor editAs="oneCell">
    <xdr:from>
      <xdr:col>5</xdr:col>
      <xdr:colOff>1055191</xdr:colOff>
      <xdr:row>1324</xdr:row>
      <xdr:rowOff>40463</xdr:rowOff>
    </xdr:from>
    <xdr:to>
      <xdr:col>5</xdr:col>
      <xdr:colOff>2416073</xdr:colOff>
      <xdr:row>1334</xdr:row>
      <xdr:rowOff>18648</xdr:rowOff>
    </xdr:to>
    <xdr:pic>
      <xdr:nvPicPr>
        <xdr:cNvPr id="103" name="Imagen 102">
          <a:extLst>
            <a:ext uri="{FF2B5EF4-FFF2-40B4-BE49-F238E27FC236}">
              <a16:creationId xmlns:a16="http://schemas.microsoft.com/office/drawing/2014/main" id="{C0422E0E-95B8-2568-DF55-BC00540A8EDF}"/>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tretch>
          <a:fillRect/>
        </a:stretch>
      </xdr:blipFill>
      <xdr:spPr>
        <a:xfrm>
          <a:off x="6016129" y="251833838"/>
          <a:ext cx="1360882" cy="1803810"/>
        </a:xfrm>
        <a:prstGeom prst="rect">
          <a:avLst/>
        </a:prstGeom>
      </xdr:spPr>
    </xdr:pic>
    <xdr:clientData/>
  </xdr:twoCellAnchor>
  <xdr:twoCellAnchor editAs="oneCell">
    <xdr:from>
      <xdr:col>4</xdr:col>
      <xdr:colOff>359373</xdr:colOff>
      <xdr:row>1324</xdr:row>
      <xdr:rowOff>43777</xdr:rowOff>
    </xdr:from>
    <xdr:to>
      <xdr:col>5</xdr:col>
      <xdr:colOff>935252</xdr:colOff>
      <xdr:row>1334</xdr:row>
      <xdr:rowOff>21962</xdr:rowOff>
    </xdr:to>
    <xdr:pic>
      <xdr:nvPicPr>
        <xdr:cNvPr id="117" name="Imagen 116">
          <a:extLst>
            <a:ext uri="{FF2B5EF4-FFF2-40B4-BE49-F238E27FC236}">
              <a16:creationId xmlns:a16="http://schemas.microsoft.com/office/drawing/2014/main" id="{35C93F8A-6822-A0C7-D739-DC7B826A2FB2}"/>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tretch>
          <a:fillRect/>
        </a:stretch>
      </xdr:blipFill>
      <xdr:spPr>
        <a:xfrm>
          <a:off x="4526561" y="251837152"/>
          <a:ext cx="1362009" cy="1796190"/>
        </a:xfrm>
        <a:prstGeom prst="rect">
          <a:avLst/>
        </a:prstGeom>
      </xdr:spPr>
    </xdr:pic>
    <xdr:clientData/>
  </xdr:twoCellAnchor>
  <xdr:twoCellAnchor editAs="oneCell">
    <xdr:from>
      <xdr:col>2</xdr:col>
      <xdr:colOff>2025435</xdr:colOff>
      <xdr:row>1324</xdr:row>
      <xdr:rowOff>43283</xdr:rowOff>
    </xdr:from>
    <xdr:to>
      <xdr:col>4</xdr:col>
      <xdr:colOff>208409</xdr:colOff>
      <xdr:row>1334</xdr:row>
      <xdr:rowOff>21468</xdr:rowOff>
    </xdr:to>
    <xdr:pic>
      <xdr:nvPicPr>
        <xdr:cNvPr id="120" name="Imagen 119">
          <a:extLst>
            <a:ext uri="{FF2B5EF4-FFF2-40B4-BE49-F238E27FC236}">
              <a16:creationId xmlns:a16="http://schemas.microsoft.com/office/drawing/2014/main" id="{0FB18AE1-F2C1-5BC7-554F-088AAB8E6945}"/>
            </a:ext>
          </a:extLst>
        </xdr:cNvPr>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tretch>
          <a:fillRect/>
        </a:stretch>
      </xdr:blipFill>
      <xdr:spPr>
        <a:xfrm>
          <a:off x="3017623" y="251836658"/>
          <a:ext cx="1357974" cy="1809525"/>
        </a:xfrm>
        <a:prstGeom prst="rect">
          <a:avLst/>
        </a:prstGeom>
      </xdr:spPr>
    </xdr:pic>
    <xdr:clientData/>
  </xdr:twoCellAnchor>
  <xdr:twoCellAnchor editAs="oneCell">
    <xdr:from>
      <xdr:col>2</xdr:col>
      <xdr:colOff>529163</xdr:colOff>
      <xdr:row>1324</xdr:row>
      <xdr:rowOff>27939</xdr:rowOff>
    </xdr:from>
    <xdr:to>
      <xdr:col>2</xdr:col>
      <xdr:colOff>1887371</xdr:colOff>
      <xdr:row>1334</xdr:row>
      <xdr:rowOff>409</xdr:rowOff>
    </xdr:to>
    <xdr:pic>
      <xdr:nvPicPr>
        <xdr:cNvPr id="122" name="Imagen 121">
          <a:extLst>
            <a:ext uri="{FF2B5EF4-FFF2-40B4-BE49-F238E27FC236}">
              <a16:creationId xmlns:a16="http://schemas.microsoft.com/office/drawing/2014/main" id="{9949A354-0CE4-AD0B-1158-6506B876D448}"/>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tretch>
          <a:fillRect/>
        </a:stretch>
      </xdr:blipFill>
      <xdr:spPr>
        <a:xfrm>
          <a:off x="1521351" y="251821314"/>
          <a:ext cx="1346778" cy="1798095"/>
        </a:xfrm>
        <a:prstGeom prst="rect">
          <a:avLst/>
        </a:prstGeom>
      </xdr:spPr>
    </xdr:pic>
    <xdr:clientData/>
  </xdr:twoCellAnchor>
  <xdr:twoCellAnchor editAs="oneCell">
    <xdr:from>
      <xdr:col>2</xdr:col>
      <xdr:colOff>992188</xdr:colOff>
      <xdr:row>1374</xdr:row>
      <xdr:rowOff>79375</xdr:rowOff>
    </xdr:from>
    <xdr:to>
      <xdr:col>5</xdr:col>
      <xdr:colOff>1813102</xdr:colOff>
      <xdr:row>1394</xdr:row>
      <xdr:rowOff>18600</xdr:rowOff>
    </xdr:to>
    <xdr:pic>
      <xdr:nvPicPr>
        <xdr:cNvPr id="126" name="Imagen 125">
          <a:extLst>
            <a:ext uri="{FF2B5EF4-FFF2-40B4-BE49-F238E27FC236}">
              <a16:creationId xmlns:a16="http://schemas.microsoft.com/office/drawing/2014/main" id="{760AACC0-7473-418C-5A1A-1773EFCCB313}"/>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tretch>
          <a:fillRect/>
        </a:stretch>
      </xdr:blipFill>
      <xdr:spPr>
        <a:xfrm>
          <a:off x="1984376" y="276963188"/>
          <a:ext cx="4789664" cy="3590475"/>
        </a:xfrm>
        <a:prstGeom prst="rect">
          <a:avLst/>
        </a:prstGeom>
      </xdr:spPr>
    </xdr:pic>
    <xdr:clientData/>
  </xdr:twoCellAnchor>
  <xdr:twoCellAnchor>
    <xdr:from>
      <xdr:col>5</xdr:col>
      <xdr:colOff>912812</xdr:colOff>
      <xdr:row>1379</xdr:row>
      <xdr:rowOff>7938</xdr:rowOff>
    </xdr:from>
    <xdr:to>
      <xdr:col>5</xdr:col>
      <xdr:colOff>1778000</xdr:colOff>
      <xdr:row>1383</xdr:row>
      <xdr:rowOff>23813</xdr:rowOff>
    </xdr:to>
    <xdr:sp macro="" textlink="">
      <xdr:nvSpPr>
        <xdr:cNvPr id="127" name="Rectángulo: esquinas redondeadas 126">
          <a:extLst>
            <a:ext uri="{FF2B5EF4-FFF2-40B4-BE49-F238E27FC236}">
              <a16:creationId xmlns:a16="http://schemas.microsoft.com/office/drawing/2014/main" id="{8A5E0587-96C2-E300-B44B-78324CF126B5}"/>
            </a:ext>
          </a:extLst>
        </xdr:cNvPr>
        <xdr:cNvSpPr/>
      </xdr:nvSpPr>
      <xdr:spPr>
        <a:xfrm>
          <a:off x="5873750" y="277804563"/>
          <a:ext cx="865188" cy="746125"/>
        </a:xfrm>
        <a:prstGeom prst="round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667067</xdr:colOff>
      <xdr:row>1398</xdr:row>
      <xdr:rowOff>0</xdr:rowOff>
    </xdr:from>
    <xdr:to>
      <xdr:col>5</xdr:col>
      <xdr:colOff>3847496</xdr:colOff>
      <xdr:row>1417</xdr:row>
      <xdr:rowOff>152585</xdr:rowOff>
    </xdr:to>
    <xdr:pic>
      <xdr:nvPicPr>
        <xdr:cNvPr id="131" name="Imagen 130">
          <a:extLst>
            <a:ext uri="{FF2B5EF4-FFF2-40B4-BE49-F238E27FC236}">
              <a16:creationId xmlns:a16="http://schemas.microsoft.com/office/drawing/2014/main" id="{CE650EFD-2AA0-139F-2761-756D2876FE33}"/>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tretch>
          <a:fillRect/>
        </a:stretch>
      </xdr:blipFill>
      <xdr:spPr>
        <a:xfrm>
          <a:off x="4040505" y="282083192"/>
          <a:ext cx="4806029" cy="3613335"/>
        </a:xfrm>
        <a:prstGeom prst="rect">
          <a:avLst/>
        </a:prstGeom>
      </xdr:spPr>
    </xdr:pic>
    <xdr:clientData/>
  </xdr:twoCellAnchor>
  <xdr:twoCellAnchor editAs="oneCell">
    <xdr:from>
      <xdr:col>2</xdr:col>
      <xdr:colOff>1960563</xdr:colOff>
      <xdr:row>1401</xdr:row>
      <xdr:rowOff>83502</xdr:rowOff>
    </xdr:from>
    <xdr:to>
      <xdr:col>5</xdr:col>
      <xdr:colOff>1025267</xdr:colOff>
      <xdr:row>1423</xdr:row>
      <xdr:rowOff>93980</xdr:rowOff>
    </xdr:to>
    <xdr:pic>
      <xdr:nvPicPr>
        <xdr:cNvPr id="133" name="Imagen 132">
          <a:extLst>
            <a:ext uri="{FF2B5EF4-FFF2-40B4-BE49-F238E27FC236}">
              <a16:creationId xmlns:a16="http://schemas.microsoft.com/office/drawing/2014/main" id="{DBE7DDDC-963A-C9DB-927A-83C26BFF67EF}"/>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tretch>
          <a:fillRect/>
        </a:stretch>
      </xdr:blipFill>
      <xdr:spPr>
        <a:xfrm>
          <a:off x="2952751" y="287008252"/>
          <a:ext cx="3033454" cy="4040188"/>
        </a:xfrm>
        <a:prstGeom prst="rect">
          <a:avLst/>
        </a:prstGeom>
      </xdr:spPr>
    </xdr:pic>
    <xdr:clientData/>
  </xdr:twoCellAnchor>
  <xdr:twoCellAnchor editAs="oneCell">
    <xdr:from>
      <xdr:col>2</xdr:col>
      <xdr:colOff>650557</xdr:colOff>
      <xdr:row>1428</xdr:row>
      <xdr:rowOff>79375</xdr:rowOff>
    </xdr:from>
    <xdr:to>
      <xdr:col>5</xdr:col>
      <xdr:colOff>2265139</xdr:colOff>
      <xdr:row>1450</xdr:row>
      <xdr:rowOff>115252</xdr:rowOff>
    </xdr:to>
    <xdr:pic>
      <xdr:nvPicPr>
        <xdr:cNvPr id="134" name="Imagen 133">
          <a:extLst>
            <a:ext uri="{FF2B5EF4-FFF2-40B4-BE49-F238E27FC236}">
              <a16:creationId xmlns:a16="http://schemas.microsoft.com/office/drawing/2014/main" id="{ED904D65-2EEE-48C2-80F1-86B52CDBEEB4}"/>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tretch>
          <a:fillRect/>
        </a:stretch>
      </xdr:blipFill>
      <xdr:spPr>
        <a:xfrm>
          <a:off x="1642745" y="291909500"/>
          <a:ext cx="5590952" cy="4211002"/>
        </a:xfrm>
        <a:prstGeom prst="rect">
          <a:avLst/>
        </a:prstGeom>
      </xdr:spPr>
    </xdr:pic>
    <xdr:clientData/>
  </xdr:twoCellAnchor>
  <xdr:twoCellAnchor>
    <xdr:from>
      <xdr:col>5</xdr:col>
      <xdr:colOff>912812</xdr:colOff>
      <xdr:row>1379</xdr:row>
      <xdr:rowOff>7938</xdr:rowOff>
    </xdr:from>
    <xdr:to>
      <xdr:col>5</xdr:col>
      <xdr:colOff>1774190</xdr:colOff>
      <xdr:row>1383</xdr:row>
      <xdr:rowOff>18098</xdr:rowOff>
    </xdr:to>
    <xdr:sp macro="" textlink="">
      <xdr:nvSpPr>
        <xdr:cNvPr id="135" name="Rectángulo: esquinas redondeadas 134">
          <a:extLst>
            <a:ext uri="{FF2B5EF4-FFF2-40B4-BE49-F238E27FC236}">
              <a16:creationId xmlns:a16="http://schemas.microsoft.com/office/drawing/2014/main" id="{86B4FB32-67CA-47EC-8A14-B674CA34CFF7}"/>
            </a:ext>
          </a:extLst>
        </xdr:cNvPr>
        <xdr:cNvSpPr/>
      </xdr:nvSpPr>
      <xdr:spPr>
        <a:xfrm>
          <a:off x="5873750" y="277804563"/>
          <a:ext cx="861378" cy="740410"/>
        </a:xfrm>
        <a:prstGeom prst="round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347027</xdr:colOff>
      <xdr:row>1431</xdr:row>
      <xdr:rowOff>148591</xdr:rowOff>
    </xdr:from>
    <xdr:to>
      <xdr:col>5</xdr:col>
      <xdr:colOff>1193165</xdr:colOff>
      <xdr:row>1435</xdr:row>
      <xdr:rowOff>168593</xdr:rowOff>
    </xdr:to>
    <xdr:sp macro="" textlink="">
      <xdr:nvSpPr>
        <xdr:cNvPr id="136" name="Rectángulo: esquinas redondeadas 135">
          <a:extLst>
            <a:ext uri="{FF2B5EF4-FFF2-40B4-BE49-F238E27FC236}">
              <a16:creationId xmlns:a16="http://schemas.microsoft.com/office/drawing/2014/main" id="{8B74FAED-5C3D-4886-92AC-24C246F81AA0}"/>
            </a:ext>
          </a:extLst>
        </xdr:cNvPr>
        <xdr:cNvSpPr/>
      </xdr:nvSpPr>
      <xdr:spPr>
        <a:xfrm>
          <a:off x="5307965" y="292693091"/>
          <a:ext cx="846138" cy="742315"/>
        </a:xfrm>
        <a:prstGeom prst="round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6</xdr:col>
      <xdr:colOff>133032</xdr:colOff>
      <xdr:row>5</xdr:row>
      <xdr:rowOff>170839</xdr:rowOff>
    </xdr:from>
    <xdr:to>
      <xdr:col>11</xdr:col>
      <xdr:colOff>1085104</xdr:colOff>
      <xdr:row>12</xdr:row>
      <xdr:rowOff>131128</xdr:rowOff>
    </xdr:to>
    <xdr:pic>
      <xdr:nvPicPr>
        <xdr:cNvPr id="140" name="Imagen 139">
          <a:extLst>
            <a:ext uri="{FF2B5EF4-FFF2-40B4-BE49-F238E27FC236}">
              <a16:creationId xmlns:a16="http://schemas.microsoft.com/office/drawing/2014/main" id="{E1F5FEB0-CF63-A4A2-C82C-F125086237C0}"/>
            </a:ext>
          </a:extLst>
        </xdr:cNvPr>
        <xdr:cNvPicPr>
          <a:picLocks noChangeAspect="1"/>
        </xdr:cNvPicPr>
      </xdr:nvPicPr>
      <xdr:blipFill>
        <a:blip xmlns:r="http://schemas.openxmlformats.org/officeDocument/2006/relationships" r:embed="rId82">
          <a:extLst>
            <a:ext uri="{28A0092B-C50C-407E-A947-70E740481C1C}">
              <a14:useLocalDpi xmlns:a14="http://schemas.microsoft.com/office/drawing/2010/main" val="0"/>
            </a:ext>
          </a:extLst>
        </a:blip>
        <a:stretch>
          <a:fillRect/>
        </a:stretch>
      </xdr:blipFill>
      <xdr:spPr>
        <a:xfrm>
          <a:off x="9046845" y="1083652"/>
          <a:ext cx="7750382" cy="1242036"/>
        </a:xfrm>
        <a:prstGeom prst="rect">
          <a:avLst/>
        </a:prstGeom>
      </xdr:spPr>
    </xdr:pic>
    <xdr:clientData/>
  </xdr:twoCellAnchor>
  <xdr:twoCellAnchor editAs="oneCell">
    <xdr:from>
      <xdr:col>1</xdr:col>
      <xdr:colOff>47625</xdr:colOff>
      <xdr:row>1049</xdr:row>
      <xdr:rowOff>85725</xdr:rowOff>
    </xdr:from>
    <xdr:to>
      <xdr:col>5</xdr:col>
      <xdr:colOff>3714750</xdr:colOff>
      <xdr:row>1069</xdr:row>
      <xdr:rowOff>20955</xdr:rowOff>
    </xdr:to>
    <xdr:pic>
      <xdr:nvPicPr>
        <xdr:cNvPr id="119" name="Imagen 118">
          <a:extLst>
            <a:ext uri="{FF2B5EF4-FFF2-40B4-BE49-F238E27FC236}">
              <a16:creationId xmlns:a16="http://schemas.microsoft.com/office/drawing/2014/main" id="{F2877391-5278-CEE9-F433-23D8E18DDA40}"/>
            </a:ext>
            <a:ext uri="{147F2762-F138-4A5C-976F-8EAC2B608ADB}">
              <a16:predDERef xmlns:a16="http://schemas.microsoft.com/office/drawing/2014/main" pred="{D2BF3354-8D82-D166-F274-640B902239D5}"/>
            </a:ext>
          </a:extLst>
        </xdr:cNvPr>
        <xdr:cNvPicPr>
          <a:picLocks noChangeAspect="1"/>
        </xdr:cNvPicPr>
      </xdr:nvPicPr>
      <xdr:blipFill>
        <a:blip xmlns:r="http://schemas.openxmlformats.org/officeDocument/2006/relationships" r:embed="rId83"/>
        <a:stretch>
          <a:fillRect/>
        </a:stretch>
      </xdr:blipFill>
      <xdr:spPr>
        <a:xfrm>
          <a:off x="238125" y="190519050"/>
          <a:ext cx="8286750" cy="3571875"/>
        </a:xfrm>
        <a:prstGeom prst="rect">
          <a:avLst/>
        </a:prstGeom>
      </xdr:spPr>
    </xdr:pic>
    <xdr:clientData/>
  </xdr:twoCellAnchor>
  <xdr:twoCellAnchor editAs="oneCell">
    <xdr:from>
      <xdr:col>2</xdr:col>
      <xdr:colOff>327660</xdr:colOff>
      <xdr:row>630</xdr:row>
      <xdr:rowOff>97947</xdr:rowOff>
    </xdr:from>
    <xdr:to>
      <xdr:col>2</xdr:col>
      <xdr:colOff>2148840</xdr:colOff>
      <xdr:row>636</xdr:row>
      <xdr:rowOff>168275</xdr:rowOff>
    </xdr:to>
    <xdr:pic>
      <xdr:nvPicPr>
        <xdr:cNvPr id="61" name="Imagen 60">
          <a:extLst>
            <a:ext uri="{FF2B5EF4-FFF2-40B4-BE49-F238E27FC236}">
              <a16:creationId xmlns:a16="http://schemas.microsoft.com/office/drawing/2014/main" id="{FEDB63C6-5400-EBB1-233F-12AA14BE480D}"/>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tretch>
          <a:fillRect/>
        </a:stretch>
      </xdr:blipFill>
      <xdr:spPr>
        <a:xfrm>
          <a:off x="1318260" y="115518087"/>
          <a:ext cx="1813560" cy="1156178"/>
        </a:xfrm>
        <a:prstGeom prst="rect">
          <a:avLst/>
        </a:prstGeom>
      </xdr:spPr>
    </xdr:pic>
    <xdr:clientData/>
  </xdr:twoCellAnchor>
  <xdr:twoCellAnchor editAs="oneCell">
    <xdr:from>
      <xdr:col>1</xdr:col>
      <xdr:colOff>160019</xdr:colOff>
      <xdr:row>540</xdr:row>
      <xdr:rowOff>36440</xdr:rowOff>
    </xdr:from>
    <xdr:to>
      <xdr:col>4</xdr:col>
      <xdr:colOff>232336</xdr:colOff>
      <xdr:row>551</xdr:row>
      <xdr:rowOff>95250</xdr:rowOff>
    </xdr:to>
    <xdr:pic>
      <xdr:nvPicPr>
        <xdr:cNvPr id="12" name="Imagen 11">
          <a:extLst>
            <a:ext uri="{FF2B5EF4-FFF2-40B4-BE49-F238E27FC236}">
              <a16:creationId xmlns:a16="http://schemas.microsoft.com/office/drawing/2014/main" id="{313038BF-87BE-196C-9CE3-E8A1FEC8C56F}"/>
            </a:ext>
          </a:extLst>
        </xdr:cNvPr>
        <xdr:cNvPicPr>
          <a:picLocks noChangeAspect="1"/>
        </xdr:cNvPicPr>
      </xdr:nvPicPr>
      <xdr:blipFill>
        <a:blip xmlns:r="http://schemas.openxmlformats.org/officeDocument/2006/relationships" r:embed="rId85" cstate="print">
          <a:extLst>
            <a:ext uri="{28A0092B-C50C-407E-A947-70E740481C1C}">
              <a14:useLocalDpi xmlns:a14="http://schemas.microsoft.com/office/drawing/2010/main" val="0"/>
            </a:ext>
          </a:extLst>
        </a:blip>
        <a:stretch>
          <a:fillRect/>
        </a:stretch>
      </xdr:blipFill>
      <xdr:spPr>
        <a:xfrm>
          <a:off x="358139" y="98997380"/>
          <a:ext cx="4034717" cy="2074300"/>
        </a:xfrm>
        <a:prstGeom prst="rect">
          <a:avLst/>
        </a:prstGeom>
      </xdr:spPr>
    </xdr:pic>
    <xdr:clientData/>
  </xdr:twoCellAnchor>
  <xdr:twoCellAnchor editAs="oneCell">
    <xdr:from>
      <xdr:col>4</xdr:col>
      <xdr:colOff>356235</xdr:colOff>
      <xdr:row>562</xdr:row>
      <xdr:rowOff>97155</xdr:rowOff>
    </xdr:from>
    <xdr:to>
      <xdr:col>5</xdr:col>
      <xdr:colOff>3792910</xdr:colOff>
      <xdr:row>583</xdr:row>
      <xdr:rowOff>78105</xdr:rowOff>
    </xdr:to>
    <xdr:pic>
      <xdr:nvPicPr>
        <xdr:cNvPr id="59" name="Imagen 58">
          <a:extLst>
            <a:ext uri="{FF2B5EF4-FFF2-40B4-BE49-F238E27FC236}">
              <a16:creationId xmlns:a16="http://schemas.microsoft.com/office/drawing/2014/main" id="{8C2A4E1A-109D-4969-BDD0-BF2397F94E72}"/>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516755" y="103081455"/>
          <a:ext cx="4225345" cy="3821430"/>
        </a:xfrm>
        <a:prstGeom prst="rect">
          <a:avLst/>
        </a:prstGeom>
      </xdr:spPr>
    </xdr:pic>
    <xdr:clientData/>
  </xdr:twoCellAnchor>
  <xdr:twoCellAnchor editAs="oneCell">
    <xdr:from>
      <xdr:col>1</xdr:col>
      <xdr:colOff>182879</xdr:colOff>
      <xdr:row>567</xdr:row>
      <xdr:rowOff>66920</xdr:rowOff>
    </xdr:from>
    <xdr:to>
      <xdr:col>4</xdr:col>
      <xdr:colOff>251386</xdr:colOff>
      <xdr:row>578</xdr:row>
      <xdr:rowOff>133350</xdr:rowOff>
    </xdr:to>
    <xdr:pic>
      <xdr:nvPicPr>
        <xdr:cNvPr id="60" name="Imagen 59">
          <a:extLst>
            <a:ext uri="{FF2B5EF4-FFF2-40B4-BE49-F238E27FC236}">
              <a16:creationId xmlns:a16="http://schemas.microsoft.com/office/drawing/2014/main" id="{9F14A8EF-65D0-4EA9-B392-0E07C11202CF}"/>
            </a:ext>
          </a:extLst>
        </xdr:cNvPr>
        <xdr:cNvPicPr>
          <a:picLocks noChangeAspect="1"/>
        </xdr:cNvPicPr>
      </xdr:nvPicPr>
      <xdr:blipFill>
        <a:blip xmlns:r="http://schemas.openxmlformats.org/officeDocument/2006/relationships" r:embed="rId85" cstate="print">
          <a:extLst>
            <a:ext uri="{28A0092B-C50C-407E-A947-70E740481C1C}">
              <a14:useLocalDpi xmlns:a14="http://schemas.microsoft.com/office/drawing/2010/main" val="0"/>
            </a:ext>
          </a:extLst>
        </a:blip>
        <a:stretch>
          <a:fillRect/>
        </a:stretch>
      </xdr:blipFill>
      <xdr:spPr>
        <a:xfrm>
          <a:off x="380999" y="103965620"/>
          <a:ext cx="4034717" cy="2074300"/>
        </a:xfrm>
        <a:prstGeom prst="rect">
          <a:avLst/>
        </a:prstGeom>
      </xdr:spPr>
    </xdr:pic>
    <xdr:clientData/>
  </xdr:twoCellAnchor>
  <xdr:twoCellAnchor editAs="oneCell">
    <xdr:from>
      <xdr:col>1</xdr:col>
      <xdr:colOff>68579</xdr:colOff>
      <xdr:row>861</xdr:row>
      <xdr:rowOff>95334</xdr:rowOff>
    </xdr:from>
    <xdr:to>
      <xdr:col>5</xdr:col>
      <xdr:colOff>1275913</xdr:colOff>
      <xdr:row>878</xdr:row>
      <xdr:rowOff>95250</xdr:rowOff>
    </xdr:to>
    <xdr:pic>
      <xdr:nvPicPr>
        <xdr:cNvPr id="77" name="Imagen 76">
          <a:extLst>
            <a:ext uri="{FF2B5EF4-FFF2-40B4-BE49-F238E27FC236}">
              <a16:creationId xmlns:a16="http://schemas.microsoft.com/office/drawing/2014/main" id="{647F3A2B-F763-D825-0E30-E5F8434EDE08}"/>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266699" y="157760754"/>
          <a:ext cx="5971739" cy="3105066"/>
        </a:xfrm>
        <a:prstGeom prst="rect">
          <a:avLst/>
        </a:prstGeom>
      </xdr:spPr>
    </xdr:pic>
    <xdr:clientData/>
  </xdr:twoCellAnchor>
  <xdr:twoCellAnchor editAs="oneCell">
    <xdr:from>
      <xdr:col>5</xdr:col>
      <xdr:colOff>1376679</xdr:colOff>
      <xdr:row>866</xdr:row>
      <xdr:rowOff>57306</xdr:rowOff>
    </xdr:from>
    <xdr:to>
      <xdr:col>5</xdr:col>
      <xdr:colOff>3844644</xdr:colOff>
      <xdr:row>874</xdr:row>
      <xdr:rowOff>171449</xdr:rowOff>
    </xdr:to>
    <xdr:pic>
      <xdr:nvPicPr>
        <xdr:cNvPr id="97" name="Imagen 96">
          <a:extLst>
            <a:ext uri="{FF2B5EF4-FFF2-40B4-BE49-F238E27FC236}">
              <a16:creationId xmlns:a16="http://schemas.microsoft.com/office/drawing/2014/main" id="{70FE55FF-105B-4F1A-82A1-D51C99C15C8B}"/>
            </a:ext>
          </a:extLst>
        </xdr:cNvPr>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tretch>
          <a:fillRect/>
        </a:stretch>
      </xdr:blipFill>
      <xdr:spPr>
        <a:xfrm>
          <a:off x="6329679" y="158637126"/>
          <a:ext cx="2467965" cy="1573373"/>
        </a:xfrm>
        <a:prstGeom prst="rect">
          <a:avLst/>
        </a:prstGeom>
      </xdr:spPr>
    </xdr:pic>
    <xdr:clientData/>
  </xdr:twoCellAnchor>
  <xdr:twoCellAnchor editAs="oneCell">
    <xdr:from>
      <xdr:col>1</xdr:col>
      <xdr:colOff>731519</xdr:colOff>
      <xdr:row>887</xdr:row>
      <xdr:rowOff>41994</xdr:rowOff>
    </xdr:from>
    <xdr:to>
      <xdr:col>5</xdr:col>
      <xdr:colOff>3146276</xdr:colOff>
      <xdr:row>907</xdr:row>
      <xdr:rowOff>114300</xdr:rowOff>
    </xdr:to>
    <xdr:pic>
      <xdr:nvPicPr>
        <xdr:cNvPr id="98" name="Imagen 97">
          <a:extLst>
            <a:ext uri="{FF2B5EF4-FFF2-40B4-BE49-F238E27FC236}">
              <a16:creationId xmlns:a16="http://schemas.microsoft.com/office/drawing/2014/main" id="{0F01D235-4D92-4A1D-B679-8AC8963F3030}"/>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929639" y="162462294"/>
          <a:ext cx="7173447" cy="3729906"/>
        </a:xfrm>
        <a:prstGeom prst="rect">
          <a:avLst/>
        </a:prstGeom>
      </xdr:spPr>
    </xdr:pic>
    <xdr:clientData/>
  </xdr:twoCellAnchor>
  <xdr:twoCellAnchor editAs="oneCell">
    <xdr:from>
      <xdr:col>1</xdr:col>
      <xdr:colOff>701040</xdr:colOff>
      <xdr:row>995</xdr:row>
      <xdr:rowOff>38100</xdr:rowOff>
    </xdr:from>
    <xdr:to>
      <xdr:col>5</xdr:col>
      <xdr:colOff>3108177</xdr:colOff>
      <xdr:row>1015</xdr:row>
      <xdr:rowOff>98976</xdr:rowOff>
    </xdr:to>
    <xdr:pic>
      <xdr:nvPicPr>
        <xdr:cNvPr id="102" name="Imagen 101">
          <a:extLst>
            <a:ext uri="{FF2B5EF4-FFF2-40B4-BE49-F238E27FC236}">
              <a16:creationId xmlns:a16="http://schemas.microsoft.com/office/drawing/2014/main" id="{9E63098F-1A19-4318-B3A0-412A7F3AE410}"/>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899160" y="182224680"/>
          <a:ext cx="7173447" cy="3729906"/>
        </a:xfrm>
        <a:prstGeom prst="rect">
          <a:avLst/>
        </a:prstGeom>
      </xdr:spPr>
    </xdr:pic>
    <xdr:clientData/>
  </xdr:twoCellAnchor>
  <xdr:twoCellAnchor editAs="oneCell">
    <xdr:from>
      <xdr:col>1</xdr:col>
      <xdr:colOff>624840</xdr:colOff>
      <xdr:row>1076</xdr:row>
      <xdr:rowOff>114300</xdr:rowOff>
    </xdr:from>
    <xdr:to>
      <xdr:col>5</xdr:col>
      <xdr:colOff>3031977</xdr:colOff>
      <xdr:row>1097</xdr:row>
      <xdr:rowOff>3726</xdr:rowOff>
    </xdr:to>
    <xdr:pic>
      <xdr:nvPicPr>
        <xdr:cNvPr id="104" name="Imagen 103">
          <a:extLst>
            <a:ext uri="{FF2B5EF4-FFF2-40B4-BE49-F238E27FC236}">
              <a16:creationId xmlns:a16="http://schemas.microsoft.com/office/drawing/2014/main" id="{AE911DA4-C8BC-4F9F-8135-8A1F89BBB6E7}"/>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822960" y="197114160"/>
          <a:ext cx="7173447" cy="3729906"/>
        </a:xfrm>
        <a:prstGeom prst="rect">
          <a:avLst/>
        </a:prstGeom>
      </xdr:spPr>
    </xdr:pic>
    <xdr:clientData/>
  </xdr:twoCellAnchor>
  <xdr:twoCellAnchor editAs="oneCell">
    <xdr:from>
      <xdr:col>1</xdr:col>
      <xdr:colOff>739140</xdr:colOff>
      <xdr:row>1130</xdr:row>
      <xdr:rowOff>53340</xdr:rowOff>
    </xdr:from>
    <xdr:to>
      <xdr:col>5</xdr:col>
      <xdr:colOff>3146277</xdr:colOff>
      <xdr:row>1150</xdr:row>
      <xdr:rowOff>135171</xdr:rowOff>
    </xdr:to>
    <xdr:pic>
      <xdr:nvPicPr>
        <xdr:cNvPr id="123" name="Imagen 122">
          <a:extLst>
            <a:ext uri="{FF2B5EF4-FFF2-40B4-BE49-F238E27FC236}">
              <a16:creationId xmlns:a16="http://schemas.microsoft.com/office/drawing/2014/main" id="{355E4D95-1047-4E87-9008-5D9AA4F3A9B1}"/>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937260" y="206928720"/>
          <a:ext cx="7173447" cy="3729906"/>
        </a:xfrm>
        <a:prstGeom prst="rect">
          <a:avLst/>
        </a:prstGeom>
      </xdr:spPr>
    </xdr:pic>
    <xdr:clientData/>
  </xdr:twoCellAnchor>
  <xdr:twoCellAnchor editAs="oneCell">
    <xdr:from>
      <xdr:col>1</xdr:col>
      <xdr:colOff>716280</xdr:colOff>
      <xdr:row>1157</xdr:row>
      <xdr:rowOff>68580</xdr:rowOff>
    </xdr:from>
    <xdr:to>
      <xdr:col>5</xdr:col>
      <xdr:colOff>3144372</xdr:colOff>
      <xdr:row>1177</xdr:row>
      <xdr:rowOff>137076</xdr:rowOff>
    </xdr:to>
    <xdr:pic>
      <xdr:nvPicPr>
        <xdr:cNvPr id="124" name="Imagen 123">
          <a:extLst>
            <a:ext uri="{FF2B5EF4-FFF2-40B4-BE49-F238E27FC236}">
              <a16:creationId xmlns:a16="http://schemas.microsoft.com/office/drawing/2014/main" id="{E57F4C3A-A9DE-4DEE-B4B7-298394072263}"/>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914400" y="211881720"/>
          <a:ext cx="7173447" cy="3729906"/>
        </a:xfrm>
        <a:prstGeom prst="rect">
          <a:avLst/>
        </a:prstGeom>
      </xdr:spPr>
    </xdr:pic>
    <xdr:clientData/>
  </xdr:twoCellAnchor>
  <xdr:twoCellAnchor editAs="oneCell">
    <xdr:from>
      <xdr:col>1</xdr:col>
      <xdr:colOff>769620</xdr:colOff>
      <xdr:row>1184</xdr:row>
      <xdr:rowOff>60960</xdr:rowOff>
    </xdr:from>
    <xdr:to>
      <xdr:col>5</xdr:col>
      <xdr:colOff>3184377</xdr:colOff>
      <xdr:row>1204</xdr:row>
      <xdr:rowOff>137076</xdr:rowOff>
    </xdr:to>
    <xdr:pic>
      <xdr:nvPicPr>
        <xdr:cNvPr id="125" name="Imagen 124">
          <a:extLst>
            <a:ext uri="{FF2B5EF4-FFF2-40B4-BE49-F238E27FC236}">
              <a16:creationId xmlns:a16="http://schemas.microsoft.com/office/drawing/2014/main" id="{AE6211C7-0513-47B9-9722-B4740D2381FB}"/>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967740" y="216811860"/>
          <a:ext cx="7173447" cy="372990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C2410C6-F17C-465B-92CF-2993A6746B84}" name="Tabla1" displayName="Tabla1" ref="B33:I167" totalsRowShown="0" headerRowDxfId="12" dataDxfId="10" headerRowBorderDxfId="11" tableBorderDxfId="9" totalsRowBorderDxfId="8">
  <autoFilter ref="B33:I167" xr:uid="{EC2410C6-F17C-465B-92CF-2993A6746B84}"/>
  <tableColumns count="8">
    <tableColumn id="1" xr3:uid="{DD58D47C-94EA-4B7F-9D6C-2E3DFBBDD311}" name="ITEM" dataDxfId="7"/>
    <tableColumn id="3" xr3:uid="{824B330F-78B6-47E9-B8CF-C4E9314FEACD}" name="ACTIVIDAD" dataDxfId="6"/>
    <tableColumn id="4" xr3:uid="{CBCE02B6-870B-4FA9-8B49-A62FAAE84DE8}" name="DESCRIPCIÓN O COMPLEMENTO" dataDxfId="5"/>
    <tableColumn id="5" xr3:uid="{8C67120D-F240-4513-94AD-CE7C970D6FB6}" name="UND" dataDxfId="4"/>
    <tableColumn id="6" xr3:uid="{AC158FDE-D427-49F5-8EAC-3B32367DD0F2}" name="CANTIDAD" dataDxfId="3">
      <calculatedColumnFormula>MEMORIA!L43</calculatedColumnFormula>
    </tableColumn>
    <tableColumn id="7" xr3:uid="{887D8F03-FCE5-4EDA-9FF2-4835D6045E61}" name="V. UNITARIO (Sin IVA)" dataDxfId="2"/>
    <tableColumn id="8" xr3:uid="{56C87F3E-09A8-4B8D-BCCC-898FFFAA7335}" name="V. TOTAL" dataDxfId="1"/>
    <tableColumn id="2" xr3:uid="{50CDA506-39E1-48BD-AB6B-1026FBD6A418}" name="OBSERVACIONES" dataDxfId="0"/>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0E49-0F62-401E-9C01-0ED571C6A4E7}">
  <dimension ref="B2:L195"/>
  <sheetViews>
    <sheetView tabSelected="1" topLeftCell="F1" zoomScale="110" zoomScaleNormal="110" workbookViewId="0">
      <selection activeCell="C2" sqref="C2:L4"/>
    </sheetView>
  </sheetViews>
  <sheetFormatPr baseColWidth="10" defaultColWidth="11.58203125" defaultRowHeight="15" customHeight="1"/>
  <cols>
    <col min="1" max="1" width="2.58203125" style="1" customWidth="1"/>
    <col min="2" max="2" width="29.08203125" style="1" customWidth="1"/>
    <col min="3" max="4" width="46.08203125" style="1" customWidth="1"/>
    <col min="5" max="5" width="11.58203125" style="1"/>
    <col min="6" max="6" width="12.33203125" style="1" customWidth="1"/>
    <col min="7" max="9" width="23.08203125" style="1" customWidth="1"/>
    <col min="10" max="11" width="26.9140625" style="1" customWidth="1"/>
    <col min="12" max="12" width="36.4140625" style="1" customWidth="1"/>
    <col min="13" max="16384" width="11.58203125" style="1"/>
  </cols>
  <sheetData>
    <row r="2" spans="2:12" ht="14">
      <c r="B2" s="87"/>
      <c r="C2" s="90" t="s">
        <v>0</v>
      </c>
      <c r="D2" s="90"/>
      <c r="E2" s="90"/>
      <c r="F2" s="90"/>
      <c r="G2" s="90"/>
      <c r="H2" s="90"/>
      <c r="I2" s="90"/>
      <c r="J2" s="90"/>
      <c r="K2" s="90"/>
      <c r="L2" s="90"/>
    </row>
    <row r="3" spans="2:12" ht="14">
      <c r="B3" s="87"/>
      <c r="C3" s="90"/>
      <c r="D3" s="90"/>
      <c r="E3" s="90"/>
      <c r="F3" s="90"/>
      <c r="G3" s="90"/>
      <c r="H3" s="90"/>
      <c r="I3" s="90"/>
      <c r="J3" s="90"/>
      <c r="K3" s="90"/>
      <c r="L3" s="90"/>
    </row>
    <row r="4" spans="2:12" ht="14">
      <c r="B4" s="87"/>
      <c r="C4" s="90"/>
      <c r="D4" s="90"/>
      <c r="E4" s="90"/>
      <c r="F4" s="90"/>
      <c r="G4" s="90"/>
      <c r="H4" s="90"/>
      <c r="I4" s="90"/>
      <c r="J4" s="90"/>
      <c r="K4" s="90"/>
      <c r="L4" s="90"/>
    </row>
    <row r="5" spans="2:12" ht="14.4" customHeight="1">
      <c r="B5" s="87"/>
      <c r="C5" s="90" t="s">
        <v>1</v>
      </c>
      <c r="D5" s="90"/>
      <c r="E5" s="90"/>
      <c r="F5" s="90"/>
      <c r="G5" s="90"/>
      <c r="H5" s="90"/>
      <c r="I5" s="90"/>
      <c r="J5" s="90"/>
      <c r="K5" s="90"/>
      <c r="L5" s="90"/>
    </row>
    <row r="6" spans="2:12" ht="14">
      <c r="B6" s="87"/>
      <c r="C6" s="90"/>
      <c r="D6" s="90"/>
      <c r="E6" s="90"/>
      <c r="F6" s="90"/>
      <c r="G6" s="90"/>
      <c r="H6" s="90"/>
      <c r="I6" s="90"/>
      <c r="J6" s="90"/>
      <c r="K6" s="90"/>
      <c r="L6" s="90"/>
    </row>
    <row r="7" spans="2:12" ht="14">
      <c r="B7" s="87"/>
      <c r="C7" s="90"/>
      <c r="D7" s="90"/>
      <c r="E7" s="90"/>
      <c r="F7" s="90"/>
      <c r="G7" s="90"/>
      <c r="H7" s="90"/>
      <c r="I7" s="90"/>
      <c r="J7" s="90"/>
      <c r="K7" s="90"/>
      <c r="L7" s="90"/>
    </row>
    <row r="8" spans="2:12" ht="8" customHeight="1">
      <c r="B8" s="13"/>
      <c r="C8" s="14"/>
      <c r="D8" s="14"/>
      <c r="E8" s="14"/>
      <c r="F8" s="14"/>
      <c r="G8" s="14"/>
      <c r="H8" s="14"/>
      <c r="I8" s="14"/>
      <c r="J8" s="14"/>
      <c r="K8" s="14"/>
      <c r="L8" s="14"/>
    </row>
    <row r="9" spans="2:12" ht="14.4" customHeight="1">
      <c r="B9" s="91" t="s">
        <v>2</v>
      </c>
      <c r="C9" s="91" t="s">
        <v>3</v>
      </c>
      <c r="D9" s="90"/>
      <c r="E9" s="90"/>
      <c r="F9" s="90"/>
      <c r="G9" s="90"/>
      <c r="H9" s="90"/>
      <c r="I9" s="90"/>
      <c r="J9" s="90"/>
      <c r="K9" s="90"/>
      <c r="L9" s="90"/>
    </row>
    <row r="10" spans="2:12" ht="14">
      <c r="B10" s="90"/>
      <c r="C10" s="90"/>
      <c r="D10" s="90"/>
      <c r="E10" s="90"/>
      <c r="F10" s="90"/>
      <c r="G10" s="90"/>
      <c r="H10" s="90"/>
      <c r="I10" s="90"/>
      <c r="J10" s="90"/>
      <c r="K10" s="90"/>
      <c r="L10" s="90"/>
    </row>
    <row r="11" spans="2:12" ht="14">
      <c r="B11" s="90"/>
      <c r="C11" s="90"/>
      <c r="D11" s="90"/>
      <c r="E11" s="90"/>
      <c r="F11" s="90"/>
      <c r="G11" s="90"/>
      <c r="H11" s="90"/>
      <c r="I11" s="90"/>
      <c r="J11" s="90"/>
      <c r="K11" s="90"/>
      <c r="L11" s="90"/>
    </row>
    <row r="12" spans="2:12" ht="6.65" customHeight="1">
      <c r="B12" s="14"/>
      <c r="C12" s="14"/>
      <c r="D12" s="14"/>
      <c r="E12" s="14"/>
      <c r="F12" s="14"/>
      <c r="G12" s="14"/>
      <c r="H12" s="14"/>
      <c r="I12" s="14"/>
      <c r="J12" s="14"/>
      <c r="K12" s="14"/>
      <c r="L12" s="14"/>
    </row>
    <row r="13" spans="2:12" ht="14.4">
      <c r="B13" s="3" t="s">
        <v>4</v>
      </c>
      <c r="C13" s="92"/>
      <c r="D13" s="93"/>
      <c r="E13" s="61" t="s">
        <v>5</v>
      </c>
      <c r="F13" s="63"/>
      <c r="G13" s="5"/>
      <c r="H13" s="5"/>
      <c r="I13" s="5"/>
      <c r="J13" s="97" t="s">
        <v>6</v>
      </c>
      <c r="K13" s="97"/>
      <c r="L13" s="49"/>
    </row>
    <row r="14" spans="2:12" ht="14.4">
      <c r="B14" s="3" t="s">
        <v>7</v>
      </c>
      <c r="C14" s="92"/>
      <c r="D14" s="93"/>
      <c r="E14" s="61" t="s">
        <v>8</v>
      </c>
      <c r="F14" s="63"/>
      <c r="G14" s="5"/>
      <c r="H14" s="5"/>
      <c r="I14" s="5"/>
      <c r="J14" s="97" t="s">
        <v>9</v>
      </c>
      <c r="K14" s="97"/>
      <c r="L14" s="49"/>
    </row>
    <row r="15" spans="2:12" ht="14">
      <c r="B15" s="3" t="s">
        <v>10</v>
      </c>
      <c r="C15" s="92"/>
      <c r="D15" s="93"/>
      <c r="E15" s="61" t="s">
        <v>11</v>
      </c>
      <c r="F15" s="63"/>
      <c r="G15" s="5"/>
      <c r="H15" s="5"/>
      <c r="I15" s="5"/>
      <c r="J15" s="97" t="s">
        <v>12</v>
      </c>
      <c r="K15" s="97"/>
      <c r="L15" s="49"/>
    </row>
    <row r="16" spans="2:12" ht="8" customHeight="1">
      <c r="B16" s="14"/>
      <c r="C16" s="14"/>
      <c r="D16" s="14"/>
      <c r="E16" s="14"/>
      <c r="F16" s="14"/>
      <c r="G16" s="14"/>
      <c r="H16" s="14"/>
      <c r="I16" s="14"/>
      <c r="J16" s="14"/>
      <c r="K16" s="14"/>
      <c r="L16" s="14"/>
    </row>
    <row r="17" spans="2:12" ht="14.4" customHeight="1">
      <c r="B17" s="61" t="s">
        <v>432</v>
      </c>
      <c r="C17" s="62"/>
      <c r="D17" s="62"/>
      <c r="E17" s="62"/>
      <c r="F17" s="62"/>
      <c r="G17" s="62"/>
      <c r="H17" s="62"/>
      <c r="I17" s="62"/>
      <c r="J17" s="62"/>
      <c r="K17" s="62"/>
      <c r="L17" s="63"/>
    </row>
    <row r="18" spans="2:12" ht="14.4" customHeight="1">
      <c r="B18" s="64" t="s">
        <v>13</v>
      </c>
      <c r="C18" s="65"/>
      <c r="D18" s="65"/>
      <c r="E18" s="65"/>
      <c r="F18" s="65"/>
      <c r="G18" s="65"/>
      <c r="H18" s="65"/>
      <c r="I18" s="65"/>
      <c r="J18" s="65"/>
      <c r="K18" s="65"/>
      <c r="L18" s="66"/>
    </row>
    <row r="19" spans="2:12" ht="14">
      <c r="B19" s="67"/>
      <c r="C19" s="68"/>
      <c r="D19" s="68"/>
      <c r="E19" s="68"/>
      <c r="F19" s="68"/>
      <c r="G19" s="68"/>
      <c r="H19" s="68"/>
      <c r="I19" s="68"/>
      <c r="J19" s="68"/>
      <c r="K19" s="68"/>
      <c r="L19" s="69"/>
    </row>
    <row r="20" spans="2:12" ht="14">
      <c r="B20" s="67"/>
      <c r="C20" s="68"/>
      <c r="D20" s="68"/>
      <c r="E20" s="68"/>
      <c r="F20" s="68"/>
      <c r="G20" s="68"/>
      <c r="H20" s="68"/>
      <c r="I20" s="68"/>
      <c r="J20" s="68"/>
      <c r="K20" s="68"/>
      <c r="L20" s="69"/>
    </row>
    <row r="21" spans="2:12" ht="14">
      <c r="B21" s="67"/>
      <c r="C21" s="68"/>
      <c r="D21" s="68"/>
      <c r="E21" s="68"/>
      <c r="F21" s="68"/>
      <c r="G21" s="68"/>
      <c r="H21" s="68"/>
      <c r="I21" s="68"/>
      <c r="J21" s="68"/>
      <c r="K21" s="68"/>
      <c r="L21" s="69"/>
    </row>
    <row r="22" spans="2:12" ht="14">
      <c r="B22" s="67"/>
      <c r="C22" s="68"/>
      <c r="D22" s="68"/>
      <c r="E22" s="68"/>
      <c r="F22" s="68"/>
      <c r="G22" s="68"/>
      <c r="H22" s="68"/>
      <c r="I22" s="68"/>
      <c r="J22" s="68"/>
      <c r="K22" s="68"/>
      <c r="L22" s="69"/>
    </row>
    <row r="23" spans="2:12" ht="14">
      <c r="B23" s="67"/>
      <c r="C23" s="68"/>
      <c r="D23" s="68"/>
      <c r="E23" s="68"/>
      <c r="F23" s="68"/>
      <c r="G23" s="68"/>
      <c r="H23" s="68"/>
      <c r="I23" s="68"/>
      <c r="J23" s="68"/>
      <c r="K23" s="68"/>
      <c r="L23" s="69"/>
    </row>
    <row r="24" spans="2:12" ht="14">
      <c r="B24" s="67"/>
      <c r="C24" s="68"/>
      <c r="D24" s="68"/>
      <c r="E24" s="68"/>
      <c r="F24" s="68"/>
      <c r="G24" s="68"/>
      <c r="H24" s="68"/>
      <c r="I24" s="68"/>
      <c r="J24" s="68"/>
      <c r="K24" s="68"/>
      <c r="L24" s="69"/>
    </row>
    <row r="25" spans="2:12" ht="14">
      <c r="B25" s="67"/>
      <c r="C25" s="68"/>
      <c r="D25" s="68"/>
      <c r="E25" s="68"/>
      <c r="F25" s="68"/>
      <c r="G25" s="68"/>
      <c r="H25" s="68"/>
      <c r="I25" s="68"/>
      <c r="J25" s="68"/>
      <c r="K25" s="68"/>
      <c r="L25" s="69"/>
    </row>
    <row r="26" spans="2:12" ht="14">
      <c r="B26" s="67"/>
      <c r="C26" s="68"/>
      <c r="D26" s="68"/>
      <c r="E26" s="68"/>
      <c r="F26" s="68"/>
      <c r="G26" s="68"/>
      <c r="H26" s="68"/>
      <c r="I26" s="68"/>
      <c r="J26" s="68"/>
      <c r="K26" s="68"/>
      <c r="L26" s="69"/>
    </row>
    <row r="27" spans="2:12" ht="14">
      <c r="B27" s="67"/>
      <c r="C27" s="68"/>
      <c r="D27" s="68"/>
      <c r="E27" s="68"/>
      <c r="F27" s="68"/>
      <c r="G27" s="68"/>
      <c r="H27" s="68"/>
      <c r="I27" s="68"/>
      <c r="J27" s="68"/>
      <c r="K27" s="68"/>
      <c r="L27" s="69"/>
    </row>
    <row r="28" spans="2:12" ht="14">
      <c r="B28" s="70"/>
      <c r="C28" s="71"/>
      <c r="D28" s="71"/>
      <c r="E28" s="71"/>
      <c r="F28" s="71"/>
      <c r="G28" s="71"/>
      <c r="H28" s="71"/>
      <c r="I28" s="71"/>
      <c r="J28" s="71"/>
      <c r="K28" s="71"/>
      <c r="L28" s="72"/>
    </row>
    <row r="29" spans="2:12" ht="8" customHeight="1">
      <c r="B29" s="14"/>
      <c r="C29" s="14"/>
      <c r="D29" s="14"/>
      <c r="E29" s="14"/>
      <c r="F29" s="14"/>
      <c r="G29" s="14"/>
      <c r="H29" s="14"/>
      <c r="I29" s="14"/>
      <c r="J29" s="14"/>
      <c r="K29" s="14"/>
      <c r="L29" s="14"/>
    </row>
    <row r="30" spans="2:12" ht="14">
      <c r="B30" s="3" t="s">
        <v>14</v>
      </c>
      <c r="C30" s="94" t="s">
        <v>15</v>
      </c>
      <c r="D30" s="95"/>
      <c r="E30" s="95"/>
      <c r="F30" s="95"/>
      <c r="G30" s="95"/>
      <c r="H30" s="95"/>
      <c r="I30" s="95"/>
      <c r="J30" s="95"/>
      <c r="K30" s="95"/>
      <c r="L30" s="96"/>
    </row>
    <row r="31" spans="2:12" ht="6.65" customHeight="1">
      <c r="B31" s="13"/>
      <c r="C31" s="14"/>
      <c r="D31" s="14"/>
      <c r="E31" s="14"/>
      <c r="F31" s="14"/>
      <c r="G31" s="14"/>
      <c r="H31" s="14"/>
      <c r="I31" s="14"/>
      <c r="J31" s="14"/>
      <c r="K31" s="14"/>
      <c r="L31" s="14"/>
    </row>
    <row r="32" spans="2:12" ht="13.25" customHeight="1">
      <c r="B32" s="88" t="s">
        <v>16</v>
      </c>
      <c r="C32" s="89"/>
      <c r="D32" s="89"/>
      <c r="E32" s="89"/>
      <c r="F32" s="89"/>
      <c r="G32" s="89"/>
      <c r="H32" s="89"/>
      <c r="I32" s="89"/>
      <c r="J32" s="89"/>
      <c r="K32" s="89"/>
      <c r="L32" s="89"/>
    </row>
    <row r="33" spans="2:9" ht="14">
      <c r="B33" s="16" t="s">
        <v>17</v>
      </c>
      <c r="C33" s="17" t="s">
        <v>18</v>
      </c>
      <c r="D33" s="17" t="s">
        <v>19</v>
      </c>
      <c r="E33" s="17" t="s">
        <v>20</v>
      </c>
      <c r="F33" s="17" t="s">
        <v>21</v>
      </c>
      <c r="G33" s="18" t="s">
        <v>22</v>
      </c>
      <c r="H33" s="17" t="s">
        <v>23</v>
      </c>
      <c r="I33" s="18" t="s">
        <v>24</v>
      </c>
    </row>
    <row r="34" spans="2:9" ht="14.4">
      <c r="B34" s="19">
        <v>1</v>
      </c>
      <c r="C34" s="20" t="s">
        <v>25</v>
      </c>
      <c r="D34" s="21"/>
      <c r="E34" s="21"/>
      <c r="F34" s="22" t="str">
        <f>MEMORIA!L43</f>
        <v/>
      </c>
      <c r="G34" s="23"/>
      <c r="H34" s="23">
        <f>H35+H42+H45+H65</f>
        <v>0</v>
      </c>
      <c r="I34" s="23"/>
    </row>
    <row r="35" spans="2:9" ht="14.4">
      <c r="B35" s="24">
        <v>1.1000000000000001</v>
      </c>
      <c r="C35" s="25" t="s">
        <v>26</v>
      </c>
      <c r="D35" s="25"/>
      <c r="E35" s="25"/>
      <c r="F35" s="26" t="str">
        <f>MEMORIA!L44</f>
        <v/>
      </c>
      <c r="G35" s="27"/>
      <c r="H35" s="27">
        <f>SUM(H36:H41)</f>
        <v>0</v>
      </c>
      <c r="I35" s="27"/>
    </row>
    <row r="36" spans="2:9" ht="42">
      <c r="B36" s="28" t="s">
        <v>27</v>
      </c>
      <c r="C36" s="29" t="s">
        <v>28</v>
      </c>
      <c r="D36" s="29" t="s">
        <v>29</v>
      </c>
      <c r="E36" s="29" t="s">
        <v>30</v>
      </c>
      <c r="F36" s="30">
        <f>MEMORIA!L45</f>
        <v>36.511810000000004</v>
      </c>
      <c r="G36" s="6"/>
      <c r="H36" s="31">
        <f>Tabla1[[#This Row],[CANTIDAD]]*Tabla1[[#This Row],[V. UNITARIO (Sin IVA)]]</f>
        <v>0</v>
      </c>
      <c r="I36" s="9"/>
    </row>
    <row r="37" spans="2:9" ht="42">
      <c r="B37" s="28" t="s">
        <v>31</v>
      </c>
      <c r="C37" s="29" t="s">
        <v>32</v>
      </c>
      <c r="D37" s="29" t="s">
        <v>33</v>
      </c>
      <c r="E37" s="29" t="s">
        <v>34</v>
      </c>
      <c r="F37" s="30">
        <f>MEMORIA!L72</f>
        <v>129.09520000000001</v>
      </c>
      <c r="G37" s="6"/>
      <c r="H37" s="31">
        <f>Tabla1[[#This Row],[CANTIDAD]]*Tabla1[[#This Row],[V. UNITARIO (Sin IVA)]]</f>
        <v>0</v>
      </c>
      <c r="I37" s="9"/>
    </row>
    <row r="38" spans="2:9" ht="28">
      <c r="B38" s="28" t="s">
        <v>35</v>
      </c>
      <c r="C38" s="29" t="s">
        <v>36</v>
      </c>
      <c r="D38" s="29" t="s">
        <v>37</v>
      </c>
      <c r="E38" s="29" t="s">
        <v>38</v>
      </c>
      <c r="F38" s="30">
        <f>MEMORIA!L99</f>
        <v>157.64000000000001</v>
      </c>
      <c r="G38" s="6"/>
      <c r="H38" s="31">
        <f>Tabla1[[#This Row],[CANTIDAD]]*Tabla1[[#This Row],[V. UNITARIO (Sin IVA)]]</f>
        <v>0</v>
      </c>
      <c r="I38" s="9"/>
    </row>
    <row r="39" spans="2:9" ht="28">
      <c r="B39" s="28" t="s">
        <v>39</v>
      </c>
      <c r="C39" s="29" t="s">
        <v>40</v>
      </c>
      <c r="D39" s="29" t="s">
        <v>41</v>
      </c>
      <c r="E39" s="29" t="s">
        <v>34</v>
      </c>
      <c r="F39" s="30">
        <f>MEMORIA!L126</f>
        <v>21.6</v>
      </c>
      <c r="G39" s="6"/>
      <c r="H39" s="31">
        <f>Tabla1[[#This Row],[CANTIDAD]]*Tabla1[[#This Row],[V. UNITARIO (Sin IVA)]]</f>
        <v>0</v>
      </c>
      <c r="I39" s="9"/>
    </row>
    <row r="40" spans="2:9" ht="28">
      <c r="B40" s="28" t="s">
        <v>42</v>
      </c>
      <c r="C40" s="29" t="s">
        <v>43</v>
      </c>
      <c r="D40" s="29"/>
      <c r="E40" s="29" t="s">
        <v>38</v>
      </c>
      <c r="F40" s="30">
        <f>MEMORIA!L153</f>
        <v>61.650000000000006</v>
      </c>
      <c r="G40" s="6"/>
      <c r="H40" s="31">
        <f>Tabla1[[#This Row],[CANTIDAD]]*Tabla1[[#This Row],[V. UNITARIO (Sin IVA)]]</f>
        <v>0</v>
      </c>
      <c r="I40" s="9"/>
    </row>
    <row r="41" spans="2:9" ht="28">
      <c r="B41" s="28" t="s">
        <v>44</v>
      </c>
      <c r="C41" s="29" t="s">
        <v>45</v>
      </c>
      <c r="D41" s="29"/>
      <c r="E41" s="29" t="s">
        <v>34</v>
      </c>
      <c r="F41" s="30">
        <f>MEMORIA!L179</f>
        <v>71.632599999999996</v>
      </c>
      <c r="G41" s="6"/>
      <c r="H41" s="31">
        <f>Tabla1[[#This Row],[CANTIDAD]]*Tabla1[[#This Row],[V. UNITARIO (Sin IVA)]]</f>
        <v>0</v>
      </c>
      <c r="I41" s="9"/>
    </row>
    <row r="42" spans="2:9" ht="14.4">
      <c r="B42" s="24">
        <v>1.2</v>
      </c>
      <c r="C42" s="25" t="s">
        <v>46</v>
      </c>
      <c r="D42" s="25"/>
      <c r="E42" s="25"/>
      <c r="F42" s="26"/>
      <c r="G42" s="27"/>
      <c r="H42" s="27">
        <f>SUM(H43:H44)</f>
        <v>0</v>
      </c>
      <c r="I42" s="27"/>
    </row>
    <row r="43" spans="2:9" ht="28">
      <c r="B43" s="28" t="s">
        <v>47</v>
      </c>
      <c r="C43" s="29" t="s">
        <v>48</v>
      </c>
      <c r="D43" s="29" t="s">
        <v>49</v>
      </c>
      <c r="E43" s="29" t="s">
        <v>30</v>
      </c>
      <c r="F43" s="30">
        <f>MEMORIA!L206</f>
        <v>31.196660000000001</v>
      </c>
      <c r="G43" s="6"/>
      <c r="H43" s="31">
        <f>Tabla1[[#This Row],[CANTIDAD]]*Tabla1[[#This Row],[V. UNITARIO (Sin IVA)]]</f>
        <v>0</v>
      </c>
      <c r="I43" s="9"/>
    </row>
    <row r="44" spans="2:9" ht="28">
      <c r="B44" s="28" t="s">
        <v>50</v>
      </c>
      <c r="C44" s="29" t="s">
        <v>51</v>
      </c>
      <c r="D44" s="29"/>
      <c r="E44" s="29" t="s">
        <v>30</v>
      </c>
      <c r="F44" s="30">
        <f>F36+(F37*0.15)+(F39*0.5)+(F40*0.8*0.22)+(F41*0.15)+F43</f>
        <v>119.46804</v>
      </c>
      <c r="G44" s="6"/>
      <c r="H44" s="31">
        <f>Tabla1[[#This Row],[CANTIDAD]]*Tabla1[[#This Row],[V. UNITARIO (Sin IVA)]]</f>
        <v>0</v>
      </c>
      <c r="I44" s="9"/>
    </row>
    <row r="45" spans="2:9" ht="14.4">
      <c r="B45" s="24">
        <v>1.3</v>
      </c>
      <c r="C45" s="25" t="s">
        <v>52</v>
      </c>
      <c r="D45" s="25"/>
      <c r="E45" s="25"/>
      <c r="F45" s="26"/>
      <c r="G45" s="27"/>
      <c r="H45" s="27">
        <f>SUM(H46:H64)</f>
        <v>0</v>
      </c>
      <c r="I45" s="27"/>
    </row>
    <row r="46" spans="2:9" ht="14.4">
      <c r="B46" s="28" t="s">
        <v>53</v>
      </c>
      <c r="C46" s="29" t="s">
        <v>54</v>
      </c>
      <c r="D46" s="29"/>
      <c r="E46" s="29" t="s">
        <v>20</v>
      </c>
      <c r="F46" s="30">
        <f>MEMORIA!L233</f>
        <v>15</v>
      </c>
      <c r="G46" s="6"/>
      <c r="H46" s="31">
        <f>Tabla1[[#This Row],[CANTIDAD]]*Tabla1[[#This Row],[V. UNITARIO (Sin IVA)]]</f>
        <v>0</v>
      </c>
      <c r="I46" s="9"/>
    </row>
    <row r="47" spans="2:9" ht="28.75">
      <c r="B47" s="28" t="s">
        <v>55</v>
      </c>
      <c r="C47" s="2" t="s">
        <v>56</v>
      </c>
      <c r="D47" s="2" t="s">
        <v>57</v>
      </c>
      <c r="E47" s="29" t="s">
        <v>38</v>
      </c>
      <c r="F47" s="30">
        <f>MEMORIA!L260</f>
        <v>87.110000000000014</v>
      </c>
      <c r="G47" s="6"/>
      <c r="H47" s="31">
        <f>Tabla1[[#This Row],[CANTIDAD]]*Tabla1[[#This Row],[V. UNITARIO (Sin IVA)]]</f>
        <v>0</v>
      </c>
      <c r="I47" s="9"/>
    </row>
    <row r="48" spans="2:9" ht="28">
      <c r="B48" s="28" t="s">
        <v>58</v>
      </c>
      <c r="C48" s="29" t="s">
        <v>59</v>
      </c>
      <c r="D48" s="29"/>
      <c r="E48" s="29" t="s">
        <v>34</v>
      </c>
      <c r="F48" s="30">
        <f>MEMORIA!L287</f>
        <v>20.440000000000001</v>
      </c>
      <c r="G48" s="6"/>
      <c r="H48" s="31">
        <f>Tabla1[[#This Row],[CANTIDAD]]*Tabla1[[#This Row],[V. UNITARIO (Sin IVA)]]</f>
        <v>0</v>
      </c>
      <c r="I48" s="9"/>
    </row>
    <row r="49" spans="2:9" ht="14.4">
      <c r="B49" s="28" t="s">
        <v>60</v>
      </c>
      <c r="C49" s="29" t="s">
        <v>61</v>
      </c>
      <c r="D49" s="29" t="s">
        <v>62</v>
      </c>
      <c r="E49" s="29" t="s">
        <v>34</v>
      </c>
      <c r="F49" s="30">
        <f>MEMORIA!L314</f>
        <v>17.2</v>
      </c>
      <c r="G49" s="6"/>
      <c r="H49" s="31">
        <f>Tabla1[[#This Row],[CANTIDAD]]*Tabla1[[#This Row],[V. UNITARIO (Sin IVA)]]</f>
        <v>0</v>
      </c>
      <c r="I49" s="9"/>
    </row>
    <row r="50" spans="2:9" ht="28">
      <c r="B50" s="28" t="s">
        <v>63</v>
      </c>
      <c r="C50" s="29" t="s">
        <v>64</v>
      </c>
      <c r="D50" s="29" t="s">
        <v>65</v>
      </c>
      <c r="E50" s="29" t="s">
        <v>20</v>
      </c>
      <c r="F50" s="30">
        <v>7</v>
      </c>
      <c r="G50" s="6"/>
      <c r="H50" s="31">
        <f>Tabla1[[#This Row],[CANTIDAD]]*Tabla1[[#This Row],[V. UNITARIO (Sin IVA)]]</f>
        <v>0</v>
      </c>
      <c r="I50" s="9"/>
    </row>
    <row r="51" spans="2:9" ht="14">
      <c r="B51" s="28" t="s">
        <v>66</v>
      </c>
      <c r="C51" s="29" t="s">
        <v>67</v>
      </c>
      <c r="D51" s="29"/>
      <c r="E51" s="29" t="s">
        <v>38</v>
      </c>
      <c r="F51" s="30">
        <f>MEMORIA!L341</f>
        <v>35.019999999999996</v>
      </c>
      <c r="G51" s="6"/>
      <c r="H51" s="31">
        <f>Tabla1[[#This Row],[CANTIDAD]]*Tabla1[[#This Row],[V. UNITARIO (Sin IVA)]]</f>
        <v>0</v>
      </c>
      <c r="I51" s="9"/>
    </row>
    <row r="52" spans="2:9" ht="14.4">
      <c r="B52" s="28" t="s">
        <v>68</v>
      </c>
      <c r="C52" s="29" t="s">
        <v>69</v>
      </c>
      <c r="D52" s="29"/>
      <c r="E52" s="29" t="s">
        <v>20</v>
      </c>
      <c r="F52" s="30">
        <v>2</v>
      </c>
      <c r="G52" s="6"/>
      <c r="H52" s="31">
        <f>Tabla1[[#This Row],[CANTIDAD]]*Tabla1[[#This Row],[V. UNITARIO (Sin IVA)]]</f>
        <v>0</v>
      </c>
      <c r="I52" s="9"/>
    </row>
    <row r="53" spans="2:9" ht="14.4">
      <c r="B53" s="28" t="s">
        <v>70</v>
      </c>
      <c r="C53" s="29" t="s">
        <v>71</v>
      </c>
      <c r="D53" s="29"/>
      <c r="E53" s="29" t="s">
        <v>20</v>
      </c>
      <c r="F53" s="30">
        <v>2</v>
      </c>
      <c r="G53" s="6"/>
      <c r="H53" s="31">
        <f>Tabla1[[#This Row],[CANTIDAD]]*Tabla1[[#This Row],[V. UNITARIO (Sin IVA)]]</f>
        <v>0</v>
      </c>
      <c r="I53" s="9"/>
    </row>
    <row r="54" spans="2:9" ht="14.4">
      <c r="B54" s="28" t="s">
        <v>72</v>
      </c>
      <c r="C54" s="29" t="s">
        <v>73</v>
      </c>
      <c r="D54" s="29"/>
      <c r="E54" s="29" t="s">
        <v>20</v>
      </c>
      <c r="F54" s="30">
        <v>1</v>
      </c>
      <c r="G54" s="6"/>
      <c r="H54" s="31">
        <f>Tabla1[[#This Row],[CANTIDAD]]*Tabla1[[#This Row],[V. UNITARIO (Sin IVA)]]</f>
        <v>0</v>
      </c>
      <c r="I54" s="9"/>
    </row>
    <row r="55" spans="2:9" ht="28.75">
      <c r="B55" s="28" t="s">
        <v>74</v>
      </c>
      <c r="C55" s="29" t="s">
        <v>75</v>
      </c>
      <c r="D55" s="29"/>
      <c r="E55" s="29" t="s">
        <v>20</v>
      </c>
      <c r="F55" s="30">
        <v>4</v>
      </c>
      <c r="G55" s="6"/>
      <c r="H55" s="31">
        <f>Tabla1[[#This Row],[CANTIDAD]]*Tabla1[[#This Row],[V. UNITARIO (Sin IVA)]]</f>
        <v>0</v>
      </c>
      <c r="I55" s="9"/>
    </row>
    <row r="56" spans="2:9" ht="29.4" customHeight="1">
      <c r="B56" s="28" t="s">
        <v>76</v>
      </c>
      <c r="C56" s="29" t="s">
        <v>77</v>
      </c>
      <c r="D56" s="29" t="s">
        <v>78</v>
      </c>
      <c r="E56" s="29" t="s">
        <v>20</v>
      </c>
      <c r="F56" s="30">
        <f>SUM(MEMORIA!K347:K348)+MEMORIA!K353</f>
        <v>3</v>
      </c>
      <c r="G56" s="6"/>
      <c r="H56" s="31">
        <f>Tabla1[[#This Row],[CANTIDAD]]*Tabla1[[#This Row],[V. UNITARIO (Sin IVA)]]</f>
        <v>0</v>
      </c>
      <c r="I56" s="9"/>
    </row>
    <row r="57" spans="2:9" ht="29.4" customHeight="1">
      <c r="B57" s="28" t="s">
        <v>79</v>
      </c>
      <c r="C57" s="29" t="s">
        <v>80</v>
      </c>
      <c r="D57" s="29" t="s">
        <v>81</v>
      </c>
      <c r="E57" s="29" t="s">
        <v>20</v>
      </c>
      <c r="F57" s="30">
        <f>MEMORIA!L349</f>
        <v>1</v>
      </c>
      <c r="G57" s="6"/>
      <c r="H57" s="31">
        <f>Tabla1[[#This Row],[CANTIDAD]]*Tabla1[[#This Row],[V. UNITARIO (Sin IVA)]]</f>
        <v>0</v>
      </c>
      <c r="I57" s="9"/>
    </row>
    <row r="58" spans="2:9" ht="29.4" customHeight="1">
      <c r="B58" s="28" t="s">
        <v>82</v>
      </c>
      <c r="C58" s="29" t="s">
        <v>83</v>
      </c>
      <c r="D58" s="29"/>
      <c r="E58" s="29" t="s">
        <v>20</v>
      </c>
      <c r="F58" s="30">
        <f>SUM(MEMORIA!L350:L351)</f>
        <v>2</v>
      </c>
      <c r="G58" s="6"/>
      <c r="H58" s="31">
        <f>Tabla1[[#This Row],[CANTIDAD]]*Tabla1[[#This Row],[V. UNITARIO (Sin IVA)]]</f>
        <v>0</v>
      </c>
      <c r="I58" s="9"/>
    </row>
    <row r="59" spans="2:9" ht="86.25" customHeight="1">
      <c r="B59" s="33" t="s">
        <v>84</v>
      </c>
      <c r="C59" s="4" t="s">
        <v>85</v>
      </c>
      <c r="D59" s="4"/>
      <c r="E59" s="2" t="s">
        <v>86</v>
      </c>
      <c r="F59" s="30">
        <v>1</v>
      </c>
      <c r="G59" s="6"/>
      <c r="H59" s="31">
        <f>Tabla1[[#This Row],[CANTIDAD]]*Tabla1[[#This Row],[V. UNITARIO (Sin IVA)]]</f>
        <v>0</v>
      </c>
      <c r="I59" s="9"/>
    </row>
    <row r="60" spans="2:9" ht="59.25" customHeight="1">
      <c r="B60" s="33" t="s">
        <v>87</v>
      </c>
      <c r="C60" s="4" t="s">
        <v>88</v>
      </c>
      <c r="D60" s="4"/>
      <c r="E60" s="2" t="s">
        <v>86</v>
      </c>
      <c r="F60" s="30">
        <v>1</v>
      </c>
      <c r="G60" s="6"/>
      <c r="H60" s="31">
        <f>Tabla1[[#This Row],[CANTIDAD]]*Tabla1[[#This Row],[V. UNITARIO (Sin IVA)]]</f>
        <v>0</v>
      </c>
      <c r="I60" s="9"/>
    </row>
    <row r="61" spans="2:9" ht="59.25" customHeight="1">
      <c r="B61" s="28" t="s">
        <v>89</v>
      </c>
      <c r="C61" s="29" t="s">
        <v>90</v>
      </c>
      <c r="D61" s="2" t="s">
        <v>91</v>
      </c>
      <c r="E61" s="29" t="s">
        <v>20</v>
      </c>
      <c r="F61" s="30">
        <v>1</v>
      </c>
      <c r="G61" s="6"/>
      <c r="H61" s="31">
        <f>Tabla1[[#This Row],[CANTIDAD]]*Tabla1[[#This Row],[V. UNITARIO (Sin IVA)]]</f>
        <v>0</v>
      </c>
      <c r="I61" s="9"/>
    </row>
    <row r="62" spans="2:9" ht="59.25" customHeight="1">
      <c r="B62" s="33" t="s">
        <v>92</v>
      </c>
      <c r="C62" s="4" t="s">
        <v>93</v>
      </c>
      <c r="D62" s="4" t="s">
        <v>94</v>
      </c>
      <c r="E62" s="29" t="s">
        <v>86</v>
      </c>
      <c r="F62" s="30">
        <v>1</v>
      </c>
      <c r="G62" s="6"/>
      <c r="H62" s="31">
        <f>Tabla1[[#This Row],[CANTIDAD]]*Tabla1[[#This Row],[V. UNITARIO (Sin IVA)]]</f>
        <v>0</v>
      </c>
      <c r="I62" s="9"/>
    </row>
    <row r="63" spans="2:9" ht="59.25" customHeight="1">
      <c r="B63" s="33" t="s">
        <v>95</v>
      </c>
      <c r="C63" s="4" t="s">
        <v>96</v>
      </c>
      <c r="D63" s="4" t="s">
        <v>97</v>
      </c>
      <c r="E63" s="29" t="s">
        <v>86</v>
      </c>
      <c r="F63" s="30">
        <v>1</v>
      </c>
      <c r="G63" s="6"/>
      <c r="H63" s="31">
        <f>Tabla1[[#This Row],[CANTIDAD]]*Tabla1[[#This Row],[V. UNITARIO (Sin IVA)]]</f>
        <v>0</v>
      </c>
      <c r="I63" s="9"/>
    </row>
    <row r="64" spans="2:9" ht="59.25" customHeight="1">
      <c r="B64" s="28" t="s">
        <v>98</v>
      </c>
      <c r="C64" s="29" t="s">
        <v>99</v>
      </c>
      <c r="D64" s="2" t="s">
        <v>100</v>
      </c>
      <c r="E64" s="29" t="s">
        <v>86</v>
      </c>
      <c r="F64" s="30">
        <v>1</v>
      </c>
      <c r="G64" s="6"/>
      <c r="H64" s="31">
        <f>Tabla1[[#This Row],[CANTIDAD]]*Tabla1[[#This Row],[V. UNITARIO (Sin IVA)]]</f>
        <v>0</v>
      </c>
      <c r="I64" s="9"/>
    </row>
    <row r="65" spans="2:9" ht="14.4">
      <c r="B65" s="24">
        <v>1.4</v>
      </c>
      <c r="C65" s="25" t="s">
        <v>101</v>
      </c>
      <c r="D65" s="25"/>
      <c r="E65" s="25"/>
      <c r="F65" s="26"/>
      <c r="G65" s="27"/>
      <c r="H65" s="27">
        <f>SUM(H66:H70)</f>
        <v>0</v>
      </c>
      <c r="I65" s="27"/>
    </row>
    <row r="66" spans="2:9" ht="14.4">
      <c r="B66" s="33" t="s">
        <v>102</v>
      </c>
      <c r="C66" s="12" t="s">
        <v>103</v>
      </c>
      <c r="D66" s="12"/>
      <c r="E66" s="12" t="s">
        <v>34</v>
      </c>
      <c r="F66" s="32">
        <f>MEMORIA!L449</f>
        <v>1212.7</v>
      </c>
      <c r="G66" s="6"/>
      <c r="H66" s="31">
        <f>Tabla1[[#This Row],[CANTIDAD]]*Tabla1[[#This Row],[V. UNITARIO (Sin IVA)]]</f>
        <v>0</v>
      </c>
      <c r="I66" s="9"/>
    </row>
    <row r="67" spans="2:9" ht="14.4">
      <c r="B67" s="28" t="s">
        <v>104</v>
      </c>
      <c r="C67" s="2" t="s">
        <v>105</v>
      </c>
      <c r="D67" s="29"/>
      <c r="E67" s="29" t="s">
        <v>38</v>
      </c>
      <c r="F67" s="30">
        <f>MEMORIA!L476</f>
        <v>110.1</v>
      </c>
      <c r="G67" s="6"/>
      <c r="H67" s="31">
        <f>Tabla1[[#This Row],[CANTIDAD]]*Tabla1[[#This Row],[V. UNITARIO (Sin IVA)]]</f>
        <v>0</v>
      </c>
      <c r="I67" s="9"/>
    </row>
    <row r="68" spans="2:9" ht="14.4">
      <c r="B68" s="33" t="s">
        <v>106</v>
      </c>
      <c r="C68" s="12" t="s">
        <v>107</v>
      </c>
      <c r="D68" s="12"/>
      <c r="E68" s="12" t="s">
        <v>34</v>
      </c>
      <c r="F68" s="32">
        <f>MEMORIA!L503</f>
        <v>566.81999999999994</v>
      </c>
      <c r="G68" s="6"/>
      <c r="H68" s="31">
        <f>Tabla1[[#This Row],[CANTIDAD]]*Tabla1[[#This Row],[V. UNITARIO (Sin IVA)]]</f>
        <v>0</v>
      </c>
      <c r="I68" s="9"/>
    </row>
    <row r="69" spans="2:9" ht="30" customHeight="1">
      <c r="B69" s="33" t="s">
        <v>108</v>
      </c>
      <c r="C69" s="12" t="s">
        <v>109</v>
      </c>
      <c r="D69" s="12"/>
      <c r="E69" s="12" t="s">
        <v>34</v>
      </c>
      <c r="F69" s="32">
        <f>MEMORIA!L530</f>
        <v>83.86</v>
      </c>
      <c r="G69" s="6"/>
      <c r="H69" s="31">
        <f>Tabla1[[#This Row],[CANTIDAD]]*Tabla1[[#This Row],[V. UNITARIO (Sin IVA)]]</f>
        <v>0</v>
      </c>
      <c r="I69" s="9"/>
    </row>
    <row r="70" spans="2:9" ht="15.65" customHeight="1">
      <c r="B70" s="15" t="s">
        <v>110</v>
      </c>
      <c r="C70" s="4" t="s">
        <v>111</v>
      </c>
      <c r="D70" s="12"/>
      <c r="E70" s="4" t="s">
        <v>86</v>
      </c>
      <c r="F70" s="32">
        <v>1</v>
      </c>
      <c r="G70" s="6"/>
      <c r="H70" s="31">
        <f>Tabla1[[#This Row],[CANTIDAD]]*Tabla1[[#This Row],[V. UNITARIO (Sin IVA)]]</f>
        <v>0</v>
      </c>
      <c r="I70" s="9"/>
    </row>
    <row r="71" spans="2:9" ht="14">
      <c r="B71" s="19">
        <v>2</v>
      </c>
      <c r="C71" s="20" t="s">
        <v>112</v>
      </c>
      <c r="D71" s="21"/>
      <c r="E71" s="21"/>
      <c r="F71" s="22"/>
      <c r="G71" s="23"/>
      <c r="H71" s="23">
        <f>H72+H76+H83</f>
        <v>0</v>
      </c>
      <c r="I71" s="23"/>
    </row>
    <row r="72" spans="2:9" ht="14.4">
      <c r="B72" s="24">
        <v>2.1</v>
      </c>
      <c r="C72" s="25" t="s">
        <v>113</v>
      </c>
      <c r="D72" s="25"/>
      <c r="E72" s="25"/>
      <c r="F72" s="26"/>
      <c r="G72" s="27"/>
      <c r="H72" s="27">
        <f>SUM(H73:H75)</f>
        <v>0</v>
      </c>
      <c r="I72" s="27"/>
    </row>
    <row r="73" spans="2:9" ht="28.5" customHeight="1">
      <c r="B73" s="28" t="s">
        <v>114</v>
      </c>
      <c r="C73" s="2" t="s">
        <v>115</v>
      </c>
      <c r="D73" s="29" t="s">
        <v>116</v>
      </c>
      <c r="E73" s="29" t="s">
        <v>30</v>
      </c>
      <c r="F73" s="30">
        <f>MEMORIA!L557</f>
        <v>2.4532600000000002</v>
      </c>
      <c r="G73" s="6"/>
      <c r="H73" s="31">
        <f>Tabla1[[#This Row],[CANTIDAD]]*Tabla1[[#This Row],[V. UNITARIO (Sin IVA)]]</f>
        <v>0</v>
      </c>
      <c r="I73" s="9"/>
    </row>
    <row r="74" spans="2:9" ht="14.4">
      <c r="B74" s="28" t="s">
        <v>117</v>
      </c>
      <c r="C74" s="2" t="s">
        <v>118</v>
      </c>
      <c r="D74" s="29" t="s">
        <v>119</v>
      </c>
      <c r="E74" s="29" t="s">
        <v>30</v>
      </c>
      <c r="F74" s="30">
        <f>MEMORIA!L584</f>
        <v>16.669560000000001</v>
      </c>
      <c r="G74" s="6"/>
      <c r="H74" s="31">
        <f>Tabla1[[#This Row],[CANTIDAD]]*Tabla1[[#This Row],[V. UNITARIO (Sin IVA)]]</f>
        <v>0</v>
      </c>
      <c r="I74" s="9"/>
    </row>
    <row r="75" spans="2:9" ht="27.75" customHeight="1">
      <c r="B75" s="28" t="s">
        <v>120</v>
      </c>
      <c r="C75" s="2" t="s">
        <v>121</v>
      </c>
      <c r="D75" s="29" t="s">
        <v>122</v>
      </c>
      <c r="E75" s="29" t="s">
        <v>30</v>
      </c>
      <c r="F75" s="30">
        <f>MEMORIA!L611</f>
        <v>13.5525</v>
      </c>
      <c r="G75" s="6"/>
      <c r="H75" s="31">
        <f>Tabla1[[#This Row],[CANTIDAD]]*Tabla1[[#This Row],[V. UNITARIO (Sin IVA)]]</f>
        <v>0</v>
      </c>
      <c r="I75" s="9"/>
    </row>
    <row r="76" spans="2:9" ht="14.4">
      <c r="B76" s="24">
        <v>2.2000000000000002</v>
      </c>
      <c r="C76" s="25" t="s">
        <v>123</v>
      </c>
      <c r="D76" s="25"/>
      <c r="E76" s="25"/>
      <c r="F76" s="26"/>
      <c r="G76" s="27"/>
      <c r="H76" s="27">
        <f>SUM(H77:H82)</f>
        <v>0</v>
      </c>
      <c r="I76" s="27"/>
    </row>
    <row r="77" spans="2:9" ht="44" customHeight="1">
      <c r="B77" s="28" t="s">
        <v>124</v>
      </c>
      <c r="C77" s="29" t="s">
        <v>125</v>
      </c>
      <c r="D77" s="29" t="s">
        <v>126</v>
      </c>
      <c r="E77" s="29" t="s">
        <v>30</v>
      </c>
      <c r="F77" s="30">
        <f>MEMORIA!L638</f>
        <v>33.986780000000003</v>
      </c>
      <c r="G77" s="6"/>
      <c r="H77" s="31">
        <f>Tabla1[[#This Row],[CANTIDAD]]*Tabla1[[#This Row],[V. UNITARIO (Sin IVA)]]</f>
        <v>0</v>
      </c>
      <c r="I77" s="9"/>
    </row>
    <row r="78" spans="2:9" ht="28">
      <c r="B78" s="28" t="s">
        <v>127</v>
      </c>
      <c r="C78" s="29" t="s">
        <v>128</v>
      </c>
      <c r="D78" s="29"/>
      <c r="E78" s="29" t="s">
        <v>38</v>
      </c>
      <c r="F78" s="30">
        <f>MEMORIA!L665</f>
        <v>59.620000000000005</v>
      </c>
      <c r="G78" s="6"/>
      <c r="H78" s="31">
        <f>Tabla1[[#This Row],[CANTIDAD]]*Tabla1[[#This Row],[V. UNITARIO (Sin IVA)]]</f>
        <v>0</v>
      </c>
      <c r="I78" s="9"/>
    </row>
    <row r="79" spans="2:9" ht="28">
      <c r="B79" s="28" t="s">
        <v>129</v>
      </c>
      <c r="C79" s="29" t="s">
        <v>130</v>
      </c>
      <c r="D79" s="29" t="s">
        <v>131</v>
      </c>
      <c r="E79" s="29" t="s">
        <v>38</v>
      </c>
      <c r="F79" s="30">
        <f>MEMORIA!L692</f>
        <v>119.24000000000001</v>
      </c>
      <c r="G79" s="6"/>
      <c r="H79" s="31">
        <f>Tabla1[[#This Row],[CANTIDAD]]*Tabla1[[#This Row],[V. UNITARIO (Sin IVA)]]</f>
        <v>0</v>
      </c>
      <c r="I79" s="9"/>
    </row>
    <row r="80" spans="2:9" ht="42">
      <c r="B80" s="28" t="s">
        <v>132</v>
      </c>
      <c r="C80" s="29" t="s">
        <v>133</v>
      </c>
      <c r="D80" s="29" t="s">
        <v>134</v>
      </c>
      <c r="E80" s="29" t="s">
        <v>135</v>
      </c>
      <c r="F80" s="30">
        <v>2500</v>
      </c>
      <c r="G80" s="6"/>
      <c r="H80" s="31">
        <f>Tabla1[[#This Row],[CANTIDAD]]*Tabla1[[#This Row],[V. UNITARIO (Sin IVA)]]</f>
        <v>0</v>
      </c>
      <c r="I80" s="9"/>
    </row>
    <row r="81" spans="2:9" ht="28">
      <c r="B81" s="28" t="s">
        <v>136</v>
      </c>
      <c r="C81" s="2" t="s">
        <v>137</v>
      </c>
      <c r="D81" s="2" t="s">
        <v>138</v>
      </c>
      <c r="E81" s="29" t="s">
        <v>30</v>
      </c>
      <c r="F81" s="30">
        <f>MEMORIA!L719</f>
        <v>12.7311</v>
      </c>
      <c r="G81" s="6"/>
      <c r="H81" s="31">
        <f>Tabla1[[#This Row],[CANTIDAD]]*Tabla1[[#This Row],[V. UNITARIO (Sin IVA)]]</f>
        <v>0</v>
      </c>
      <c r="I81" s="9"/>
    </row>
    <row r="82" spans="2:9" ht="14.4">
      <c r="B82" s="53" t="s">
        <v>139</v>
      </c>
      <c r="C82" s="51" t="s">
        <v>140</v>
      </c>
      <c r="D82" s="51" t="s">
        <v>141</v>
      </c>
      <c r="E82" s="51" t="s">
        <v>34</v>
      </c>
      <c r="F82" s="52">
        <f>3*6</f>
        <v>18</v>
      </c>
      <c r="G82" s="6"/>
      <c r="H82" s="31">
        <f>Tabla1[[#This Row],[CANTIDAD]]*Tabla1[[#This Row],[V. UNITARIO (Sin IVA)]]</f>
        <v>0</v>
      </c>
      <c r="I82" s="9"/>
    </row>
    <row r="83" spans="2:9" ht="14.4">
      <c r="B83" s="24">
        <v>2.2999999999999998</v>
      </c>
      <c r="C83" s="25" t="s">
        <v>142</v>
      </c>
      <c r="D83" s="25"/>
      <c r="E83" s="25"/>
      <c r="F83" s="26"/>
      <c r="G83" s="27"/>
      <c r="H83" s="27">
        <f>SUM(H84:H88)</f>
        <v>0</v>
      </c>
      <c r="I83" s="27"/>
    </row>
    <row r="84" spans="2:9" ht="42.65" customHeight="1">
      <c r="B84" s="28" t="s">
        <v>143</v>
      </c>
      <c r="C84" s="29" t="s">
        <v>144</v>
      </c>
      <c r="D84" s="2" t="s">
        <v>145</v>
      </c>
      <c r="E84" s="29" t="s">
        <v>30</v>
      </c>
      <c r="F84" s="30">
        <f>MEMORIA!L746</f>
        <v>9.8422800000000006</v>
      </c>
      <c r="G84" s="6"/>
      <c r="H84" s="31">
        <f>Tabla1[[#This Row],[CANTIDAD]]*Tabla1[[#This Row],[V. UNITARIO (Sin IVA)]]</f>
        <v>0</v>
      </c>
      <c r="I84" s="9"/>
    </row>
    <row r="85" spans="2:9" ht="44" customHeight="1">
      <c r="B85" s="28" t="s">
        <v>146</v>
      </c>
      <c r="C85" s="29" t="s">
        <v>147</v>
      </c>
      <c r="D85" s="29" t="s">
        <v>148</v>
      </c>
      <c r="E85" s="29" t="s">
        <v>30</v>
      </c>
      <c r="F85" s="30">
        <f>MEMORIA!L773</f>
        <v>3.24</v>
      </c>
      <c r="G85" s="6"/>
      <c r="H85" s="31">
        <f>Tabla1[[#This Row],[CANTIDAD]]*Tabla1[[#This Row],[V. UNITARIO (Sin IVA)]]</f>
        <v>0</v>
      </c>
      <c r="I85" s="9"/>
    </row>
    <row r="86" spans="2:9" ht="28">
      <c r="B86" s="28" t="s">
        <v>149</v>
      </c>
      <c r="C86" s="29" t="s">
        <v>150</v>
      </c>
      <c r="D86" s="29" t="s">
        <v>151</v>
      </c>
      <c r="E86" s="29" t="s">
        <v>30</v>
      </c>
      <c r="F86" s="30">
        <f>MEMORIA!L800</f>
        <v>4.5920000000000005</v>
      </c>
      <c r="G86" s="6"/>
      <c r="H86" s="31">
        <f>Tabla1[[#This Row],[CANTIDAD]]*Tabla1[[#This Row],[V. UNITARIO (Sin IVA)]]</f>
        <v>0</v>
      </c>
      <c r="I86" s="9"/>
    </row>
    <row r="87" spans="2:9" ht="28">
      <c r="B87" s="28" t="s">
        <v>152</v>
      </c>
      <c r="C87" s="2" t="s">
        <v>153</v>
      </c>
      <c r="D87" s="2" t="s">
        <v>154</v>
      </c>
      <c r="E87" s="2" t="s">
        <v>30</v>
      </c>
      <c r="F87" s="30">
        <f>MEMORIA!L827</f>
        <v>2.4840000000000004</v>
      </c>
      <c r="G87" s="6"/>
      <c r="H87" s="31">
        <f>Tabla1[[#This Row],[CANTIDAD]]*Tabla1[[#This Row],[V. UNITARIO (Sin IVA)]]</f>
        <v>0</v>
      </c>
      <c r="I87" s="9"/>
    </row>
    <row r="88" spans="2:9" ht="28">
      <c r="B88" s="28" t="s">
        <v>155</v>
      </c>
      <c r="C88" s="2" t="s">
        <v>156</v>
      </c>
      <c r="D88" s="2" t="s">
        <v>157</v>
      </c>
      <c r="E88" s="2" t="s">
        <v>30</v>
      </c>
      <c r="F88" s="30">
        <f>MEMORIA!L854</f>
        <v>0.14399999999999999</v>
      </c>
      <c r="G88" s="6"/>
      <c r="H88" s="31">
        <f>Tabla1[[#This Row],[CANTIDAD]]*Tabla1[[#This Row],[V. UNITARIO (Sin IVA)]]</f>
        <v>0</v>
      </c>
      <c r="I88" s="9"/>
    </row>
    <row r="89" spans="2:9" ht="14.4">
      <c r="B89" s="19">
        <v>3</v>
      </c>
      <c r="C89" s="20" t="s">
        <v>158</v>
      </c>
      <c r="D89" s="21"/>
      <c r="E89" s="21"/>
      <c r="F89" s="22"/>
      <c r="G89" s="23"/>
      <c r="H89" s="23">
        <f>H90</f>
        <v>0</v>
      </c>
      <c r="I89" s="23"/>
    </row>
    <row r="90" spans="2:9" ht="14.4">
      <c r="B90" s="24">
        <v>3.1</v>
      </c>
      <c r="C90" s="25" t="s">
        <v>159</v>
      </c>
      <c r="D90" s="25"/>
      <c r="E90" s="25"/>
      <c r="F90" s="26"/>
      <c r="G90" s="27"/>
      <c r="H90" s="27">
        <f>SUM(H91:H95)</f>
        <v>0</v>
      </c>
      <c r="I90" s="27"/>
    </row>
    <row r="91" spans="2:9" ht="14">
      <c r="B91" s="28" t="s">
        <v>160</v>
      </c>
      <c r="C91" s="29" t="s">
        <v>161</v>
      </c>
      <c r="D91" s="29" t="s">
        <v>162</v>
      </c>
      <c r="E91" s="29" t="s">
        <v>34</v>
      </c>
      <c r="F91" s="30">
        <f>MEMORIA!L882</f>
        <v>125.5171</v>
      </c>
      <c r="G91" s="6"/>
      <c r="H91" s="31">
        <f>Tabla1[[#This Row],[CANTIDAD]]*Tabla1[[#This Row],[V. UNITARIO (Sin IVA)]]</f>
        <v>0</v>
      </c>
      <c r="I91" s="9"/>
    </row>
    <row r="92" spans="2:9" ht="14">
      <c r="B92" s="28" t="s">
        <v>163</v>
      </c>
      <c r="C92" s="29" t="s">
        <v>164</v>
      </c>
      <c r="D92" s="29"/>
      <c r="E92" s="29" t="s">
        <v>34</v>
      </c>
      <c r="F92" s="30">
        <f>F91*2</f>
        <v>251.0342</v>
      </c>
      <c r="G92" s="6"/>
      <c r="H92" s="31">
        <f>Tabla1[[#This Row],[CANTIDAD]]*Tabla1[[#This Row],[V. UNITARIO (Sin IVA)]]</f>
        <v>0</v>
      </c>
      <c r="I92" s="9"/>
    </row>
    <row r="93" spans="2:9" ht="28">
      <c r="B93" s="28" t="s">
        <v>165</v>
      </c>
      <c r="C93" s="29" t="s">
        <v>166</v>
      </c>
      <c r="D93" s="29"/>
      <c r="E93" s="29" t="s">
        <v>34</v>
      </c>
      <c r="F93" s="30">
        <f>F92</f>
        <v>251.0342</v>
      </c>
      <c r="G93" s="6"/>
      <c r="H93" s="31">
        <f>Tabla1[[#This Row],[CANTIDAD]]*Tabla1[[#This Row],[V. UNITARIO (Sin IVA)]]</f>
        <v>0</v>
      </c>
      <c r="I93" s="9"/>
    </row>
    <row r="94" spans="2:9" ht="28">
      <c r="B94" s="28" t="s">
        <v>167</v>
      </c>
      <c r="C94" s="29" t="s">
        <v>168</v>
      </c>
      <c r="D94" s="29"/>
      <c r="E94" s="29" t="s">
        <v>38</v>
      </c>
      <c r="F94" s="30">
        <f>MEMORIA!L909</f>
        <v>20.84</v>
      </c>
      <c r="G94" s="6"/>
      <c r="H94" s="31">
        <f>Tabla1[[#This Row],[CANTIDAD]]*Tabla1[[#This Row],[V. UNITARIO (Sin IVA)]]</f>
        <v>0</v>
      </c>
      <c r="I94" s="9"/>
    </row>
    <row r="95" spans="2:9" ht="28">
      <c r="B95" s="28" t="s">
        <v>169</v>
      </c>
      <c r="C95" s="2" t="s">
        <v>170</v>
      </c>
      <c r="D95" s="29"/>
      <c r="E95" s="29" t="s">
        <v>34</v>
      </c>
      <c r="F95" s="30">
        <f>MEMORIA!L936</f>
        <v>9.84</v>
      </c>
      <c r="G95" s="6"/>
      <c r="H95" s="31">
        <f>Tabla1[[#This Row],[CANTIDAD]]*Tabla1[[#This Row],[V. UNITARIO (Sin IVA)]]</f>
        <v>0</v>
      </c>
      <c r="I95" s="9"/>
    </row>
    <row r="96" spans="2:9" ht="14.4">
      <c r="B96" s="19">
        <v>4</v>
      </c>
      <c r="C96" s="20" t="s">
        <v>171</v>
      </c>
      <c r="D96" s="21"/>
      <c r="E96" s="21"/>
      <c r="F96" s="22" t="str">
        <f>MEMORIA!L92</f>
        <v/>
      </c>
      <c r="G96" s="23"/>
      <c r="H96" s="23">
        <f>H97</f>
        <v>0</v>
      </c>
      <c r="I96" s="23"/>
    </row>
    <row r="97" spans="2:9" ht="14.4">
      <c r="B97" s="24">
        <v>4.0999999999999996</v>
      </c>
      <c r="C97" s="25" t="s">
        <v>172</v>
      </c>
      <c r="D97" s="25"/>
      <c r="E97" s="25"/>
      <c r="F97" s="26"/>
      <c r="G97" s="27"/>
      <c r="H97" s="27">
        <f>H98</f>
        <v>0</v>
      </c>
      <c r="I97" s="27"/>
    </row>
    <row r="98" spans="2:9" ht="28.75">
      <c r="B98" s="28" t="s">
        <v>173</v>
      </c>
      <c r="C98" s="29" t="s">
        <v>174</v>
      </c>
      <c r="D98" s="29"/>
      <c r="E98" s="29" t="s">
        <v>34</v>
      </c>
      <c r="F98" s="30">
        <f>(4*11.32)+(4.48*1.74)</f>
        <v>53.075200000000002</v>
      </c>
      <c r="G98" s="6"/>
      <c r="H98" s="31">
        <f>Tabla1[[#This Row],[CANTIDAD]]*Tabla1[[#This Row],[V. UNITARIO (Sin IVA)]]</f>
        <v>0</v>
      </c>
      <c r="I98" s="9"/>
    </row>
    <row r="99" spans="2:9" ht="14.4">
      <c r="B99" s="19">
        <v>5</v>
      </c>
      <c r="C99" s="20" t="s">
        <v>175</v>
      </c>
      <c r="D99" s="21"/>
      <c r="E99" s="21"/>
      <c r="F99" s="22"/>
      <c r="G99" s="23"/>
      <c r="H99" s="23">
        <f>H100</f>
        <v>0</v>
      </c>
      <c r="I99" s="23"/>
    </row>
    <row r="100" spans="2:9" ht="14.4">
      <c r="B100" s="24">
        <v>5.0999999999999996</v>
      </c>
      <c r="C100" s="25" t="s">
        <v>176</v>
      </c>
      <c r="D100" s="25"/>
      <c r="E100" s="25"/>
      <c r="F100" s="26"/>
      <c r="G100" s="27"/>
      <c r="H100" s="27">
        <f>SUM(H101:H108)</f>
        <v>0</v>
      </c>
      <c r="I100" s="27"/>
    </row>
    <row r="101" spans="2:9" ht="14">
      <c r="B101" s="28" t="s">
        <v>177</v>
      </c>
      <c r="C101" s="29" t="s">
        <v>178</v>
      </c>
      <c r="D101" s="29" t="s">
        <v>179</v>
      </c>
      <c r="E101" s="29" t="s">
        <v>34</v>
      </c>
      <c r="F101" s="30">
        <f>MEMORIA!L963</f>
        <v>270.875</v>
      </c>
      <c r="G101" s="6"/>
      <c r="H101" s="31">
        <f>Tabla1[[#This Row],[CANTIDAD]]*Tabla1[[#This Row],[V. UNITARIO (Sin IVA)]]</f>
        <v>0</v>
      </c>
      <c r="I101" s="9"/>
    </row>
    <row r="102" spans="2:9" ht="28">
      <c r="B102" s="28" t="s">
        <v>180</v>
      </c>
      <c r="C102" s="29" t="s">
        <v>181</v>
      </c>
      <c r="D102" s="29" t="s">
        <v>182</v>
      </c>
      <c r="E102" s="29" t="s">
        <v>34</v>
      </c>
      <c r="F102" s="30">
        <f>MEMORIA!L990</f>
        <v>224.8098</v>
      </c>
      <c r="G102" s="6"/>
      <c r="H102" s="31">
        <f>Tabla1[[#This Row],[CANTIDAD]]*Tabla1[[#This Row],[V. UNITARIO (Sin IVA)]]</f>
        <v>0</v>
      </c>
      <c r="I102" s="9"/>
    </row>
    <row r="103" spans="2:9" ht="28">
      <c r="B103" s="28" t="s">
        <v>183</v>
      </c>
      <c r="C103" s="29" t="s">
        <v>184</v>
      </c>
      <c r="D103" s="29" t="s">
        <v>185</v>
      </c>
      <c r="E103" s="29" t="s">
        <v>34</v>
      </c>
      <c r="F103" s="30">
        <f>MEMORIA!L1017</f>
        <v>53.075200000000002</v>
      </c>
      <c r="G103" s="6"/>
      <c r="H103" s="31">
        <f>Tabla1[[#This Row],[CANTIDAD]]*Tabla1[[#This Row],[V. UNITARIO (Sin IVA)]]</f>
        <v>0</v>
      </c>
      <c r="I103" s="9"/>
    </row>
    <row r="104" spans="2:9" ht="42">
      <c r="B104" s="28" t="s">
        <v>186</v>
      </c>
      <c r="C104" s="29" t="s">
        <v>187</v>
      </c>
      <c r="D104" s="29" t="s">
        <v>188</v>
      </c>
      <c r="E104" s="29" t="s">
        <v>38</v>
      </c>
      <c r="F104" s="30">
        <f>MEMORIA!L1044</f>
        <v>59.620000000000005</v>
      </c>
      <c r="G104" s="6"/>
      <c r="H104" s="31">
        <f>Tabla1[[#This Row],[CANTIDAD]]*Tabla1[[#This Row],[V. UNITARIO (Sin IVA)]]</f>
        <v>0</v>
      </c>
      <c r="I104" s="9"/>
    </row>
    <row r="105" spans="2:9" ht="42">
      <c r="B105" s="28" t="s">
        <v>189</v>
      </c>
      <c r="C105" s="29" t="s">
        <v>190</v>
      </c>
      <c r="D105" s="29" t="s">
        <v>191</v>
      </c>
      <c r="E105" s="29" t="s">
        <v>38</v>
      </c>
      <c r="F105" s="30">
        <f>MEMORIA!L1071</f>
        <v>228</v>
      </c>
      <c r="G105" s="6"/>
      <c r="H105" s="31">
        <f>Tabla1[[#This Row],[CANTIDAD]]*Tabla1[[#This Row],[V. UNITARIO (Sin IVA)]]</f>
        <v>0</v>
      </c>
      <c r="I105" s="9"/>
    </row>
    <row r="106" spans="2:9" ht="28">
      <c r="B106" s="28" t="s">
        <v>192</v>
      </c>
      <c r="C106" s="29" t="s">
        <v>193</v>
      </c>
      <c r="D106" s="29" t="s">
        <v>194</v>
      </c>
      <c r="E106" s="29" t="s">
        <v>34</v>
      </c>
      <c r="F106" s="30">
        <f>MEMORIA!L1098</f>
        <v>39.436000000000007</v>
      </c>
      <c r="G106" s="6"/>
      <c r="H106" s="31">
        <f>Tabla1[[#This Row],[CANTIDAD]]*Tabla1[[#This Row],[V. UNITARIO (Sin IVA)]]</f>
        <v>0</v>
      </c>
      <c r="I106" s="9"/>
    </row>
    <row r="107" spans="2:9" ht="14.4">
      <c r="B107" s="28" t="s">
        <v>195</v>
      </c>
      <c r="C107" s="29" t="s">
        <v>196</v>
      </c>
      <c r="D107" s="29"/>
      <c r="E107" s="29" t="s">
        <v>38</v>
      </c>
      <c r="F107" s="30">
        <f>MEMORIA!L1125</f>
        <v>41.45</v>
      </c>
      <c r="G107" s="6"/>
      <c r="H107" s="31">
        <f>Tabla1[[#This Row],[CANTIDAD]]*Tabla1[[#This Row],[V. UNITARIO (Sin IVA)]]</f>
        <v>0</v>
      </c>
      <c r="I107" s="9"/>
    </row>
    <row r="108" spans="2:9" ht="51.75" customHeight="1">
      <c r="B108" s="28" t="s">
        <v>197</v>
      </c>
      <c r="C108" s="29" t="s">
        <v>198</v>
      </c>
      <c r="D108" s="29" t="s">
        <v>199</v>
      </c>
      <c r="E108" s="29" t="s">
        <v>34</v>
      </c>
      <c r="F108" s="30">
        <f>MEMORIA!L1152</f>
        <v>20.371100000000002</v>
      </c>
      <c r="G108" s="6"/>
      <c r="H108" s="31">
        <f>Tabla1[[#This Row],[CANTIDAD]]*Tabla1[[#This Row],[V. UNITARIO (Sin IVA)]]</f>
        <v>0</v>
      </c>
      <c r="I108" s="9"/>
    </row>
    <row r="109" spans="2:9" ht="14.4">
      <c r="B109" s="19">
        <v>6</v>
      </c>
      <c r="C109" s="20" t="s">
        <v>200</v>
      </c>
      <c r="D109" s="21"/>
      <c r="E109" s="21"/>
      <c r="F109" s="22"/>
      <c r="G109" s="23"/>
      <c r="H109" s="23">
        <f>H110+H114+H118</f>
        <v>0</v>
      </c>
      <c r="I109" s="23"/>
    </row>
    <row r="110" spans="2:9" ht="14.4">
      <c r="B110" s="24">
        <v>6.1</v>
      </c>
      <c r="C110" s="25" t="s">
        <v>201</v>
      </c>
      <c r="D110" s="25"/>
      <c r="E110" s="25"/>
      <c r="F110" s="26"/>
      <c r="G110" s="27"/>
      <c r="H110" s="27">
        <f>SUM(H111:H113)</f>
        <v>0</v>
      </c>
      <c r="I110" s="27"/>
    </row>
    <row r="111" spans="2:9" ht="14">
      <c r="B111" s="28" t="s">
        <v>202</v>
      </c>
      <c r="C111" s="29" t="s">
        <v>203</v>
      </c>
      <c r="D111" s="29" t="s">
        <v>204</v>
      </c>
      <c r="E111" s="29" t="s">
        <v>20</v>
      </c>
      <c r="F111" s="30">
        <v>6</v>
      </c>
      <c r="G111" s="6"/>
      <c r="H111" s="31">
        <f>Tabla1[[#This Row],[CANTIDAD]]*Tabla1[[#This Row],[V. UNITARIO (Sin IVA)]]</f>
        <v>0</v>
      </c>
      <c r="I111" s="6"/>
    </row>
    <row r="112" spans="2:9" ht="42">
      <c r="B112" s="28" t="s">
        <v>205</v>
      </c>
      <c r="C112" s="29" t="s">
        <v>206</v>
      </c>
      <c r="D112" s="2" t="s">
        <v>207</v>
      </c>
      <c r="E112" s="2" t="s">
        <v>20</v>
      </c>
      <c r="F112" s="30">
        <v>1</v>
      </c>
      <c r="G112" s="6"/>
      <c r="H112" s="31">
        <f>Tabla1[[#This Row],[CANTIDAD]]*Tabla1[[#This Row],[V. UNITARIO (Sin IVA)]]</f>
        <v>0</v>
      </c>
      <c r="I112" s="6"/>
    </row>
    <row r="113" spans="2:9" ht="28">
      <c r="B113" s="28" t="s">
        <v>208</v>
      </c>
      <c r="C113" s="29" t="s">
        <v>209</v>
      </c>
      <c r="D113" s="29" t="s">
        <v>210</v>
      </c>
      <c r="E113" s="29" t="s">
        <v>20</v>
      </c>
      <c r="F113" s="30">
        <v>1</v>
      </c>
      <c r="G113" s="6"/>
      <c r="H113" s="31">
        <f>Tabla1[[#This Row],[CANTIDAD]]*Tabla1[[#This Row],[V. UNITARIO (Sin IVA)]]</f>
        <v>0</v>
      </c>
      <c r="I113" s="6"/>
    </row>
    <row r="114" spans="2:9" ht="14.4">
      <c r="B114" s="24">
        <v>6.2</v>
      </c>
      <c r="C114" s="25" t="s">
        <v>211</v>
      </c>
      <c r="D114" s="25"/>
      <c r="E114" s="25"/>
      <c r="F114" s="26"/>
      <c r="G114" s="27"/>
      <c r="H114" s="27">
        <f>SUM(H115:H117)</f>
        <v>0</v>
      </c>
      <c r="I114" s="27"/>
    </row>
    <row r="115" spans="2:9" ht="42">
      <c r="B115" s="28" t="s">
        <v>212</v>
      </c>
      <c r="C115" s="29" t="s">
        <v>213</v>
      </c>
      <c r="D115" s="29"/>
      <c r="E115" s="29" t="s">
        <v>34</v>
      </c>
      <c r="F115" s="30">
        <f>MEMORIA!L1179</f>
        <v>9.6828999999999983</v>
      </c>
      <c r="G115" s="6"/>
      <c r="H115" s="31">
        <f>Tabla1[[#This Row],[CANTIDAD]]*Tabla1[[#This Row],[V. UNITARIO (Sin IVA)]]</f>
        <v>0</v>
      </c>
      <c r="I115" s="6"/>
    </row>
    <row r="116" spans="2:9" ht="28">
      <c r="B116" s="34" t="s">
        <v>214</v>
      </c>
      <c r="C116" s="2" t="s">
        <v>215</v>
      </c>
      <c r="D116" s="2" t="s">
        <v>216</v>
      </c>
      <c r="E116" s="2" t="s">
        <v>38</v>
      </c>
      <c r="F116" s="35">
        <f>MEMORIA!L1206</f>
        <v>7.4</v>
      </c>
      <c r="G116" s="7"/>
      <c r="H116" s="31">
        <f>Tabla1[[#This Row],[CANTIDAD]]*Tabla1[[#This Row],[V. UNITARIO (Sin IVA)]]</f>
        <v>0</v>
      </c>
      <c r="I116" s="7"/>
    </row>
    <row r="117" spans="2:9" ht="14.4">
      <c r="B117" s="34" t="s">
        <v>217</v>
      </c>
      <c r="C117" s="2" t="s">
        <v>218</v>
      </c>
      <c r="D117" s="2" t="s">
        <v>219</v>
      </c>
      <c r="E117" s="2" t="s">
        <v>38</v>
      </c>
      <c r="F117" s="35">
        <f>F116</f>
        <v>7.4</v>
      </c>
      <c r="G117" s="6"/>
      <c r="H117" s="31">
        <f>Tabla1[[#This Row],[CANTIDAD]]*Tabla1[[#This Row],[V. UNITARIO (Sin IVA)]]</f>
        <v>0</v>
      </c>
      <c r="I117" s="6"/>
    </row>
    <row r="118" spans="2:9" ht="14.4">
      <c r="B118" s="24">
        <v>6.3</v>
      </c>
      <c r="C118" s="25" t="s">
        <v>220</v>
      </c>
      <c r="D118" s="25"/>
      <c r="E118" s="25"/>
      <c r="F118" s="26" t="str">
        <f>MEMORIA!L111</f>
        <v/>
      </c>
      <c r="G118" s="27"/>
      <c r="H118" s="27">
        <f>SUM(H119:H123)</f>
        <v>0</v>
      </c>
      <c r="I118" s="27"/>
    </row>
    <row r="119" spans="2:9" ht="28">
      <c r="B119" s="28" t="s">
        <v>221</v>
      </c>
      <c r="C119" s="29" t="s">
        <v>222</v>
      </c>
      <c r="D119" s="29" t="s">
        <v>223</v>
      </c>
      <c r="E119" s="29" t="s">
        <v>38</v>
      </c>
      <c r="F119" s="30">
        <f>MEMORIA!L1233</f>
        <v>38.209999999999994</v>
      </c>
      <c r="G119" s="6"/>
      <c r="H119" s="31">
        <f>Tabla1[[#This Row],[CANTIDAD]]*Tabla1[[#This Row],[V. UNITARIO (Sin IVA)]]</f>
        <v>0</v>
      </c>
      <c r="I119" s="9"/>
    </row>
    <row r="120" spans="2:9" ht="28.25" customHeight="1">
      <c r="B120" s="28" t="s">
        <v>224</v>
      </c>
      <c r="C120" s="2" t="s">
        <v>225</v>
      </c>
      <c r="D120" s="2" t="s">
        <v>226</v>
      </c>
      <c r="E120" s="29" t="s">
        <v>38</v>
      </c>
      <c r="F120" s="30">
        <v>122.5</v>
      </c>
      <c r="G120" s="6"/>
      <c r="H120" s="31">
        <f>Tabla1[[#This Row],[CANTIDAD]]*Tabla1[[#This Row],[V. UNITARIO (Sin IVA)]]</f>
        <v>0</v>
      </c>
      <c r="I120" s="9"/>
    </row>
    <row r="121" spans="2:9" ht="42.65" customHeight="1">
      <c r="B121" s="33" t="s">
        <v>227</v>
      </c>
      <c r="C121" s="4" t="s">
        <v>228</v>
      </c>
      <c r="D121" s="4" t="s">
        <v>229</v>
      </c>
      <c r="E121" s="29" t="s">
        <v>38</v>
      </c>
      <c r="F121" s="30">
        <f>MEMORIA!L1260</f>
        <v>100.03</v>
      </c>
      <c r="G121" s="6"/>
      <c r="H121" s="31">
        <f>Tabla1[[#This Row],[CANTIDAD]]*Tabla1[[#This Row],[V. UNITARIO (Sin IVA)]]</f>
        <v>0</v>
      </c>
      <c r="I121" s="9"/>
    </row>
    <row r="122" spans="2:9" ht="57.65" customHeight="1">
      <c r="B122" s="28" t="s">
        <v>230</v>
      </c>
      <c r="C122" s="2" t="s">
        <v>231</v>
      </c>
      <c r="D122" s="2"/>
      <c r="E122" s="2" t="s">
        <v>38</v>
      </c>
      <c r="F122" s="35">
        <f>MEMORIA!L1287</f>
        <v>7</v>
      </c>
      <c r="G122" s="6"/>
      <c r="H122" s="31">
        <f>Tabla1[[#This Row],[CANTIDAD]]*Tabla1[[#This Row],[V. UNITARIO (Sin IVA)]]</f>
        <v>0</v>
      </c>
      <c r="I122" s="10"/>
    </row>
    <row r="123" spans="2:9" ht="43.5" customHeight="1">
      <c r="B123" s="28" t="s">
        <v>232</v>
      </c>
      <c r="C123" s="29" t="s">
        <v>233</v>
      </c>
      <c r="D123" s="29" t="s">
        <v>234</v>
      </c>
      <c r="E123" s="29" t="s">
        <v>38</v>
      </c>
      <c r="F123" s="30">
        <f>MEMORIA!L1314</f>
        <v>20.5</v>
      </c>
      <c r="G123" s="6"/>
      <c r="H123" s="31">
        <f>Tabla1[[#This Row],[CANTIDAD]]*Tabla1[[#This Row],[V. UNITARIO (Sin IVA)]]</f>
        <v>0</v>
      </c>
      <c r="I123" s="9"/>
    </row>
    <row r="124" spans="2:9" ht="14.4">
      <c r="B124" s="19">
        <v>7</v>
      </c>
      <c r="C124" s="20" t="s">
        <v>235</v>
      </c>
      <c r="D124" s="21"/>
      <c r="E124" s="21"/>
      <c r="F124" s="22"/>
      <c r="G124" s="23"/>
      <c r="H124" s="23">
        <f>H125</f>
        <v>0</v>
      </c>
      <c r="I124" s="23"/>
    </row>
    <row r="125" spans="2:9" ht="14">
      <c r="B125" s="24">
        <v>7.1</v>
      </c>
      <c r="C125" s="25" t="s">
        <v>236</v>
      </c>
      <c r="D125" s="25"/>
      <c r="E125" s="25"/>
      <c r="F125" s="26"/>
      <c r="G125" s="27"/>
      <c r="H125" s="27">
        <f>SUM(H126:H129)</f>
        <v>0</v>
      </c>
      <c r="I125" s="27"/>
    </row>
    <row r="126" spans="2:9" ht="28">
      <c r="B126" s="33" t="s">
        <v>237</v>
      </c>
      <c r="C126" s="12" t="s">
        <v>238</v>
      </c>
      <c r="D126" s="12"/>
      <c r="E126" s="12" t="s">
        <v>20</v>
      </c>
      <c r="F126" s="32">
        <v>2</v>
      </c>
      <c r="G126" s="6"/>
      <c r="H126" s="31">
        <f>Tabla1[[#This Row],[CANTIDAD]]*Tabla1[[#This Row],[V. UNITARIO (Sin IVA)]]</f>
        <v>0</v>
      </c>
      <c r="I126" s="6"/>
    </row>
    <row r="127" spans="2:9" ht="42">
      <c r="B127" s="33" t="s">
        <v>239</v>
      </c>
      <c r="C127" s="12" t="s">
        <v>240</v>
      </c>
      <c r="D127" s="12"/>
      <c r="E127" s="12" t="s">
        <v>20</v>
      </c>
      <c r="F127" s="32">
        <v>1</v>
      </c>
      <c r="G127" s="6"/>
      <c r="H127" s="31">
        <f>Tabla1[[#This Row],[CANTIDAD]]*Tabla1[[#This Row],[V. UNITARIO (Sin IVA)]]</f>
        <v>0</v>
      </c>
      <c r="I127" s="6"/>
    </row>
    <row r="128" spans="2:9" ht="42">
      <c r="B128" s="33" t="s">
        <v>241</v>
      </c>
      <c r="C128" s="12" t="s">
        <v>242</v>
      </c>
      <c r="D128" s="12"/>
      <c r="E128" s="12" t="s">
        <v>20</v>
      </c>
      <c r="F128" s="32">
        <v>2</v>
      </c>
      <c r="G128" s="6"/>
      <c r="H128" s="31">
        <f>Tabla1[[#This Row],[CANTIDAD]]*Tabla1[[#This Row],[V. UNITARIO (Sin IVA)]]</f>
        <v>0</v>
      </c>
      <c r="I128" s="6"/>
    </row>
    <row r="129" spans="2:9" ht="28">
      <c r="B129" s="33" t="s">
        <v>243</v>
      </c>
      <c r="C129" s="12" t="s">
        <v>244</v>
      </c>
      <c r="D129" s="12"/>
      <c r="E129" s="12" t="s">
        <v>20</v>
      </c>
      <c r="F129" s="32">
        <v>1</v>
      </c>
      <c r="G129" s="6"/>
      <c r="H129" s="31">
        <f>Tabla1[[#This Row],[CANTIDAD]]*Tabla1[[#This Row],[V. UNITARIO (Sin IVA)]]</f>
        <v>0</v>
      </c>
      <c r="I129" s="6"/>
    </row>
    <row r="130" spans="2:9" ht="14.4">
      <c r="B130" s="19">
        <v>8</v>
      </c>
      <c r="C130" s="20" t="s">
        <v>245</v>
      </c>
      <c r="D130" s="21"/>
      <c r="E130" s="21"/>
      <c r="F130" s="22"/>
      <c r="G130" s="23"/>
      <c r="H130" s="23">
        <f>H131+H154+H159</f>
        <v>0</v>
      </c>
      <c r="I130" s="23"/>
    </row>
    <row r="131" spans="2:9" ht="14.4">
      <c r="B131" s="24">
        <v>8.1</v>
      </c>
      <c r="C131" s="25" t="s">
        <v>246</v>
      </c>
      <c r="D131" s="25"/>
      <c r="E131" s="25"/>
      <c r="F131" s="26"/>
      <c r="G131" s="27"/>
      <c r="H131" s="27">
        <f>SUM(H132:H153)</f>
        <v>0</v>
      </c>
      <c r="I131" s="27"/>
    </row>
    <row r="132" spans="2:9" ht="70">
      <c r="B132" s="28" t="s">
        <v>247</v>
      </c>
      <c r="C132" s="2" t="s">
        <v>248</v>
      </c>
      <c r="D132" s="2" t="s">
        <v>249</v>
      </c>
      <c r="E132" s="29" t="s">
        <v>20</v>
      </c>
      <c r="F132" s="30">
        <v>50</v>
      </c>
      <c r="G132" s="6"/>
      <c r="H132" s="31">
        <f>Tabla1[[#This Row],[CANTIDAD]]*Tabla1[[#This Row],[V. UNITARIO (Sin IVA)]]</f>
        <v>0</v>
      </c>
      <c r="I132" s="9"/>
    </row>
    <row r="133" spans="2:9" ht="89.25" customHeight="1">
      <c r="B133" s="33" t="s">
        <v>250</v>
      </c>
      <c r="C133" s="4" t="s">
        <v>251</v>
      </c>
      <c r="D133" s="4" t="s">
        <v>249</v>
      </c>
      <c r="E133" s="2" t="s">
        <v>86</v>
      </c>
      <c r="F133" s="30">
        <v>1</v>
      </c>
      <c r="G133" s="6"/>
      <c r="H133" s="31">
        <f>Tabla1[[#This Row],[CANTIDAD]]*Tabla1[[#This Row],[V. UNITARIO (Sin IVA)]]</f>
        <v>0</v>
      </c>
      <c r="I133" s="9"/>
    </row>
    <row r="134" spans="2:9" ht="121.25" customHeight="1">
      <c r="B134" s="33" t="s">
        <v>252</v>
      </c>
      <c r="C134" s="4" t="s">
        <v>253</v>
      </c>
      <c r="D134" s="4" t="s">
        <v>254</v>
      </c>
      <c r="E134" s="2" t="s">
        <v>86</v>
      </c>
      <c r="F134" s="30">
        <v>1</v>
      </c>
      <c r="G134" s="6"/>
      <c r="H134" s="31">
        <f>Tabla1[[#This Row],[CANTIDAD]]*Tabla1[[#This Row],[V. UNITARIO (Sin IVA)]]</f>
        <v>0</v>
      </c>
      <c r="I134" s="9"/>
    </row>
    <row r="135" spans="2:9" ht="131.25" customHeight="1">
      <c r="B135" s="33" t="s">
        <v>255</v>
      </c>
      <c r="C135" s="4" t="s">
        <v>256</v>
      </c>
      <c r="D135" s="12"/>
      <c r="E135" s="29" t="s">
        <v>20</v>
      </c>
      <c r="F135" s="30">
        <f>MEMORIA!K1319</f>
        <v>2</v>
      </c>
      <c r="G135" s="6"/>
      <c r="H135" s="31">
        <f>Tabla1[[#This Row],[CANTIDAD]]*Tabla1[[#This Row],[V. UNITARIO (Sin IVA)]]</f>
        <v>0</v>
      </c>
      <c r="I135" s="9"/>
    </row>
    <row r="136" spans="2:9" ht="86.4" customHeight="1">
      <c r="B136" s="33" t="s">
        <v>257</v>
      </c>
      <c r="C136" s="4" t="s">
        <v>258</v>
      </c>
      <c r="D136" s="12"/>
      <c r="E136" s="2" t="s">
        <v>86</v>
      </c>
      <c r="F136" s="30">
        <v>1</v>
      </c>
      <c r="G136" s="6"/>
      <c r="H136" s="31">
        <f>Tabla1[[#This Row],[CANTIDAD]]*Tabla1[[#This Row],[V. UNITARIO (Sin IVA)]]</f>
        <v>0</v>
      </c>
      <c r="I136" s="9"/>
    </row>
    <row r="137" spans="2:9" ht="42">
      <c r="B137" s="33" t="s">
        <v>259</v>
      </c>
      <c r="C137" s="12" t="s">
        <v>260</v>
      </c>
      <c r="D137" s="12"/>
      <c r="E137" s="29" t="s">
        <v>20</v>
      </c>
      <c r="F137" s="30">
        <f>MEMORIA!K1320</f>
        <v>1</v>
      </c>
      <c r="G137" s="6"/>
      <c r="H137" s="31">
        <f>Tabla1[[#This Row],[CANTIDAD]]*Tabla1[[#This Row],[V. UNITARIO (Sin IVA)]]</f>
        <v>0</v>
      </c>
      <c r="I137" s="9"/>
    </row>
    <row r="138" spans="2:9" ht="56">
      <c r="B138" s="33" t="s">
        <v>261</v>
      </c>
      <c r="C138" s="4" t="s">
        <v>262</v>
      </c>
      <c r="D138" s="12" t="s">
        <v>263</v>
      </c>
      <c r="E138" s="2" t="s">
        <v>86</v>
      </c>
      <c r="F138" s="30">
        <v>1</v>
      </c>
      <c r="G138" s="6"/>
      <c r="H138" s="31">
        <f>Tabla1[[#This Row],[CANTIDAD]]*Tabla1[[#This Row],[V. UNITARIO (Sin IVA)]]</f>
        <v>0</v>
      </c>
      <c r="I138" s="9"/>
    </row>
    <row r="139" spans="2:9" ht="42">
      <c r="B139" s="33" t="s">
        <v>264</v>
      </c>
      <c r="C139" s="4" t="s">
        <v>265</v>
      </c>
      <c r="D139" s="12"/>
      <c r="E139" s="2" t="s">
        <v>86</v>
      </c>
      <c r="F139" s="30">
        <v>1</v>
      </c>
      <c r="G139" s="6"/>
      <c r="H139" s="31">
        <f>Tabla1[[#This Row],[CANTIDAD]]*Tabla1[[#This Row],[V. UNITARIO (Sin IVA)]]</f>
        <v>0</v>
      </c>
      <c r="I139" s="9"/>
    </row>
    <row r="140" spans="2:9" ht="14">
      <c r="B140" s="33" t="s">
        <v>266</v>
      </c>
      <c r="C140" s="4" t="s">
        <v>267</v>
      </c>
      <c r="D140" s="12"/>
      <c r="E140" s="29" t="s">
        <v>20</v>
      </c>
      <c r="F140" s="30">
        <v>4</v>
      </c>
      <c r="G140" s="6"/>
      <c r="H140" s="31">
        <f>Tabla1[[#This Row],[CANTIDAD]]*Tabla1[[#This Row],[V. UNITARIO (Sin IVA)]]</f>
        <v>0</v>
      </c>
      <c r="I140" s="9"/>
    </row>
    <row r="141" spans="2:9" ht="70">
      <c r="B141" s="33" t="s">
        <v>268</v>
      </c>
      <c r="C141" s="4" t="s">
        <v>269</v>
      </c>
      <c r="D141" s="4" t="s">
        <v>270</v>
      </c>
      <c r="E141" s="2" t="s">
        <v>86</v>
      </c>
      <c r="F141" s="30">
        <v>1</v>
      </c>
      <c r="G141" s="6"/>
      <c r="H141" s="31">
        <f>Tabla1[[#This Row],[CANTIDAD]]*Tabla1[[#This Row],[V. UNITARIO (Sin IVA)]]</f>
        <v>0</v>
      </c>
      <c r="I141" s="9"/>
    </row>
    <row r="142" spans="2:9" ht="28">
      <c r="B142" s="33" t="s">
        <v>271</v>
      </c>
      <c r="C142" s="4" t="s">
        <v>272</v>
      </c>
      <c r="D142" s="12"/>
      <c r="E142" s="29" t="s">
        <v>20</v>
      </c>
      <c r="F142" s="30">
        <f>SUM(MEMORIA!K1321:K1322)</f>
        <v>2</v>
      </c>
      <c r="G142" s="6"/>
      <c r="H142" s="31">
        <f>Tabla1[[#This Row],[CANTIDAD]]*Tabla1[[#This Row],[V. UNITARIO (Sin IVA)]]</f>
        <v>0</v>
      </c>
      <c r="I142" s="9"/>
    </row>
    <row r="143" spans="2:9" ht="14">
      <c r="B143" s="33" t="s">
        <v>273</v>
      </c>
      <c r="C143" s="4" t="s">
        <v>274</v>
      </c>
      <c r="D143" s="12"/>
      <c r="E143" s="29" t="s">
        <v>20</v>
      </c>
      <c r="F143" s="30">
        <f>MEMORIA!L1396</f>
        <v>1</v>
      </c>
      <c r="G143" s="6"/>
      <c r="H143" s="31">
        <f>Tabla1[[#This Row],[CANTIDAD]]*Tabla1[[#This Row],[V. UNITARIO (Sin IVA)]]</f>
        <v>0</v>
      </c>
      <c r="I143" s="9"/>
    </row>
    <row r="144" spans="2:9" ht="84.75" customHeight="1">
      <c r="B144" s="33" t="s">
        <v>275</v>
      </c>
      <c r="C144" s="4" t="s">
        <v>276</v>
      </c>
      <c r="D144" s="12"/>
      <c r="E144" s="2" t="s">
        <v>86</v>
      </c>
      <c r="F144" s="30">
        <v>1</v>
      </c>
      <c r="G144" s="6"/>
      <c r="H144" s="31">
        <f>Tabla1[[#This Row],[CANTIDAD]]*Tabla1[[#This Row],[V. UNITARIO (Sin IVA)]]</f>
        <v>0</v>
      </c>
      <c r="I144" s="9"/>
    </row>
    <row r="145" spans="2:9" ht="42">
      <c r="B145" s="33" t="s">
        <v>277</v>
      </c>
      <c r="C145" s="4" t="s">
        <v>278</v>
      </c>
      <c r="D145" s="12"/>
      <c r="E145" s="29" t="s">
        <v>20</v>
      </c>
      <c r="F145" s="30">
        <f>MEMORIA!K1402</f>
        <v>1</v>
      </c>
      <c r="G145" s="6"/>
      <c r="H145" s="31">
        <f>Tabla1[[#This Row],[CANTIDAD]]*Tabla1[[#This Row],[V. UNITARIO (Sin IVA)]]</f>
        <v>0</v>
      </c>
      <c r="I145" s="9"/>
    </row>
    <row r="146" spans="2:9" ht="42">
      <c r="B146" s="28" t="s">
        <v>279</v>
      </c>
      <c r="C146" s="4" t="s">
        <v>280</v>
      </c>
      <c r="D146" s="12"/>
      <c r="E146" s="4" t="s">
        <v>20</v>
      </c>
      <c r="F146" s="32">
        <f>MEMORIA!K1403</f>
        <v>1</v>
      </c>
      <c r="G146" s="6"/>
      <c r="H146" s="31">
        <f>Tabla1[[#This Row],[CANTIDAD]]*Tabla1[[#This Row],[V. UNITARIO (Sin IVA)]]</f>
        <v>0</v>
      </c>
      <c r="I146" s="9"/>
    </row>
    <row r="147" spans="2:9" ht="51" customHeight="1">
      <c r="B147" s="15" t="s">
        <v>281</v>
      </c>
      <c r="C147" s="4" t="s">
        <v>282</v>
      </c>
      <c r="D147" s="12"/>
      <c r="E147" s="2" t="s">
        <v>86</v>
      </c>
      <c r="F147" s="30">
        <v>1</v>
      </c>
      <c r="G147" s="6"/>
      <c r="H147" s="31">
        <f>Tabla1[[#This Row],[CANTIDAD]]*Tabla1[[#This Row],[V. UNITARIO (Sin IVA)]]</f>
        <v>0</v>
      </c>
      <c r="I147" s="9"/>
    </row>
    <row r="148" spans="2:9" ht="41.25" customHeight="1">
      <c r="B148" s="15" t="s">
        <v>283</v>
      </c>
      <c r="C148" s="4" t="s">
        <v>284</v>
      </c>
      <c r="D148" s="12"/>
      <c r="E148" s="29" t="s">
        <v>86</v>
      </c>
      <c r="F148" s="30">
        <v>1</v>
      </c>
      <c r="G148" s="6"/>
      <c r="H148" s="31">
        <f>Tabla1[[#This Row],[CANTIDAD]]*Tabla1[[#This Row],[V. UNITARIO (Sin IVA)]]</f>
        <v>0</v>
      </c>
      <c r="I148" s="9"/>
    </row>
    <row r="149" spans="2:9" ht="29.25" customHeight="1">
      <c r="B149" s="15" t="s">
        <v>285</v>
      </c>
      <c r="C149" s="4" t="s">
        <v>286</v>
      </c>
      <c r="D149" s="4" t="s">
        <v>287</v>
      </c>
      <c r="E149" s="29" t="s">
        <v>20</v>
      </c>
      <c r="F149" s="30">
        <v>10</v>
      </c>
      <c r="G149" s="6"/>
      <c r="H149" s="31">
        <f>Tabla1[[#This Row],[CANTIDAD]]*Tabla1[[#This Row],[V. UNITARIO (Sin IVA)]]</f>
        <v>0</v>
      </c>
      <c r="I149" s="9"/>
    </row>
    <row r="150" spans="2:9" ht="56">
      <c r="B150" s="15" t="s">
        <v>288</v>
      </c>
      <c r="C150" s="4" t="s">
        <v>289</v>
      </c>
      <c r="D150" s="12"/>
      <c r="E150" s="2" t="s">
        <v>86</v>
      </c>
      <c r="F150" s="30">
        <v>1</v>
      </c>
      <c r="G150" s="6"/>
      <c r="H150" s="31">
        <f>Tabla1[[#This Row],[CANTIDAD]]*Tabla1[[#This Row],[V. UNITARIO (Sin IVA)]]</f>
        <v>0</v>
      </c>
      <c r="I150" s="9"/>
    </row>
    <row r="151" spans="2:9" ht="14">
      <c r="B151" s="34" t="s">
        <v>290</v>
      </c>
      <c r="C151" s="29" t="s">
        <v>291</v>
      </c>
      <c r="D151" s="29"/>
      <c r="E151" s="29" t="s">
        <v>86</v>
      </c>
      <c r="F151" s="30">
        <v>1</v>
      </c>
      <c r="G151" s="6"/>
      <c r="H151" s="31">
        <f>Tabla1[[#This Row],[CANTIDAD]]*Tabla1[[#This Row],[V. UNITARIO (Sin IVA)]]</f>
        <v>0</v>
      </c>
      <c r="I151" s="9"/>
    </row>
    <row r="152" spans="2:9" ht="42">
      <c r="B152" s="34" t="s">
        <v>292</v>
      </c>
      <c r="C152" s="2" t="s">
        <v>293</v>
      </c>
      <c r="D152" s="29"/>
      <c r="E152" s="29" t="s">
        <v>20</v>
      </c>
      <c r="F152" s="30">
        <v>2</v>
      </c>
      <c r="G152" s="6"/>
      <c r="H152" s="31">
        <f>Tabla1[[#This Row],[CANTIDAD]]*Tabla1[[#This Row],[V. UNITARIO (Sin IVA)]]</f>
        <v>0</v>
      </c>
      <c r="I152" s="9"/>
    </row>
    <row r="153" spans="2:9" ht="28">
      <c r="B153" s="34" t="s">
        <v>294</v>
      </c>
      <c r="C153" s="2" t="s">
        <v>295</v>
      </c>
      <c r="D153" s="29"/>
      <c r="E153" s="29" t="s">
        <v>20</v>
      </c>
      <c r="F153" s="30">
        <v>3</v>
      </c>
      <c r="G153" s="6"/>
      <c r="H153" s="31">
        <f>Tabla1[[#This Row],[CANTIDAD]]*Tabla1[[#This Row],[V. UNITARIO (Sin IVA)]]</f>
        <v>0</v>
      </c>
      <c r="I153" s="9"/>
    </row>
    <row r="154" spans="2:9" ht="14.4">
      <c r="B154" s="24">
        <v>8.1999999999999993</v>
      </c>
      <c r="C154" s="25" t="s">
        <v>296</v>
      </c>
      <c r="D154" s="25"/>
      <c r="E154" s="25"/>
      <c r="F154" s="26"/>
      <c r="G154" s="27"/>
      <c r="H154" s="27">
        <f>SUM(H155:H158)</f>
        <v>0</v>
      </c>
      <c r="I154" s="27"/>
    </row>
    <row r="155" spans="2:9" ht="48.75" customHeight="1">
      <c r="B155" s="33" t="s">
        <v>297</v>
      </c>
      <c r="C155" s="12" t="s">
        <v>298</v>
      </c>
      <c r="D155" s="12"/>
      <c r="E155" s="29" t="s">
        <v>38</v>
      </c>
      <c r="F155" s="30">
        <v>8</v>
      </c>
      <c r="G155" s="6"/>
      <c r="H155" s="31">
        <f>Tabla1[[#This Row],[CANTIDAD]]*Tabla1[[#This Row],[V. UNITARIO (Sin IVA)]]</f>
        <v>0</v>
      </c>
      <c r="I155" s="6"/>
    </row>
    <row r="156" spans="2:9" ht="47.25" customHeight="1">
      <c r="B156" s="33" t="s">
        <v>299</v>
      </c>
      <c r="C156" s="4" t="s">
        <v>300</v>
      </c>
      <c r="D156" s="12"/>
      <c r="E156" s="12" t="s">
        <v>38</v>
      </c>
      <c r="F156" s="32">
        <v>8</v>
      </c>
      <c r="G156" s="6"/>
      <c r="H156" s="31">
        <f>Tabla1[[#This Row],[CANTIDAD]]*Tabla1[[#This Row],[V. UNITARIO (Sin IVA)]]</f>
        <v>0</v>
      </c>
      <c r="I156" s="6"/>
    </row>
    <row r="157" spans="2:9" ht="42" customHeight="1">
      <c r="B157" s="33" t="s">
        <v>301</v>
      </c>
      <c r="C157" s="12" t="s">
        <v>302</v>
      </c>
      <c r="D157" s="12"/>
      <c r="E157" s="12" t="s">
        <v>86</v>
      </c>
      <c r="F157" s="32">
        <v>1</v>
      </c>
      <c r="G157" s="6"/>
      <c r="H157" s="31">
        <f>Tabla1[[#This Row],[CANTIDAD]]*Tabla1[[#This Row],[V. UNITARIO (Sin IVA)]]</f>
        <v>0</v>
      </c>
      <c r="I157" s="6"/>
    </row>
    <row r="158" spans="2:9" ht="51.75" customHeight="1">
      <c r="B158" s="33" t="s">
        <v>303</v>
      </c>
      <c r="C158" s="12" t="s">
        <v>304</v>
      </c>
      <c r="D158" s="4"/>
      <c r="E158" s="12" t="s">
        <v>86</v>
      </c>
      <c r="F158" s="32">
        <v>1</v>
      </c>
      <c r="G158" s="6"/>
      <c r="H158" s="31">
        <f>Tabla1[[#This Row],[CANTIDAD]]*Tabla1[[#This Row],[V. UNITARIO (Sin IVA)]]</f>
        <v>0</v>
      </c>
      <c r="I158" s="6"/>
    </row>
    <row r="159" spans="2:9" ht="14.4">
      <c r="B159" s="24">
        <v>8.3000000000000007</v>
      </c>
      <c r="C159" s="25" t="s">
        <v>305</v>
      </c>
      <c r="D159" s="25"/>
      <c r="E159" s="25"/>
      <c r="F159" s="26"/>
      <c r="G159" s="27"/>
      <c r="H159" s="27">
        <f>SUM(H160:H161)</f>
        <v>0</v>
      </c>
      <c r="I159" s="27"/>
    </row>
    <row r="160" spans="2:9" ht="28.75">
      <c r="B160" s="33" t="s">
        <v>306</v>
      </c>
      <c r="C160" s="4" t="s">
        <v>307</v>
      </c>
      <c r="D160" s="4" t="s">
        <v>308</v>
      </c>
      <c r="E160" s="12" t="s">
        <v>20</v>
      </c>
      <c r="F160" s="32">
        <v>2</v>
      </c>
      <c r="G160" s="6"/>
      <c r="H160" s="31">
        <f>Tabla1[[#This Row],[CANTIDAD]]*Tabla1[[#This Row],[V. UNITARIO (Sin IVA)]]</f>
        <v>0</v>
      </c>
      <c r="I160" s="6"/>
    </row>
    <row r="161" spans="2:12" ht="28">
      <c r="B161" s="53" t="s">
        <v>309</v>
      </c>
      <c r="C161" s="51" t="s">
        <v>310</v>
      </c>
      <c r="D161" s="54"/>
      <c r="E161" s="51" t="s">
        <v>20</v>
      </c>
      <c r="F161" s="52">
        <v>2</v>
      </c>
      <c r="G161" s="6"/>
      <c r="H161" s="31">
        <f>Tabla1[[#This Row],[CANTIDAD]]*Tabla1[[#This Row],[V. UNITARIO (Sin IVA)]]</f>
        <v>0</v>
      </c>
      <c r="I161" s="6"/>
    </row>
    <row r="162" spans="2:12" ht="14.4">
      <c r="B162" s="19">
        <v>9</v>
      </c>
      <c r="C162" s="20" t="s">
        <v>311</v>
      </c>
      <c r="D162" s="21"/>
      <c r="E162" s="21"/>
      <c r="F162" s="22"/>
      <c r="G162" s="23"/>
      <c r="H162" s="23">
        <f>H163</f>
        <v>0</v>
      </c>
      <c r="I162" s="23"/>
    </row>
    <row r="163" spans="2:12" ht="14.4">
      <c r="B163" s="24">
        <v>9.1</v>
      </c>
      <c r="C163" s="25" t="s">
        <v>312</v>
      </c>
      <c r="D163" s="25"/>
      <c r="E163" s="25"/>
      <c r="F163" s="26"/>
      <c r="G163" s="27"/>
      <c r="H163" s="27">
        <f>H164</f>
        <v>0</v>
      </c>
      <c r="I163" s="27"/>
    </row>
    <row r="164" spans="2:12" ht="14.4">
      <c r="B164" s="36" t="s">
        <v>313</v>
      </c>
      <c r="C164" s="37" t="s">
        <v>314</v>
      </c>
      <c r="D164" s="38"/>
      <c r="E164" s="38" t="s">
        <v>34</v>
      </c>
      <c r="F164" s="39">
        <f>F93-F106-F108</f>
        <v>191.22709999999998</v>
      </c>
      <c r="G164" s="8"/>
      <c r="H164" s="31">
        <f>Tabla1[[#This Row],[CANTIDAD]]*Tabla1[[#This Row],[V. UNITARIO (Sin IVA)]]</f>
        <v>0</v>
      </c>
      <c r="I164" s="9"/>
    </row>
    <row r="165" spans="2:12" ht="14">
      <c r="B165" s="19">
        <v>10</v>
      </c>
      <c r="C165" s="3" t="s">
        <v>315</v>
      </c>
      <c r="D165" s="21"/>
      <c r="E165" s="21"/>
      <c r="F165" s="22"/>
      <c r="G165" s="23"/>
      <c r="H165" s="23">
        <f>H166</f>
        <v>0</v>
      </c>
      <c r="I165" s="23"/>
    </row>
    <row r="166" spans="2:12" ht="14.4">
      <c r="B166" s="24">
        <v>10.1</v>
      </c>
      <c r="C166" s="55" t="s">
        <v>316</v>
      </c>
      <c r="D166" s="25"/>
      <c r="E166" s="25"/>
      <c r="F166" s="26"/>
      <c r="G166" s="27"/>
      <c r="H166" s="27">
        <f>H167</f>
        <v>0</v>
      </c>
      <c r="I166" s="27"/>
    </row>
    <row r="167" spans="2:12" ht="28">
      <c r="B167" s="56" t="s">
        <v>317</v>
      </c>
      <c r="C167" s="37" t="s">
        <v>318</v>
      </c>
      <c r="D167" s="37" t="s">
        <v>319</v>
      </c>
      <c r="E167" s="37" t="s">
        <v>86</v>
      </c>
      <c r="F167" s="39">
        <v>1</v>
      </c>
      <c r="G167" s="8"/>
      <c r="H167" s="31">
        <f>Tabla1[[#This Row],[CANTIDAD]]*Tabla1[[#This Row],[V. UNITARIO (Sin IVA)]]</f>
        <v>0</v>
      </c>
      <c r="I167" s="9"/>
    </row>
    <row r="168" spans="2:12" ht="7.25" customHeight="1">
      <c r="B168" s="13"/>
      <c r="C168" s="13"/>
      <c r="D168" s="13"/>
      <c r="E168" s="13"/>
      <c r="F168" s="13"/>
      <c r="G168" s="13"/>
      <c r="H168" s="13"/>
      <c r="I168" s="13"/>
      <c r="J168" s="13"/>
      <c r="K168" s="13"/>
      <c r="L168" s="13"/>
    </row>
    <row r="169" spans="2:12" ht="14.4">
      <c r="B169" s="78" t="s">
        <v>320</v>
      </c>
      <c r="C169" s="79"/>
      <c r="D169" s="79"/>
      <c r="E169" s="62"/>
      <c r="F169" s="62"/>
      <c r="G169" s="63"/>
      <c r="H169" s="82">
        <f>H34+H71+H89+H96+H99+H109+H124+H130+H162+H165</f>
        <v>0</v>
      </c>
      <c r="I169" s="60"/>
    </row>
    <row r="170" spans="2:12" ht="14.4" customHeight="1">
      <c r="B170" s="73" t="s">
        <v>321</v>
      </c>
      <c r="C170" s="73"/>
      <c r="D170" s="73"/>
      <c r="E170" s="74" t="s">
        <v>322</v>
      </c>
      <c r="F170" s="75"/>
      <c r="G170" s="11"/>
      <c r="H170" s="83">
        <f>H169*G170</f>
        <v>0</v>
      </c>
      <c r="I170" s="84"/>
    </row>
    <row r="171" spans="2:12" ht="14.4" customHeight="1">
      <c r="B171" s="73"/>
      <c r="C171" s="73"/>
      <c r="D171" s="73"/>
      <c r="E171" s="74" t="s">
        <v>323</v>
      </c>
      <c r="F171" s="75"/>
      <c r="G171" s="11"/>
      <c r="H171" s="85">
        <f>H169*G171</f>
        <v>0</v>
      </c>
      <c r="I171" s="86"/>
    </row>
    <row r="172" spans="2:12" ht="14.4" customHeight="1">
      <c r="B172" s="73"/>
      <c r="C172" s="73"/>
      <c r="D172" s="73"/>
      <c r="E172" s="80" t="s">
        <v>324</v>
      </c>
      <c r="F172" s="81"/>
      <c r="G172" s="48"/>
      <c r="H172" s="57">
        <f>H169*G172</f>
        <v>0</v>
      </c>
      <c r="I172" s="58"/>
    </row>
    <row r="173" spans="2:12" ht="14.4" customHeight="1">
      <c r="B173" s="76" t="s">
        <v>325</v>
      </c>
      <c r="C173" s="76"/>
      <c r="D173" s="76"/>
      <c r="E173" s="73"/>
      <c r="F173" s="77"/>
      <c r="G173" s="47">
        <v>0.19</v>
      </c>
      <c r="H173" s="59">
        <f>H172*G173</f>
        <v>0</v>
      </c>
      <c r="I173" s="60"/>
    </row>
    <row r="174" spans="2:12" ht="14">
      <c r="B174" s="104" t="s">
        <v>326</v>
      </c>
      <c r="C174" s="105"/>
      <c r="D174" s="105"/>
      <c r="E174" s="105"/>
      <c r="F174" s="105"/>
      <c r="G174" s="106"/>
      <c r="H174" s="115">
        <f>SUM(H169:I173)</f>
        <v>0</v>
      </c>
      <c r="I174" s="116"/>
    </row>
    <row r="175" spans="2:12" ht="6.65" customHeight="1">
      <c r="B175" s="13"/>
      <c r="C175" s="13"/>
      <c r="D175" s="13"/>
      <c r="E175" s="13"/>
      <c r="F175" s="13"/>
      <c r="G175" s="13"/>
      <c r="H175" s="13"/>
      <c r="I175" s="13"/>
      <c r="J175" s="13"/>
      <c r="K175" s="13"/>
      <c r="L175" s="13"/>
    </row>
    <row r="176" spans="2:12" ht="14">
      <c r="B176" s="64" t="s">
        <v>327</v>
      </c>
      <c r="C176" s="107"/>
      <c r="D176" s="107"/>
      <c r="E176" s="107"/>
      <c r="F176" s="107"/>
      <c r="G176" s="107"/>
      <c r="H176" s="107"/>
      <c r="I176" s="107"/>
      <c r="J176" s="107"/>
      <c r="K176" s="107"/>
      <c r="L176" s="108"/>
    </row>
    <row r="177" spans="2:12" ht="14">
      <c r="B177" s="109"/>
      <c r="C177" s="110"/>
      <c r="D177" s="110"/>
      <c r="E177" s="110"/>
      <c r="F177" s="110"/>
      <c r="G177" s="110"/>
      <c r="H177" s="110"/>
      <c r="I177" s="110"/>
      <c r="J177" s="110"/>
      <c r="K177" s="110"/>
      <c r="L177" s="111"/>
    </row>
    <row r="178" spans="2:12" ht="14">
      <c r="B178" s="112"/>
      <c r="C178" s="113"/>
      <c r="D178" s="113"/>
      <c r="E178" s="113"/>
      <c r="F178" s="113"/>
      <c r="G178" s="113"/>
      <c r="H178" s="113"/>
      <c r="I178" s="113"/>
      <c r="J178" s="113"/>
      <c r="K178" s="113"/>
      <c r="L178" s="114"/>
    </row>
    <row r="179" spans="2:12" ht="6.65" customHeight="1">
      <c r="B179" s="13"/>
      <c r="C179" s="13"/>
      <c r="D179" s="13"/>
      <c r="E179" s="13"/>
      <c r="F179" s="13"/>
      <c r="G179" s="13"/>
      <c r="H179" s="13"/>
      <c r="I179" s="13"/>
      <c r="J179" s="13"/>
      <c r="K179" s="13"/>
      <c r="L179" s="13"/>
    </row>
    <row r="180" spans="2:12" ht="14">
      <c r="B180" s="64" t="s">
        <v>328</v>
      </c>
      <c r="C180" s="107"/>
      <c r="D180" s="107"/>
      <c r="E180" s="107"/>
      <c r="F180" s="107"/>
      <c r="G180" s="107"/>
      <c r="H180" s="107"/>
      <c r="I180" s="107"/>
      <c r="J180" s="107"/>
      <c r="K180" s="107"/>
      <c r="L180" s="108"/>
    </row>
    <row r="181" spans="2:12" ht="14">
      <c r="B181" s="109"/>
      <c r="C181" s="110"/>
      <c r="D181" s="110"/>
      <c r="E181" s="110"/>
      <c r="F181" s="110"/>
      <c r="G181" s="110"/>
      <c r="H181" s="110"/>
      <c r="I181" s="110"/>
      <c r="J181" s="110"/>
      <c r="K181" s="110"/>
      <c r="L181" s="111"/>
    </row>
    <row r="182" spans="2:12" ht="14">
      <c r="B182" s="109"/>
      <c r="C182" s="110"/>
      <c r="D182" s="110"/>
      <c r="E182" s="110"/>
      <c r="F182" s="110"/>
      <c r="G182" s="110"/>
      <c r="H182" s="110"/>
      <c r="I182" s="110"/>
      <c r="J182" s="110"/>
      <c r="K182" s="110"/>
      <c r="L182" s="111"/>
    </row>
    <row r="183" spans="2:12" ht="14">
      <c r="B183" s="109"/>
      <c r="C183" s="110"/>
      <c r="D183" s="110"/>
      <c r="E183" s="110"/>
      <c r="F183" s="110"/>
      <c r="G183" s="110"/>
      <c r="H183" s="110"/>
      <c r="I183" s="110"/>
      <c r="J183" s="110"/>
      <c r="K183" s="110"/>
      <c r="L183" s="111"/>
    </row>
    <row r="184" spans="2:12" ht="14">
      <c r="B184" s="109"/>
      <c r="C184" s="110"/>
      <c r="D184" s="110"/>
      <c r="E184" s="110"/>
      <c r="F184" s="110"/>
      <c r="G184" s="110"/>
      <c r="H184" s="110"/>
      <c r="I184" s="110"/>
      <c r="J184" s="110"/>
      <c r="K184" s="110"/>
      <c r="L184" s="111"/>
    </row>
    <row r="185" spans="2:12" ht="14">
      <c r="B185" s="109"/>
      <c r="C185" s="110"/>
      <c r="D185" s="110"/>
      <c r="E185" s="110"/>
      <c r="F185" s="110"/>
      <c r="G185" s="110"/>
      <c r="H185" s="110"/>
      <c r="I185" s="110"/>
      <c r="J185" s="110"/>
      <c r="K185" s="110"/>
      <c r="L185" s="111"/>
    </row>
    <row r="186" spans="2:12" ht="14">
      <c r="B186" s="112"/>
      <c r="C186" s="113"/>
      <c r="D186" s="113"/>
      <c r="E186" s="113"/>
      <c r="F186" s="113"/>
      <c r="G186" s="113"/>
      <c r="H186" s="113"/>
      <c r="I186" s="113"/>
      <c r="J186" s="113"/>
      <c r="K186" s="113"/>
      <c r="L186" s="114"/>
    </row>
    <row r="187" spans="2:12" ht="8" customHeight="1">
      <c r="B187" s="13"/>
      <c r="C187" s="13"/>
      <c r="D187" s="13"/>
      <c r="E187" s="13"/>
      <c r="F187" s="13"/>
      <c r="G187" s="13"/>
      <c r="H187" s="13"/>
      <c r="I187" s="13"/>
      <c r="J187" s="13"/>
      <c r="K187" s="13"/>
      <c r="L187" s="13"/>
    </row>
    <row r="188" spans="2:12" ht="14">
      <c r="B188" s="64" t="s">
        <v>329</v>
      </c>
      <c r="C188" s="107"/>
      <c r="D188" s="107"/>
      <c r="E188" s="107"/>
      <c r="F188" s="107"/>
      <c r="G188" s="107"/>
      <c r="H188" s="107"/>
      <c r="I188" s="107"/>
      <c r="J188" s="107"/>
      <c r="K188" s="107"/>
      <c r="L188" s="108"/>
    </row>
    <row r="189" spans="2:12" ht="14">
      <c r="B189" s="109"/>
      <c r="C189" s="110"/>
      <c r="D189" s="110"/>
      <c r="E189" s="110"/>
      <c r="F189" s="110"/>
      <c r="G189" s="110"/>
      <c r="H189" s="110"/>
      <c r="I189" s="110"/>
      <c r="J189" s="110"/>
      <c r="K189" s="110"/>
      <c r="L189" s="111"/>
    </row>
    <row r="190" spans="2:12" ht="14">
      <c r="B190" s="112"/>
      <c r="C190" s="113"/>
      <c r="D190" s="113"/>
      <c r="E190" s="113"/>
      <c r="F190" s="113"/>
      <c r="G190" s="113"/>
      <c r="H190" s="113"/>
      <c r="I190" s="113"/>
      <c r="J190" s="113"/>
      <c r="K190" s="113"/>
      <c r="L190" s="114"/>
    </row>
    <row r="191" spans="2:12" ht="8" customHeight="1">
      <c r="B191" s="13"/>
      <c r="C191" s="13"/>
      <c r="D191" s="13"/>
      <c r="E191" s="13"/>
      <c r="F191" s="13"/>
      <c r="G191" s="13"/>
      <c r="H191" s="13"/>
      <c r="I191" s="13"/>
      <c r="J191" s="13"/>
      <c r="K191" s="13"/>
      <c r="L191" s="13"/>
    </row>
    <row r="192" spans="2:12" ht="14">
      <c r="B192" s="98" t="s">
        <v>330</v>
      </c>
      <c r="C192" s="99"/>
      <c r="D192" s="99"/>
      <c r="E192" s="99"/>
      <c r="F192" s="99"/>
      <c r="G192" s="99"/>
      <c r="H192" s="99"/>
      <c r="I192" s="99"/>
      <c r="J192" s="99"/>
      <c r="K192" s="99"/>
      <c r="L192" s="100"/>
    </row>
    <row r="193" spans="2:12" ht="14">
      <c r="B193" s="101"/>
      <c r="C193" s="102"/>
      <c r="D193" s="102"/>
      <c r="E193" s="102"/>
      <c r="F193" s="102"/>
      <c r="G193" s="102"/>
      <c r="H193" s="102"/>
      <c r="I193" s="102"/>
      <c r="J193" s="102"/>
      <c r="K193" s="102"/>
      <c r="L193" s="103"/>
    </row>
    <row r="194" spans="2:12" ht="14"/>
    <row r="195" spans="2:12" ht="14"/>
  </sheetData>
  <mergeCells count="35">
    <mergeCell ref="B192:L193"/>
    <mergeCell ref="B174:G174"/>
    <mergeCell ref="B176:L178"/>
    <mergeCell ref="B180:L186"/>
    <mergeCell ref="B188:L190"/>
    <mergeCell ref="H174:I174"/>
    <mergeCell ref="B2:B7"/>
    <mergeCell ref="B32:L32"/>
    <mergeCell ref="C5:L7"/>
    <mergeCell ref="C2:L4"/>
    <mergeCell ref="B9:B11"/>
    <mergeCell ref="C9:L11"/>
    <mergeCell ref="C13:D13"/>
    <mergeCell ref="E13:F13"/>
    <mergeCell ref="C14:D14"/>
    <mergeCell ref="E14:F14"/>
    <mergeCell ref="C15:D15"/>
    <mergeCell ref="E15:F15"/>
    <mergeCell ref="C30:L30"/>
    <mergeCell ref="J13:K13"/>
    <mergeCell ref="J14:K14"/>
    <mergeCell ref="J15:K15"/>
    <mergeCell ref="H172:I172"/>
    <mergeCell ref="H173:I173"/>
    <mergeCell ref="B17:L17"/>
    <mergeCell ref="B18:L28"/>
    <mergeCell ref="B170:D172"/>
    <mergeCell ref="E170:F170"/>
    <mergeCell ref="E171:F171"/>
    <mergeCell ref="B173:F173"/>
    <mergeCell ref="B169:G169"/>
    <mergeCell ref="E172:F172"/>
    <mergeCell ref="H169:I169"/>
    <mergeCell ref="H170:I170"/>
    <mergeCell ref="H171:I171"/>
  </mergeCells>
  <phoneticPr fontId="1" type="noConversion"/>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B29F5-82E1-42AE-AB3B-C025CEB7F843}">
  <dimension ref="B2:L1478"/>
  <sheetViews>
    <sheetView topLeftCell="A87" zoomScaleNormal="100" workbookViewId="0">
      <selection activeCell="K1220" sqref="K1220"/>
    </sheetView>
  </sheetViews>
  <sheetFormatPr baseColWidth="10" defaultColWidth="11.58203125" defaultRowHeight="14"/>
  <cols>
    <col min="1" max="1" width="2.9140625" style="13" customWidth="1"/>
    <col min="2" max="2" width="11.58203125" style="13"/>
    <col min="3" max="3" width="34.6640625" style="13" customWidth="1"/>
    <col min="4" max="5" width="11.58203125" style="13"/>
    <col min="6" max="6" width="57.6640625" style="13" customWidth="1"/>
    <col min="7" max="7" width="46.9140625" style="13" customWidth="1"/>
    <col min="8" max="10" width="11.58203125" style="13"/>
    <col min="11" max="11" width="17.33203125" style="13" customWidth="1"/>
    <col min="12" max="12" width="17.6640625" style="13" customWidth="1"/>
    <col min="13" max="16384" width="11.58203125" style="13"/>
  </cols>
  <sheetData>
    <row r="2" spans="2:12">
      <c r="B2" s="120" t="s">
        <v>331</v>
      </c>
      <c r="C2" s="122"/>
      <c r="D2" s="122"/>
      <c r="E2" s="122"/>
      <c r="F2" s="121"/>
      <c r="G2" s="120" t="s">
        <v>332</v>
      </c>
      <c r="H2" s="122"/>
      <c r="I2" s="122"/>
      <c r="J2" s="122"/>
      <c r="K2" s="122"/>
      <c r="L2" s="121"/>
    </row>
    <row r="3" spans="2:12">
      <c r="B3" s="123"/>
      <c r="C3" s="124"/>
      <c r="D3" s="124"/>
      <c r="E3" s="124"/>
      <c r="F3" s="125"/>
      <c r="G3" s="123"/>
      <c r="H3" s="124"/>
      <c r="I3" s="124"/>
      <c r="J3" s="124"/>
      <c r="K3" s="124"/>
      <c r="L3" s="125"/>
    </row>
    <row r="4" spans="2:12">
      <c r="B4" s="126"/>
      <c r="C4" s="127"/>
      <c r="D4" s="127"/>
      <c r="E4" s="127"/>
      <c r="F4" s="128"/>
      <c r="G4" s="126"/>
      <c r="H4" s="127"/>
      <c r="I4" s="127"/>
      <c r="J4" s="127"/>
      <c r="K4" s="127"/>
      <c r="L4" s="128"/>
    </row>
    <row r="5" spans="2:12">
      <c r="B5" s="126"/>
      <c r="C5" s="127"/>
      <c r="D5" s="127"/>
      <c r="E5" s="127"/>
      <c r="F5" s="128"/>
      <c r="G5" s="126"/>
      <c r="H5" s="127"/>
      <c r="I5" s="127"/>
      <c r="J5" s="127"/>
      <c r="K5" s="127"/>
      <c r="L5" s="128"/>
    </row>
    <row r="6" spans="2:12">
      <c r="B6" s="126"/>
      <c r="C6" s="127"/>
      <c r="D6" s="127"/>
      <c r="E6" s="127"/>
      <c r="F6" s="128"/>
      <c r="G6" s="126"/>
      <c r="H6" s="127"/>
      <c r="I6" s="127"/>
      <c r="J6" s="127"/>
      <c r="K6" s="127"/>
      <c r="L6" s="128"/>
    </row>
    <row r="7" spans="2:12">
      <c r="B7" s="126"/>
      <c r="C7" s="127"/>
      <c r="D7" s="127"/>
      <c r="E7" s="127"/>
      <c r="F7" s="128"/>
      <c r="G7" s="126"/>
      <c r="H7" s="127"/>
      <c r="I7" s="127"/>
      <c r="J7" s="127"/>
      <c r="K7" s="127"/>
      <c r="L7" s="128"/>
    </row>
    <row r="8" spans="2:12">
      <c r="B8" s="126"/>
      <c r="C8" s="127"/>
      <c r="D8" s="127"/>
      <c r="E8" s="127"/>
      <c r="F8" s="128"/>
      <c r="G8" s="126"/>
      <c r="H8" s="127"/>
      <c r="I8" s="127"/>
      <c r="J8" s="127"/>
      <c r="K8" s="127"/>
      <c r="L8" s="128"/>
    </row>
    <row r="9" spans="2:12">
      <c r="B9" s="126"/>
      <c r="C9" s="127"/>
      <c r="D9" s="127"/>
      <c r="E9" s="127"/>
      <c r="F9" s="128"/>
      <c r="G9" s="126"/>
      <c r="H9" s="127"/>
      <c r="I9" s="127"/>
      <c r="J9" s="127"/>
      <c r="K9" s="127"/>
      <c r="L9" s="128"/>
    </row>
    <row r="10" spans="2:12">
      <c r="B10" s="126"/>
      <c r="C10" s="127"/>
      <c r="D10" s="127"/>
      <c r="E10" s="127"/>
      <c r="F10" s="128"/>
      <c r="G10" s="126"/>
      <c r="H10" s="127"/>
      <c r="I10" s="127"/>
      <c r="J10" s="127"/>
      <c r="K10" s="127"/>
      <c r="L10" s="128"/>
    </row>
    <row r="11" spans="2:12">
      <c r="B11" s="126"/>
      <c r="C11" s="127"/>
      <c r="D11" s="127"/>
      <c r="E11" s="127"/>
      <c r="F11" s="128"/>
      <c r="G11" s="126"/>
      <c r="H11" s="127"/>
      <c r="I11" s="127"/>
      <c r="J11" s="127"/>
      <c r="K11" s="127"/>
      <c r="L11" s="128"/>
    </row>
    <row r="12" spans="2:12">
      <c r="B12" s="126"/>
      <c r="C12" s="127"/>
      <c r="D12" s="127"/>
      <c r="E12" s="127"/>
      <c r="F12" s="128"/>
      <c r="G12" s="126"/>
      <c r="H12" s="127"/>
      <c r="I12" s="127"/>
      <c r="J12" s="127"/>
      <c r="K12" s="127"/>
      <c r="L12" s="128"/>
    </row>
    <row r="13" spans="2:12">
      <c r="B13" s="126"/>
      <c r="C13" s="127"/>
      <c r="D13" s="127"/>
      <c r="E13" s="127"/>
      <c r="F13" s="128"/>
      <c r="G13" s="126"/>
      <c r="H13" s="127"/>
      <c r="I13" s="127"/>
      <c r="J13" s="127"/>
      <c r="K13" s="127"/>
      <c r="L13" s="128"/>
    </row>
    <row r="14" spans="2:12">
      <c r="B14" s="126"/>
      <c r="C14" s="127"/>
      <c r="D14" s="127"/>
      <c r="E14" s="127"/>
      <c r="F14" s="128"/>
      <c r="G14" s="126"/>
      <c r="H14" s="127"/>
      <c r="I14" s="127"/>
      <c r="J14" s="127"/>
      <c r="K14" s="127"/>
      <c r="L14" s="128"/>
    </row>
    <row r="15" spans="2:12">
      <c r="B15" s="126"/>
      <c r="C15" s="127"/>
      <c r="D15" s="127"/>
      <c r="E15" s="127"/>
      <c r="F15" s="128"/>
      <c r="G15" s="126"/>
      <c r="H15" s="127"/>
      <c r="I15" s="127"/>
      <c r="J15" s="127"/>
      <c r="K15" s="127"/>
      <c r="L15" s="128"/>
    </row>
    <row r="16" spans="2:12">
      <c r="B16" s="126"/>
      <c r="C16" s="127"/>
      <c r="D16" s="127"/>
      <c r="E16" s="127"/>
      <c r="F16" s="128"/>
      <c r="G16" s="126"/>
      <c r="H16" s="127"/>
      <c r="I16" s="127"/>
      <c r="J16" s="127"/>
      <c r="K16" s="127"/>
      <c r="L16" s="128"/>
    </row>
    <row r="17" spans="2:12">
      <c r="B17" s="126"/>
      <c r="C17" s="127"/>
      <c r="D17" s="127"/>
      <c r="E17" s="127"/>
      <c r="F17" s="128"/>
      <c r="G17" s="126"/>
      <c r="H17" s="127"/>
      <c r="I17" s="127"/>
      <c r="J17" s="127"/>
      <c r="K17" s="127"/>
      <c r="L17" s="128"/>
    </row>
    <row r="18" spans="2:12">
      <c r="B18" s="129"/>
      <c r="C18" s="130"/>
      <c r="D18" s="130"/>
      <c r="E18" s="130"/>
      <c r="F18" s="131"/>
      <c r="G18" s="129"/>
      <c r="H18" s="130"/>
      <c r="I18" s="130"/>
      <c r="J18" s="130"/>
      <c r="K18" s="130"/>
      <c r="L18" s="131"/>
    </row>
    <row r="20" spans="2:12" ht="15" customHeight="1">
      <c r="B20" s="118" t="s">
        <v>333</v>
      </c>
      <c r="C20" s="87" t="s">
        <v>334</v>
      </c>
      <c r="D20" s="118" t="s">
        <v>17</v>
      </c>
      <c r="E20" s="87" t="str">
        <f>'PPTO GENERAL'!B36</f>
        <v>1.1.1</v>
      </c>
      <c r="F20" s="40" t="s">
        <v>335</v>
      </c>
      <c r="G20" s="118" t="s">
        <v>336</v>
      </c>
      <c r="H20" s="118" t="s">
        <v>337</v>
      </c>
      <c r="I20" s="118"/>
      <c r="J20" s="118"/>
      <c r="K20" s="40" t="s">
        <v>338</v>
      </c>
      <c r="L20" s="12" t="s">
        <v>30</v>
      </c>
    </row>
    <row r="21" spans="2:12" ht="14.4" customHeight="1">
      <c r="B21" s="118"/>
      <c r="C21" s="87"/>
      <c r="D21" s="118"/>
      <c r="E21" s="87"/>
      <c r="F21" s="87" t="str">
        <f>'PPTO GENERAL'!C36</f>
        <v>Demolición concreto estructural (Incluye cargue manual).</v>
      </c>
      <c r="G21" s="118"/>
      <c r="H21" s="118"/>
      <c r="I21" s="118"/>
      <c r="J21" s="118"/>
      <c r="K21" s="117" t="s">
        <v>339</v>
      </c>
      <c r="L21" s="117" t="s">
        <v>340</v>
      </c>
    </row>
    <row r="22" spans="2:12">
      <c r="B22" s="118"/>
      <c r="C22" s="87"/>
      <c r="D22" s="118"/>
      <c r="E22" s="87"/>
      <c r="F22" s="87"/>
      <c r="G22" s="118"/>
      <c r="H22" s="25" t="s">
        <v>341</v>
      </c>
      <c r="I22" s="25" t="s">
        <v>342</v>
      </c>
      <c r="J22" s="25" t="s">
        <v>343</v>
      </c>
      <c r="K22" s="117"/>
      <c r="L22" s="117"/>
    </row>
    <row r="23" spans="2:12">
      <c r="B23" s="87"/>
      <c r="C23" s="87"/>
      <c r="D23" s="87"/>
      <c r="E23" s="87"/>
      <c r="F23" s="87"/>
      <c r="G23" s="12" t="s">
        <v>344</v>
      </c>
      <c r="H23" s="12">
        <v>0.25</v>
      </c>
      <c r="I23" s="12">
        <v>1.97</v>
      </c>
      <c r="J23" s="12">
        <v>2.82</v>
      </c>
      <c r="K23" s="12">
        <v>2</v>
      </c>
      <c r="L23" s="32">
        <f>IF(COUNT(H23:K23),IF(COUNT(H23),H23,1)*IF(COUNT(I23),I23,1)*IF(COUNT(J23),J23,1)*IF(COUNT(K23),K23,1),"")</f>
        <v>2.7776999999999998</v>
      </c>
    </row>
    <row r="24" spans="2:12" ht="14.4" customHeight="1">
      <c r="B24" s="87"/>
      <c r="C24" s="87"/>
      <c r="D24" s="87"/>
      <c r="E24" s="87"/>
      <c r="F24" s="87"/>
      <c r="G24" s="12" t="s">
        <v>345</v>
      </c>
      <c r="H24" s="12">
        <v>8.6</v>
      </c>
      <c r="I24" s="12">
        <v>1.97</v>
      </c>
      <c r="J24" s="12">
        <v>0.2</v>
      </c>
      <c r="K24" s="12"/>
      <c r="L24" s="32">
        <f t="shared" ref="L24:L44" si="0">IF(COUNT(H24:K24),IF(COUNT(H24),H24,1)*IF(COUNT(I24),I24,1)*IF(COUNT(J24),J24,1)*IF(COUNT(K24),K24,1),"")</f>
        <v>3.3884000000000003</v>
      </c>
    </row>
    <row r="25" spans="2:12">
      <c r="B25" s="87"/>
      <c r="C25" s="87"/>
      <c r="D25" s="87"/>
      <c r="E25" s="87"/>
      <c r="F25" s="87"/>
      <c r="G25" s="12" t="s">
        <v>346</v>
      </c>
      <c r="H25" s="12">
        <v>0.2</v>
      </c>
      <c r="I25" s="12">
        <f>1.21+1.2+0.5</f>
        <v>2.91</v>
      </c>
      <c r="J25" s="41">
        <v>2.82</v>
      </c>
      <c r="K25" s="12"/>
      <c r="L25" s="32">
        <f t="shared" si="0"/>
        <v>1.64124</v>
      </c>
    </row>
    <row r="26" spans="2:12">
      <c r="B26" s="87"/>
      <c r="C26" s="87"/>
      <c r="D26" s="87"/>
      <c r="E26" s="87"/>
      <c r="F26" s="87"/>
      <c r="G26" s="12"/>
      <c r="H26" s="12">
        <v>0.2</v>
      </c>
      <c r="I26" s="12">
        <v>0.6</v>
      </c>
      <c r="J26" s="12">
        <v>2.58</v>
      </c>
      <c r="K26" s="12"/>
      <c r="L26" s="32">
        <f t="shared" si="0"/>
        <v>0.30959999999999999</v>
      </c>
    </row>
    <row r="27" spans="2:12">
      <c r="B27" s="87"/>
      <c r="C27" s="87"/>
      <c r="D27" s="87"/>
      <c r="E27" s="87"/>
      <c r="F27" s="87"/>
      <c r="G27" s="12"/>
      <c r="H27" s="12">
        <v>0.2</v>
      </c>
      <c r="I27" s="12">
        <v>0.2</v>
      </c>
      <c r="J27" s="12">
        <v>2.82</v>
      </c>
      <c r="K27" s="12">
        <v>3</v>
      </c>
      <c r="L27" s="32">
        <f t="shared" si="0"/>
        <v>0.33840000000000003</v>
      </c>
    </row>
    <row r="28" spans="2:12">
      <c r="B28" s="87"/>
      <c r="C28" s="87"/>
      <c r="D28" s="87"/>
      <c r="E28" s="87"/>
      <c r="F28" s="87"/>
      <c r="G28" s="12"/>
      <c r="H28" s="12">
        <v>0.15</v>
      </c>
      <c r="I28" s="12">
        <f>0.65+1.06+2.9+2.3+1.35+2.9+1.2+2.75</f>
        <v>15.11</v>
      </c>
      <c r="J28" s="12">
        <v>2.82</v>
      </c>
      <c r="K28" s="12"/>
      <c r="L28" s="32">
        <f t="shared" si="0"/>
        <v>6.3915299999999986</v>
      </c>
    </row>
    <row r="29" spans="2:12">
      <c r="B29" s="87"/>
      <c r="C29" s="87"/>
      <c r="D29" s="87"/>
      <c r="E29" s="87"/>
      <c r="F29" s="87"/>
      <c r="G29" s="12" t="s">
        <v>201</v>
      </c>
      <c r="H29" s="12">
        <v>0.15</v>
      </c>
      <c r="I29" s="12">
        <f>0.73+0.78+0.74</f>
        <v>2.25</v>
      </c>
      <c r="J29" s="12">
        <v>2.1</v>
      </c>
      <c r="K29" s="12">
        <v>-1</v>
      </c>
      <c r="L29" s="32">
        <f t="shared" si="0"/>
        <v>-0.70874999999999999</v>
      </c>
    </row>
    <row r="30" spans="2:12">
      <c r="B30" s="87"/>
      <c r="C30" s="87"/>
      <c r="D30" s="87"/>
      <c r="E30" s="87"/>
      <c r="F30" s="87"/>
      <c r="G30" s="12" t="s">
        <v>347</v>
      </c>
      <c r="H30" s="12">
        <v>0.15</v>
      </c>
      <c r="I30" s="12">
        <f>3.95+3.8+3.8+3.8+1.42</f>
        <v>16.770000000000003</v>
      </c>
      <c r="J30" s="12">
        <v>2.82</v>
      </c>
      <c r="K30" s="12"/>
      <c r="L30" s="32">
        <f t="shared" si="0"/>
        <v>7.0937100000000006</v>
      </c>
    </row>
    <row r="31" spans="2:12">
      <c r="B31" s="87"/>
      <c r="C31" s="87"/>
      <c r="D31" s="87"/>
      <c r="E31" s="87"/>
      <c r="F31" s="87"/>
      <c r="G31" s="12"/>
      <c r="H31" s="12">
        <v>0.2</v>
      </c>
      <c r="I31" s="12">
        <v>1.1599999999999999</v>
      </c>
      <c r="J31" s="12" t="s">
        <v>348</v>
      </c>
      <c r="K31" s="12"/>
      <c r="L31" s="32">
        <f t="shared" si="0"/>
        <v>0.23199999999999998</v>
      </c>
    </row>
    <row r="32" spans="2:12">
      <c r="B32" s="87"/>
      <c r="C32" s="87"/>
      <c r="D32" s="87"/>
      <c r="E32" s="87"/>
      <c r="F32" s="87"/>
      <c r="G32" s="12"/>
      <c r="H32" s="12">
        <v>0.2</v>
      </c>
      <c r="I32" s="12">
        <v>0.2</v>
      </c>
      <c r="J32" s="12">
        <v>2.82</v>
      </c>
      <c r="K32" s="12">
        <v>10</v>
      </c>
      <c r="L32" s="32">
        <f t="shared" si="0"/>
        <v>1.1280000000000001</v>
      </c>
    </row>
    <row r="33" spans="2:12">
      <c r="B33" s="87"/>
      <c r="C33" s="87"/>
      <c r="D33" s="87"/>
      <c r="E33" s="87"/>
      <c r="F33" s="87"/>
      <c r="G33" s="12" t="s">
        <v>201</v>
      </c>
      <c r="H33" s="12">
        <v>0.2</v>
      </c>
      <c r="I33" s="12">
        <v>0.8</v>
      </c>
      <c r="J33" s="12">
        <v>2.1</v>
      </c>
      <c r="K33" s="12">
        <v>-1</v>
      </c>
      <c r="L33" s="32">
        <f t="shared" si="0"/>
        <v>-0.33600000000000008</v>
      </c>
    </row>
    <row r="34" spans="2:12">
      <c r="B34" s="87"/>
      <c r="C34" s="87"/>
      <c r="D34" s="87"/>
      <c r="E34" s="87"/>
      <c r="F34" s="87"/>
      <c r="G34" s="12" t="s">
        <v>349</v>
      </c>
      <c r="H34" s="120">
        <v>47.96</v>
      </c>
      <c r="I34" s="121"/>
      <c r="J34" s="12">
        <v>0.2</v>
      </c>
      <c r="K34" s="12"/>
      <c r="L34" s="32">
        <f t="shared" si="0"/>
        <v>9.5920000000000005</v>
      </c>
    </row>
    <row r="35" spans="2:12">
      <c r="B35" s="87"/>
      <c r="C35" s="87"/>
      <c r="D35" s="87"/>
      <c r="E35" s="87"/>
      <c r="F35" s="87"/>
      <c r="G35" s="12" t="s">
        <v>350</v>
      </c>
      <c r="H35" s="12">
        <v>0.3</v>
      </c>
      <c r="I35" s="12">
        <v>20.58</v>
      </c>
      <c r="J35" s="12">
        <v>0.27</v>
      </c>
      <c r="K35" s="12"/>
      <c r="L35" s="32">
        <f t="shared" si="0"/>
        <v>1.6669799999999999</v>
      </c>
    </row>
    <row r="36" spans="2:12">
      <c r="B36" s="87"/>
      <c r="C36" s="87"/>
      <c r="D36" s="87"/>
      <c r="E36" s="87"/>
      <c r="F36" s="87"/>
      <c r="G36" s="12" t="s">
        <v>351</v>
      </c>
      <c r="H36" s="12">
        <v>0.3</v>
      </c>
      <c r="I36" s="12">
        <v>37</v>
      </c>
      <c r="J36" s="12">
        <v>0.27</v>
      </c>
      <c r="K36" s="12"/>
      <c r="L36" s="32">
        <f t="shared" si="0"/>
        <v>2.9969999999999999</v>
      </c>
    </row>
    <row r="37" spans="2:12">
      <c r="B37" s="87"/>
      <c r="C37" s="87"/>
      <c r="D37" s="87"/>
      <c r="E37" s="87"/>
      <c r="F37" s="87"/>
      <c r="G37" s="12"/>
      <c r="H37" s="12"/>
      <c r="I37" s="12"/>
      <c r="J37" s="12"/>
      <c r="K37" s="12"/>
      <c r="L37" s="32" t="str">
        <f t="shared" si="0"/>
        <v/>
      </c>
    </row>
    <row r="38" spans="2:12">
      <c r="B38" s="87"/>
      <c r="C38" s="87"/>
      <c r="D38" s="87"/>
      <c r="E38" s="87"/>
      <c r="F38" s="87"/>
      <c r="G38" s="12"/>
      <c r="H38" s="12"/>
      <c r="I38" s="12"/>
      <c r="J38" s="12"/>
      <c r="K38" s="12"/>
      <c r="L38" s="32" t="str">
        <f t="shared" si="0"/>
        <v/>
      </c>
    </row>
    <row r="39" spans="2:12">
      <c r="B39" s="87"/>
      <c r="C39" s="87"/>
      <c r="D39" s="87"/>
      <c r="E39" s="87"/>
      <c r="F39" s="87"/>
      <c r="G39" s="12"/>
      <c r="H39" s="12"/>
      <c r="I39" s="12"/>
      <c r="J39" s="12"/>
      <c r="K39" s="12"/>
      <c r="L39" s="32" t="str">
        <f t="shared" si="0"/>
        <v/>
      </c>
    </row>
    <row r="40" spans="2:12">
      <c r="B40" s="87"/>
      <c r="C40" s="87"/>
      <c r="D40" s="87"/>
      <c r="E40" s="87"/>
      <c r="F40" s="87"/>
      <c r="G40" s="12"/>
      <c r="H40" s="12"/>
      <c r="I40" s="12"/>
      <c r="J40" s="12"/>
      <c r="K40" s="12"/>
      <c r="L40" s="32" t="str">
        <f t="shared" si="0"/>
        <v/>
      </c>
    </row>
    <row r="41" spans="2:12">
      <c r="B41" s="87"/>
      <c r="C41" s="87"/>
      <c r="D41" s="87"/>
      <c r="E41" s="87"/>
      <c r="F41" s="87"/>
      <c r="G41" s="12"/>
      <c r="H41" s="12"/>
      <c r="I41" s="12"/>
      <c r="J41" s="12"/>
      <c r="K41" s="12"/>
      <c r="L41" s="32" t="str">
        <f t="shared" si="0"/>
        <v/>
      </c>
    </row>
    <row r="42" spans="2:12">
      <c r="B42" s="87"/>
      <c r="C42" s="87"/>
      <c r="D42" s="87"/>
      <c r="E42" s="87"/>
      <c r="F42" s="87"/>
      <c r="G42" s="12"/>
      <c r="H42" s="12"/>
      <c r="I42" s="12"/>
      <c r="J42" s="12"/>
      <c r="K42" s="12"/>
      <c r="L42" s="32" t="str">
        <f t="shared" si="0"/>
        <v/>
      </c>
    </row>
    <row r="43" spans="2:12">
      <c r="B43" s="87"/>
      <c r="C43" s="87"/>
      <c r="D43" s="87"/>
      <c r="E43" s="87"/>
      <c r="F43" s="87"/>
      <c r="G43" s="12"/>
      <c r="H43" s="12"/>
      <c r="I43" s="12"/>
      <c r="J43" s="12"/>
      <c r="K43" s="12"/>
      <c r="L43" s="32" t="str">
        <f t="shared" si="0"/>
        <v/>
      </c>
    </row>
    <row r="44" spans="2:12">
      <c r="B44" s="87"/>
      <c r="C44" s="87"/>
      <c r="D44" s="87"/>
      <c r="E44" s="87"/>
      <c r="F44" s="87"/>
      <c r="G44" s="12"/>
      <c r="H44" s="12"/>
      <c r="I44" s="12"/>
      <c r="J44" s="12"/>
      <c r="K44" s="12"/>
      <c r="L44" s="32" t="str">
        <f t="shared" si="0"/>
        <v/>
      </c>
    </row>
    <row r="45" spans="2:12">
      <c r="B45" s="87"/>
      <c r="C45" s="87"/>
      <c r="D45" s="87"/>
      <c r="E45" s="87"/>
      <c r="F45" s="87"/>
      <c r="G45" s="118" t="s">
        <v>326</v>
      </c>
      <c r="H45" s="118"/>
      <c r="I45" s="118"/>
      <c r="J45" s="118"/>
      <c r="K45" s="118"/>
      <c r="L45" s="32">
        <f>SUM(L23:L44)</f>
        <v>36.511810000000004</v>
      </c>
    </row>
    <row r="47" spans="2:12">
      <c r="B47" s="118" t="s">
        <v>333</v>
      </c>
      <c r="C47" s="87" t="s">
        <v>334</v>
      </c>
      <c r="D47" s="118" t="s">
        <v>17</v>
      </c>
      <c r="E47" s="87" t="str">
        <f>'PPTO GENERAL'!B37</f>
        <v>1.1.2</v>
      </c>
      <c r="F47" s="40" t="s">
        <v>335</v>
      </c>
      <c r="G47" s="118" t="s">
        <v>336</v>
      </c>
      <c r="H47" s="118" t="s">
        <v>352</v>
      </c>
      <c r="I47" s="118"/>
      <c r="J47" s="118"/>
      <c r="K47" s="40" t="s">
        <v>338</v>
      </c>
      <c r="L47" s="12" t="s">
        <v>34</v>
      </c>
    </row>
    <row r="48" spans="2:12">
      <c r="B48" s="118"/>
      <c r="C48" s="87"/>
      <c r="D48" s="118"/>
      <c r="E48" s="87"/>
      <c r="F48" s="87" t="str">
        <f>'PPTO GENERAL'!C37</f>
        <v>Demolición de placa (Incluye cargue manual). No incluye transporte y disposición de residuos</v>
      </c>
      <c r="G48" s="118"/>
      <c r="H48" s="118"/>
      <c r="I48" s="118"/>
      <c r="J48" s="118"/>
      <c r="K48" s="117" t="s">
        <v>339</v>
      </c>
      <c r="L48" s="117" t="s">
        <v>340</v>
      </c>
    </row>
    <row r="49" spans="2:12">
      <c r="B49" s="118"/>
      <c r="C49" s="87"/>
      <c r="D49" s="118"/>
      <c r="E49" s="87"/>
      <c r="F49" s="87"/>
      <c r="G49" s="118"/>
      <c r="H49" s="25" t="s">
        <v>341</v>
      </c>
      <c r="I49" s="25" t="s">
        <v>342</v>
      </c>
      <c r="J49" s="25" t="s">
        <v>343</v>
      </c>
      <c r="K49" s="117"/>
      <c r="L49" s="117"/>
    </row>
    <row r="50" spans="2:12">
      <c r="B50" s="87"/>
      <c r="C50" s="87"/>
      <c r="D50" s="87"/>
      <c r="E50" s="87"/>
      <c r="F50" s="87"/>
      <c r="G50" s="12" t="s">
        <v>353</v>
      </c>
      <c r="H50" s="120">
        <v>57.49</v>
      </c>
      <c r="I50" s="121"/>
      <c r="J50" s="12"/>
      <c r="K50" s="12"/>
      <c r="L50" s="32">
        <f t="shared" ref="L50:L71" si="1">IF(COUNT(H50:K50),IF(COUNT(H50),H50,1)*IF(COUNT(I50),I50,1)*IF(COUNT(J50),J50,1)*IF(COUNT(K50),K50,1),"")</f>
        <v>57.49</v>
      </c>
    </row>
    <row r="51" spans="2:12">
      <c r="B51" s="87"/>
      <c r="C51" s="87"/>
      <c r="D51" s="87"/>
      <c r="E51" s="87"/>
      <c r="F51" s="87"/>
      <c r="G51" s="12" t="s">
        <v>354</v>
      </c>
      <c r="H51" s="12">
        <v>2.27</v>
      </c>
      <c r="I51" s="12">
        <v>9.1999999999999993</v>
      </c>
      <c r="J51" s="12"/>
      <c r="K51" s="12"/>
      <c r="L51" s="32">
        <f t="shared" si="1"/>
        <v>20.883999999999997</v>
      </c>
    </row>
    <row r="52" spans="2:12">
      <c r="B52" s="87"/>
      <c r="C52" s="87"/>
      <c r="D52" s="87"/>
      <c r="E52" s="87"/>
      <c r="F52" s="87"/>
      <c r="G52" s="12" t="s">
        <v>355</v>
      </c>
      <c r="H52" s="120">
        <v>41.27</v>
      </c>
      <c r="I52" s="121"/>
      <c r="J52" s="12"/>
      <c r="K52" s="12"/>
      <c r="L52" s="32">
        <f t="shared" si="1"/>
        <v>41.27</v>
      </c>
    </row>
    <row r="53" spans="2:12">
      <c r="B53" s="87"/>
      <c r="C53" s="87"/>
      <c r="D53" s="87"/>
      <c r="E53" s="87"/>
      <c r="F53" s="87"/>
      <c r="G53" s="12" t="s">
        <v>356</v>
      </c>
      <c r="H53" s="12"/>
      <c r="I53" s="12"/>
      <c r="J53" s="12"/>
      <c r="K53" s="12"/>
      <c r="L53" s="32" t="str">
        <f t="shared" si="1"/>
        <v/>
      </c>
    </row>
    <row r="54" spans="2:12">
      <c r="B54" s="87"/>
      <c r="C54" s="87"/>
      <c r="D54" s="87"/>
      <c r="E54" s="87"/>
      <c r="F54" s="87"/>
      <c r="G54" s="12" t="s">
        <v>357</v>
      </c>
      <c r="H54" s="12">
        <v>4.4800000000000004</v>
      </c>
      <c r="I54" s="12">
        <v>1.44</v>
      </c>
      <c r="J54" s="12"/>
      <c r="K54" s="12"/>
      <c r="L54" s="32">
        <f t="shared" si="1"/>
        <v>6.4512</v>
      </c>
    </row>
    <row r="55" spans="2:12">
      <c r="B55" s="87"/>
      <c r="C55" s="87"/>
      <c r="D55" s="87"/>
      <c r="E55" s="87"/>
      <c r="F55" s="87"/>
      <c r="G55" s="12" t="s">
        <v>358</v>
      </c>
      <c r="H55" s="12">
        <v>1</v>
      </c>
      <c r="I55" s="12">
        <v>3</v>
      </c>
      <c r="J55" s="12"/>
      <c r="K55" s="12"/>
      <c r="L55" s="32">
        <f t="shared" si="1"/>
        <v>3</v>
      </c>
    </row>
    <row r="56" spans="2:12">
      <c r="B56" s="87"/>
      <c r="C56" s="87"/>
      <c r="D56" s="87"/>
      <c r="E56" s="87"/>
      <c r="F56" s="87"/>
      <c r="G56" s="12"/>
      <c r="H56" s="12"/>
      <c r="I56" s="12"/>
      <c r="J56" s="12"/>
      <c r="K56" s="12"/>
      <c r="L56" s="32" t="str">
        <f t="shared" si="1"/>
        <v/>
      </c>
    </row>
    <row r="57" spans="2:12">
      <c r="B57" s="87"/>
      <c r="C57" s="87"/>
      <c r="D57" s="87"/>
      <c r="E57" s="87"/>
      <c r="F57" s="87"/>
      <c r="G57" s="12"/>
      <c r="H57" s="12"/>
      <c r="I57" s="12"/>
      <c r="J57" s="12"/>
      <c r="K57" s="12"/>
      <c r="L57" s="32" t="str">
        <f t="shared" si="1"/>
        <v/>
      </c>
    </row>
    <row r="58" spans="2:12">
      <c r="B58" s="87"/>
      <c r="C58" s="87"/>
      <c r="D58" s="87"/>
      <c r="E58" s="87"/>
      <c r="F58" s="87"/>
      <c r="G58" s="12"/>
      <c r="H58" s="12"/>
      <c r="I58" s="12"/>
      <c r="J58" s="12"/>
      <c r="K58" s="12"/>
      <c r="L58" s="32" t="str">
        <f t="shared" si="1"/>
        <v/>
      </c>
    </row>
    <row r="59" spans="2:12">
      <c r="B59" s="87"/>
      <c r="C59" s="87"/>
      <c r="D59" s="87"/>
      <c r="E59" s="87"/>
      <c r="F59" s="87"/>
      <c r="G59" s="12"/>
      <c r="H59" s="12"/>
      <c r="I59" s="12"/>
      <c r="J59" s="12"/>
      <c r="K59" s="12"/>
      <c r="L59" s="32" t="str">
        <f t="shared" si="1"/>
        <v/>
      </c>
    </row>
    <row r="60" spans="2:12">
      <c r="B60" s="87"/>
      <c r="C60" s="87"/>
      <c r="D60" s="87"/>
      <c r="E60" s="87"/>
      <c r="F60" s="87"/>
      <c r="G60" s="12"/>
      <c r="H60" s="12"/>
      <c r="I60" s="12"/>
      <c r="J60" s="12"/>
      <c r="K60" s="12"/>
      <c r="L60" s="32" t="str">
        <f t="shared" si="1"/>
        <v/>
      </c>
    </row>
    <row r="61" spans="2:12">
      <c r="B61" s="87"/>
      <c r="C61" s="87"/>
      <c r="D61" s="87"/>
      <c r="E61" s="87"/>
      <c r="F61" s="87"/>
      <c r="G61" s="12"/>
      <c r="H61" s="12"/>
      <c r="I61" s="12"/>
      <c r="J61" s="12"/>
      <c r="K61" s="12"/>
      <c r="L61" s="32" t="str">
        <f t="shared" si="1"/>
        <v/>
      </c>
    </row>
    <row r="62" spans="2:12">
      <c r="B62" s="87"/>
      <c r="C62" s="87"/>
      <c r="D62" s="87"/>
      <c r="E62" s="87"/>
      <c r="F62" s="87"/>
      <c r="G62" s="42"/>
      <c r="H62" s="12"/>
      <c r="I62" s="12"/>
      <c r="J62" s="12"/>
      <c r="K62" s="12"/>
      <c r="L62" s="32" t="str">
        <f t="shared" si="1"/>
        <v/>
      </c>
    </row>
    <row r="63" spans="2:12">
      <c r="B63" s="87"/>
      <c r="C63" s="87"/>
      <c r="D63" s="87"/>
      <c r="E63" s="87"/>
      <c r="F63" s="87"/>
      <c r="G63" s="12"/>
      <c r="H63" s="12"/>
      <c r="I63" s="12"/>
      <c r="J63" s="12"/>
      <c r="K63" s="12"/>
      <c r="L63" s="32" t="str">
        <f t="shared" si="1"/>
        <v/>
      </c>
    </row>
    <row r="64" spans="2:12">
      <c r="B64" s="87"/>
      <c r="C64" s="87"/>
      <c r="D64" s="87"/>
      <c r="E64" s="87"/>
      <c r="F64" s="87"/>
      <c r="G64" s="12"/>
      <c r="H64" s="12"/>
      <c r="I64" s="12"/>
      <c r="J64" s="12"/>
      <c r="K64" s="12"/>
      <c r="L64" s="32" t="str">
        <f t="shared" si="1"/>
        <v/>
      </c>
    </row>
    <row r="65" spans="2:12">
      <c r="B65" s="87"/>
      <c r="C65" s="87"/>
      <c r="D65" s="87"/>
      <c r="E65" s="87"/>
      <c r="F65" s="87"/>
      <c r="G65" s="12"/>
      <c r="H65" s="12"/>
      <c r="I65" s="12"/>
      <c r="J65" s="12"/>
      <c r="K65" s="12"/>
      <c r="L65" s="32" t="str">
        <f t="shared" si="1"/>
        <v/>
      </c>
    </row>
    <row r="66" spans="2:12">
      <c r="B66" s="87"/>
      <c r="C66" s="87"/>
      <c r="D66" s="87"/>
      <c r="E66" s="87"/>
      <c r="F66" s="87"/>
      <c r="G66" s="12"/>
      <c r="H66" s="12"/>
      <c r="I66" s="12"/>
      <c r="J66" s="12"/>
      <c r="K66" s="12"/>
      <c r="L66" s="32" t="str">
        <f t="shared" si="1"/>
        <v/>
      </c>
    </row>
    <row r="67" spans="2:12">
      <c r="B67" s="87"/>
      <c r="C67" s="87"/>
      <c r="D67" s="87"/>
      <c r="E67" s="87"/>
      <c r="F67" s="87"/>
      <c r="G67" s="12"/>
      <c r="H67" s="12"/>
      <c r="I67" s="12"/>
      <c r="J67" s="12"/>
      <c r="K67" s="12"/>
      <c r="L67" s="32" t="str">
        <f t="shared" si="1"/>
        <v/>
      </c>
    </row>
    <row r="68" spans="2:12">
      <c r="B68" s="87"/>
      <c r="C68" s="87"/>
      <c r="D68" s="87"/>
      <c r="E68" s="87"/>
      <c r="F68" s="87"/>
      <c r="G68" s="12"/>
      <c r="H68" s="12"/>
      <c r="I68" s="12"/>
      <c r="J68" s="12"/>
      <c r="K68" s="12"/>
      <c r="L68" s="32" t="str">
        <f t="shared" si="1"/>
        <v/>
      </c>
    </row>
    <row r="69" spans="2:12">
      <c r="B69" s="87"/>
      <c r="C69" s="87"/>
      <c r="D69" s="87"/>
      <c r="E69" s="87"/>
      <c r="F69" s="87"/>
      <c r="G69" s="12"/>
      <c r="H69" s="12"/>
      <c r="I69" s="12"/>
      <c r="J69" s="12"/>
      <c r="K69" s="12"/>
      <c r="L69" s="32" t="str">
        <f t="shared" si="1"/>
        <v/>
      </c>
    </row>
    <row r="70" spans="2:12">
      <c r="B70" s="87"/>
      <c r="C70" s="87"/>
      <c r="D70" s="87"/>
      <c r="E70" s="87"/>
      <c r="F70" s="87"/>
      <c r="G70" s="12"/>
      <c r="H70" s="12"/>
      <c r="I70" s="12"/>
      <c r="J70" s="12"/>
      <c r="K70" s="12"/>
      <c r="L70" s="32" t="str">
        <f t="shared" si="1"/>
        <v/>
      </c>
    </row>
    <row r="71" spans="2:12">
      <c r="B71" s="87"/>
      <c r="C71" s="87"/>
      <c r="D71" s="87"/>
      <c r="E71" s="87"/>
      <c r="F71" s="87"/>
      <c r="G71" s="12"/>
      <c r="H71" s="12"/>
      <c r="I71" s="12"/>
      <c r="J71" s="12"/>
      <c r="K71" s="12"/>
      <c r="L71" s="32" t="str">
        <f t="shared" si="1"/>
        <v/>
      </c>
    </row>
    <row r="72" spans="2:12">
      <c r="B72" s="87"/>
      <c r="C72" s="87"/>
      <c r="D72" s="87"/>
      <c r="E72" s="87"/>
      <c r="F72" s="87"/>
      <c r="G72" s="118" t="s">
        <v>326</v>
      </c>
      <c r="H72" s="118"/>
      <c r="I72" s="118"/>
      <c r="J72" s="118"/>
      <c r="K72" s="118"/>
      <c r="L72" s="32">
        <f>SUM(L50:L71)</f>
        <v>129.09520000000001</v>
      </c>
    </row>
    <row r="74" spans="2:12">
      <c r="B74" s="118" t="s">
        <v>333</v>
      </c>
      <c r="C74" s="87" t="s">
        <v>334</v>
      </c>
      <c r="D74" s="118" t="s">
        <v>17</v>
      </c>
      <c r="E74" s="87" t="str">
        <f>'PPTO GENERAL'!B38</f>
        <v>1.1.3</v>
      </c>
      <c r="F74" s="40" t="s">
        <v>335</v>
      </c>
      <c r="G74" s="118" t="s">
        <v>336</v>
      </c>
      <c r="H74" s="118" t="s">
        <v>352</v>
      </c>
      <c r="I74" s="118"/>
      <c r="J74" s="118"/>
      <c r="K74" s="40" t="s">
        <v>338</v>
      </c>
      <c r="L74" s="12" t="s">
        <v>38</v>
      </c>
    </row>
    <row r="75" spans="2:12">
      <c r="B75" s="118"/>
      <c r="C75" s="87"/>
      <c r="D75" s="118"/>
      <c r="E75" s="87"/>
      <c r="F75" s="87" t="str">
        <f>'PPTO GENERAL'!C38</f>
        <v>Corte de pavimento (Incluye cortador de concreto, operario e insumos)</v>
      </c>
      <c r="G75" s="118"/>
      <c r="H75" s="118"/>
      <c r="I75" s="118"/>
      <c r="J75" s="118"/>
      <c r="K75" s="117" t="s">
        <v>339</v>
      </c>
      <c r="L75" s="117" t="s">
        <v>340</v>
      </c>
    </row>
    <row r="76" spans="2:12">
      <c r="B76" s="118"/>
      <c r="C76" s="87"/>
      <c r="D76" s="118"/>
      <c r="E76" s="87"/>
      <c r="F76" s="87"/>
      <c r="G76" s="118"/>
      <c r="H76" s="25" t="s">
        <v>341</v>
      </c>
      <c r="I76" s="25" t="s">
        <v>342</v>
      </c>
      <c r="J76" s="25" t="s">
        <v>343</v>
      </c>
      <c r="K76" s="117"/>
      <c r="L76" s="117"/>
    </row>
    <row r="77" spans="2:12">
      <c r="B77" s="87"/>
      <c r="C77" s="87"/>
      <c r="D77" s="87"/>
      <c r="E77" s="87"/>
      <c r="F77" s="87"/>
      <c r="G77" s="12" t="s">
        <v>359</v>
      </c>
      <c r="H77" s="12"/>
      <c r="I77" s="12">
        <v>20.58</v>
      </c>
      <c r="J77" s="12"/>
      <c r="K77" s="12">
        <v>2</v>
      </c>
      <c r="L77" s="32">
        <f t="shared" ref="L77:L98" si="2">IF(COUNT(H77:K77),IF(COUNT(H77),H77,1)*IF(COUNT(I77),I77,1)*IF(COUNT(J77),J77,1)*IF(COUNT(K77),K77,1),"")</f>
        <v>41.16</v>
      </c>
    </row>
    <row r="78" spans="2:12">
      <c r="B78" s="87"/>
      <c r="C78" s="87"/>
      <c r="D78" s="87"/>
      <c r="E78" s="87"/>
      <c r="F78" s="87"/>
      <c r="G78" s="12" t="s">
        <v>360</v>
      </c>
      <c r="H78" s="12"/>
      <c r="I78" s="43">
        <v>37</v>
      </c>
      <c r="J78" s="12"/>
      <c r="K78" s="12">
        <v>2</v>
      </c>
      <c r="L78" s="32">
        <f t="shared" si="2"/>
        <v>74</v>
      </c>
    </row>
    <row r="79" spans="2:12">
      <c r="B79" s="87"/>
      <c r="C79" s="87"/>
      <c r="D79" s="87"/>
      <c r="E79" s="87"/>
      <c r="F79" s="87"/>
      <c r="G79" s="12" t="s">
        <v>361</v>
      </c>
      <c r="H79" s="12"/>
      <c r="I79" s="12">
        <v>4</v>
      </c>
      <c r="J79" s="12"/>
      <c r="K79" s="12">
        <v>2</v>
      </c>
      <c r="L79" s="32">
        <f t="shared" si="2"/>
        <v>8</v>
      </c>
    </row>
    <row r="80" spans="2:12">
      <c r="B80" s="87"/>
      <c r="C80" s="87"/>
      <c r="D80" s="87"/>
      <c r="E80" s="87"/>
      <c r="F80" s="87"/>
      <c r="G80" s="42"/>
      <c r="H80" s="12"/>
      <c r="I80" s="12">
        <v>11.32</v>
      </c>
      <c r="J80" s="12"/>
      <c r="K80" s="12">
        <v>2</v>
      </c>
      <c r="L80" s="32">
        <f t="shared" si="2"/>
        <v>22.64</v>
      </c>
    </row>
    <row r="81" spans="2:12">
      <c r="B81" s="87"/>
      <c r="C81" s="87"/>
      <c r="D81" s="87"/>
      <c r="E81" s="87"/>
      <c r="F81" s="87"/>
      <c r="G81" s="12" t="s">
        <v>357</v>
      </c>
      <c r="H81" s="12"/>
      <c r="I81" s="12">
        <v>4.4800000000000004</v>
      </c>
      <c r="J81" s="12"/>
      <c r="K81" s="12">
        <v>2</v>
      </c>
      <c r="L81" s="32">
        <f t="shared" si="2"/>
        <v>8.9600000000000009</v>
      </c>
    </row>
    <row r="82" spans="2:12">
      <c r="B82" s="87"/>
      <c r="C82" s="87"/>
      <c r="D82" s="87"/>
      <c r="E82" s="87"/>
      <c r="F82" s="87"/>
      <c r="G82" s="12"/>
      <c r="H82" s="12"/>
      <c r="I82" s="12">
        <v>1.44</v>
      </c>
      <c r="J82" s="12"/>
      <c r="K82" s="12">
        <v>2</v>
      </c>
      <c r="L82" s="32">
        <f t="shared" si="2"/>
        <v>2.88</v>
      </c>
    </row>
    <row r="83" spans="2:12">
      <c r="B83" s="87"/>
      <c r="C83" s="87"/>
      <c r="D83" s="87"/>
      <c r="E83" s="87"/>
      <c r="F83" s="87"/>
      <c r="G83" s="12"/>
      <c r="H83" s="12"/>
      <c r="I83" s="12"/>
      <c r="J83" s="12"/>
      <c r="K83" s="12"/>
      <c r="L83" s="32" t="str">
        <f t="shared" si="2"/>
        <v/>
      </c>
    </row>
    <row r="84" spans="2:12">
      <c r="B84" s="87"/>
      <c r="C84" s="87"/>
      <c r="D84" s="87"/>
      <c r="E84" s="87"/>
      <c r="F84" s="87"/>
      <c r="G84" s="12"/>
      <c r="H84" s="12"/>
      <c r="I84" s="12"/>
      <c r="J84" s="12"/>
      <c r="K84" s="12"/>
      <c r="L84" s="32" t="str">
        <f t="shared" si="2"/>
        <v/>
      </c>
    </row>
    <row r="85" spans="2:12">
      <c r="B85" s="87"/>
      <c r="C85" s="87"/>
      <c r="D85" s="87"/>
      <c r="E85" s="87"/>
      <c r="F85" s="87"/>
      <c r="G85" s="12"/>
      <c r="H85" s="12"/>
      <c r="I85" s="12"/>
      <c r="J85" s="12"/>
      <c r="K85" s="12"/>
      <c r="L85" s="32" t="str">
        <f t="shared" si="2"/>
        <v/>
      </c>
    </row>
    <row r="86" spans="2:12">
      <c r="B86" s="87"/>
      <c r="C86" s="87"/>
      <c r="D86" s="87"/>
      <c r="E86" s="87"/>
      <c r="F86" s="87"/>
      <c r="G86" s="12"/>
      <c r="H86" s="12"/>
      <c r="I86" s="12"/>
      <c r="J86" s="12"/>
      <c r="K86" s="12"/>
      <c r="L86" s="32" t="str">
        <f t="shared" si="2"/>
        <v/>
      </c>
    </row>
    <row r="87" spans="2:12">
      <c r="B87" s="87"/>
      <c r="C87" s="87"/>
      <c r="D87" s="87"/>
      <c r="E87" s="87"/>
      <c r="F87" s="87"/>
      <c r="G87" s="12"/>
      <c r="H87" s="12"/>
      <c r="I87" s="12"/>
      <c r="J87" s="12"/>
      <c r="K87" s="12"/>
      <c r="L87" s="32" t="str">
        <f t="shared" si="2"/>
        <v/>
      </c>
    </row>
    <row r="88" spans="2:12">
      <c r="B88" s="87"/>
      <c r="C88" s="87"/>
      <c r="D88" s="87"/>
      <c r="E88" s="87"/>
      <c r="F88" s="87"/>
      <c r="G88" s="12"/>
      <c r="H88" s="12"/>
      <c r="I88" s="12"/>
      <c r="J88" s="12"/>
      <c r="K88" s="12"/>
      <c r="L88" s="32" t="str">
        <f t="shared" si="2"/>
        <v/>
      </c>
    </row>
    <row r="89" spans="2:12">
      <c r="B89" s="87"/>
      <c r="C89" s="87"/>
      <c r="D89" s="87"/>
      <c r="E89" s="87"/>
      <c r="F89" s="87"/>
      <c r="G89" s="12"/>
      <c r="H89" s="12"/>
      <c r="I89" s="12"/>
      <c r="J89" s="12"/>
      <c r="K89" s="12"/>
      <c r="L89" s="32" t="str">
        <f t="shared" si="2"/>
        <v/>
      </c>
    </row>
    <row r="90" spans="2:12">
      <c r="B90" s="87"/>
      <c r="C90" s="87"/>
      <c r="D90" s="87"/>
      <c r="E90" s="87"/>
      <c r="F90" s="87"/>
      <c r="G90" s="12"/>
      <c r="H90" s="12"/>
      <c r="I90" s="12"/>
      <c r="J90" s="12"/>
      <c r="K90" s="12"/>
      <c r="L90" s="32" t="str">
        <f t="shared" si="2"/>
        <v/>
      </c>
    </row>
    <row r="91" spans="2:12">
      <c r="B91" s="87"/>
      <c r="C91" s="87"/>
      <c r="D91" s="87"/>
      <c r="E91" s="87"/>
      <c r="F91" s="87"/>
      <c r="G91" s="12"/>
      <c r="H91" s="12"/>
      <c r="I91" s="12"/>
      <c r="J91" s="12"/>
      <c r="K91" s="12"/>
      <c r="L91" s="32" t="str">
        <f t="shared" si="2"/>
        <v/>
      </c>
    </row>
    <row r="92" spans="2:12">
      <c r="B92" s="87"/>
      <c r="C92" s="87"/>
      <c r="D92" s="87"/>
      <c r="E92" s="87"/>
      <c r="F92" s="87"/>
      <c r="G92" s="12"/>
      <c r="H92" s="12"/>
      <c r="I92" s="12"/>
      <c r="J92" s="12"/>
      <c r="K92" s="12"/>
      <c r="L92" s="32" t="str">
        <f t="shared" si="2"/>
        <v/>
      </c>
    </row>
    <row r="93" spans="2:12">
      <c r="B93" s="87"/>
      <c r="C93" s="87"/>
      <c r="D93" s="87"/>
      <c r="E93" s="87"/>
      <c r="F93" s="87"/>
      <c r="G93" s="12"/>
      <c r="H93" s="12"/>
      <c r="I93" s="12"/>
      <c r="J93" s="12"/>
      <c r="K93" s="12"/>
      <c r="L93" s="32" t="str">
        <f t="shared" si="2"/>
        <v/>
      </c>
    </row>
    <row r="94" spans="2:12">
      <c r="B94" s="87"/>
      <c r="C94" s="87"/>
      <c r="D94" s="87"/>
      <c r="E94" s="87"/>
      <c r="F94" s="87"/>
      <c r="G94" s="12"/>
      <c r="H94" s="12"/>
      <c r="I94" s="12"/>
      <c r="J94" s="12"/>
      <c r="K94" s="12"/>
      <c r="L94" s="32" t="str">
        <f t="shared" si="2"/>
        <v/>
      </c>
    </row>
    <row r="95" spans="2:12">
      <c r="B95" s="87"/>
      <c r="C95" s="87"/>
      <c r="D95" s="87"/>
      <c r="E95" s="87"/>
      <c r="F95" s="87"/>
      <c r="G95" s="12"/>
      <c r="H95" s="12"/>
      <c r="I95" s="12"/>
      <c r="J95" s="12"/>
      <c r="K95" s="12"/>
      <c r="L95" s="32" t="str">
        <f t="shared" si="2"/>
        <v/>
      </c>
    </row>
    <row r="96" spans="2:12">
      <c r="B96" s="87"/>
      <c r="C96" s="87"/>
      <c r="D96" s="87"/>
      <c r="E96" s="87"/>
      <c r="F96" s="87"/>
      <c r="G96" s="12"/>
      <c r="H96" s="12"/>
      <c r="I96" s="12"/>
      <c r="J96" s="12"/>
      <c r="K96" s="12"/>
      <c r="L96" s="32" t="str">
        <f t="shared" si="2"/>
        <v/>
      </c>
    </row>
    <row r="97" spans="2:12">
      <c r="B97" s="87"/>
      <c r="C97" s="87"/>
      <c r="D97" s="87"/>
      <c r="E97" s="87"/>
      <c r="F97" s="87"/>
      <c r="G97" s="12"/>
      <c r="H97" s="12"/>
      <c r="I97" s="12"/>
      <c r="J97" s="12"/>
      <c r="K97" s="12"/>
      <c r="L97" s="32" t="str">
        <f t="shared" si="2"/>
        <v/>
      </c>
    </row>
    <row r="98" spans="2:12">
      <c r="B98" s="87"/>
      <c r="C98" s="87"/>
      <c r="D98" s="87"/>
      <c r="E98" s="87"/>
      <c r="F98" s="87"/>
      <c r="G98" s="12"/>
      <c r="H98" s="12"/>
      <c r="I98" s="12"/>
      <c r="J98" s="12"/>
      <c r="K98" s="12"/>
      <c r="L98" s="32" t="str">
        <f t="shared" si="2"/>
        <v/>
      </c>
    </row>
    <row r="99" spans="2:12">
      <c r="B99" s="87"/>
      <c r="C99" s="87"/>
      <c r="D99" s="87"/>
      <c r="E99" s="87"/>
      <c r="F99" s="87"/>
      <c r="G99" s="118" t="s">
        <v>326</v>
      </c>
      <c r="H99" s="118"/>
      <c r="I99" s="118"/>
      <c r="J99" s="118"/>
      <c r="K99" s="118"/>
      <c r="L99" s="32">
        <f>SUM(L77:L98)</f>
        <v>157.64000000000001</v>
      </c>
    </row>
    <row r="101" spans="2:12">
      <c r="B101" s="118" t="s">
        <v>333</v>
      </c>
      <c r="C101" s="87" t="s">
        <v>334</v>
      </c>
      <c r="D101" s="118" t="s">
        <v>17</v>
      </c>
      <c r="E101" s="87" t="str">
        <f>'PPTO GENERAL'!B39</f>
        <v>1.1.4</v>
      </c>
      <c r="F101" s="40" t="s">
        <v>335</v>
      </c>
      <c r="G101" s="118" t="s">
        <v>336</v>
      </c>
      <c r="H101" s="118" t="s">
        <v>352</v>
      </c>
      <c r="I101" s="118"/>
      <c r="J101" s="118"/>
      <c r="K101" s="40" t="s">
        <v>338</v>
      </c>
      <c r="L101" s="12" t="s">
        <v>34</v>
      </c>
    </row>
    <row r="102" spans="2:12">
      <c r="B102" s="118"/>
      <c r="C102" s="87"/>
      <c r="D102" s="118"/>
      <c r="E102" s="87"/>
      <c r="F102" s="87" t="str">
        <f>'PPTO GENERAL'!C39</f>
        <v>Demolición de loseta A-50 sobre mortero</v>
      </c>
      <c r="G102" s="118"/>
      <c r="H102" s="118"/>
      <c r="I102" s="118"/>
      <c r="J102" s="118"/>
      <c r="K102" s="117" t="s">
        <v>339</v>
      </c>
      <c r="L102" s="117" t="s">
        <v>340</v>
      </c>
    </row>
    <row r="103" spans="2:12">
      <c r="B103" s="118"/>
      <c r="C103" s="87"/>
      <c r="D103" s="118"/>
      <c r="E103" s="87"/>
      <c r="F103" s="87"/>
      <c r="G103" s="118"/>
      <c r="H103" s="25" t="s">
        <v>341</v>
      </c>
      <c r="I103" s="25" t="s">
        <v>342</v>
      </c>
      <c r="J103" s="25" t="s">
        <v>343</v>
      </c>
      <c r="K103" s="117"/>
      <c r="L103" s="117"/>
    </row>
    <row r="104" spans="2:12">
      <c r="B104" s="87"/>
      <c r="C104" s="87"/>
      <c r="D104" s="87"/>
      <c r="E104" s="87"/>
      <c r="F104" s="87"/>
      <c r="G104" s="12" t="s">
        <v>359</v>
      </c>
      <c r="H104" s="12">
        <v>0.4</v>
      </c>
      <c r="I104" s="12">
        <v>10.58</v>
      </c>
      <c r="J104" s="12"/>
      <c r="K104" s="12"/>
      <c r="L104" s="32">
        <f t="shared" ref="L104:L125" si="3">IF(COUNT(H104:K104),IF(COUNT(H104),H104,1)*IF(COUNT(I104),I104,1)*IF(COUNT(J104),J104,1)*IF(COUNT(K104),K104,1),"")</f>
        <v>4.2320000000000002</v>
      </c>
    </row>
    <row r="105" spans="2:12">
      <c r="B105" s="87"/>
      <c r="C105" s="87"/>
      <c r="D105" s="87"/>
      <c r="E105" s="87"/>
      <c r="F105" s="87"/>
      <c r="G105" s="12"/>
      <c r="H105" s="12">
        <v>0.4</v>
      </c>
      <c r="I105" s="12">
        <v>5</v>
      </c>
      <c r="J105" s="12"/>
      <c r="K105" s="12"/>
      <c r="L105" s="32">
        <f t="shared" si="3"/>
        <v>2</v>
      </c>
    </row>
    <row r="106" spans="2:12">
      <c r="B106" s="87"/>
      <c r="C106" s="87"/>
      <c r="D106" s="87"/>
      <c r="E106" s="87"/>
      <c r="F106" s="87"/>
      <c r="G106" s="12" t="s">
        <v>360</v>
      </c>
      <c r="H106" s="12">
        <v>0.4</v>
      </c>
      <c r="I106" s="12">
        <v>14.21</v>
      </c>
      <c r="J106" s="12"/>
      <c r="K106" s="12">
        <v>2</v>
      </c>
      <c r="L106" s="32">
        <f t="shared" si="3"/>
        <v>11.368000000000002</v>
      </c>
    </row>
    <row r="107" spans="2:12">
      <c r="B107" s="87"/>
      <c r="C107" s="87"/>
      <c r="D107" s="87"/>
      <c r="E107" s="87"/>
      <c r="F107" s="87"/>
      <c r="G107" s="12"/>
      <c r="H107" s="12">
        <v>0.4</v>
      </c>
      <c r="I107" s="12">
        <v>5</v>
      </c>
      <c r="J107" s="12"/>
      <c r="K107" s="12">
        <v>2</v>
      </c>
      <c r="L107" s="32">
        <f t="shared" si="3"/>
        <v>4</v>
      </c>
    </row>
    <row r="108" spans="2:12">
      <c r="B108" s="87"/>
      <c r="C108" s="87"/>
      <c r="D108" s="87"/>
      <c r="E108" s="87"/>
      <c r="F108" s="87"/>
      <c r="G108" s="12"/>
      <c r="H108" s="12"/>
      <c r="I108" s="12"/>
      <c r="J108" s="12"/>
      <c r="K108" s="12"/>
      <c r="L108" s="32" t="str">
        <f t="shared" si="3"/>
        <v/>
      </c>
    </row>
    <row r="109" spans="2:12">
      <c r="B109" s="87"/>
      <c r="C109" s="87"/>
      <c r="D109" s="87"/>
      <c r="E109" s="87"/>
      <c r="F109" s="87"/>
      <c r="G109" s="42"/>
      <c r="H109" s="12"/>
      <c r="I109" s="12"/>
      <c r="J109" s="12"/>
      <c r="K109" s="12"/>
      <c r="L109" s="32" t="str">
        <f t="shared" si="3"/>
        <v/>
      </c>
    </row>
    <row r="110" spans="2:12">
      <c r="B110" s="87"/>
      <c r="C110" s="87"/>
      <c r="D110" s="87"/>
      <c r="E110" s="87"/>
      <c r="F110" s="87"/>
      <c r="G110" s="12"/>
      <c r="H110" s="12"/>
      <c r="I110" s="12"/>
      <c r="J110" s="12"/>
      <c r="K110" s="12"/>
      <c r="L110" s="32" t="str">
        <f t="shared" si="3"/>
        <v/>
      </c>
    </row>
    <row r="111" spans="2:12">
      <c r="B111" s="87"/>
      <c r="C111" s="87"/>
      <c r="D111" s="87"/>
      <c r="E111" s="87"/>
      <c r="F111" s="87"/>
      <c r="G111" s="12"/>
      <c r="H111" s="12"/>
      <c r="I111" s="12"/>
      <c r="J111" s="12"/>
      <c r="K111" s="12"/>
      <c r="L111" s="32" t="str">
        <f t="shared" si="3"/>
        <v/>
      </c>
    </row>
    <row r="112" spans="2:12">
      <c r="B112" s="87"/>
      <c r="C112" s="87"/>
      <c r="D112" s="87"/>
      <c r="E112" s="87"/>
      <c r="F112" s="87"/>
      <c r="G112" s="12"/>
      <c r="H112" s="12"/>
      <c r="I112" s="12"/>
      <c r="J112" s="12"/>
      <c r="K112" s="12"/>
      <c r="L112" s="32" t="str">
        <f t="shared" si="3"/>
        <v/>
      </c>
    </row>
    <row r="113" spans="2:12">
      <c r="B113" s="87"/>
      <c r="C113" s="87"/>
      <c r="D113" s="87"/>
      <c r="E113" s="87"/>
      <c r="F113" s="87"/>
      <c r="G113" s="12"/>
      <c r="H113" s="12"/>
      <c r="I113" s="12"/>
      <c r="J113" s="12"/>
      <c r="K113" s="12"/>
      <c r="L113" s="32" t="str">
        <f t="shared" si="3"/>
        <v/>
      </c>
    </row>
    <row r="114" spans="2:12">
      <c r="B114" s="87"/>
      <c r="C114" s="87"/>
      <c r="D114" s="87"/>
      <c r="E114" s="87"/>
      <c r="F114" s="87"/>
      <c r="G114" s="12"/>
      <c r="H114" s="12"/>
      <c r="I114" s="12"/>
      <c r="J114" s="12"/>
      <c r="K114" s="12"/>
      <c r="L114" s="32" t="str">
        <f t="shared" si="3"/>
        <v/>
      </c>
    </row>
    <row r="115" spans="2:12">
      <c r="B115" s="87"/>
      <c r="C115" s="87"/>
      <c r="D115" s="87"/>
      <c r="E115" s="87"/>
      <c r="F115" s="87"/>
      <c r="G115" s="12"/>
      <c r="H115" s="12"/>
      <c r="I115" s="12"/>
      <c r="J115" s="12"/>
      <c r="K115" s="12"/>
      <c r="L115" s="32" t="str">
        <f t="shared" si="3"/>
        <v/>
      </c>
    </row>
    <row r="116" spans="2:12">
      <c r="B116" s="87"/>
      <c r="C116" s="87"/>
      <c r="D116" s="87"/>
      <c r="E116" s="87"/>
      <c r="F116" s="87"/>
      <c r="G116" s="12"/>
      <c r="H116" s="12"/>
      <c r="I116" s="12"/>
      <c r="J116" s="12"/>
      <c r="K116" s="12"/>
      <c r="L116" s="32" t="str">
        <f t="shared" si="3"/>
        <v/>
      </c>
    </row>
    <row r="117" spans="2:12">
      <c r="B117" s="87"/>
      <c r="C117" s="87"/>
      <c r="D117" s="87"/>
      <c r="E117" s="87"/>
      <c r="F117" s="87"/>
      <c r="G117" s="42"/>
      <c r="H117" s="12"/>
      <c r="I117" s="12"/>
      <c r="J117" s="12"/>
      <c r="K117" s="12"/>
      <c r="L117" s="32" t="str">
        <f t="shared" si="3"/>
        <v/>
      </c>
    </row>
    <row r="118" spans="2:12">
      <c r="B118" s="87"/>
      <c r="C118" s="87"/>
      <c r="D118" s="87"/>
      <c r="E118" s="87"/>
      <c r="F118" s="87"/>
      <c r="G118" s="12"/>
      <c r="H118" s="12"/>
      <c r="I118" s="12"/>
      <c r="J118" s="12"/>
      <c r="K118" s="12"/>
      <c r="L118" s="32" t="str">
        <f t="shared" si="3"/>
        <v/>
      </c>
    </row>
    <row r="119" spans="2:12">
      <c r="B119" s="87"/>
      <c r="C119" s="87"/>
      <c r="D119" s="87"/>
      <c r="E119" s="87"/>
      <c r="F119" s="87"/>
      <c r="G119" s="12"/>
      <c r="H119" s="12"/>
      <c r="I119" s="12"/>
      <c r="J119" s="12"/>
      <c r="K119" s="12"/>
      <c r="L119" s="32" t="str">
        <f t="shared" si="3"/>
        <v/>
      </c>
    </row>
    <row r="120" spans="2:12">
      <c r="B120" s="87"/>
      <c r="C120" s="87"/>
      <c r="D120" s="87"/>
      <c r="E120" s="87"/>
      <c r="F120" s="87"/>
      <c r="G120" s="12"/>
      <c r="H120" s="12"/>
      <c r="I120" s="12"/>
      <c r="J120" s="12"/>
      <c r="K120" s="12"/>
      <c r="L120" s="32" t="str">
        <f t="shared" si="3"/>
        <v/>
      </c>
    </row>
    <row r="121" spans="2:12">
      <c r="B121" s="87"/>
      <c r="C121" s="87"/>
      <c r="D121" s="87"/>
      <c r="E121" s="87"/>
      <c r="F121" s="87"/>
      <c r="G121" s="12"/>
      <c r="H121" s="12"/>
      <c r="I121" s="12"/>
      <c r="J121" s="12"/>
      <c r="K121" s="12"/>
      <c r="L121" s="32" t="str">
        <f t="shared" si="3"/>
        <v/>
      </c>
    </row>
    <row r="122" spans="2:12">
      <c r="B122" s="87"/>
      <c r="C122" s="87"/>
      <c r="D122" s="87"/>
      <c r="E122" s="87"/>
      <c r="F122" s="87"/>
      <c r="G122" s="12"/>
      <c r="H122" s="12"/>
      <c r="I122" s="12"/>
      <c r="J122" s="12"/>
      <c r="K122" s="12"/>
      <c r="L122" s="32" t="str">
        <f t="shared" si="3"/>
        <v/>
      </c>
    </row>
    <row r="123" spans="2:12">
      <c r="B123" s="87"/>
      <c r="C123" s="87"/>
      <c r="D123" s="87"/>
      <c r="E123" s="87"/>
      <c r="F123" s="87"/>
      <c r="G123" s="12"/>
      <c r="H123" s="12"/>
      <c r="I123" s="12"/>
      <c r="J123" s="12"/>
      <c r="K123" s="12"/>
      <c r="L123" s="32" t="str">
        <f t="shared" si="3"/>
        <v/>
      </c>
    </row>
    <row r="124" spans="2:12">
      <c r="B124" s="87"/>
      <c r="C124" s="87"/>
      <c r="D124" s="87"/>
      <c r="E124" s="87"/>
      <c r="F124" s="87"/>
      <c r="G124" s="12"/>
      <c r="H124" s="12"/>
      <c r="I124" s="12"/>
      <c r="J124" s="12"/>
      <c r="K124" s="12"/>
      <c r="L124" s="32" t="str">
        <f t="shared" si="3"/>
        <v/>
      </c>
    </row>
    <row r="125" spans="2:12">
      <c r="B125" s="87"/>
      <c r="C125" s="87"/>
      <c r="D125" s="87"/>
      <c r="E125" s="87"/>
      <c r="F125" s="87"/>
      <c r="G125" s="12"/>
      <c r="H125" s="12"/>
      <c r="I125" s="12"/>
      <c r="J125" s="12"/>
      <c r="K125" s="12"/>
      <c r="L125" s="32" t="str">
        <f t="shared" si="3"/>
        <v/>
      </c>
    </row>
    <row r="126" spans="2:12">
      <c r="B126" s="87"/>
      <c r="C126" s="87"/>
      <c r="D126" s="87"/>
      <c r="E126" s="87"/>
      <c r="F126" s="87"/>
      <c r="G126" s="118" t="s">
        <v>326</v>
      </c>
      <c r="H126" s="118"/>
      <c r="I126" s="118"/>
      <c r="J126" s="118"/>
      <c r="K126" s="118"/>
      <c r="L126" s="32">
        <f>SUM(L104:L125)</f>
        <v>21.6</v>
      </c>
    </row>
    <row r="128" spans="2:12">
      <c r="B128" s="118" t="s">
        <v>333</v>
      </c>
      <c r="C128" s="87" t="s">
        <v>334</v>
      </c>
      <c r="D128" s="118" t="s">
        <v>17</v>
      </c>
      <c r="E128" s="87" t="str">
        <f>'PPTO GENERAL'!B40</f>
        <v>1.1.5</v>
      </c>
      <c r="F128" s="40" t="s">
        <v>335</v>
      </c>
      <c r="G128" s="118" t="s">
        <v>336</v>
      </c>
      <c r="H128" s="118" t="s">
        <v>352</v>
      </c>
      <c r="I128" s="118"/>
      <c r="J128" s="118"/>
      <c r="K128" s="40" t="s">
        <v>338</v>
      </c>
      <c r="L128" s="12" t="s">
        <v>38</v>
      </c>
    </row>
    <row r="129" spans="2:12">
      <c r="B129" s="118"/>
      <c r="C129" s="87"/>
      <c r="D129" s="118"/>
      <c r="E129" s="87"/>
      <c r="F129" s="87" t="str">
        <f>'PPTO GENERAL'!C40</f>
        <v>Demolición manual de sardinel existente (Incluye cargue de residuos). No incluye transporte y disposición final</v>
      </c>
      <c r="G129" s="118"/>
      <c r="H129" s="118"/>
      <c r="I129" s="118"/>
      <c r="J129" s="118"/>
      <c r="K129" s="117" t="s">
        <v>339</v>
      </c>
      <c r="L129" s="117" t="s">
        <v>340</v>
      </c>
    </row>
    <row r="130" spans="2:12">
      <c r="B130" s="118"/>
      <c r="C130" s="87"/>
      <c r="D130" s="118"/>
      <c r="E130" s="87"/>
      <c r="F130" s="87"/>
      <c r="G130" s="118"/>
      <c r="H130" s="25" t="s">
        <v>341</v>
      </c>
      <c r="I130" s="25" t="s">
        <v>342</v>
      </c>
      <c r="J130" s="25" t="s">
        <v>343</v>
      </c>
      <c r="K130" s="117"/>
      <c r="L130" s="117"/>
    </row>
    <row r="131" spans="2:12">
      <c r="B131" s="87"/>
      <c r="C131" s="87"/>
      <c r="D131" s="87"/>
      <c r="E131" s="87"/>
      <c r="F131" s="87"/>
      <c r="G131" s="12" t="s">
        <v>359</v>
      </c>
      <c r="H131" s="12"/>
      <c r="I131" s="12">
        <v>18.23</v>
      </c>
      <c r="J131" s="12"/>
      <c r="K131" s="12"/>
      <c r="L131" s="32">
        <f t="shared" ref="L131:L152" si="4">IF(COUNT(H131:K131),IF(COUNT(H131),H131,1)*IF(COUNT(I131),I131,1)*IF(COUNT(J131),J131,1)*IF(COUNT(K131),K131,1),"")</f>
        <v>18.23</v>
      </c>
    </row>
    <row r="132" spans="2:12">
      <c r="B132" s="87"/>
      <c r="C132" s="87"/>
      <c r="D132" s="87"/>
      <c r="E132" s="87"/>
      <c r="F132" s="87"/>
      <c r="G132" s="12"/>
      <c r="H132" s="12"/>
      <c r="I132" s="12">
        <v>5</v>
      </c>
      <c r="J132" s="12"/>
      <c r="K132" s="12"/>
      <c r="L132" s="32">
        <f t="shared" si="4"/>
        <v>5</v>
      </c>
    </row>
    <row r="133" spans="2:12">
      <c r="B133" s="87"/>
      <c r="C133" s="87"/>
      <c r="D133" s="87"/>
      <c r="E133" s="87"/>
      <c r="F133" s="87"/>
      <c r="G133" s="12" t="s">
        <v>360</v>
      </c>
      <c r="H133" s="12"/>
      <c r="I133" s="12">
        <v>14.21</v>
      </c>
      <c r="J133" s="12"/>
      <c r="K133" s="12">
        <v>2</v>
      </c>
      <c r="L133" s="32">
        <f t="shared" si="4"/>
        <v>28.42</v>
      </c>
    </row>
    <row r="134" spans="2:12">
      <c r="B134" s="87"/>
      <c r="C134" s="87"/>
      <c r="D134" s="87"/>
      <c r="E134" s="87"/>
      <c r="F134" s="87"/>
      <c r="G134" s="12"/>
      <c r="H134" s="12"/>
      <c r="I134" s="12">
        <v>5</v>
      </c>
      <c r="J134" s="12"/>
      <c r="K134" s="12">
        <v>2</v>
      </c>
      <c r="L134" s="32">
        <f t="shared" si="4"/>
        <v>10</v>
      </c>
    </row>
    <row r="135" spans="2:12">
      <c r="B135" s="87"/>
      <c r="C135" s="87"/>
      <c r="D135" s="87"/>
      <c r="E135" s="87"/>
      <c r="F135" s="87"/>
      <c r="G135" s="12"/>
      <c r="H135" s="12"/>
      <c r="I135" s="12"/>
      <c r="J135" s="12"/>
      <c r="K135" s="12"/>
      <c r="L135" s="32" t="str">
        <f t="shared" si="4"/>
        <v/>
      </c>
    </row>
    <row r="136" spans="2:12">
      <c r="B136" s="87"/>
      <c r="C136" s="87"/>
      <c r="D136" s="87"/>
      <c r="E136" s="87"/>
      <c r="F136" s="87"/>
      <c r="G136" s="12"/>
      <c r="H136" s="12"/>
      <c r="I136" s="12"/>
      <c r="J136" s="12"/>
      <c r="K136" s="12"/>
      <c r="L136" s="32" t="str">
        <f t="shared" si="4"/>
        <v/>
      </c>
    </row>
    <row r="137" spans="2:12">
      <c r="B137" s="87"/>
      <c r="C137" s="87"/>
      <c r="D137" s="87"/>
      <c r="E137" s="87"/>
      <c r="F137" s="87"/>
      <c r="G137" s="12"/>
      <c r="H137" s="12"/>
      <c r="I137" s="12"/>
      <c r="J137" s="12"/>
      <c r="K137" s="12"/>
      <c r="L137" s="32" t="str">
        <f t="shared" si="4"/>
        <v/>
      </c>
    </row>
    <row r="138" spans="2:12">
      <c r="B138" s="87"/>
      <c r="C138" s="87"/>
      <c r="D138" s="87"/>
      <c r="E138" s="87"/>
      <c r="F138" s="87"/>
      <c r="G138" s="12"/>
      <c r="H138" s="12"/>
      <c r="I138" s="12"/>
      <c r="J138" s="12"/>
      <c r="K138" s="12"/>
      <c r="L138" s="32" t="str">
        <f t="shared" si="4"/>
        <v/>
      </c>
    </row>
    <row r="139" spans="2:12">
      <c r="B139" s="87"/>
      <c r="C139" s="87"/>
      <c r="D139" s="87"/>
      <c r="E139" s="87"/>
      <c r="F139" s="87"/>
      <c r="G139" s="12"/>
      <c r="H139" s="12"/>
      <c r="I139" s="12"/>
      <c r="J139" s="12"/>
      <c r="K139" s="12"/>
      <c r="L139" s="32" t="str">
        <f t="shared" si="4"/>
        <v/>
      </c>
    </row>
    <row r="140" spans="2:12">
      <c r="B140" s="87"/>
      <c r="C140" s="87"/>
      <c r="D140" s="87"/>
      <c r="E140" s="87"/>
      <c r="F140" s="87"/>
      <c r="G140" s="12"/>
      <c r="H140" s="12"/>
      <c r="I140" s="12"/>
      <c r="J140" s="12"/>
      <c r="K140" s="12"/>
      <c r="L140" s="32" t="str">
        <f t="shared" si="4"/>
        <v/>
      </c>
    </row>
    <row r="141" spans="2:12">
      <c r="B141" s="87"/>
      <c r="C141" s="87"/>
      <c r="D141" s="87"/>
      <c r="E141" s="87"/>
      <c r="F141" s="87"/>
      <c r="G141" s="12"/>
      <c r="H141" s="12"/>
      <c r="I141" s="12"/>
      <c r="J141" s="12"/>
      <c r="K141" s="12"/>
      <c r="L141" s="32" t="str">
        <f t="shared" si="4"/>
        <v/>
      </c>
    </row>
    <row r="142" spans="2:12">
      <c r="B142" s="87"/>
      <c r="C142" s="87"/>
      <c r="D142" s="87"/>
      <c r="E142" s="87"/>
      <c r="F142" s="87"/>
      <c r="G142" s="12"/>
      <c r="H142" s="12"/>
      <c r="I142" s="12"/>
      <c r="J142" s="12"/>
      <c r="K142" s="12"/>
      <c r="L142" s="32" t="str">
        <f t="shared" si="4"/>
        <v/>
      </c>
    </row>
    <row r="143" spans="2:12">
      <c r="B143" s="87"/>
      <c r="C143" s="87"/>
      <c r="D143" s="87"/>
      <c r="E143" s="87"/>
      <c r="F143" s="87"/>
      <c r="G143" s="12"/>
      <c r="H143" s="12"/>
      <c r="I143" s="12"/>
      <c r="J143" s="12"/>
      <c r="K143" s="12"/>
      <c r="L143" s="32" t="str">
        <f t="shared" si="4"/>
        <v/>
      </c>
    </row>
    <row r="144" spans="2:12">
      <c r="B144" s="87"/>
      <c r="C144" s="87"/>
      <c r="D144" s="87"/>
      <c r="E144" s="87"/>
      <c r="F144" s="87"/>
      <c r="G144" s="42"/>
      <c r="H144" s="12"/>
      <c r="I144" s="12"/>
      <c r="J144" s="12"/>
      <c r="K144" s="12"/>
      <c r="L144" s="32" t="str">
        <f t="shared" si="4"/>
        <v/>
      </c>
    </row>
    <row r="145" spans="2:12">
      <c r="B145" s="87"/>
      <c r="C145" s="87"/>
      <c r="D145" s="87"/>
      <c r="E145" s="87"/>
      <c r="F145" s="87"/>
      <c r="G145" s="12"/>
      <c r="H145" s="12"/>
      <c r="I145" s="12"/>
      <c r="J145" s="12"/>
      <c r="K145" s="12"/>
      <c r="L145" s="32" t="str">
        <f t="shared" si="4"/>
        <v/>
      </c>
    </row>
    <row r="146" spans="2:12">
      <c r="B146" s="87"/>
      <c r="C146" s="87"/>
      <c r="D146" s="87"/>
      <c r="E146" s="87"/>
      <c r="F146" s="87"/>
      <c r="G146" s="12"/>
      <c r="H146" s="12"/>
      <c r="I146" s="12"/>
      <c r="J146" s="12"/>
      <c r="K146" s="12"/>
      <c r="L146" s="32" t="str">
        <f t="shared" si="4"/>
        <v/>
      </c>
    </row>
    <row r="147" spans="2:12">
      <c r="B147" s="87"/>
      <c r="C147" s="87"/>
      <c r="D147" s="87"/>
      <c r="E147" s="87"/>
      <c r="F147" s="87"/>
      <c r="G147" s="12"/>
      <c r="H147" s="12"/>
      <c r="I147" s="12"/>
      <c r="J147" s="12"/>
      <c r="K147" s="12"/>
      <c r="L147" s="32" t="str">
        <f t="shared" si="4"/>
        <v/>
      </c>
    </row>
    <row r="148" spans="2:12">
      <c r="B148" s="87"/>
      <c r="C148" s="87"/>
      <c r="D148" s="87"/>
      <c r="E148" s="87"/>
      <c r="F148" s="87"/>
      <c r="G148" s="42"/>
      <c r="H148" s="12"/>
      <c r="I148" s="12"/>
      <c r="J148" s="12"/>
      <c r="K148" s="12"/>
      <c r="L148" s="32" t="str">
        <f t="shared" si="4"/>
        <v/>
      </c>
    </row>
    <row r="149" spans="2:12">
      <c r="B149" s="87"/>
      <c r="C149" s="87"/>
      <c r="D149" s="87"/>
      <c r="E149" s="87"/>
      <c r="F149" s="87"/>
      <c r="G149" s="12"/>
      <c r="H149" s="12"/>
      <c r="I149" s="12"/>
      <c r="J149" s="12"/>
      <c r="K149" s="12"/>
      <c r="L149" s="32" t="str">
        <f t="shared" si="4"/>
        <v/>
      </c>
    </row>
    <row r="150" spans="2:12">
      <c r="B150" s="87"/>
      <c r="C150" s="87"/>
      <c r="D150" s="87"/>
      <c r="E150" s="87"/>
      <c r="F150" s="87"/>
      <c r="G150" s="12"/>
      <c r="H150" s="12"/>
      <c r="I150" s="12"/>
      <c r="J150" s="12"/>
      <c r="K150" s="12"/>
      <c r="L150" s="32" t="str">
        <f t="shared" si="4"/>
        <v/>
      </c>
    </row>
    <row r="151" spans="2:12">
      <c r="B151" s="87"/>
      <c r="C151" s="87"/>
      <c r="D151" s="87"/>
      <c r="E151" s="87"/>
      <c r="F151" s="87"/>
      <c r="G151" s="12"/>
      <c r="H151" s="12"/>
      <c r="I151" s="12"/>
      <c r="J151" s="12"/>
      <c r="K151" s="12"/>
      <c r="L151" s="32" t="str">
        <f t="shared" si="4"/>
        <v/>
      </c>
    </row>
    <row r="152" spans="2:12">
      <c r="B152" s="87"/>
      <c r="C152" s="87"/>
      <c r="D152" s="87"/>
      <c r="E152" s="87"/>
      <c r="F152" s="87"/>
      <c r="G152" s="12"/>
      <c r="H152" s="12"/>
      <c r="I152" s="12"/>
      <c r="J152" s="12"/>
      <c r="K152" s="12"/>
      <c r="L152" s="32" t="str">
        <f t="shared" si="4"/>
        <v/>
      </c>
    </row>
    <row r="153" spans="2:12">
      <c r="B153" s="87"/>
      <c r="C153" s="87"/>
      <c r="D153" s="87"/>
      <c r="E153" s="87"/>
      <c r="F153" s="87"/>
      <c r="G153" s="118" t="s">
        <v>326</v>
      </c>
      <c r="H153" s="118"/>
      <c r="I153" s="118"/>
      <c r="J153" s="118"/>
      <c r="K153" s="118"/>
      <c r="L153" s="32">
        <f>SUM(L131:L152)</f>
        <v>61.650000000000006</v>
      </c>
    </row>
    <row r="155" spans="2:12">
      <c r="B155" s="118" t="s">
        <v>333</v>
      </c>
      <c r="C155" s="87" t="s">
        <v>334</v>
      </c>
      <c r="D155" s="118" t="s">
        <v>17</v>
      </c>
      <c r="E155" s="87" t="str">
        <f>'PPTO GENERAL'!B41</f>
        <v>1.1.6</v>
      </c>
      <c r="F155" s="40" t="s">
        <v>335</v>
      </c>
      <c r="G155" s="118" t="s">
        <v>336</v>
      </c>
      <c r="H155" s="118" t="s">
        <v>352</v>
      </c>
      <c r="I155" s="118"/>
      <c r="J155" s="118"/>
      <c r="K155" s="40" t="s">
        <v>338</v>
      </c>
      <c r="L155" s="12" t="s">
        <v>34</v>
      </c>
    </row>
    <row r="156" spans="2:12">
      <c r="B156" s="118"/>
      <c r="C156" s="87"/>
      <c r="D156" s="118"/>
      <c r="E156" s="87"/>
      <c r="F156" s="87" t="str">
        <f>'PPTO GENERAL'!C41</f>
        <v>Demolición de muros en mamposteria de bloque de arcilla E=0.15 m</v>
      </c>
      <c r="G156" s="118"/>
      <c r="H156" s="118"/>
      <c r="I156" s="118"/>
      <c r="J156" s="118"/>
      <c r="K156" s="117" t="s">
        <v>339</v>
      </c>
      <c r="L156" s="117" t="s">
        <v>340</v>
      </c>
    </row>
    <row r="157" spans="2:12">
      <c r="B157" s="118"/>
      <c r="C157" s="87"/>
      <c r="D157" s="118"/>
      <c r="E157" s="87"/>
      <c r="F157" s="87"/>
      <c r="G157" s="118"/>
      <c r="H157" s="25" t="s">
        <v>341</v>
      </c>
      <c r="I157" s="25" t="s">
        <v>342</v>
      </c>
      <c r="J157" s="25" t="s">
        <v>343</v>
      </c>
      <c r="K157" s="117"/>
      <c r="L157" s="117"/>
    </row>
    <row r="158" spans="2:12">
      <c r="B158" s="87"/>
      <c r="C158" s="87"/>
      <c r="D158" s="87"/>
      <c r="E158" s="87"/>
      <c r="F158" s="87"/>
      <c r="G158" s="12" t="s">
        <v>344</v>
      </c>
      <c r="H158" s="12"/>
      <c r="I158" s="12">
        <f>(1.92*3)+(5.14*2)</f>
        <v>16.04</v>
      </c>
      <c r="J158" s="12">
        <v>2.82</v>
      </c>
      <c r="K158" s="12"/>
      <c r="L158" s="32">
        <f t="shared" ref="L158:L178" si="5">IF(COUNT(H158:K158),IF(COUNT(H158),H158,1)*IF(COUNT(I158),I158,1)*IF(COUNT(J158),J158,1)*IF(COUNT(K158),K158,1),"")</f>
        <v>45.232799999999997</v>
      </c>
    </row>
    <row r="159" spans="2:12">
      <c r="B159" s="87"/>
      <c r="C159" s="87"/>
      <c r="D159" s="87"/>
      <c r="E159" s="87"/>
      <c r="F159" s="87"/>
      <c r="G159" s="12" t="s">
        <v>201</v>
      </c>
      <c r="H159" s="12"/>
      <c r="I159" s="12">
        <v>0.85</v>
      </c>
      <c r="J159" s="12">
        <v>2.1</v>
      </c>
      <c r="K159" s="12">
        <v>-2</v>
      </c>
      <c r="L159" s="32">
        <f t="shared" si="5"/>
        <v>-3.57</v>
      </c>
    </row>
    <row r="160" spans="2:12">
      <c r="B160" s="87"/>
      <c r="C160" s="87"/>
      <c r="D160" s="87"/>
      <c r="E160" s="87"/>
      <c r="F160" s="87"/>
      <c r="G160" s="12" t="s">
        <v>236</v>
      </c>
      <c r="H160" s="12"/>
      <c r="I160" s="12">
        <f>0.74+2.95+0.42</f>
        <v>4.1100000000000003</v>
      </c>
      <c r="J160" s="12">
        <v>2.58</v>
      </c>
      <c r="K160" s="12"/>
      <c r="L160" s="32">
        <f t="shared" si="5"/>
        <v>10.603800000000001</v>
      </c>
    </row>
    <row r="161" spans="2:12">
      <c r="B161" s="87"/>
      <c r="C161" s="87"/>
      <c r="D161" s="87"/>
      <c r="E161" s="87"/>
      <c r="F161" s="87"/>
      <c r="G161" s="12" t="s">
        <v>201</v>
      </c>
      <c r="H161" s="12"/>
      <c r="I161" s="12">
        <v>0.78</v>
      </c>
      <c r="J161" s="12">
        <v>2.1</v>
      </c>
      <c r="K161" s="12">
        <v>-2</v>
      </c>
      <c r="L161" s="32">
        <f t="shared" si="5"/>
        <v>-3.2760000000000002</v>
      </c>
    </row>
    <row r="162" spans="2:12">
      <c r="B162" s="87"/>
      <c r="C162" s="87"/>
      <c r="D162" s="87"/>
      <c r="E162" s="87"/>
      <c r="F162" s="87"/>
      <c r="G162" s="12" t="s">
        <v>347</v>
      </c>
      <c r="H162" s="12"/>
      <c r="I162" s="12">
        <f>0.42+4.17+4+4+4.22+0.79</f>
        <v>17.599999999999998</v>
      </c>
      <c r="J162" s="12">
        <v>1.1599999999999999</v>
      </c>
      <c r="K162" s="12"/>
      <c r="L162" s="32">
        <f t="shared" si="5"/>
        <v>20.415999999999997</v>
      </c>
    </row>
    <row r="163" spans="2:12">
      <c r="B163" s="87"/>
      <c r="C163" s="87"/>
      <c r="D163" s="87"/>
      <c r="E163" s="87"/>
      <c r="F163" s="87"/>
      <c r="G163" s="12" t="s">
        <v>362</v>
      </c>
      <c r="H163" s="12"/>
      <c r="I163" s="12">
        <v>1.06</v>
      </c>
      <c r="J163" s="12">
        <v>2.1</v>
      </c>
      <c r="K163" s="12"/>
      <c r="L163" s="32">
        <f t="shared" si="5"/>
        <v>2.2260000000000004</v>
      </c>
    </row>
    <row r="164" spans="2:12">
      <c r="B164" s="87"/>
      <c r="C164" s="87"/>
      <c r="D164" s="87"/>
      <c r="E164" s="87"/>
      <c r="F164" s="87"/>
      <c r="G164" s="12"/>
      <c r="H164" s="12"/>
      <c r="I164" s="12"/>
      <c r="J164" s="12"/>
      <c r="K164" s="12"/>
      <c r="L164" s="32" t="str">
        <f t="shared" si="5"/>
        <v/>
      </c>
    </row>
    <row r="165" spans="2:12">
      <c r="B165" s="87"/>
      <c r="C165" s="87"/>
      <c r="D165" s="87"/>
      <c r="E165" s="87"/>
      <c r="F165" s="87"/>
      <c r="G165" s="12"/>
      <c r="H165" s="12"/>
      <c r="I165" s="12"/>
      <c r="J165" s="12"/>
      <c r="K165" s="12"/>
      <c r="L165" s="32" t="str">
        <f t="shared" si="5"/>
        <v/>
      </c>
    </row>
    <row r="166" spans="2:12">
      <c r="B166" s="87"/>
      <c r="C166" s="87"/>
      <c r="D166" s="87"/>
      <c r="E166" s="87"/>
      <c r="F166" s="87"/>
      <c r="G166" s="12"/>
      <c r="H166" s="12"/>
      <c r="I166" s="12"/>
      <c r="J166" s="12"/>
      <c r="K166" s="12"/>
      <c r="L166" s="32" t="str">
        <f t="shared" si="5"/>
        <v/>
      </c>
    </row>
    <row r="167" spans="2:12">
      <c r="B167" s="87"/>
      <c r="C167" s="87"/>
      <c r="D167" s="87"/>
      <c r="E167" s="87"/>
      <c r="F167" s="87"/>
      <c r="G167" s="42"/>
      <c r="H167" s="12"/>
      <c r="I167" s="12"/>
      <c r="J167" s="12"/>
      <c r="K167" s="12"/>
      <c r="L167" s="32" t="str">
        <f t="shared" si="5"/>
        <v/>
      </c>
    </row>
    <row r="168" spans="2:12">
      <c r="B168" s="87"/>
      <c r="C168" s="87"/>
      <c r="D168" s="87"/>
      <c r="E168" s="87"/>
      <c r="F168" s="87"/>
      <c r="G168" s="12"/>
      <c r="H168" s="12"/>
      <c r="I168" s="12"/>
      <c r="J168" s="12"/>
      <c r="K168" s="12"/>
      <c r="L168" s="32" t="str">
        <f t="shared" si="5"/>
        <v/>
      </c>
    </row>
    <row r="169" spans="2:12">
      <c r="B169" s="87"/>
      <c r="C169" s="87"/>
      <c r="D169" s="87"/>
      <c r="E169" s="87"/>
      <c r="F169" s="87"/>
      <c r="G169" s="12"/>
      <c r="H169" s="12"/>
      <c r="I169" s="12"/>
      <c r="J169" s="12"/>
      <c r="K169" s="12"/>
      <c r="L169" s="32" t="str">
        <f t="shared" si="5"/>
        <v/>
      </c>
    </row>
    <row r="170" spans="2:12">
      <c r="B170" s="87"/>
      <c r="C170" s="87"/>
      <c r="D170" s="87"/>
      <c r="E170" s="87"/>
      <c r="F170" s="87"/>
      <c r="G170" s="12"/>
      <c r="H170" s="12"/>
      <c r="I170" s="12"/>
      <c r="J170" s="12"/>
      <c r="K170" s="12"/>
      <c r="L170" s="32" t="str">
        <f t="shared" si="5"/>
        <v/>
      </c>
    </row>
    <row r="171" spans="2:12">
      <c r="B171" s="87"/>
      <c r="C171" s="87"/>
      <c r="D171" s="87"/>
      <c r="E171" s="87"/>
      <c r="F171" s="87"/>
      <c r="G171" s="12"/>
      <c r="H171" s="12"/>
      <c r="I171" s="12"/>
      <c r="J171" s="12"/>
      <c r="K171" s="12"/>
      <c r="L171" s="32" t="str">
        <f t="shared" si="5"/>
        <v/>
      </c>
    </row>
    <row r="172" spans="2:12">
      <c r="B172" s="87"/>
      <c r="C172" s="87"/>
      <c r="D172" s="87"/>
      <c r="E172" s="87"/>
      <c r="F172" s="87"/>
      <c r="G172" s="12"/>
      <c r="H172" s="12"/>
      <c r="I172" s="12"/>
      <c r="J172" s="12"/>
      <c r="K172" s="12"/>
      <c r="L172" s="32" t="str">
        <f t="shared" si="5"/>
        <v/>
      </c>
    </row>
    <row r="173" spans="2:12">
      <c r="B173" s="87"/>
      <c r="C173" s="87"/>
      <c r="D173" s="87"/>
      <c r="E173" s="87"/>
      <c r="F173" s="87"/>
      <c r="G173" s="12"/>
      <c r="H173" s="12"/>
      <c r="I173" s="12"/>
      <c r="J173" s="12"/>
      <c r="K173" s="12"/>
      <c r="L173" s="32"/>
    </row>
    <row r="174" spans="2:12">
      <c r="B174" s="87"/>
      <c r="C174" s="87"/>
      <c r="D174" s="87"/>
      <c r="E174" s="87"/>
      <c r="F174" s="87"/>
      <c r="G174" s="12"/>
      <c r="H174" s="12"/>
      <c r="I174" s="12"/>
      <c r="J174" s="12"/>
      <c r="K174" s="12"/>
      <c r="L174" s="32" t="str">
        <f t="shared" si="5"/>
        <v/>
      </c>
    </row>
    <row r="175" spans="2:12">
      <c r="B175" s="87"/>
      <c r="C175" s="87"/>
      <c r="D175" s="87"/>
      <c r="E175" s="87"/>
      <c r="F175" s="87"/>
      <c r="G175" s="42"/>
      <c r="H175" s="12"/>
      <c r="I175" s="12"/>
      <c r="J175" s="12"/>
      <c r="K175" s="12"/>
      <c r="L175" s="32" t="str">
        <f t="shared" si="5"/>
        <v/>
      </c>
    </row>
    <row r="176" spans="2:12">
      <c r="B176" s="87"/>
      <c r="C176" s="87"/>
      <c r="D176" s="87"/>
      <c r="E176" s="87"/>
      <c r="F176" s="87"/>
      <c r="G176" s="12"/>
      <c r="H176" s="12"/>
      <c r="I176" s="12"/>
      <c r="J176" s="12"/>
      <c r="K176" s="12"/>
      <c r="L176" s="32" t="str">
        <f t="shared" si="5"/>
        <v/>
      </c>
    </row>
    <row r="177" spans="2:12">
      <c r="B177" s="87"/>
      <c r="C177" s="87"/>
      <c r="D177" s="87"/>
      <c r="E177" s="87"/>
      <c r="F177" s="87"/>
      <c r="G177" s="12"/>
      <c r="H177" s="12"/>
      <c r="I177" s="12"/>
      <c r="J177" s="12"/>
      <c r="K177" s="12"/>
      <c r="L177" s="32" t="str">
        <f t="shared" si="5"/>
        <v/>
      </c>
    </row>
    <row r="178" spans="2:12">
      <c r="B178" s="87"/>
      <c r="C178" s="87"/>
      <c r="D178" s="87"/>
      <c r="E178" s="87"/>
      <c r="F178" s="87"/>
      <c r="G178" s="12"/>
      <c r="H178" s="12"/>
      <c r="I178" s="12"/>
      <c r="J178" s="12"/>
      <c r="K178" s="12"/>
      <c r="L178" s="32" t="str">
        <f t="shared" si="5"/>
        <v/>
      </c>
    </row>
    <row r="179" spans="2:12">
      <c r="B179" s="87"/>
      <c r="C179" s="87"/>
      <c r="D179" s="87"/>
      <c r="E179" s="87"/>
      <c r="F179" s="87"/>
      <c r="G179" s="118" t="s">
        <v>326</v>
      </c>
      <c r="H179" s="118"/>
      <c r="I179" s="118"/>
      <c r="J179" s="118"/>
      <c r="K179" s="118"/>
      <c r="L179" s="32">
        <f>SUM(L158:L178)</f>
        <v>71.632599999999996</v>
      </c>
    </row>
    <row r="181" spans="2:12">
      <c r="B181" s="118" t="s">
        <v>333</v>
      </c>
      <c r="C181" s="87" t="s">
        <v>334</v>
      </c>
      <c r="D181" s="118" t="s">
        <v>17</v>
      </c>
      <c r="E181" s="87" t="str">
        <f>'PPTO GENERAL'!B43</f>
        <v>1.2.1</v>
      </c>
      <c r="F181" s="40" t="s">
        <v>335</v>
      </c>
      <c r="G181" s="118" t="s">
        <v>336</v>
      </c>
      <c r="H181" s="118" t="s">
        <v>352</v>
      </c>
      <c r="I181" s="118"/>
      <c r="J181" s="118"/>
      <c r="K181" s="40" t="s">
        <v>338</v>
      </c>
      <c r="L181" s="12" t="s">
        <v>30</v>
      </c>
    </row>
    <row r="182" spans="2:12">
      <c r="B182" s="118"/>
      <c r="C182" s="87"/>
      <c r="D182" s="118"/>
      <c r="E182" s="87"/>
      <c r="F182" s="87" t="str">
        <f>'PPTO GENERAL'!C43</f>
        <v>Excavaciones para obras con retrocargador (Incluye cargue de residuos)</v>
      </c>
      <c r="G182" s="118"/>
      <c r="H182" s="118"/>
      <c r="I182" s="118"/>
      <c r="J182" s="118"/>
      <c r="K182" s="117" t="s">
        <v>339</v>
      </c>
      <c r="L182" s="117" t="s">
        <v>340</v>
      </c>
    </row>
    <row r="183" spans="2:12">
      <c r="B183" s="118"/>
      <c r="C183" s="87"/>
      <c r="D183" s="118"/>
      <c r="E183" s="87"/>
      <c r="F183" s="87"/>
      <c r="G183" s="118"/>
      <c r="H183" s="25" t="s">
        <v>341</v>
      </c>
      <c r="I183" s="25" t="s">
        <v>342</v>
      </c>
      <c r="J183" s="25" t="s">
        <v>343</v>
      </c>
      <c r="K183" s="117"/>
      <c r="L183" s="117"/>
    </row>
    <row r="184" spans="2:12">
      <c r="B184" s="87"/>
      <c r="C184" s="87"/>
      <c r="D184" s="87"/>
      <c r="E184" s="87"/>
      <c r="F184" s="87"/>
      <c r="G184" s="12" t="s">
        <v>363</v>
      </c>
      <c r="H184" s="120">
        <v>41.27</v>
      </c>
      <c r="I184" s="121"/>
      <c r="J184" s="12">
        <v>0.55000000000000004</v>
      </c>
      <c r="K184" s="12"/>
      <c r="L184" s="32">
        <f t="shared" ref="L184:L205" si="6">IF(COUNT(H184:K184),IF(COUNT(H184),H184,1)*IF(COUNT(I184),I184,1)*IF(COUNT(J184),J184,1)*IF(COUNT(K184),K184,1),"")</f>
        <v>22.698500000000003</v>
      </c>
    </row>
    <row r="185" spans="2:12">
      <c r="B185" s="87"/>
      <c r="C185" s="87"/>
      <c r="D185" s="87"/>
      <c r="E185" s="87"/>
      <c r="F185" s="87"/>
      <c r="G185" s="12" t="s">
        <v>357</v>
      </c>
      <c r="H185" s="12">
        <v>4.4800000000000004</v>
      </c>
      <c r="I185" s="12">
        <v>1.44</v>
      </c>
      <c r="J185" s="12">
        <v>0.55000000000000004</v>
      </c>
      <c r="K185" s="12"/>
      <c r="L185" s="32">
        <f t="shared" si="6"/>
        <v>3.5481600000000002</v>
      </c>
    </row>
    <row r="186" spans="2:12">
      <c r="B186" s="87"/>
      <c r="C186" s="87"/>
      <c r="D186" s="87"/>
      <c r="E186" s="87"/>
      <c r="F186" s="87"/>
      <c r="G186" s="12" t="s">
        <v>364</v>
      </c>
      <c r="H186" s="12">
        <v>0.5</v>
      </c>
      <c r="I186" s="12">
        <v>8</v>
      </c>
      <c r="J186" s="12">
        <v>0.55000000000000004</v>
      </c>
      <c r="K186" s="12"/>
      <c r="L186" s="32">
        <f t="shared" si="6"/>
        <v>2.2000000000000002</v>
      </c>
    </row>
    <row r="187" spans="2:12">
      <c r="B187" s="87"/>
      <c r="C187" s="87"/>
      <c r="D187" s="87"/>
      <c r="E187" s="87"/>
      <c r="F187" s="87"/>
      <c r="G187" s="12" t="s">
        <v>365</v>
      </c>
      <c r="H187" s="12">
        <v>0.5</v>
      </c>
      <c r="I187" s="12">
        <v>5</v>
      </c>
      <c r="J187" s="12">
        <v>0.55000000000000004</v>
      </c>
      <c r="K187" s="12">
        <v>2</v>
      </c>
      <c r="L187" s="32">
        <f t="shared" si="6"/>
        <v>2.75</v>
      </c>
    </row>
    <row r="188" spans="2:12">
      <c r="B188" s="87"/>
      <c r="C188" s="87"/>
      <c r="D188" s="87"/>
      <c r="E188" s="87"/>
      <c r="F188" s="87"/>
      <c r="G188" s="12"/>
      <c r="H188" s="12"/>
      <c r="I188" s="12"/>
      <c r="J188" s="12"/>
      <c r="K188" s="12"/>
      <c r="L188" s="32" t="str">
        <f t="shared" si="6"/>
        <v/>
      </c>
    </row>
    <row r="189" spans="2:12">
      <c r="B189" s="87"/>
      <c r="C189" s="87"/>
      <c r="D189" s="87"/>
      <c r="E189" s="87"/>
      <c r="F189" s="87"/>
      <c r="G189" s="12"/>
      <c r="H189" s="12"/>
      <c r="I189" s="12"/>
      <c r="J189" s="12"/>
      <c r="K189" s="12"/>
      <c r="L189" s="32" t="str">
        <f t="shared" si="6"/>
        <v/>
      </c>
    </row>
    <row r="190" spans="2:12">
      <c r="B190" s="87"/>
      <c r="C190" s="87"/>
      <c r="D190" s="87"/>
      <c r="E190" s="87"/>
      <c r="F190" s="87"/>
      <c r="G190" s="12"/>
      <c r="H190" s="12"/>
      <c r="I190" s="12"/>
      <c r="J190" s="12"/>
      <c r="K190" s="12"/>
      <c r="L190" s="32" t="str">
        <f t="shared" si="6"/>
        <v/>
      </c>
    </row>
    <row r="191" spans="2:12">
      <c r="B191" s="87"/>
      <c r="C191" s="87"/>
      <c r="D191" s="87"/>
      <c r="E191" s="87"/>
      <c r="F191" s="87"/>
      <c r="G191" s="12"/>
      <c r="H191" s="12"/>
      <c r="I191" s="12"/>
      <c r="J191" s="12"/>
      <c r="K191" s="12"/>
      <c r="L191" s="32" t="str">
        <f t="shared" si="6"/>
        <v/>
      </c>
    </row>
    <row r="192" spans="2:12">
      <c r="B192" s="87"/>
      <c r="C192" s="87"/>
      <c r="D192" s="87"/>
      <c r="E192" s="87"/>
      <c r="F192" s="87"/>
      <c r="G192" s="12"/>
      <c r="H192" s="12"/>
      <c r="I192" s="12"/>
      <c r="J192" s="12"/>
      <c r="K192" s="12"/>
      <c r="L192" s="32" t="str">
        <f t="shared" si="6"/>
        <v/>
      </c>
    </row>
    <row r="193" spans="2:12">
      <c r="B193" s="87"/>
      <c r="C193" s="87"/>
      <c r="D193" s="87"/>
      <c r="E193" s="87"/>
      <c r="F193" s="87"/>
      <c r="G193" s="12"/>
      <c r="H193" s="12"/>
      <c r="I193" s="12"/>
      <c r="J193" s="12"/>
      <c r="K193" s="12"/>
      <c r="L193" s="32" t="str">
        <f t="shared" si="6"/>
        <v/>
      </c>
    </row>
    <row r="194" spans="2:12">
      <c r="B194" s="87"/>
      <c r="C194" s="87"/>
      <c r="D194" s="87"/>
      <c r="E194" s="87"/>
      <c r="F194" s="87"/>
      <c r="G194" s="12"/>
      <c r="H194" s="12"/>
      <c r="I194" s="12"/>
      <c r="J194" s="12"/>
      <c r="K194" s="12"/>
      <c r="L194" s="32" t="str">
        <f t="shared" si="6"/>
        <v/>
      </c>
    </row>
    <row r="195" spans="2:12">
      <c r="B195" s="87"/>
      <c r="C195" s="87"/>
      <c r="D195" s="87"/>
      <c r="E195" s="87"/>
      <c r="F195" s="87"/>
      <c r="G195" s="12"/>
      <c r="H195" s="12"/>
      <c r="I195" s="12"/>
      <c r="J195" s="12"/>
      <c r="K195" s="12"/>
      <c r="L195" s="32" t="str">
        <f t="shared" si="6"/>
        <v/>
      </c>
    </row>
    <row r="196" spans="2:12">
      <c r="B196" s="87"/>
      <c r="C196" s="87"/>
      <c r="D196" s="87"/>
      <c r="E196" s="87"/>
      <c r="F196" s="87"/>
      <c r="G196" s="12"/>
      <c r="H196" s="12"/>
      <c r="I196" s="12"/>
      <c r="J196" s="12"/>
      <c r="K196" s="12"/>
      <c r="L196" s="32" t="str">
        <f t="shared" si="6"/>
        <v/>
      </c>
    </row>
    <row r="197" spans="2:12">
      <c r="B197" s="87"/>
      <c r="C197" s="87"/>
      <c r="D197" s="87"/>
      <c r="E197" s="87"/>
      <c r="F197" s="87"/>
      <c r="G197" s="12"/>
      <c r="H197" s="12"/>
      <c r="I197" s="12"/>
      <c r="J197" s="12"/>
      <c r="K197" s="12"/>
      <c r="L197" s="32" t="str">
        <f t="shared" si="6"/>
        <v/>
      </c>
    </row>
    <row r="198" spans="2:12">
      <c r="B198" s="87"/>
      <c r="C198" s="87"/>
      <c r="D198" s="87"/>
      <c r="E198" s="87"/>
      <c r="F198" s="87"/>
      <c r="G198" s="12"/>
      <c r="H198" s="12"/>
      <c r="I198" s="12"/>
      <c r="J198" s="12"/>
      <c r="K198" s="12"/>
      <c r="L198" s="32" t="str">
        <f t="shared" si="6"/>
        <v/>
      </c>
    </row>
    <row r="199" spans="2:12">
      <c r="B199" s="87"/>
      <c r="C199" s="87"/>
      <c r="D199" s="87"/>
      <c r="E199" s="87"/>
      <c r="F199" s="87"/>
      <c r="G199" s="12"/>
      <c r="H199" s="12"/>
      <c r="I199" s="12"/>
      <c r="J199" s="12"/>
      <c r="K199" s="12"/>
      <c r="L199" s="32" t="str">
        <f t="shared" si="6"/>
        <v/>
      </c>
    </row>
    <row r="200" spans="2:12">
      <c r="B200" s="87"/>
      <c r="C200" s="87"/>
      <c r="D200" s="87"/>
      <c r="E200" s="87"/>
      <c r="F200" s="87"/>
      <c r="G200" s="12"/>
      <c r="H200" s="12"/>
      <c r="I200" s="12"/>
      <c r="J200" s="12"/>
      <c r="K200" s="12"/>
      <c r="L200" s="32" t="str">
        <f t="shared" si="6"/>
        <v/>
      </c>
    </row>
    <row r="201" spans="2:12">
      <c r="B201" s="87"/>
      <c r="C201" s="87"/>
      <c r="D201" s="87"/>
      <c r="E201" s="87"/>
      <c r="F201" s="87"/>
      <c r="G201" s="12"/>
      <c r="H201" s="12"/>
      <c r="I201" s="12"/>
      <c r="J201" s="12"/>
      <c r="K201" s="12"/>
      <c r="L201" s="32" t="str">
        <f t="shared" si="6"/>
        <v/>
      </c>
    </row>
    <row r="202" spans="2:12">
      <c r="B202" s="87"/>
      <c r="C202" s="87"/>
      <c r="D202" s="87"/>
      <c r="E202" s="87"/>
      <c r="F202" s="87"/>
      <c r="G202" s="12"/>
      <c r="H202" s="12"/>
      <c r="I202" s="12"/>
      <c r="J202" s="12"/>
      <c r="K202" s="12"/>
      <c r="L202" s="32" t="str">
        <f t="shared" si="6"/>
        <v/>
      </c>
    </row>
    <row r="203" spans="2:12">
      <c r="B203" s="87"/>
      <c r="C203" s="87"/>
      <c r="D203" s="87"/>
      <c r="E203" s="87"/>
      <c r="F203" s="87"/>
      <c r="G203" s="12"/>
      <c r="H203" s="12"/>
      <c r="I203" s="12"/>
      <c r="J203" s="12"/>
      <c r="K203" s="12"/>
      <c r="L203" s="32" t="str">
        <f t="shared" si="6"/>
        <v/>
      </c>
    </row>
    <row r="204" spans="2:12">
      <c r="B204" s="87"/>
      <c r="C204" s="87"/>
      <c r="D204" s="87"/>
      <c r="E204" s="87"/>
      <c r="F204" s="87"/>
      <c r="G204" s="12"/>
      <c r="H204" s="12"/>
      <c r="I204" s="12"/>
      <c r="J204" s="12"/>
      <c r="K204" s="12"/>
      <c r="L204" s="32" t="str">
        <f t="shared" si="6"/>
        <v/>
      </c>
    </row>
    <row r="205" spans="2:12">
      <c r="B205" s="87"/>
      <c r="C205" s="87"/>
      <c r="D205" s="87"/>
      <c r="E205" s="87"/>
      <c r="F205" s="87"/>
      <c r="G205" s="12"/>
      <c r="H205" s="12"/>
      <c r="I205" s="12"/>
      <c r="J205" s="12"/>
      <c r="K205" s="12"/>
      <c r="L205" s="32" t="str">
        <f t="shared" si="6"/>
        <v/>
      </c>
    </row>
    <row r="206" spans="2:12">
      <c r="B206" s="87"/>
      <c r="C206" s="87"/>
      <c r="D206" s="87"/>
      <c r="E206" s="87"/>
      <c r="F206" s="87"/>
      <c r="G206" s="118" t="s">
        <v>326</v>
      </c>
      <c r="H206" s="118"/>
      <c r="I206" s="118"/>
      <c r="J206" s="118"/>
      <c r="K206" s="118"/>
      <c r="L206" s="32">
        <f>SUM(L184:L205)</f>
        <v>31.196660000000001</v>
      </c>
    </row>
    <row r="208" spans="2:12">
      <c r="B208" s="118" t="s">
        <v>333</v>
      </c>
      <c r="C208" s="87" t="s">
        <v>334</v>
      </c>
      <c r="D208" s="118" t="s">
        <v>17</v>
      </c>
      <c r="E208" s="87" t="str">
        <f>'PPTO GENERAL'!B46</f>
        <v>1.3.1</v>
      </c>
      <c r="F208" s="40" t="s">
        <v>335</v>
      </c>
      <c r="G208" s="118" t="s">
        <v>336</v>
      </c>
      <c r="H208" s="118" t="s">
        <v>352</v>
      </c>
      <c r="I208" s="118"/>
      <c r="J208" s="118"/>
      <c r="K208" s="40" t="s">
        <v>338</v>
      </c>
      <c r="L208" s="12" t="s">
        <v>20</v>
      </c>
    </row>
    <row r="209" spans="2:12">
      <c r="B209" s="118"/>
      <c r="C209" s="87"/>
      <c r="D209" s="118"/>
      <c r="E209" s="87"/>
      <c r="F209" s="87" t="str">
        <f>'PPTO GENERAL'!C46</f>
        <v>Desmonte de luminaria de 70 W</v>
      </c>
      <c r="G209" s="118"/>
      <c r="H209" s="118"/>
      <c r="I209" s="118"/>
      <c r="J209" s="118"/>
      <c r="K209" s="117" t="s">
        <v>339</v>
      </c>
      <c r="L209" s="117" t="s">
        <v>340</v>
      </c>
    </row>
    <row r="210" spans="2:12">
      <c r="B210" s="118"/>
      <c r="C210" s="87"/>
      <c r="D210" s="118"/>
      <c r="E210" s="87"/>
      <c r="F210" s="87"/>
      <c r="G210" s="118"/>
      <c r="H210" s="25" t="s">
        <v>341</v>
      </c>
      <c r="I210" s="25" t="s">
        <v>342</v>
      </c>
      <c r="J210" s="25" t="s">
        <v>343</v>
      </c>
      <c r="K210" s="117"/>
      <c r="L210" s="117"/>
    </row>
    <row r="211" spans="2:12">
      <c r="B211" s="87"/>
      <c r="C211" s="87"/>
      <c r="D211" s="87"/>
      <c r="E211" s="87"/>
      <c r="F211" s="87"/>
      <c r="G211" s="12" t="s">
        <v>366</v>
      </c>
      <c r="H211" s="12"/>
      <c r="I211" s="12"/>
      <c r="J211" s="12"/>
      <c r="K211" s="12">
        <v>14</v>
      </c>
      <c r="L211" s="32">
        <f t="shared" ref="L211:L232" si="7">IF(COUNT(H211:K211),IF(COUNT(H211),H211,1)*IF(COUNT(I211),I211,1)*IF(COUNT(J211),J211,1)*IF(COUNT(K211),K211,1),"")</f>
        <v>14</v>
      </c>
    </row>
    <row r="212" spans="2:12">
      <c r="B212" s="87"/>
      <c r="C212" s="87"/>
      <c r="D212" s="87"/>
      <c r="E212" s="87"/>
      <c r="F212" s="87"/>
      <c r="G212" s="12" t="s">
        <v>367</v>
      </c>
      <c r="H212" s="12"/>
      <c r="I212" s="12"/>
      <c r="J212" s="12"/>
      <c r="K212" s="12">
        <v>1</v>
      </c>
      <c r="L212" s="32">
        <f t="shared" si="7"/>
        <v>1</v>
      </c>
    </row>
    <row r="213" spans="2:12">
      <c r="B213" s="87"/>
      <c r="C213" s="87"/>
      <c r="D213" s="87"/>
      <c r="E213" s="87"/>
      <c r="F213" s="87"/>
      <c r="G213" s="12"/>
      <c r="H213" s="12"/>
      <c r="I213" s="12"/>
      <c r="J213" s="12"/>
      <c r="K213" s="12"/>
      <c r="L213" s="32" t="str">
        <f t="shared" si="7"/>
        <v/>
      </c>
    </row>
    <row r="214" spans="2:12">
      <c r="B214" s="87"/>
      <c r="C214" s="87"/>
      <c r="D214" s="87"/>
      <c r="E214" s="87"/>
      <c r="F214" s="87"/>
      <c r="G214" s="12"/>
      <c r="H214" s="12"/>
      <c r="I214" s="12"/>
      <c r="J214" s="12"/>
      <c r="K214" s="12"/>
      <c r="L214" s="32" t="str">
        <f t="shared" si="7"/>
        <v/>
      </c>
    </row>
    <row r="215" spans="2:12">
      <c r="B215" s="87"/>
      <c r="C215" s="87"/>
      <c r="D215" s="87"/>
      <c r="E215" s="87"/>
      <c r="F215" s="87"/>
      <c r="G215" s="12"/>
      <c r="H215" s="12"/>
      <c r="I215" s="12"/>
      <c r="J215" s="12"/>
      <c r="K215" s="12"/>
      <c r="L215" s="32" t="str">
        <f t="shared" si="7"/>
        <v/>
      </c>
    </row>
    <row r="216" spans="2:12">
      <c r="B216" s="87"/>
      <c r="C216" s="87"/>
      <c r="D216" s="87"/>
      <c r="E216" s="87"/>
      <c r="F216" s="87"/>
      <c r="G216" s="12"/>
      <c r="H216" s="12"/>
      <c r="I216" s="12"/>
      <c r="J216" s="12"/>
      <c r="K216" s="12"/>
      <c r="L216" s="32" t="str">
        <f t="shared" si="7"/>
        <v/>
      </c>
    </row>
    <row r="217" spans="2:12">
      <c r="B217" s="87"/>
      <c r="C217" s="87"/>
      <c r="D217" s="87"/>
      <c r="E217" s="87"/>
      <c r="F217" s="87"/>
      <c r="G217" s="12"/>
      <c r="H217" s="12"/>
      <c r="I217" s="12"/>
      <c r="J217" s="12"/>
      <c r="K217" s="12"/>
      <c r="L217" s="32" t="str">
        <f t="shared" si="7"/>
        <v/>
      </c>
    </row>
    <row r="218" spans="2:12">
      <c r="B218" s="87"/>
      <c r="C218" s="87"/>
      <c r="D218" s="87"/>
      <c r="E218" s="87"/>
      <c r="F218" s="87"/>
      <c r="G218" s="12"/>
      <c r="H218" s="12"/>
      <c r="I218" s="12"/>
      <c r="J218" s="12"/>
      <c r="K218" s="12"/>
      <c r="L218" s="32" t="str">
        <f t="shared" si="7"/>
        <v/>
      </c>
    </row>
    <row r="219" spans="2:12">
      <c r="B219" s="87"/>
      <c r="C219" s="87"/>
      <c r="D219" s="87"/>
      <c r="E219" s="87"/>
      <c r="F219" s="87"/>
      <c r="G219" s="12"/>
      <c r="H219" s="12"/>
      <c r="I219" s="12"/>
      <c r="J219" s="12"/>
      <c r="K219" s="12"/>
      <c r="L219" s="32" t="str">
        <f t="shared" si="7"/>
        <v/>
      </c>
    </row>
    <row r="220" spans="2:12">
      <c r="B220" s="87"/>
      <c r="C220" s="87"/>
      <c r="D220" s="87"/>
      <c r="E220" s="87"/>
      <c r="F220" s="87"/>
      <c r="G220" s="12"/>
      <c r="H220" s="12"/>
      <c r="I220" s="12"/>
      <c r="J220" s="12"/>
      <c r="K220" s="12"/>
      <c r="L220" s="32" t="str">
        <f t="shared" si="7"/>
        <v/>
      </c>
    </row>
    <row r="221" spans="2:12">
      <c r="B221" s="87"/>
      <c r="C221" s="87"/>
      <c r="D221" s="87"/>
      <c r="E221" s="87"/>
      <c r="F221" s="87"/>
      <c r="G221" s="12"/>
      <c r="H221" s="12"/>
      <c r="I221" s="12"/>
      <c r="J221" s="12"/>
      <c r="K221" s="12"/>
      <c r="L221" s="32" t="str">
        <f t="shared" si="7"/>
        <v/>
      </c>
    </row>
    <row r="222" spans="2:12">
      <c r="B222" s="87"/>
      <c r="C222" s="87"/>
      <c r="D222" s="87"/>
      <c r="E222" s="87"/>
      <c r="F222" s="87"/>
      <c r="G222" s="12"/>
      <c r="H222" s="12"/>
      <c r="I222" s="12"/>
      <c r="J222" s="12"/>
      <c r="K222" s="12"/>
      <c r="L222" s="32" t="str">
        <f t="shared" si="7"/>
        <v/>
      </c>
    </row>
    <row r="223" spans="2:12">
      <c r="B223" s="87"/>
      <c r="C223" s="87"/>
      <c r="D223" s="87"/>
      <c r="E223" s="87"/>
      <c r="F223" s="87"/>
      <c r="G223" s="12"/>
      <c r="H223" s="12"/>
      <c r="I223" s="12"/>
      <c r="J223" s="12"/>
      <c r="K223" s="12"/>
      <c r="L223" s="32" t="str">
        <f t="shared" si="7"/>
        <v/>
      </c>
    </row>
    <row r="224" spans="2:12">
      <c r="B224" s="87"/>
      <c r="C224" s="87"/>
      <c r="D224" s="87"/>
      <c r="E224" s="87"/>
      <c r="F224" s="87"/>
      <c r="G224" s="12"/>
      <c r="H224" s="12"/>
      <c r="I224" s="12"/>
      <c r="J224" s="12"/>
      <c r="K224" s="12"/>
      <c r="L224" s="32" t="str">
        <f t="shared" si="7"/>
        <v/>
      </c>
    </row>
    <row r="225" spans="2:12">
      <c r="B225" s="87"/>
      <c r="C225" s="87"/>
      <c r="D225" s="87"/>
      <c r="E225" s="87"/>
      <c r="F225" s="87"/>
      <c r="G225" s="12"/>
      <c r="H225" s="12"/>
      <c r="I225" s="12"/>
      <c r="J225" s="12"/>
      <c r="K225" s="12"/>
      <c r="L225" s="32" t="str">
        <f t="shared" si="7"/>
        <v/>
      </c>
    </row>
    <row r="226" spans="2:12">
      <c r="B226" s="87"/>
      <c r="C226" s="87"/>
      <c r="D226" s="87"/>
      <c r="E226" s="87"/>
      <c r="F226" s="87"/>
      <c r="G226" s="12"/>
      <c r="H226" s="12"/>
      <c r="I226" s="12"/>
      <c r="J226" s="12"/>
      <c r="K226" s="12"/>
      <c r="L226" s="32" t="str">
        <f t="shared" si="7"/>
        <v/>
      </c>
    </row>
    <row r="227" spans="2:12">
      <c r="B227" s="87"/>
      <c r="C227" s="87"/>
      <c r="D227" s="87"/>
      <c r="E227" s="87"/>
      <c r="F227" s="87"/>
      <c r="G227" s="12"/>
      <c r="H227" s="12"/>
      <c r="I227" s="12"/>
      <c r="J227" s="12"/>
      <c r="K227" s="12"/>
      <c r="L227" s="32" t="str">
        <f t="shared" si="7"/>
        <v/>
      </c>
    </row>
    <row r="228" spans="2:12">
      <c r="B228" s="87"/>
      <c r="C228" s="87"/>
      <c r="D228" s="87"/>
      <c r="E228" s="87"/>
      <c r="F228" s="87"/>
      <c r="G228" s="12"/>
      <c r="H228" s="12"/>
      <c r="I228" s="12"/>
      <c r="J228" s="12"/>
      <c r="K228" s="12"/>
      <c r="L228" s="32" t="str">
        <f t="shared" si="7"/>
        <v/>
      </c>
    </row>
    <row r="229" spans="2:12">
      <c r="B229" s="87"/>
      <c r="C229" s="87"/>
      <c r="D229" s="87"/>
      <c r="E229" s="87"/>
      <c r="F229" s="87"/>
      <c r="G229" s="12"/>
      <c r="H229" s="12"/>
      <c r="I229" s="12"/>
      <c r="J229" s="12"/>
      <c r="K229" s="12"/>
      <c r="L229" s="32" t="str">
        <f t="shared" si="7"/>
        <v/>
      </c>
    </row>
    <row r="230" spans="2:12">
      <c r="B230" s="87"/>
      <c r="C230" s="87"/>
      <c r="D230" s="87"/>
      <c r="E230" s="87"/>
      <c r="F230" s="87"/>
      <c r="G230" s="12"/>
      <c r="H230" s="12"/>
      <c r="I230" s="12"/>
      <c r="J230" s="12"/>
      <c r="K230" s="12"/>
      <c r="L230" s="32" t="str">
        <f t="shared" si="7"/>
        <v/>
      </c>
    </row>
    <row r="231" spans="2:12">
      <c r="B231" s="87"/>
      <c r="C231" s="87"/>
      <c r="D231" s="87"/>
      <c r="E231" s="87"/>
      <c r="F231" s="87"/>
      <c r="G231" s="12"/>
      <c r="H231" s="12"/>
      <c r="I231" s="12"/>
      <c r="J231" s="12"/>
      <c r="K231" s="12"/>
      <c r="L231" s="32" t="str">
        <f t="shared" si="7"/>
        <v/>
      </c>
    </row>
    <row r="232" spans="2:12">
      <c r="B232" s="87"/>
      <c r="C232" s="87"/>
      <c r="D232" s="87"/>
      <c r="E232" s="87"/>
      <c r="F232" s="87"/>
      <c r="G232" s="12"/>
      <c r="H232" s="12"/>
      <c r="I232" s="12"/>
      <c r="J232" s="12"/>
      <c r="K232" s="12"/>
      <c r="L232" s="32" t="str">
        <f t="shared" si="7"/>
        <v/>
      </c>
    </row>
    <row r="233" spans="2:12">
      <c r="B233" s="87"/>
      <c r="C233" s="87"/>
      <c r="D233" s="87"/>
      <c r="E233" s="87"/>
      <c r="F233" s="87"/>
      <c r="G233" s="118" t="s">
        <v>326</v>
      </c>
      <c r="H233" s="118"/>
      <c r="I233" s="118"/>
      <c r="J233" s="118"/>
      <c r="K233" s="118"/>
      <c r="L233" s="32">
        <f>SUM(L211:L232)</f>
        <v>15</v>
      </c>
    </row>
    <row r="235" spans="2:12">
      <c r="B235" s="118" t="s">
        <v>333</v>
      </c>
      <c r="C235" s="87" t="s">
        <v>334</v>
      </c>
      <c r="D235" s="118" t="s">
        <v>17</v>
      </c>
      <c r="E235" s="87" t="str">
        <f>'PPTO GENERAL'!B47</f>
        <v>1.3.2</v>
      </c>
      <c r="F235" s="40" t="s">
        <v>335</v>
      </c>
      <c r="G235" s="118" t="s">
        <v>336</v>
      </c>
      <c r="H235" s="118" t="s">
        <v>352</v>
      </c>
      <c r="I235" s="118"/>
      <c r="J235" s="118"/>
      <c r="K235" s="40" t="s">
        <v>338</v>
      </c>
      <c r="L235" s="12" t="s">
        <v>38</v>
      </c>
    </row>
    <row r="236" spans="2:12">
      <c r="B236" s="118"/>
      <c r="C236" s="87"/>
      <c r="D236" s="118"/>
      <c r="E236" s="87"/>
      <c r="F236" s="87" t="str">
        <f>'PPTO GENERAL'!C47</f>
        <v>Desmonte de vidrio templado existente en barandas con limite troncal</v>
      </c>
      <c r="G236" s="118"/>
      <c r="H236" s="118"/>
      <c r="I236" s="118"/>
      <c r="J236" s="118"/>
      <c r="K236" s="117" t="s">
        <v>339</v>
      </c>
      <c r="L236" s="117" t="s">
        <v>340</v>
      </c>
    </row>
    <row r="237" spans="2:12">
      <c r="B237" s="118"/>
      <c r="C237" s="87"/>
      <c r="D237" s="118"/>
      <c r="E237" s="87"/>
      <c r="F237" s="87"/>
      <c r="G237" s="118"/>
      <c r="H237" s="25" t="s">
        <v>341</v>
      </c>
      <c r="I237" s="25" t="s">
        <v>342</v>
      </c>
      <c r="J237" s="25" t="s">
        <v>343</v>
      </c>
      <c r="K237" s="117"/>
      <c r="L237" s="117"/>
    </row>
    <row r="238" spans="2:12">
      <c r="B238" s="87"/>
      <c r="C238" s="87"/>
      <c r="D238" s="87"/>
      <c r="E238" s="87"/>
      <c r="F238" s="87"/>
      <c r="G238" s="12"/>
      <c r="H238" s="12"/>
      <c r="I238" s="12">
        <v>23.73</v>
      </c>
      <c r="J238" s="12"/>
      <c r="K238" s="12"/>
      <c r="L238" s="32">
        <f t="shared" ref="L238:L259" si="8">IF(COUNT(H238:K238),IF(COUNT(H238),H238,1)*IF(COUNT(I238),I238,1)*IF(COUNT(J238),J238,1)*IF(COUNT(K238),K238,1),"")</f>
        <v>23.73</v>
      </c>
    </row>
    <row r="239" spans="2:12">
      <c r="B239" s="87"/>
      <c r="C239" s="87"/>
      <c r="D239" s="87"/>
      <c r="E239" s="87"/>
      <c r="F239" s="87"/>
      <c r="G239" s="12"/>
      <c r="H239" s="12"/>
      <c r="I239" s="12">
        <v>30.72</v>
      </c>
      <c r="J239" s="12"/>
      <c r="K239" s="12"/>
      <c r="L239" s="32">
        <f t="shared" si="8"/>
        <v>30.72</v>
      </c>
    </row>
    <row r="240" spans="2:12">
      <c r="B240" s="87"/>
      <c r="C240" s="87"/>
      <c r="D240" s="87"/>
      <c r="E240" s="87"/>
      <c r="F240" s="87"/>
      <c r="G240" s="12"/>
      <c r="H240" s="12"/>
      <c r="I240" s="12">
        <v>13.45</v>
      </c>
      <c r="J240" s="12"/>
      <c r="K240" s="12"/>
      <c r="L240" s="32">
        <f t="shared" si="8"/>
        <v>13.45</v>
      </c>
    </row>
    <row r="241" spans="2:12">
      <c r="B241" s="87"/>
      <c r="C241" s="87"/>
      <c r="D241" s="87"/>
      <c r="E241" s="87"/>
      <c r="F241" s="87"/>
      <c r="G241" s="12"/>
      <c r="H241" s="12"/>
      <c r="I241" s="12">
        <v>19.21</v>
      </c>
      <c r="J241" s="12"/>
      <c r="K241" s="12"/>
      <c r="L241" s="32">
        <f t="shared" si="8"/>
        <v>19.21</v>
      </c>
    </row>
    <row r="242" spans="2:12">
      <c r="B242" s="87"/>
      <c r="C242" s="87"/>
      <c r="D242" s="87"/>
      <c r="E242" s="87"/>
      <c r="F242" s="87"/>
      <c r="G242" s="12"/>
      <c r="H242" s="12"/>
      <c r="I242" s="12"/>
      <c r="J242" s="12"/>
      <c r="K242" s="12"/>
      <c r="L242" s="32" t="str">
        <f t="shared" si="8"/>
        <v/>
      </c>
    </row>
    <row r="243" spans="2:12">
      <c r="B243" s="87"/>
      <c r="C243" s="87"/>
      <c r="D243" s="87"/>
      <c r="E243" s="87"/>
      <c r="F243" s="87"/>
      <c r="G243" s="42"/>
      <c r="H243" s="12"/>
      <c r="I243" s="12"/>
      <c r="J243" s="12"/>
      <c r="K243" s="12"/>
      <c r="L243" s="32" t="str">
        <f t="shared" si="8"/>
        <v/>
      </c>
    </row>
    <row r="244" spans="2:12">
      <c r="B244" s="87"/>
      <c r="C244" s="87"/>
      <c r="D244" s="87"/>
      <c r="E244" s="87"/>
      <c r="F244" s="87"/>
      <c r="G244" s="12"/>
      <c r="H244" s="12"/>
      <c r="I244" s="12"/>
      <c r="J244" s="12"/>
      <c r="K244" s="12"/>
      <c r="L244" s="32" t="str">
        <f t="shared" si="8"/>
        <v/>
      </c>
    </row>
    <row r="245" spans="2:12">
      <c r="B245" s="87"/>
      <c r="C245" s="87"/>
      <c r="D245" s="87"/>
      <c r="E245" s="87"/>
      <c r="F245" s="87"/>
      <c r="G245" s="12"/>
      <c r="H245" s="12"/>
      <c r="I245" s="12"/>
      <c r="J245" s="12"/>
      <c r="K245" s="12"/>
      <c r="L245" s="32" t="str">
        <f t="shared" si="8"/>
        <v/>
      </c>
    </row>
    <row r="246" spans="2:12">
      <c r="B246" s="87"/>
      <c r="C246" s="87"/>
      <c r="D246" s="87"/>
      <c r="E246" s="87"/>
      <c r="F246" s="87"/>
      <c r="G246" s="12"/>
      <c r="H246" s="12"/>
      <c r="I246" s="12"/>
      <c r="J246" s="12"/>
      <c r="K246" s="12"/>
      <c r="L246" s="32" t="str">
        <f t="shared" si="8"/>
        <v/>
      </c>
    </row>
    <row r="247" spans="2:12">
      <c r="B247" s="87"/>
      <c r="C247" s="87"/>
      <c r="D247" s="87"/>
      <c r="E247" s="87"/>
      <c r="F247" s="87"/>
      <c r="G247" s="12"/>
      <c r="H247" s="12"/>
      <c r="I247" s="12"/>
      <c r="J247" s="12"/>
      <c r="K247" s="12"/>
      <c r="L247" s="32" t="str">
        <f t="shared" si="8"/>
        <v/>
      </c>
    </row>
    <row r="248" spans="2:12">
      <c r="B248" s="87"/>
      <c r="C248" s="87"/>
      <c r="D248" s="87"/>
      <c r="E248" s="87"/>
      <c r="F248" s="87"/>
      <c r="G248" s="12"/>
      <c r="H248" s="12"/>
      <c r="I248" s="12"/>
      <c r="J248" s="12"/>
      <c r="K248" s="12"/>
      <c r="L248" s="32" t="str">
        <f t="shared" si="8"/>
        <v/>
      </c>
    </row>
    <row r="249" spans="2:12">
      <c r="B249" s="87"/>
      <c r="C249" s="87"/>
      <c r="D249" s="87"/>
      <c r="E249" s="87"/>
      <c r="F249" s="87"/>
      <c r="G249" s="12"/>
      <c r="H249" s="12"/>
      <c r="I249" s="12"/>
      <c r="J249" s="12"/>
      <c r="K249" s="12"/>
      <c r="L249" s="32" t="str">
        <f t="shared" si="8"/>
        <v/>
      </c>
    </row>
    <row r="250" spans="2:12">
      <c r="B250" s="87"/>
      <c r="C250" s="87"/>
      <c r="D250" s="87"/>
      <c r="E250" s="87"/>
      <c r="F250" s="87"/>
      <c r="G250" s="12"/>
      <c r="H250" s="12"/>
      <c r="I250" s="12"/>
      <c r="J250" s="12"/>
      <c r="K250" s="12"/>
      <c r="L250" s="32" t="str">
        <f t="shared" si="8"/>
        <v/>
      </c>
    </row>
    <row r="251" spans="2:12">
      <c r="B251" s="87"/>
      <c r="C251" s="87"/>
      <c r="D251" s="87"/>
      <c r="E251" s="87"/>
      <c r="F251" s="87"/>
      <c r="G251" s="12"/>
      <c r="H251" s="12"/>
      <c r="I251" s="42"/>
      <c r="J251" s="12"/>
      <c r="K251" s="12"/>
      <c r="L251" s="32" t="str">
        <f t="shared" si="8"/>
        <v/>
      </c>
    </row>
    <row r="252" spans="2:12">
      <c r="B252" s="87"/>
      <c r="C252" s="87"/>
      <c r="D252" s="87"/>
      <c r="E252" s="87"/>
      <c r="F252" s="87"/>
      <c r="G252" s="12"/>
      <c r="H252" s="12"/>
      <c r="I252" s="12"/>
      <c r="J252" s="12"/>
      <c r="K252" s="12"/>
      <c r="L252" s="32" t="str">
        <f t="shared" si="8"/>
        <v/>
      </c>
    </row>
    <row r="253" spans="2:12">
      <c r="B253" s="87"/>
      <c r="C253" s="87"/>
      <c r="D253" s="87"/>
      <c r="E253" s="87"/>
      <c r="F253" s="87"/>
      <c r="G253" s="12"/>
      <c r="H253" s="12"/>
      <c r="I253" s="12"/>
      <c r="J253" s="12"/>
      <c r="K253" s="12"/>
      <c r="L253" s="32" t="str">
        <f t="shared" si="8"/>
        <v/>
      </c>
    </row>
    <row r="254" spans="2:12">
      <c r="B254" s="87"/>
      <c r="C254" s="87"/>
      <c r="D254" s="87"/>
      <c r="E254" s="87"/>
      <c r="F254" s="87"/>
      <c r="G254" s="12"/>
      <c r="H254" s="12"/>
      <c r="I254" s="12"/>
      <c r="J254" s="12"/>
      <c r="K254" s="12"/>
      <c r="L254" s="32" t="str">
        <f t="shared" si="8"/>
        <v/>
      </c>
    </row>
    <row r="255" spans="2:12">
      <c r="B255" s="87"/>
      <c r="C255" s="87"/>
      <c r="D255" s="87"/>
      <c r="E255" s="87"/>
      <c r="F255" s="87"/>
      <c r="G255" s="12"/>
      <c r="H255" s="12"/>
      <c r="I255" s="12"/>
      <c r="J255" s="12"/>
      <c r="K255" s="12"/>
      <c r="L255" s="32" t="str">
        <f t="shared" si="8"/>
        <v/>
      </c>
    </row>
    <row r="256" spans="2:12">
      <c r="B256" s="87"/>
      <c r="C256" s="87"/>
      <c r="D256" s="87"/>
      <c r="E256" s="87"/>
      <c r="F256" s="87"/>
      <c r="G256" s="12"/>
      <c r="H256" s="12"/>
      <c r="I256" s="12"/>
      <c r="J256" s="12"/>
      <c r="K256" s="12"/>
      <c r="L256" s="32" t="str">
        <f t="shared" si="8"/>
        <v/>
      </c>
    </row>
    <row r="257" spans="2:12">
      <c r="B257" s="87"/>
      <c r="C257" s="87"/>
      <c r="D257" s="87"/>
      <c r="E257" s="87"/>
      <c r="F257" s="87"/>
      <c r="G257" s="12"/>
      <c r="H257" s="12"/>
      <c r="I257" s="12"/>
      <c r="J257" s="12"/>
      <c r="K257" s="12"/>
      <c r="L257" s="32" t="str">
        <f t="shared" si="8"/>
        <v/>
      </c>
    </row>
    <row r="258" spans="2:12">
      <c r="B258" s="87"/>
      <c r="C258" s="87"/>
      <c r="D258" s="87"/>
      <c r="E258" s="87"/>
      <c r="F258" s="87"/>
      <c r="G258" s="12"/>
      <c r="H258" s="12"/>
      <c r="I258" s="12"/>
      <c r="J258" s="12"/>
      <c r="K258" s="12"/>
      <c r="L258" s="32" t="str">
        <f t="shared" si="8"/>
        <v/>
      </c>
    </row>
    <row r="259" spans="2:12">
      <c r="B259" s="87"/>
      <c r="C259" s="87"/>
      <c r="D259" s="87"/>
      <c r="E259" s="87"/>
      <c r="F259" s="87"/>
      <c r="G259" s="12"/>
      <c r="H259" s="12"/>
      <c r="I259" s="12"/>
      <c r="J259" s="12"/>
      <c r="K259" s="12"/>
      <c r="L259" s="32" t="str">
        <f t="shared" si="8"/>
        <v/>
      </c>
    </row>
    <row r="260" spans="2:12">
      <c r="B260" s="87"/>
      <c r="C260" s="87"/>
      <c r="D260" s="87"/>
      <c r="E260" s="87"/>
      <c r="F260" s="87"/>
      <c r="G260" s="118" t="s">
        <v>326</v>
      </c>
      <c r="H260" s="118"/>
      <c r="I260" s="118"/>
      <c r="J260" s="118"/>
      <c r="K260" s="118"/>
      <c r="L260" s="32">
        <f>SUM(L238:L259)</f>
        <v>87.110000000000014</v>
      </c>
    </row>
    <row r="262" spans="2:12">
      <c r="B262" s="118" t="s">
        <v>333</v>
      </c>
      <c r="C262" s="87" t="s">
        <v>334</v>
      </c>
      <c r="D262" s="118" t="s">
        <v>17</v>
      </c>
      <c r="E262" s="87" t="str">
        <f>'PPTO GENERAL'!B48</f>
        <v>1.3.3</v>
      </c>
      <c r="F262" s="40" t="s">
        <v>335</v>
      </c>
      <c r="G262" s="118" t="s">
        <v>336</v>
      </c>
      <c r="H262" s="118" t="s">
        <v>352</v>
      </c>
      <c r="I262" s="118"/>
      <c r="J262" s="118"/>
      <c r="K262" s="40" t="s">
        <v>338</v>
      </c>
      <c r="L262" s="12" t="s">
        <v>34</v>
      </c>
    </row>
    <row r="263" spans="2:12">
      <c r="B263" s="118"/>
      <c r="C263" s="87"/>
      <c r="D263" s="118"/>
      <c r="E263" s="87"/>
      <c r="F263" s="87" t="str">
        <f>'PPTO GENERAL'!C48</f>
        <v>Desmonte de división de vidrio templado con soportes en acero inoxidable</v>
      </c>
      <c r="G263" s="118"/>
      <c r="H263" s="118"/>
      <c r="I263" s="118"/>
      <c r="J263" s="118"/>
      <c r="K263" s="117" t="s">
        <v>339</v>
      </c>
      <c r="L263" s="117" t="s">
        <v>340</v>
      </c>
    </row>
    <row r="264" spans="2:12">
      <c r="B264" s="118"/>
      <c r="C264" s="87"/>
      <c r="D264" s="118"/>
      <c r="E264" s="87"/>
      <c r="F264" s="87"/>
      <c r="G264" s="118"/>
      <c r="H264" s="25" t="s">
        <v>341</v>
      </c>
      <c r="I264" s="25" t="s">
        <v>342</v>
      </c>
      <c r="J264" s="25" t="s">
        <v>343</v>
      </c>
      <c r="K264" s="117"/>
      <c r="L264" s="117"/>
    </row>
    <row r="265" spans="2:12">
      <c r="B265" s="87"/>
      <c r="C265" s="87"/>
      <c r="D265" s="87"/>
      <c r="E265" s="87"/>
      <c r="F265" s="87"/>
      <c r="G265" s="12"/>
      <c r="H265" s="12"/>
      <c r="I265" s="12">
        <v>3.85</v>
      </c>
      <c r="J265" s="12">
        <v>2</v>
      </c>
      <c r="K265" s="12"/>
      <c r="L265" s="32">
        <f t="shared" ref="L265:L286" si="9">IF(COUNT(H265:K265),IF(COUNT(H265),H265,1)*IF(COUNT(I265),I265,1)*IF(COUNT(J265),J265,1)*IF(COUNT(K265),K265,1),"")</f>
        <v>7.7</v>
      </c>
    </row>
    <row r="266" spans="2:12">
      <c r="B266" s="87"/>
      <c r="C266" s="87"/>
      <c r="D266" s="87"/>
      <c r="E266" s="87"/>
      <c r="F266" s="87"/>
      <c r="G266" s="12"/>
      <c r="H266" s="12"/>
      <c r="I266" s="12">
        <v>6.37</v>
      </c>
      <c r="J266" s="12">
        <v>2</v>
      </c>
      <c r="K266" s="12"/>
      <c r="L266" s="32">
        <f t="shared" si="9"/>
        <v>12.74</v>
      </c>
    </row>
    <row r="267" spans="2:12">
      <c r="B267" s="87"/>
      <c r="C267" s="87"/>
      <c r="D267" s="87"/>
      <c r="E267" s="87"/>
      <c r="F267" s="87"/>
      <c r="G267" s="12"/>
      <c r="H267" s="12"/>
      <c r="I267" s="12"/>
      <c r="J267" s="12"/>
      <c r="K267" s="12"/>
      <c r="L267" s="32" t="str">
        <f t="shared" si="9"/>
        <v/>
      </c>
    </row>
    <row r="268" spans="2:12">
      <c r="B268" s="87"/>
      <c r="C268" s="87"/>
      <c r="D268" s="87"/>
      <c r="E268" s="87"/>
      <c r="F268" s="87"/>
      <c r="G268" s="12"/>
      <c r="H268" s="12"/>
      <c r="I268" s="12"/>
      <c r="J268" s="12"/>
      <c r="K268" s="12"/>
      <c r="L268" s="32" t="str">
        <f t="shared" si="9"/>
        <v/>
      </c>
    </row>
    <row r="269" spans="2:12">
      <c r="B269" s="87"/>
      <c r="C269" s="87"/>
      <c r="D269" s="87"/>
      <c r="E269" s="87"/>
      <c r="F269" s="87"/>
      <c r="G269" s="12"/>
      <c r="H269" s="12"/>
      <c r="I269" s="12"/>
      <c r="J269" s="12"/>
      <c r="K269" s="12"/>
      <c r="L269" s="32" t="str">
        <f t="shared" si="9"/>
        <v/>
      </c>
    </row>
    <row r="270" spans="2:12">
      <c r="B270" s="87"/>
      <c r="C270" s="87"/>
      <c r="D270" s="87"/>
      <c r="E270" s="87"/>
      <c r="F270" s="87"/>
      <c r="G270" s="12"/>
      <c r="H270" s="12"/>
      <c r="I270" s="12"/>
      <c r="J270" s="12"/>
      <c r="K270" s="12"/>
      <c r="L270" s="32" t="str">
        <f t="shared" si="9"/>
        <v/>
      </c>
    </row>
    <row r="271" spans="2:12">
      <c r="B271" s="87"/>
      <c r="C271" s="87"/>
      <c r="D271" s="87"/>
      <c r="E271" s="87"/>
      <c r="F271" s="87"/>
      <c r="G271" s="12"/>
      <c r="H271" s="12"/>
      <c r="I271" s="12"/>
      <c r="J271" s="12"/>
      <c r="K271" s="12"/>
      <c r="L271" s="32" t="str">
        <f t="shared" si="9"/>
        <v/>
      </c>
    </row>
    <row r="272" spans="2:12">
      <c r="B272" s="87"/>
      <c r="C272" s="87"/>
      <c r="D272" s="87"/>
      <c r="E272" s="87"/>
      <c r="F272" s="87"/>
      <c r="G272" s="12"/>
      <c r="H272" s="12"/>
      <c r="I272" s="12"/>
      <c r="J272" s="12"/>
      <c r="K272" s="12"/>
      <c r="L272" s="32" t="str">
        <f t="shared" si="9"/>
        <v/>
      </c>
    </row>
    <row r="273" spans="2:12">
      <c r="B273" s="87"/>
      <c r="C273" s="87"/>
      <c r="D273" s="87"/>
      <c r="E273" s="87"/>
      <c r="F273" s="87"/>
      <c r="G273" s="12"/>
      <c r="H273" s="12"/>
      <c r="I273" s="12"/>
      <c r="J273" s="12"/>
      <c r="K273" s="12"/>
      <c r="L273" s="32" t="str">
        <f t="shared" si="9"/>
        <v/>
      </c>
    </row>
    <row r="274" spans="2:12">
      <c r="B274" s="87"/>
      <c r="C274" s="87"/>
      <c r="D274" s="87"/>
      <c r="E274" s="87"/>
      <c r="F274" s="87"/>
      <c r="G274" s="12"/>
      <c r="H274" s="12"/>
      <c r="I274" s="12"/>
      <c r="J274" s="12"/>
      <c r="K274" s="12"/>
      <c r="L274" s="32" t="str">
        <f t="shared" si="9"/>
        <v/>
      </c>
    </row>
    <row r="275" spans="2:12">
      <c r="B275" s="87"/>
      <c r="C275" s="87"/>
      <c r="D275" s="87"/>
      <c r="E275" s="87"/>
      <c r="F275" s="87"/>
      <c r="G275" s="12"/>
      <c r="H275" s="12"/>
      <c r="I275" s="12"/>
      <c r="J275" s="12"/>
      <c r="K275" s="12"/>
      <c r="L275" s="32" t="str">
        <f t="shared" si="9"/>
        <v/>
      </c>
    </row>
    <row r="276" spans="2:12">
      <c r="B276" s="87"/>
      <c r="C276" s="87"/>
      <c r="D276" s="87"/>
      <c r="E276" s="87"/>
      <c r="F276" s="87"/>
      <c r="G276" s="12"/>
      <c r="H276" s="12"/>
      <c r="I276" s="12"/>
      <c r="J276" s="12"/>
      <c r="K276" s="12"/>
      <c r="L276" s="32" t="str">
        <f t="shared" si="9"/>
        <v/>
      </c>
    </row>
    <row r="277" spans="2:12">
      <c r="B277" s="87"/>
      <c r="C277" s="87"/>
      <c r="D277" s="87"/>
      <c r="E277" s="87"/>
      <c r="F277" s="87"/>
      <c r="G277" s="12"/>
      <c r="H277" s="12"/>
      <c r="I277" s="12"/>
      <c r="J277" s="12"/>
      <c r="K277" s="12"/>
      <c r="L277" s="32" t="str">
        <f t="shared" si="9"/>
        <v/>
      </c>
    </row>
    <row r="278" spans="2:12">
      <c r="B278" s="87"/>
      <c r="C278" s="87"/>
      <c r="D278" s="87"/>
      <c r="E278" s="87"/>
      <c r="F278" s="87"/>
      <c r="G278" s="12"/>
      <c r="H278" s="12"/>
      <c r="I278" s="12"/>
      <c r="J278" s="12"/>
      <c r="K278" s="12"/>
      <c r="L278" s="32" t="str">
        <f t="shared" si="9"/>
        <v/>
      </c>
    </row>
    <row r="279" spans="2:12">
      <c r="B279" s="87"/>
      <c r="C279" s="87"/>
      <c r="D279" s="87"/>
      <c r="E279" s="87"/>
      <c r="F279" s="87"/>
      <c r="G279" s="12"/>
      <c r="H279" s="12"/>
      <c r="I279" s="12"/>
      <c r="J279" s="12"/>
      <c r="K279" s="12"/>
      <c r="L279" s="32" t="str">
        <f t="shared" si="9"/>
        <v/>
      </c>
    </row>
    <row r="280" spans="2:12">
      <c r="B280" s="87"/>
      <c r="C280" s="87"/>
      <c r="D280" s="87"/>
      <c r="E280" s="87"/>
      <c r="F280" s="87"/>
      <c r="G280" s="12"/>
      <c r="H280" s="12"/>
      <c r="I280" s="12"/>
      <c r="J280" s="12"/>
      <c r="K280" s="12"/>
      <c r="L280" s="32" t="str">
        <f t="shared" si="9"/>
        <v/>
      </c>
    </row>
    <row r="281" spans="2:12">
      <c r="B281" s="87"/>
      <c r="C281" s="87"/>
      <c r="D281" s="87"/>
      <c r="E281" s="87"/>
      <c r="F281" s="87"/>
      <c r="G281" s="12"/>
      <c r="H281" s="12"/>
      <c r="I281" s="12"/>
      <c r="J281" s="12"/>
      <c r="K281" s="12"/>
      <c r="L281" s="32" t="str">
        <f t="shared" si="9"/>
        <v/>
      </c>
    </row>
    <row r="282" spans="2:12">
      <c r="B282" s="87"/>
      <c r="C282" s="87"/>
      <c r="D282" s="87"/>
      <c r="E282" s="87"/>
      <c r="F282" s="87"/>
      <c r="G282" s="12"/>
      <c r="H282" s="12"/>
      <c r="I282" s="12"/>
      <c r="J282" s="12"/>
      <c r="K282" s="12"/>
      <c r="L282" s="32" t="str">
        <f t="shared" si="9"/>
        <v/>
      </c>
    </row>
    <row r="283" spans="2:12">
      <c r="B283" s="87"/>
      <c r="C283" s="87"/>
      <c r="D283" s="87"/>
      <c r="E283" s="87"/>
      <c r="F283" s="87"/>
      <c r="G283" s="12"/>
      <c r="H283" s="12"/>
      <c r="I283" s="12"/>
      <c r="J283" s="12"/>
      <c r="K283" s="12"/>
      <c r="L283" s="32" t="str">
        <f t="shared" si="9"/>
        <v/>
      </c>
    </row>
    <row r="284" spans="2:12">
      <c r="B284" s="87"/>
      <c r="C284" s="87"/>
      <c r="D284" s="87"/>
      <c r="E284" s="87"/>
      <c r="F284" s="87"/>
      <c r="G284" s="12"/>
      <c r="H284" s="12"/>
      <c r="I284" s="12"/>
      <c r="J284" s="12"/>
      <c r="K284" s="12"/>
      <c r="L284" s="32" t="str">
        <f t="shared" si="9"/>
        <v/>
      </c>
    </row>
    <row r="285" spans="2:12">
      <c r="B285" s="87"/>
      <c r="C285" s="87"/>
      <c r="D285" s="87"/>
      <c r="E285" s="87"/>
      <c r="F285" s="87"/>
      <c r="G285" s="12"/>
      <c r="H285" s="12"/>
      <c r="I285" s="12"/>
      <c r="J285" s="12"/>
      <c r="K285" s="12"/>
      <c r="L285" s="32" t="str">
        <f t="shared" si="9"/>
        <v/>
      </c>
    </row>
    <row r="286" spans="2:12">
      <c r="B286" s="87"/>
      <c r="C286" s="87"/>
      <c r="D286" s="87"/>
      <c r="E286" s="87"/>
      <c r="F286" s="87"/>
      <c r="G286" s="12"/>
      <c r="H286" s="12"/>
      <c r="I286" s="12"/>
      <c r="J286" s="12"/>
      <c r="K286" s="12"/>
      <c r="L286" s="32" t="str">
        <f t="shared" si="9"/>
        <v/>
      </c>
    </row>
    <row r="287" spans="2:12">
      <c r="B287" s="87"/>
      <c r="C287" s="87"/>
      <c r="D287" s="87"/>
      <c r="E287" s="87"/>
      <c r="F287" s="87"/>
      <c r="G287" s="118" t="s">
        <v>326</v>
      </c>
      <c r="H287" s="118"/>
      <c r="I287" s="118"/>
      <c r="J287" s="118"/>
      <c r="K287" s="118"/>
      <c r="L287" s="32">
        <f>SUM(L265:L286)</f>
        <v>20.440000000000001</v>
      </c>
    </row>
    <row r="289" spans="2:12">
      <c r="B289" s="118" t="s">
        <v>333</v>
      </c>
      <c r="C289" s="87" t="s">
        <v>334</v>
      </c>
      <c r="D289" s="118" t="s">
        <v>17</v>
      </c>
      <c r="E289" s="87" t="str">
        <f>'PPTO GENERAL'!B49</f>
        <v>1.3.4</v>
      </c>
      <c r="F289" s="40" t="s">
        <v>335</v>
      </c>
      <c r="G289" s="118" t="s">
        <v>336</v>
      </c>
      <c r="H289" s="118" t="s">
        <v>352</v>
      </c>
      <c r="I289" s="118"/>
      <c r="J289" s="118"/>
      <c r="K289" s="40" t="s">
        <v>338</v>
      </c>
      <c r="L289" s="12"/>
    </row>
    <row r="290" spans="2:12">
      <c r="B290" s="118"/>
      <c r="C290" s="87"/>
      <c r="D290" s="118"/>
      <c r="E290" s="87"/>
      <c r="F290" s="87" t="str">
        <f>'PPTO GENERAL'!C49</f>
        <v>Desmonte de ventana en vidrio templado</v>
      </c>
      <c r="G290" s="118"/>
      <c r="H290" s="118"/>
      <c r="I290" s="118"/>
      <c r="J290" s="118"/>
      <c r="K290" s="117" t="s">
        <v>339</v>
      </c>
      <c r="L290" s="117" t="s">
        <v>340</v>
      </c>
    </row>
    <row r="291" spans="2:12">
      <c r="B291" s="118"/>
      <c r="C291" s="87"/>
      <c r="D291" s="118"/>
      <c r="E291" s="87"/>
      <c r="F291" s="87"/>
      <c r="G291" s="118"/>
      <c r="H291" s="25" t="s">
        <v>341</v>
      </c>
      <c r="I291" s="25" t="s">
        <v>342</v>
      </c>
      <c r="J291" s="25" t="s">
        <v>343</v>
      </c>
      <c r="K291" s="117"/>
      <c r="L291" s="117"/>
    </row>
    <row r="292" spans="2:12">
      <c r="B292" s="87"/>
      <c r="C292" s="87"/>
      <c r="D292" s="87"/>
      <c r="E292" s="87"/>
      <c r="F292" s="87"/>
      <c r="G292" s="12"/>
      <c r="H292" s="12"/>
      <c r="I292" s="12">
        <v>4</v>
      </c>
      <c r="J292" s="12">
        <v>0.97</v>
      </c>
      <c r="K292" s="12"/>
      <c r="L292" s="32">
        <f t="shared" ref="L292" si="10">IF(COUNT(H292:K292),IF(COUNT(H292),H292,1)*IF(COUNT(I292),I292,1)*IF(COUNT(J292),J292,1)*IF(COUNT(K292),K292,1),"")</f>
        <v>3.88</v>
      </c>
    </row>
    <row r="293" spans="2:12">
      <c r="B293" s="87"/>
      <c r="C293" s="87"/>
      <c r="D293" s="87"/>
      <c r="E293" s="87"/>
      <c r="F293" s="87"/>
      <c r="G293" s="12"/>
      <c r="H293" s="12"/>
      <c r="I293" s="12">
        <f>0.82+3.18</f>
        <v>4</v>
      </c>
      <c r="J293" s="12">
        <v>1.03</v>
      </c>
      <c r="K293" s="12"/>
      <c r="L293" s="32">
        <f t="shared" ref="L293:L313" si="11">IF(COUNT(H293:K293),IF(COUNT(H293),H293,1)*IF(COUNT(I293),I293,1)*IF(COUNT(J293),J293,1)*IF(COUNT(K293),K293,1),"")</f>
        <v>4.12</v>
      </c>
    </row>
    <row r="294" spans="2:12">
      <c r="B294" s="87"/>
      <c r="C294" s="87"/>
      <c r="D294" s="87"/>
      <c r="E294" s="87"/>
      <c r="F294" s="87"/>
      <c r="G294" s="12"/>
      <c r="H294" s="12"/>
      <c r="I294" s="12">
        <v>4</v>
      </c>
      <c r="J294" s="12">
        <v>1.1000000000000001</v>
      </c>
      <c r="K294" s="12"/>
      <c r="L294" s="32">
        <f t="shared" si="11"/>
        <v>4.4000000000000004</v>
      </c>
    </row>
    <row r="295" spans="2:12">
      <c r="B295" s="87"/>
      <c r="C295" s="87"/>
      <c r="D295" s="87"/>
      <c r="E295" s="87"/>
      <c r="F295" s="87"/>
      <c r="G295" s="12"/>
      <c r="H295" s="12"/>
      <c r="I295" s="12">
        <v>4</v>
      </c>
      <c r="J295" s="12">
        <v>1.2</v>
      </c>
      <c r="K295" s="12"/>
      <c r="L295" s="32">
        <f t="shared" si="11"/>
        <v>4.8</v>
      </c>
    </row>
    <row r="296" spans="2:12">
      <c r="B296" s="87"/>
      <c r="C296" s="87"/>
      <c r="D296" s="87"/>
      <c r="E296" s="87"/>
      <c r="F296" s="87"/>
      <c r="G296" s="12"/>
      <c r="H296" s="12"/>
      <c r="I296" s="12"/>
      <c r="J296" s="12"/>
      <c r="K296" s="12"/>
      <c r="L296" s="32" t="str">
        <f t="shared" si="11"/>
        <v/>
      </c>
    </row>
    <row r="297" spans="2:12">
      <c r="B297" s="87"/>
      <c r="C297" s="87"/>
      <c r="D297" s="87"/>
      <c r="E297" s="87"/>
      <c r="F297" s="87"/>
      <c r="G297" s="12"/>
      <c r="H297" s="12"/>
      <c r="I297" s="12"/>
      <c r="J297" s="12"/>
      <c r="K297" s="12"/>
      <c r="L297" s="32" t="str">
        <f t="shared" si="11"/>
        <v/>
      </c>
    </row>
    <row r="298" spans="2:12">
      <c r="B298" s="87"/>
      <c r="C298" s="87"/>
      <c r="D298" s="87"/>
      <c r="E298" s="87"/>
      <c r="F298" s="87"/>
      <c r="G298" s="12"/>
      <c r="H298" s="12"/>
      <c r="I298" s="12"/>
      <c r="J298" s="12"/>
      <c r="K298" s="12"/>
      <c r="L298" s="32" t="str">
        <f t="shared" si="11"/>
        <v/>
      </c>
    </row>
    <row r="299" spans="2:12">
      <c r="B299" s="87"/>
      <c r="C299" s="87"/>
      <c r="D299" s="87"/>
      <c r="E299" s="87"/>
      <c r="F299" s="87"/>
      <c r="G299" s="12"/>
      <c r="H299" s="12"/>
      <c r="I299" s="12"/>
      <c r="J299" s="12"/>
      <c r="K299" s="12"/>
      <c r="L299" s="32" t="str">
        <f t="shared" si="11"/>
        <v/>
      </c>
    </row>
    <row r="300" spans="2:12">
      <c r="B300" s="87"/>
      <c r="C300" s="87"/>
      <c r="D300" s="87"/>
      <c r="E300" s="87"/>
      <c r="F300" s="87"/>
      <c r="G300" s="12"/>
      <c r="H300" s="12"/>
      <c r="I300" s="12"/>
      <c r="J300" s="12"/>
      <c r="K300" s="12"/>
      <c r="L300" s="32" t="str">
        <f t="shared" si="11"/>
        <v/>
      </c>
    </row>
    <row r="301" spans="2:12">
      <c r="B301" s="87"/>
      <c r="C301" s="87"/>
      <c r="D301" s="87"/>
      <c r="E301" s="87"/>
      <c r="F301" s="87"/>
      <c r="G301" s="12"/>
      <c r="H301" s="12"/>
      <c r="I301" s="12"/>
      <c r="J301" s="12"/>
      <c r="K301" s="12"/>
      <c r="L301" s="32" t="str">
        <f t="shared" si="11"/>
        <v/>
      </c>
    </row>
    <row r="302" spans="2:12">
      <c r="B302" s="87"/>
      <c r="C302" s="87"/>
      <c r="D302" s="87"/>
      <c r="E302" s="87"/>
      <c r="F302" s="87"/>
      <c r="G302" s="12"/>
      <c r="H302" s="12"/>
      <c r="I302" s="12"/>
      <c r="J302" s="12"/>
      <c r="K302" s="12"/>
      <c r="L302" s="32" t="str">
        <f t="shared" si="11"/>
        <v/>
      </c>
    </row>
    <row r="303" spans="2:12">
      <c r="B303" s="87"/>
      <c r="C303" s="87"/>
      <c r="D303" s="87"/>
      <c r="E303" s="87"/>
      <c r="F303" s="87"/>
      <c r="G303" s="12"/>
      <c r="H303" s="12"/>
      <c r="I303" s="12"/>
      <c r="J303" s="12"/>
      <c r="K303" s="12"/>
      <c r="L303" s="32" t="str">
        <f t="shared" si="11"/>
        <v/>
      </c>
    </row>
    <row r="304" spans="2:12">
      <c r="B304" s="87"/>
      <c r="C304" s="87"/>
      <c r="D304" s="87"/>
      <c r="E304" s="87"/>
      <c r="F304" s="87"/>
      <c r="G304" s="12"/>
      <c r="H304" s="12"/>
      <c r="I304" s="12"/>
      <c r="J304" s="12"/>
      <c r="K304" s="12"/>
      <c r="L304" s="32" t="str">
        <f t="shared" si="11"/>
        <v/>
      </c>
    </row>
    <row r="305" spans="2:12">
      <c r="B305" s="87"/>
      <c r="C305" s="87"/>
      <c r="D305" s="87"/>
      <c r="E305" s="87"/>
      <c r="F305" s="87"/>
      <c r="G305" s="12"/>
      <c r="H305" s="12"/>
      <c r="I305" s="12"/>
      <c r="J305" s="12"/>
      <c r="K305" s="12"/>
      <c r="L305" s="32" t="str">
        <f t="shared" si="11"/>
        <v/>
      </c>
    </row>
    <row r="306" spans="2:12">
      <c r="B306" s="87"/>
      <c r="C306" s="87"/>
      <c r="D306" s="87"/>
      <c r="E306" s="87"/>
      <c r="F306" s="87"/>
      <c r="G306" s="12"/>
      <c r="H306" s="12"/>
      <c r="I306" s="12"/>
      <c r="J306" s="12"/>
      <c r="K306" s="12"/>
      <c r="L306" s="32" t="str">
        <f t="shared" si="11"/>
        <v/>
      </c>
    </row>
    <row r="307" spans="2:12">
      <c r="B307" s="87"/>
      <c r="C307" s="87"/>
      <c r="D307" s="87"/>
      <c r="E307" s="87"/>
      <c r="F307" s="87"/>
      <c r="G307" s="12"/>
      <c r="H307" s="12"/>
      <c r="I307" s="12"/>
      <c r="J307" s="12"/>
      <c r="K307" s="12"/>
      <c r="L307" s="32" t="str">
        <f t="shared" si="11"/>
        <v/>
      </c>
    </row>
    <row r="308" spans="2:12">
      <c r="B308" s="87"/>
      <c r="C308" s="87"/>
      <c r="D308" s="87"/>
      <c r="E308" s="87"/>
      <c r="F308" s="87"/>
      <c r="G308" s="12"/>
      <c r="H308" s="12"/>
      <c r="I308" s="12"/>
      <c r="J308" s="12"/>
      <c r="K308" s="12"/>
      <c r="L308" s="32" t="str">
        <f t="shared" si="11"/>
        <v/>
      </c>
    </row>
    <row r="309" spans="2:12">
      <c r="B309" s="87"/>
      <c r="C309" s="87"/>
      <c r="D309" s="87"/>
      <c r="E309" s="87"/>
      <c r="F309" s="87"/>
      <c r="G309" s="12"/>
      <c r="H309" s="12"/>
      <c r="I309" s="12"/>
      <c r="J309" s="12"/>
      <c r="K309" s="12"/>
      <c r="L309" s="32" t="str">
        <f t="shared" si="11"/>
        <v/>
      </c>
    </row>
    <row r="310" spans="2:12">
      <c r="B310" s="87"/>
      <c r="C310" s="87"/>
      <c r="D310" s="87"/>
      <c r="E310" s="87"/>
      <c r="F310" s="87"/>
      <c r="G310" s="12"/>
      <c r="H310" s="12"/>
      <c r="I310" s="12"/>
      <c r="J310" s="12"/>
      <c r="K310" s="12"/>
      <c r="L310" s="32" t="str">
        <f t="shared" si="11"/>
        <v/>
      </c>
    </row>
    <row r="311" spans="2:12">
      <c r="B311" s="87"/>
      <c r="C311" s="87"/>
      <c r="D311" s="87"/>
      <c r="E311" s="87"/>
      <c r="F311" s="87"/>
      <c r="G311" s="12"/>
      <c r="H311" s="12"/>
      <c r="I311" s="12"/>
      <c r="J311" s="12"/>
      <c r="K311" s="12"/>
      <c r="L311" s="32" t="str">
        <f t="shared" si="11"/>
        <v/>
      </c>
    </row>
    <row r="312" spans="2:12">
      <c r="B312" s="87"/>
      <c r="C312" s="87"/>
      <c r="D312" s="87"/>
      <c r="E312" s="87"/>
      <c r="F312" s="87"/>
      <c r="G312" s="12"/>
      <c r="H312" s="12"/>
      <c r="I312" s="12"/>
      <c r="J312" s="12"/>
      <c r="K312" s="12"/>
      <c r="L312" s="32" t="str">
        <f t="shared" si="11"/>
        <v/>
      </c>
    </row>
    <row r="313" spans="2:12">
      <c r="B313" s="87"/>
      <c r="C313" s="87"/>
      <c r="D313" s="87"/>
      <c r="E313" s="87"/>
      <c r="F313" s="87"/>
      <c r="G313" s="12"/>
      <c r="H313" s="12"/>
      <c r="I313" s="12"/>
      <c r="J313" s="12"/>
      <c r="K313" s="12"/>
      <c r="L313" s="32" t="str">
        <f t="shared" si="11"/>
        <v/>
      </c>
    </row>
    <row r="314" spans="2:12">
      <c r="B314" s="87"/>
      <c r="C314" s="87"/>
      <c r="D314" s="87"/>
      <c r="E314" s="87"/>
      <c r="F314" s="87"/>
      <c r="G314" s="118" t="s">
        <v>326</v>
      </c>
      <c r="H314" s="118"/>
      <c r="I314" s="118"/>
      <c r="J314" s="118"/>
      <c r="K314" s="118"/>
      <c r="L314" s="32">
        <f>SUM(L292:L313)</f>
        <v>17.2</v>
      </c>
    </row>
    <row r="316" spans="2:12">
      <c r="B316" s="118" t="s">
        <v>333</v>
      </c>
      <c r="C316" s="87" t="s">
        <v>334</v>
      </c>
      <c r="D316" s="118" t="s">
        <v>17</v>
      </c>
      <c r="E316" s="87" t="str">
        <f>'PPTO GENERAL'!B51</f>
        <v>1.3.6</v>
      </c>
      <c r="F316" s="40" t="s">
        <v>335</v>
      </c>
      <c r="G316" s="118" t="s">
        <v>336</v>
      </c>
      <c r="H316" s="118" t="s">
        <v>352</v>
      </c>
      <c r="I316" s="118"/>
      <c r="J316" s="118"/>
      <c r="K316" s="40" t="s">
        <v>338</v>
      </c>
      <c r="L316" s="12" t="s">
        <v>38</v>
      </c>
    </row>
    <row r="317" spans="2:12">
      <c r="B317" s="118"/>
      <c r="C317" s="87"/>
      <c r="D317" s="118"/>
      <c r="E317" s="87"/>
      <c r="F317" s="87" t="str">
        <f>'PPTO GENERAL'!C51</f>
        <v>Desmonte de persiana o celosia de ventilación</v>
      </c>
      <c r="G317" s="118"/>
      <c r="H317" s="118"/>
      <c r="I317" s="118"/>
      <c r="J317" s="118"/>
      <c r="K317" s="117" t="s">
        <v>339</v>
      </c>
      <c r="L317" s="117" t="s">
        <v>340</v>
      </c>
    </row>
    <row r="318" spans="2:12">
      <c r="B318" s="118"/>
      <c r="C318" s="87"/>
      <c r="D318" s="118"/>
      <c r="E318" s="87"/>
      <c r="F318" s="87"/>
      <c r="G318" s="118"/>
      <c r="H318" s="25" t="s">
        <v>341</v>
      </c>
      <c r="I318" s="25" t="s">
        <v>342</v>
      </c>
      <c r="J318" s="25" t="s">
        <v>343</v>
      </c>
      <c r="K318" s="117"/>
      <c r="L318" s="117"/>
    </row>
    <row r="319" spans="2:12">
      <c r="B319" s="87"/>
      <c r="C319" s="87"/>
      <c r="D319" s="87"/>
      <c r="E319" s="87"/>
      <c r="F319" s="87"/>
      <c r="G319" s="12" t="s">
        <v>347</v>
      </c>
      <c r="H319" s="12"/>
      <c r="I319" s="12">
        <f>24.7+1.04</f>
        <v>25.74</v>
      </c>
      <c r="J319" s="12"/>
      <c r="K319" s="12"/>
      <c r="L319" s="32">
        <f t="shared" ref="L319:L340" si="12">IF(COUNT(H319:K319),IF(COUNT(H319),H319,1)*IF(COUNT(I319),I319,1)*IF(COUNT(J319),J319,1)*IF(COUNT(K319),K319,1),"")</f>
        <v>25.74</v>
      </c>
    </row>
    <row r="320" spans="2:12">
      <c r="B320" s="87"/>
      <c r="C320" s="87"/>
      <c r="D320" s="87"/>
      <c r="E320" s="87"/>
      <c r="F320" s="87"/>
      <c r="G320" s="42" t="s">
        <v>368</v>
      </c>
      <c r="H320" s="12"/>
      <c r="I320" s="12">
        <f>(1.92*2)+5.44</f>
        <v>9.2800000000000011</v>
      </c>
      <c r="J320" s="12"/>
      <c r="K320" s="12"/>
      <c r="L320" s="32">
        <f t="shared" si="12"/>
        <v>9.2800000000000011</v>
      </c>
    </row>
    <row r="321" spans="2:12">
      <c r="B321" s="87"/>
      <c r="C321" s="87"/>
      <c r="D321" s="87"/>
      <c r="E321" s="87"/>
      <c r="F321" s="87"/>
      <c r="G321" s="12"/>
      <c r="H321" s="12"/>
      <c r="I321" s="12"/>
      <c r="J321" s="12"/>
      <c r="K321" s="12"/>
      <c r="L321" s="32" t="str">
        <f t="shared" si="12"/>
        <v/>
      </c>
    </row>
    <row r="322" spans="2:12">
      <c r="B322" s="87"/>
      <c r="C322" s="87"/>
      <c r="D322" s="87"/>
      <c r="E322" s="87"/>
      <c r="F322" s="87"/>
      <c r="G322" s="12"/>
      <c r="H322" s="12"/>
      <c r="I322" s="12"/>
      <c r="J322" s="12"/>
      <c r="K322" s="12"/>
      <c r="L322" s="32" t="str">
        <f t="shared" si="12"/>
        <v/>
      </c>
    </row>
    <row r="323" spans="2:12">
      <c r="B323" s="87"/>
      <c r="C323" s="87"/>
      <c r="D323" s="87"/>
      <c r="E323" s="87"/>
      <c r="F323" s="87"/>
      <c r="G323" s="12"/>
      <c r="H323" s="12"/>
      <c r="I323" s="12"/>
      <c r="J323" s="12"/>
      <c r="K323" s="12"/>
      <c r="L323" s="32" t="str">
        <f t="shared" si="12"/>
        <v/>
      </c>
    </row>
    <row r="324" spans="2:12">
      <c r="B324" s="87"/>
      <c r="C324" s="87"/>
      <c r="D324" s="87"/>
      <c r="E324" s="87"/>
      <c r="F324" s="87"/>
      <c r="G324" s="12"/>
      <c r="H324" s="12"/>
      <c r="I324" s="12"/>
      <c r="J324" s="12"/>
      <c r="K324" s="12"/>
      <c r="L324" s="32" t="str">
        <f t="shared" si="12"/>
        <v/>
      </c>
    </row>
    <row r="325" spans="2:12">
      <c r="B325" s="87"/>
      <c r="C325" s="87"/>
      <c r="D325" s="87"/>
      <c r="E325" s="87"/>
      <c r="F325" s="87"/>
      <c r="G325" s="12"/>
      <c r="H325" s="12"/>
      <c r="I325" s="12"/>
      <c r="J325" s="12"/>
      <c r="K325" s="12"/>
      <c r="L325" s="32" t="str">
        <f t="shared" si="12"/>
        <v/>
      </c>
    </row>
    <row r="326" spans="2:12">
      <c r="B326" s="87"/>
      <c r="C326" s="87"/>
      <c r="D326" s="87"/>
      <c r="E326" s="87"/>
      <c r="F326" s="87"/>
      <c r="G326" s="12"/>
      <c r="H326" s="12"/>
      <c r="I326" s="12"/>
      <c r="J326" s="12"/>
      <c r="K326" s="12"/>
      <c r="L326" s="32" t="str">
        <f t="shared" si="12"/>
        <v/>
      </c>
    </row>
    <row r="327" spans="2:12">
      <c r="B327" s="87"/>
      <c r="C327" s="87"/>
      <c r="D327" s="87"/>
      <c r="E327" s="87"/>
      <c r="F327" s="87"/>
      <c r="G327" s="12"/>
      <c r="H327" s="12"/>
      <c r="I327" s="12"/>
      <c r="J327" s="12"/>
      <c r="K327" s="12"/>
      <c r="L327" s="32" t="str">
        <f t="shared" si="12"/>
        <v/>
      </c>
    </row>
    <row r="328" spans="2:12">
      <c r="B328" s="87"/>
      <c r="C328" s="87"/>
      <c r="D328" s="87"/>
      <c r="E328" s="87"/>
      <c r="F328" s="87"/>
      <c r="G328" s="42"/>
      <c r="H328" s="12"/>
      <c r="I328" s="12"/>
      <c r="J328" s="12"/>
      <c r="K328" s="12"/>
      <c r="L328" s="32" t="str">
        <f t="shared" si="12"/>
        <v/>
      </c>
    </row>
    <row r="329" spans="2:12">
      <c r="B329" s="87"/>
      <c r="C329" s="87"/>
      <c r="D329" s="87"/>
      <c r="E329" s="87"/>
      <c r="F329" s="87"/>
      <c r="G329" s="12"/>
      <c r="H329" s="12"/>
      <c r="I329" s="12"/>
      <c r="J329" s="12"/>
      <c r="K329" s="12"/>
      <c r="L329" s="32" t="str">
        <f t="shared" si="12"/>
        <v/>
      </c>
    </row>
    <row r="330" spans="2:12">
      <c r="B330" s="87"/>
      <c r="C330" s="87"/>
      <c r="D330" s="87"/>
      <c r="E330" s="87"/>
      <c r="F330" s="87"/>
      <c r="G330" s="12"/>
      <c r="H330" s="12"/>
      <c r="I330" s="12"/>
      <c r="J330" s="12"/>
      <c r="K330" s="12"/>
      <c r="L330" s="32" t="str">
        <f t="shared" si="12"/>
        <v/>
      </c>
    </row>
    <row r="331" spans="2:12">
      <c r="B331" s="87"/>
      <c r="C331" s="87"/>
      <c r="D331" s="87"/>
      <c r="E331" s="87"/>
      <c r="F331" s="87"/>
      <c r="G331" s="12"/>
      <c r="H331" s="12"/>
      <c r="I331" s="12"/>
      <c r="J331" s="12"/>
      <c r="K331" s="12"/>
      <c r="L331" s="32" t="str">
        <f t="shared" si="12"/>
        <v/>
      </c>
    </row>
    <row r="332" spans="2:12">
      <c r="B332" s="87"/>
      <c r="C332" s="87"/>
      <c r="D332" s="87"/>
      <c r="E332" s="87"/>
      <c r="F332" s="87"/>
      <c r="G332" s="12"/>
      <c r="H332" s="12"/>
      <c r="I332" s="12"/>
      <c r="J332" s="12"/>
      <c r="K332" s="12"/>
      <c r="L332" s="32" t="str">
        <f t="shared" si="12"/>
        <v/>
      </c>
    </row>
    <row r="333" spans="2:12">
      <c r="B333" s="87"/>
      <c r="C333" s="87"/>
      <c r="D333" s="87"/>
      <c r="E333" s="87"/>
      <c r="F333" s="87"/>
      <c r="G333" s="12"/>
      <c r="H333" s="12"/>
      <c r="I333" s="12"/>
      <c r="J333" s="12"/>
      <c r="K333" s="12"/>
      <c r="L333" s="32" t="str">
        <f t="shared" si="12"/>
        <v/>
      </c>
    </row>
    <row r="334" spans="2:12">
      <c r="B334" s="87"/>
      <c r="C334" s="87"/>
      <c r="D334" s="87"/>
      <c r="E334" s="87"/>
      <c r="F334" s="87"/>
      <c r="G334" s="12"/>
      <c r="H334" s="12"/>
      <c r="I334" s="12"/>
      <c r="J334" s="12"/>
      <c r="K334" s="12"/>
      <c r="L334" s="32" t="str">
        <f t="shared" si="12"/>
        <v/>
      </c>
    </row>
    <row r="335" spans="2:12">
      <c r="B335" s="87"/>
      <c r="C335" s="87"/>
      <c r="D335" s="87"/>
      <c r="E335" s="87"/>
      <c r="F335" s="87"/>
      <c r="G335" s="12"/>
      <c r="H335" s="12"/>
      <c r="I335" s="12"/>
      <c r="J335" s="12"/>
      <c r="K335" s="12"/>
      <c r="L335" s="32" t="str">
        <f t="shared" si="12"/>
        <v/>
      </c>
    </row>
    <row r="336" spans="2:12">
      <c r="B336" s="87"/>
      <c r="C336" s="87"/>
      <c r="D336" s="87"/>
      <c r="E336" s="87"/>
      <c r="F336" s="87"/>
      <c r="G336" s="12"/>
      <c r="H336" s="12"/>
      <c r="I336" s="12"/>
      <c r="J336" s="12"/>
      <c r="K336" s="12"/>
      <c r="L336" s="32" t="str">
        <f t="shared" si="12"/>
        <v/>
      </c>
    </row>
    <row r="337" spans="2:12">
      <c r="B337" s="87"/>
      <c r="C337" s="87"/>
      <c r="D337" s="87"/>
      <c r="E337" s="87"/>
      <c r="F337" s="87"/>
      <c r="G337" s="12"/>
      <c r="H337" s="12"/>
      <c r="I337" s="12"/>
      <c r="J337" s="12"/>
      <c r="K337" s="12"/>
      <c r="L337" s="32" t="str">
        <f t="shared" si="12"/>
        <v/>
      </c>
    </row>
    <row r="338" spans="2:12">
      <c r="B338" s="87"/>
      <c r="C338" s="87"/>
      <c r="D338" s="87"/>
      <c r="E338" s="87"/>
      <c r="F338" s="87"/>
      <c r="G338" s="12"/>
      <c r="H338" s="12"/>
      <c r="I338" s="12"/>
      <c r="J338" s="12"/>
      <c r="K338" s="12"/>
      <c r="L338" s="32" t="str">
        <f t="shared" si="12"/>
        <v/>
      </c>
    </row>
    <row r="339" spans="2:12">
      <c r="B339" s="87"/>
      <c r="C339" s="87"/>
      <c r="D339" s="87"/>
      <c r="E339" s="87"/>
      <c r="F339" s="87"/>
      <c r="G339" s="12"/>
      <c r="H339" s="12"/>
      <c r="I339" s="12"/>
      <c r="J339" s="12"/>
      <c r="K339" s="12"/>
      <c r="L339" s="32" t="str">
        <f t="shared" si="12"/>
        <v/>
      </c>
    </row>
    <row r="340" spans="2:12">
      <c r="B340" s="87"/>
      <c r="C340" s="87"/>
      <c r="D340" s="87"/>
      <c r="E340" s="87"/>
      <c r="F340" s="87"/>
      <c r="G340" s="12"/>
      <c r="H340" s="12"/>
      <c r="I340" s="12"/>
      <c r="J340" s="12"/>
      <c r="K340" s="12"/>
      <c r="L340" s="32" t="str">
        <f t="shared" si="12"/>
        <v/>
      </c>
    </row>
    <row r="341" spans="2:12">
      <c r="B341" s="87"/>
      <c r="C341" s="87"/>
      <c r="D341" s="87"/>
      <c r="E341" s="87"/>
      <c r="F341" s="87"/>
      <c r="G341" s="118" t="s">
        <v>326</v>
      </c>
      <c r="H341" s="118"/>
      <c r="I341" s="118"/>
      <c r="J341" s="118"/>
      <c r="K341" s="118"/>
      <c r="L341" s="32">
        <f>SUM(L319:L340)</f>
        <v>35.019999999999996</v>
      </c>
    </row>
    <row r="343" spans="2:12">
      <c r="B343" s="118" t="s">
        <v>333</v>
      </c>
      <c r="C343" s="87" t="s">
        <v>334</v>
      </c>
      <c r="D343" s="118" t="s">
        <v>17</v>
      </c>
      <c r="E343" s="87" t="s">
        <v>369</v>
      </c>
      <c r="F343" s="40" t="s">
        <v>335</v>
      </c>
      <c r="G343" s="118" t="s">
        <v>336</v>
      </c>
      <c r="H343" s="118" t="s">
        <v>352</v>
      </c>
      <c r="I343" s="118"/>
      <c r="J343" s="118"/>
      <c r="K343" s="40" t="s">
        <v>338</v>
      </c>
      <c r="L343" s="12" t="s">
        <v>20</v>
      </c>
    </row>
    <row r="344" spans="2:12">
      <c r="B344" s="118"/>
      <c r="C344" s="87"/>
      <c r="D344" s="118"/>
      <c r="E344" s="87"/>
      <c r="F344" s="87" t="s">
        <v>370</v>
      </c>
      <c r="G344" s="118"/>
      <c r="H344" s="118"/>
      <c r="I344" s="118"/>
      <c r="J344" s="118"/>
      <c r="K344" s="117" t="s">
        <v>339</v>
      </c>
      <c r="L344" s="117" t="s">
        <v>340</v>
      </c>
    </row>
    <row r="345" spans="2:12">
      <c r="B345" s="118"/>
      <c r="C345" s="87"/>
      <c r="D345" s="118"/>
      <c r="E345" s="87"/>
      <c r="F345" s="87"/>
      <c r="G345" s="118"/>
      <c r="H345" s="25" t="s">
        <v>341</v>
      </c>
      <c r="I345" s="25" t="s">
        <v>342</v>
      </c>
      <c r="J345" s="25" t="s">
        <v>343</v>
      </c>
      <c r="K345" s="117"/>
      <c r="L345" s="117"/>
    </row>
    <row r="346" spans="2:12">
      <c r="B346" s="87"/>
      <c r="C346" s="87"/>
      <c r="D346" s="87"/>
      <c r="E346" s="87"/>
      <c r="F346" s="87"/>
      <c r="G346" s="12" t="s">
        <v>371</v>
      </c>
      <c r="H346" s="12"/>
      <c r="I346" s="12"/>
      <c r="J346" s="12"/>
      <c r="K346" s="12"/>
      <c r="L346" s="32"/>
    </row>
    <row r="347" spans="2:12">
      <c r="B347" s="87"/>
      <c r="C347" s="87"/>
      <c r="D347" s="87"/>
      <c r="E347" s="87"/>
      <c r="F347" s="87"/>
      <c r="G347" s="12" t="s">
        <v>372</v>
      </c>
      <c r="H347" s="12"/>
      <c r="I347" s="12"/>
      <c r="J347" s="12"/>
      <c r="K347" s="12">
        <v>1</v>
      </c>
      <c r="L347" s="32">
        <f t="shared" ref="L347:L348" si="13">IF(COUNT(H347:K347),IF(COUNT(H347),H347,1)*IF(COUNT(I347),I347,1)*IF(COUNT(J347),J347,1)*IF(COUNT(K347),K347,1),"")</f>
        <v>1</v>
      </c>
    </row>
    <row r="348" spans="2:12">
      <c r="B348" s="87"/>
      <c r="C348" s="87"/>
      <c r="D348" s="87"/>
      <c r="E348" s="87"/>
      <c r="F348" s="87"/>
      <c r="G348" s="12" t="s">
        <v>373</v>
      </c>
      <c r="H348" s="12"/>
      <c r="I348" s="12"/>
      <c r="J348" s="12"/>
      <c r="K348" s="12">
        <v>1</v>
      </c>
      <c r="L348" s="32">
        <f t="shared" si="13"/>
        <v>1</v>
      </c>
    </row>
    <row r="349" spans="2:12">
      <c r="B349" s="87"/>
      <c r="C349" s="87"/>
      <c r="D349" s="87"/>
      <c r="E349" s="87"/>
      <c r="F349" s="87"/>
      <c r="G349" s="12" t="s">
        <v>374</v>
      </c>
      <c r="H349" s="12"/>
      <c r="I349" s="12"/>
      <c r="J349" s="12"/>
      <c r="K349" s="12">
        <v>1</v>
      </c>
      <c r="L349" s="32">
        <f t="shared" ref="L349:L367" si="14">IF(COUNT(H349:K349),IF(COUNT(H349),H349,1)*IF(COUNT(I349),I349,1)*IF(COUNT(J349),J349,1)*IF(COUNT(K349),K349,1),"")</f>
        <v>1</v>
      </c>
    </row>
    <row r="350" spans="2:12">
      <c r="B350" s="87"/>
      <c r="C350" s="87"/>
      <c r="D350" s="87"/>
      <c r="E350" s="87"/>
      <c r="F350" s="87"/>
      <c r="G350" s="12" t="s">
        <v>375</v>
      </c>
      <c r="H350" s="12"/>
      <c r="I350" s="12"/>
      <c r="J350" s="12"/>
      <c r="K350" s="12">
        <v>1</v>
      </c>
      <c r="L350" s="32">
        <f t="shared" si="14"/>
        <v>1</v>
      </c>
    </row>
    <row r="351" spans="2:12">
      <c r="B351" s="87"/>
      <c r="C351" s="87"/>
      <c r="D351" s="87"/>
      <c r="E351" s="87"/>
      <c r="F351" s="87"/>
      <c r="G351" s="12" t="s">
        <v>376</v>
      </c>
      <c r="H351" s="12"/>
      <c r="I351" s="12"/>
      <c r="J351" s="12"/>
      <c r="K351" s="12">
        <v>1</v>
      </c>
      <c r="L351" s="32">
        <f t="shared" si="14"/>
        <v>1</v>
      </c>
    </row>
    <row r="352" spans="2:12">
      <c r="B352" s="87"/>
      <c r="C352" s="87"/>
      <c r="D352" s="87"/>
      <c r="E352" s="87"/>
      <c r="F352" s="87"/>
      <c r="G352" s="12" t="s">
        <v>377</v>
      </c>
      <c r="H352" s="12"/>
      <c r="I352" s="12"/>
      <c r="J352" s="12"/>
      <c r="K352" s="12"/>
      <c r="L352" s="32" t="str">
        <f t="shared" si="14"/>
        <v/>
      </c>
    </row>
    <row r="353" spans="2:12">
      <c r="B353" s="87"/>
      <c r="C353" s="87"/>
      <c r="D353" s="87"/>
      <c r="E353" s="87"/>
      <c r="F353" s="87"/>
      <c r="G353" s="12" t="s">
        <v>378</v>
      </c>
      <c r="H353" s="12"/>
      <c r="I353" s="12"/>
      <c r="J353" s="12"/>
      <c r="K353" s="12">
        <v>1</v>
      </c>
      <c r="L353" s="32">
        <f t="shared" si="14"/>
        <v>1</v>
      </c>
    </row>
    <row r="354" spans="2:12">
      <c r="B354" s="87"/>
      <c r="C354" s="87"/>
      <c r="D354" s="87"/>
      <c r="E354" s="87"/>
      <c r="F354" s="87"/>
      <c r="G354" s="12"/>
      <c r="H354" s="12"/>
      <c r="I354" s="12"/>
      <c r="J354" s="12"/>
      <c r="K354" s="12"/>
      <c r="L354" s="32" t="str">
        <f t="shared" si="14"/>
        <v/>
      </c>
    </row>
    <row r="355" spans="2:12">
      <c r="B355" s="87"/>
      <c r="C355" s="87"/>
      <c r="D355" s="87"/>
      <c r="E355" s="87"/>
      <c r="F355" s="87"/>
      <c r="G355" s="12"/>
      <c r="H355" s="12"/>
      <c r="I355" s="12"/>
      <c r="J355" s="12"/>
      <c r="K355" s="12"/>
      <c r="L355" s="32" t="str">
        <f t="shared" si="14"/>
        <v/>
      </c>
    </row>
    <row r="356" spans="2:12">
      <c r="B356" s="87"/>
      <c r="C356" s="87"/>
      <c r="D356" s="87"/>
      <c r="E356" s="87"/>
      <c r="F356" s="87"/>
      <c r="G356" s="12"/>
      <c r="H356" s="12"/>
      <c r="I356" s="12"/>
      <c r="J356" s="12"/>
      <c r="K356" s="12"/>
      <c r="L356" s="32" t="str">
        <f t="shared" si="14"/>
        <v/>
      </c>
    </row>
    <row r="357" spans="2:12">
      <c r="B357" s="87"/>
      <c r="C357" s="87"/>
      <c r="D357" s="87"/>
      <c r="E357" s="87"/>
      <c r="F357" s="87"/>
      <c r="G357" s="12"/>
      <c r="H357" s="12"/>
      <c r="I357" s="12"/>
      <c r="J357" s="12"/>
      <c r="K357" s="12"/>
      <c r="L357" s="32" t="str">
        <f t="shared" si="14"/>
        <v/>
      </c>
    </row>
    <row r="358" spans="2:12">
      <c r="B358" s="87"/>
      <c r="C358" s="87"/>
      <c r="D358" s="87"/>
      <c r="E358" s="87"/>
      <c r="F358" s="87"/>
      <c r="G358" s="12"/>
      <c r="H358" s="12"/>
      <c r="I358" s="12"/>
      <c r="J358" s="12"/>
      <c r="K358" s="12"/>
      <c r="L358" s="32" t="str">
        <f t="shared" si="14"/>
        <v/>
      </c>
    </row>
    <row r="359" spans="2:12">
      <c r="B359" s="87"/>
      <c r="C359" s="87"/>
      <c r="D359" s="87"/>
      <c r="E359" s="87"/>
      <c r="F359" s="87"/>
      <c r="G359" s="12"/>
      <c r="H359" s="12"/>
      <c r="I359" s="12"/>
      <c r="J359" s="12"/>
      <c r="K359" s="12"/>
      <c r="L359" s="32" t="str">
        <f t="shared" si="14"/>
        <v/>
      </c>
    </row>
    <row r="360" spans="2:12">
      <c r="B360" s="87"/>
      <c r="C360" s="87"/>
      <c r="D360" s="87"/>
      <c r="E360" s="87"/>
      <c r="F360" s="87"/>
      <c r="G360" s="12"/>
      <c r="H360" s="12"/>
      <c r="I360" s="12"/>
      <c r="J360" s="12"/>
      <c r="K360" s="12"/>
      <c r="L360" s="32" t="str">
        <f t="shared" si="14"/>
        <v/>
      </c>
    </row>
    <row r="361" spans="2:12">
      <c r="B361" s="87"/>
      <c r="C361" s="87"/>
      <c r="D361" s="87"/>
      <c r="E361" s="87"/>
      <c r="F361" s="87"/>
      <c r="G361" s="12"/>
      <c r="H361" s="12"/>
      <c r="I361" s="12"/>
      <c r="J361" s="12"/>
      <c r="K361" s="12"/>
      <c r="L361" s="32" t="str">
        <f t="shared" si="14"/>
        <v/>
      </c>
    </row>
    <row r="362" spans="2:12">
      <c r="B362" s="87"/>
      <c r="C362" s="87"/>
      <c r="D362" s="87"/>
      <c r="E362" s="87"/>
      <c r="F362" s="87"/>
      <c r="G362" s="12"/>
      <c r="H362" s="12"/>
      <c r="I362" s="12"/>
      <c r="J362" s="12"/>
      <c r="K362" s="12"/>
      <c r="L362" s="32" t="str">
        <f t="shared" si="14"/>
        <v/>
      </c>
    </row>
    <row r="363" spans="2:12">
      <c r="B363" s="87"/>
      <c r="C363" s="87"/>
      <c r="D363" s="87"/>
      <c r="E363" s="87"/>
      <c r="F363" s="87"/>
      <c r="G363" s="12"/>
      <c r="H363" s="12"/>
      <c r="I363" s="12"/>
      <c r="J363" s="12"/>
      <c r="K363" s="12"/>
      <c r="L363" s="32" t="str">
        <f t="shared" si="14"/>
        <v/>
      </c>
    </row>
    <row r="364" spans="2:12">
      <c r="B364" s="87"/>
      <c r="C364" s="87"/>
      <c r="D364" s="87"/>
      <c r="E364" s="87"/>
      <c r="F364" s="87"/>
      <c r="G364" s="12"/>
      <c r="H364" s="12"/>
      <c r="I364" s="12"/>
      <c r="J364" s="12"/>
      <c r="K364" s="12"/>
      <c r="L364" s="32" t="str">
        <f t="shared" si="14"/>
        <v/>
      </c>
    </row>
    <row r="365" spans="2:12">
      <c r="B365" s="87"/>
      <c r="C365" s="87"/>
      <c r="D365" s="87"/>
      <c r="E365" s="87"/>
      <c r="F365" s="87"/>
      <c r="G365" s="12"/>
      <c r="H365" s="12"/>
      <c r="I365" s="12"/>
      <c r="J365" s="12"/>
      <c r="K365" s="12"/>
      <c r="L365" s="32" t="str">
        <f t="shared" si="14"/>
        <v/>
      </c>
    </row>
    <row r="366" spans="2:12">
      <c r="B366" s="87"/>
      <c r="C366" s="87"/>
      <c r="D366" s="87"/>
      <c r="E366" s="87"/>
      <c r="F366" s="87"/>
      <c r="G366" s="12"/>
      <c r="H366" s="12"/>
      <c r="I366" s="12"/>
      <c r="J366" s="12"/>
      <c r="K366" s="12"/>
      <c r="L366" s="32" t="str">
        <f t="shared" si="14"/>
        <v/>
      </c>
    </row>
    <row r="367" spans="2:12">
      <c r="B367" s="87"/>
      <c r="C367" s="87"/>
      <c r="D367" s="87"/>
      <c r="E367" s="87"/>
      <c r="F367" s="87"/>
      <c r="G367" s="12"/>
      <c r="H367" s="12"/>
      <c r="I367" s="12"/>
      <c r="J367" s="12"/>
      <c r="K367" s="12"/>
      <c r="L367" s="32" t="str">
        <f t="shared" si="14"/>
        <v/>
      </c>
    </row>
    <row r="368" spans="2:12">
      <c r="B368" s="87"/>
      <c r="C368" s="87"/>
      <c r="D368" s="87"/>
      <c r="E368" s="87"/>
      <c r="F368" s="87"/>
      <c r="G368" s="118" t="s">
        <v>326</v>
      </c>
      <c r="H368" s="118"/>
      <c r="I368" s="118"/>
      <c r="J368" s="118"/>
      <c r="K368" s="118"/>
      <c r="L368" s="32">
        <f>SUM(L346:L367)</f>
        <v>6</v>
      </c>
    </row>
    <row r="370" spans="2:12">
      <c r="B370" s="118" t="s">
        <v>333</v>
      </c>
      <c r="C370" s="87" t="s">
        <v>334</v>
      </c>
      <c r="D370" s="118" t="s">
        <v>17</v>
      </c>
      <c r="E370" s="87" t="str">
        <f>'PPTO GENERAL'!B59</f>
        <v>1.3.15</v>
      </c>
      <c r="F370" s="40" t="s">
        <v>335</v>
      </c>
      <c r="G370" s="118" t="s">
        <v>336</v>
      </c>
      <c r="H370" s="118" t="s">
        <v>352</v>
      </c>
      <c r="I370" s="118"/>
      <c r="J370" s="118"/>
      <c r="K370" s="40" t="s">
        <v>338</v>
      </c>
      <c r="L370" s="12" t="s">
        <v>38</v>
      </c>
    </row>
    <row r="371" spans="2:12">
      <c r="B371" s="118"/>
      <c r="C371" s="87"/>
      <c r="D371" s="118"/>
      <c r="E371" s="87"/>
      <c r="F371" s="87" t="str">
        <f>'PPTO GENERAL'!C59</f>
        <v>Clausura o retiro de derivación de red de suministro de energía (Red de suministro hacia tableros y de tableros hacia otros elementos). Incluye desmonte de tomacorrientes, switches y otros accesorios.</v>
      </c>
      <c r="G371" s="118"/>
      <c r="H371" s="118"/>
      <c r="I371" s="118"/>
      <c r="J371" s="118"/>
      <c r="K371" s="117" t="s">
        <v>339</v>
      </c>
      <c r="L371" s="117" t="s">
        <v>340</v>
      </c>
    </row>
    <row r="372" spans="2:12" ht="30" customHeight="1">
      <c r="B372" s="118"/>
      <c r="C372" s="87"/>
      <c r="D372" s="118"/>
      <c r="E372" s="87"/>
      <c r="F372" s="87"/>
      <c r="G372" s="118"/>
      <c r="H372" s="25" t="s">
        <v>341</v>
      </c>
      <c r="I372" s="25" t="s">
        <v>342</v>
      </c>
      <c r="J372" s="25" t="s">
        <v>343</v>
      </c>
      <c r="K372" s="117"/>
      <c r="L372" s="117"/>
    </row>
    <row r="373" spans="2:12">
      <c r="B373" s="87"/>
      <c r="C373" s="87"/>
      <c r="D373" s="87"/>
      <c r="E373" s="87"/>
      <c r="F373" s="87"/>
      <c r="G373" s="12" t="s">
        <v>371</v>
      </c>
      <c r="H373" s="12"/>
      <c r="I373" s="12">
        <f>2+2.77+0.48+0.61+2.3+0.3+1.62+0.8+0.8+0.8+0.3+4+2.2+0.44+1.25+2.95+1+1+1+2.96+0.74+1.89+0.94+0.4+0.4+0.6+0.82+1.3+0.35+0.5+1.43+0.6+0.44+7+0.3+1</f>
        <v>48.289999999999992</v>
      </c>
      <c r="J373" s="12"/>
      <c r="K373" s="12"/>
      <c r="L373" s="32">
        <f t="shared" ref="L373:L375" si="15">IF(COUNT(H373:K373),IF(COUNT(H373),H373,1)*IF(COUNT(I373),I373,1)*IF(COUNT(J373),J373,1)*IF(COUNT(K373),K373,1),"")</f>
        <v>48.289999999999992</v>
      </c>
    </row>
    <row r="374" spans="2:12">
      <c r="B374" s="87"/>
      <c r="C374" s="87"/>
      <c r="D374" s="87"/>
      <c r="E374" s="87"/>
      <c r="F374" s="87"/>
      <c r="G374" s="12" t="s">
        <v>379</v>
      </c>
      <c r="H374" s="12"/>
      <c r="I374" s="12">
        <f>30+1.3+0.52+1.23+2</f>
        <v>35.049999999999997</v>
      </c>
      <c r="J374" s="12"/>
      <c r="K374" s="12"/>
      <c r="L374" s="32">
        <f t="shared" si="15"/>
        <v>35.049999999999997</v>
      </c>
    </row>
    <row r="375" spans="2:12">
      <c r="B375" s="87"/>
      <c r="C375" s="87"/>
      <c r="D375" s="87"/>
      <c r="E375" s="87"/>
      <c r="F375" s="87"/>
      <c r="G375" s="12" t="s">
        <v>347</v>
      </c>
      <c r="H375" s="12"/>
      <c r="I375" s="12">
        <f>1+1.64+2.26+3+3+3+3+2+1.15+3.33+2.87+1</f>
        <v>27.249999999999996</v>
      </c>
      <c r="J375" s="12"/>
      <c r="K375" s="12"/>
      <c r="L375" s="32">
        <f t="shared" si="15"/>
        <v>27.249999999999996</v>
      </c>
    </row>
    <row r="376" spans="2:12">
      <c r="B376" s="87"/>
      <c r="C376" s="87"/>
      <c r="D376" s="87"/>
      <c r="E376" s="87"/>
      <c r="F376" s="87"/>
      <c r="G376" s="12"/>
      <c r="H376" s="12"/>
      <c r="I376" s="12"/>
      <c r="J376" s="12"/>
      <c r="K376" s="12"/>
      <c r="L376" s="32" t="str">
        <f t="shared" ref="L376:L394" si="16">IF(COUNT(H376:K376),IF(COUNT(H376),H376,1)*IF(COUNT(I376),I376,1)*IF(COUNT(J376),J376,1)*IF(COUNT(K376),K376,1),"")</f>
        <v/>
      </c>
    </row>
    <row r="377" spans="2:12">
      <c r="B377" s="87"/>
      <c r="C377" s="87"/>
      <c r="D377" s="87"/>
      <c r="E377" s="87"/>
      <c r="F377" s="87"/>
      <c r="G377" s="12"/>
      <c r="H377" s="12"/>
      <c r="I377" s="12"/>
      <c r="J377" s="12"/>
      <c r="K377" s="12"/>
      <c r="L377" s="32" t="str">
        <f t="shared" si="16"/>
        <v/>
      </c>
    </row>
    <row r="378" spans="2:12">
      <c r="B378" s="87"/>
      <c r="C378" s="87"/>
      <c r="D378" s="87"/>
      <c r="E378" s="87"/>
      <c r="F378" s="87"/>
      <c r="G378" s="12"/>
      <c r="H378" s="12"/>
      <c r="I378" s="12"/>
      <c r="J378" s="12"/>
      <c r="K378" s="12"/>
      <c r="L378" s="32" t="str">
        <f t="shared" si="16"/>
        <v/>
      </c>
    </row>
    <row r="379" spans="2:12">
      <c r="B379" s="87"/>
      <c r="C379" s="87"/>
      <c r="D379" s="87"/>
      <c r="E379" s="87"/>
      <c r="F379" s="87"/>
      <c r="G379" s="12"/>
      <c r="H379" s="12"/>
      <c r="I379" s="12"/>
      <c r="J379" s="12"/>
      <c r="K379" s="12"/>
      <c r="L379" s="32" t="str">
        <f t="shared" si="16"/>
        <v/>
      </c>
    </row>
    <row r="380" spans="2:12">
      <c r="B380" s="87"/>
      <c r="C380" s="87"/>
      <c r="D380" s="87"/>
      <c r="E380" s="87"/>
      <c r="F380" s="87"/>
      <c r="G380" s="12"/>
      <c r="H380" s="12"/>
      <c r="I380" s="12"/>
      <c r="J380" s="12"/>
      <c r="K380" s="12"/>
      <c r="L380" s="32" t="str">
        <f t="shared" si="16"/>
        <v/>
      </c>
    </row>
    <row r="381" spans="2:12">
      <c r="B381" s="87"/>
      <c r="C381" s="87"/>
      <c r="D381" s="87"/>
      <c r="E381" s="87"/>
      <c r="F381" s="87"/>
      <c r="G381" s="12"/>
      <c r="H381" s="12"/>
      <c r="I381" s="12"/>
      <c r="J381" s="12"/>
      <c r="K381" s="12"/>
      <c r="L381" s="32" t="str">
        <f t="shared" si="16"/>
        <v/>
      </c>
    </row>
    <row r="382" spans="2:12">
      <c r="B382" s="87"/>
      <c r="C382" s="87"/>
      <c r="D382" s="87"/>
      <c r="E382" s="87"/>
      <c r="F382" s="87"/>
      <c r="G382" s="12"/>
      <c r="H382" s="12"/>
      <c r="I382" s="12"/>
      <c r="J382" s="12"/>
      <c r="K382" s="12"/>
      <c r="L382" s="32" t="str">
        <f t="shared" si="16"/>
        <v/>
      </c>
    </row>
    <row r="383" spans="2:12">
      <c r="B383" s="87"/>
      <c r="C383" s="87"/>
      <c r="D383" s="87"/>
      <c r="E383" s="87"/>
      <c r="F383" s="87"/>
      <c r="G383" s="12"/>
      <c r="H383" s="12"/>
      <c r="I383" s="12"/>
      <c r="J383" s="12"/>
      <c r="K383" s="12"/>
      <c r="L383" s="32" t="str">
        <f t="shared" si="16"/>
        <v/>
      </c>
    </row>
    <row r="384" spans="2:12">
      <c r="B384" s="87"/>
      <c r="C384" s="87"/>
      <c r="D384" s="87"/>
      <c r="E384" s="87"/>
      <c r="F384" s="87"/>
      <c r="G384" s="12"/>
      <c r="H384" s="12"/>
      <c r="I384" s="12"/>
      <c r="J384" s="12"/>
      <c r="K384" s="12"/>
      <c r="L384" s="32" t="str">
        <f t="shared" si="16"/>
        <v/>
      </c>
    </row>
    <row r="385" spans="2:12">
      <c r="B385" s="87"/>
      <c r="C385" s="87"/>
      <c r="D385" s="87"/>
      <c r="E385" s="87"/>
      <c r="F385" s="87"/>
      <c r="G385" s="12"/>
      <c r="H385" s="12"/>
      <c r="I385" s="12"/>
      <c r="J385" s="12"/>
      <c r="K385" s="12"/>
      <c r="L385" s="32" t="str">
        <f t="shared" si="16"/>
        <v/>
      </c>
    </row>
    <row r="386" spans="2:12">
      <c r="B386" s="87"/>
      <c r="C386" s="87"/>
      <c r="D386" s="87"/>
      <c r="E386" s="87"/>
      <c r="F386" s="87"/>
      <c r="G386" s="12"/>
      <c r="H386" s="12"/>
      <c r="I386" s="12"/>
      <c r="J386" s="12"/>
      <c r="K386" s="12"/>
      <c r="L386" s="32" t="str">
        <f t="shared" si="16"/>
        <v/>
      </c>
    </row>
    <row r="387" spans="2:12">
      <c r="B387" s="87"/>
      <c r="C387" s="87"/>
      <c r="D387" s="87"/>
      <c r="E387" s="87"/>
      <c r="F387" s="87"/>
      <c r="G387" s="12"/>
      <c r="H387" s="12"/>
      <c r="I387" s="12"/>
      <c r="J387" s="12"/>
      <c r="K387" s="12"/>
      <c r="L387" s="32" t="str">
        <f t="shared" si="16"/>
        <v/>
      </c>
    </row>
    <row r="388" spans="2:12">
      <c r="B388" s="87"/>
      <c r="C388" s="87"/>
      <c r="D388" s="87"/>
      <c r="E388" s="87"/>
      <c r="F388" s="87"/>
      <c r="G388" s="12"/>
      <c r="H388" s="12"/>
      <c r="I388" s="12"/>
      <c r="J388" s="12"/>
      <c r="K388" s="12"/>
      <c r="L388" s="32" t="str">
        <f t="shared" si="16"/>
        <v/>
      </c>
    </row>
    <row r="389" spans="2:12">
      <c r="B389" s="87"/>
      <c r="C389" s="87"/>
      <c r="D389" s="87"/>
      <c r="E389" s="87"/>
      <c r="F389" s="87"/>
      <c r="G389" s="12"/>
      <c r="H389" s="12"/>
      <c r="I389" s="12"/>
      <c r="J389" s="12"/>
      <c r="K389" s="12"/>
      <c r="L389" s="32" t="str">
        <f t="shared" si="16"/>
        <v/>
      </c>
    </row>
    <row r="390" spans="2:12">
      <c r="B390" s="87"/>
      <c r="C390" s="87"/>
      <c r="D390" s="87"/>
      <c r="E390" s="87"/>
      <c r="F390" s="87"/>
      <c r="G390" s="12"/>
      <c r="H390" s="12"/>
      <c r="I390" s="12"/>
      <c r="J390" s="12"/>
      <c r="K390" s="12"/>
      <c r="L390" s="32" t="str">
        <f t="shared" si="16"/>
        <v/>
      </c>
    </row>
    <row r="391" spans="2:12">
      <c r="B391" s="87"/>
      <c r="C391" s="87"/>
      <c r="D391" s="87"/>
      <c r="E391" s="87"/>
      <c r="F391" s="87"/>
      <c r="G391" s="12"/>
      <c r="H391" s="12"/>
      <c r="I391" s="12"/>
      <c r="J391" s="12"/>
      <c r="K391" s="12"/>
      <c r="L391" s="32" t="str">
        <f t="shared" si="16"/>
        <v/>
      </c>
    </row>
    <row r="392" spans="2:12">
      <c r="B392" s="87"/>
      <c r="C392" s="87"/>
      <c r="D392" s="87"/>
      <c r="E392" s="87"/>
      <c r="F392" s="87"/>
      <c r="G392" s="12"/>
      <c r="H392" s="12"/>
      <c r="I392" s="12"/>
      <c r="J392" s="12"/>
      <c r="K392" s="12"/>
      <c r="L392" s="32" t="str">
        <f t="shared" si="16"/>
        <v/>
      </c>
    </row>
    <row r="393" spans="2:12">
      <c r="B393" s="87"/>
      <c r="C393" s="87"/>
      <c r="D393" s="87"/>
      <c r="E393" s="87"/>
      <c r="F393" s="87"/>
      <c r="G393" s="12"/>
      <c r="H393" s="12"/>
      <c r="I393" s="12"/>
      <c r="J393" s="12"/>
      <c r="K393" s="12"/>
      <c r="L393" s="32" t="str">
        <f t="shared" si="16"/>
        <v/>
      </c>
    </row>
    <row r="394" spans="2:12">
      <c r="B394" s="87"/>
      <c r="C394" s="87"/>
      <c r="D394" s="87"/>
      <c r="E394" s="87"/>
      <c r="F394" s="87"/>
      <c r="G394" s="12"/>
      <c r="H394" s="12"/>
      <c r="I394" s="12"/>
      <c r="J394" s="12"/>
      <c r="K394" s="12"/>
      <c r="L394" s="32" t="str">
        <f t="shared" si="16"/>
        <v/>
      </c>
    </row>
    <row r="395" spans="2:12">
      <c r="B395" s="87"/>
      <c r="C395" s="87"/>
      <c r="D395" s="87"/>
      <c r="E395" s="87"/>
      <c r="F395" s="87"/>
      <c r="G395" s="118" t="s">
        <v>326</v>
      </c>
      <c r="H395" s="118"/>
      <c r="I395" s="118"/>
      <c r="J395" s="118"/>
      <c r="K395" s="118"/>
      <c r="L395" s="32">
        <f>SUM(L373:L394)</f>
        <v>110.58999999999999</v>
      </c>
    </row>
    <row r="397" spans="2:12">
      <c r="B397" s="118" t="s">
        <v>333</v>
      </c>
      <c r="C397" s="87" t="s">
        <v>334</v>
      </c>
      <c r="D397" s="118" t="s">
        <v>17</v>
      </c>
      <c r="E397" s="87" t="str">
        <f>'PPTO GENERAL'!B60</f>
        <v>1.3.16</v>
      </c>
      <c r="F397" s="40" t="s">
        <v>335</v>
      </c>
      <c r="G397" s="118" t="s">
        <v>336</v>
      </c>
      <c r="H397" s="118" t="s">
        <v>352</v>
      </c>
      <c r="I397" s="118"/>
      <c r="J397" s="118"/>
      <c r="K397" s="40" t="s">
        <v>338</v>
      </c>
      <c r="L397" s="12" t="s">
        <v>38</v>
      </c>
    </row>
    <row r="398" spans="2:12">
      <c r="B398" s="118"/>
      <c r="C398" s="87"/>
      <c r="D398" s="118"/>
      <c r="E398" s="87"/>
      <c r="F398" s="87" t="str">
        <f>'PPTO GENERAL'!C60</f>
        <v>Clausura o retiro de derivación de red de voz y datos. Incluye desmonte de accesorios</v>
      </c>
      <c r="G398" s="118"/>
      <c r="H398" s="118"/>
      <c r="I398" s="118"/>
      <c r="J398" s="118"/>
      <c r="K398" s="117" t="s">
        <v>339</v>
      </c>
      <c r="L398" s="117" t="s">
        <v>340</v>
      </c>
    </row>
    <row r="399" spans="2:12">
      <c r="B399" s="118"/>
      <c r="C399" s="87"/>
      <c r="D399" s="118"/>
      <c r="E399" s="87"/>
      <c r="F399" s="87"/>
      <c r="G399" s="118"/>
      <c r="H399" s="25" t="s">
        <v>341</v>
      </c>
      <c r="I399" s="25" t="s">
        <v>342</v>
      </c>
      <c r="J399" s="25" t="s">
        <v>343</v>
      </c>
      <c r="K399" s="117"/>
      <c r="L399" s="117"/>
    </row>
    <row r="400" spans="2:12">
      <c r="B400" s="87"/>
      <c r="C400" s="87"/>
      <c r="D400" s="87"/>
      <c r="E400" s="87"/>
      <c r="F400" s="87"/>
      <c r="G400" s="12" t="s">
        <v>371</v>
      </c>
      <c r="H400" s="12"/>
      <c r="I400" s="12">
        <f>4.17+2</f>
        <v>6.17</v>
      </c>
      <c r="J400" s="12"/>
      <c r="K400" s="12"/>
      <c r="L400" s="32">
        <f t="shared" ref="L400:L421" si="17">IF(COUNT(H400:K400),IF(COUNT(H400),H400,1)*IF(COUNT(I400),I400,1)*IF(COUNT(J400),J400,1)*IF(COUNT(K400),K400,1),"")</f>
        <v>6.17</v>
      </c>
    </row>
    <row r="401" spans="2:12">
      <c r="B401" s="87"/>
      <c r="C401" s="87"/>
      <c r="D401" s="87"/>
      <c r="E401" s="87"/>
      <c r="F401" s="87"/>
      <c r="G401" s="12"/>
      <c r="H401" s="12"/>
      <c r="I401" s="12"/>
      <c r="J401" s="12"/>
      <c r="K401" s="12"/>
      <c r="L401" s="32" t="str">
        <f t="shared" si="17"/>
        <v/>
      </c>
    </row>
    <row r="402" spans="2:12">
      <c r="B402" s="87"/>
      <c r="C402" s="87"/>
      <c r="D402" s="87"/>
      <c r="E402" s="87"/>
      <c r="F402" s="87"/>
      <c r="G402" s="12"/>
      <c r="H402" s="12"/>
      <c r="I402" s="12"/>
      <c r="J402" s="12"/>
      <c r="K402" s="12"/>
      <c r="L402" s="32" t="str">
        <f t="shared" si="17"/>
        <v/>
      </c>
    </row>
    <row r="403" spans="2:12">
      <c r="B403" s="87"/>
      <c r="C403" s="87"/>
      <c r="D403" s="87"/>
      <c r="E403" s="87"/>
      <c r="F403" s="87"/>
      <c r="G403" s="12"/>
      <c r="H403" s="12"/>
      <c r="I403" s="12"/>
      <c r="J403" s="12"/>
      <c r="K403" s="12"/>
      <c r="L403" s="32" t="str">
        <f t="shared" si="17"/>
        <v/>
      </c>
    </row>
    <row r="404" spans="2:12">
      <c r="B404" s="87"/>
      <c r="C404" s="87"/>
      <c r="D404" s="87"/>
      <c r="E404" s="87"/>
      <c r="F404" s="87"/>
      <c r="G404" s="12"/>
      <c r="H404" s="12"/>
      <c r="I404" s="12"/>
      <c r="J404" s="12"/>
      <c r="K404" s="12"/>
      <c r="L404" s="32" t="str">
        <f t="shared" si="17"/>
        <v/>
      </c>
    </row>
    <row r="405" spans="2:12">
      <c r="B405" s="87"/>
      <c r="C405" s="87"/>
      <c r="D405" s="87"/>
      <c r="E405" s="87"/>
      <c r="F405" s="87"/>
      <c r="G405" s="12"/>
      <c r="H405" s="12"/>
      <c r="I405" s="12"/>
      <c r="J405" s="12"/>
      <c r="K405" s="12"/>
      <c r="L405" s="32" t="str">
        <f t="shared" si="17"/>
        <v/>
      </c>
    </row>
    <row r="406" spans="2:12">
      <c r="B406" s="87"/>
      <c r="C406" s="87"/>
      <c r="D406" s="87"/>
      <c r="E406" s="87"/>
      <c r="F406" s="87"/>
      <c r="G406" s="12"/>
      <c r="H406" s="12"/>
      <c r="I406" s="12"/>
      <c r="J406" s="12"/>
      <c r="K406" s="12"/>
      <c r="L406" s="32" t="str">
        <f t="shared" si="17"/>
        <v/>
      </c>
    </row>
    <row r="407" spans="2:12">
      <c r="B407" s="87"/>
      <c r="C407" s="87"/>
      <c r="D407" s="87"/>
      <c r="E407" s="87"/>
      <c r="F407" s="87"/>
      <c r="G407" s="12"/>
      <c r="H407" s="12"/>
      <c r="I407" s="12"/>
      <c r="J407" s="12"/>
      <c r="K407" s="12"/>
      <c r="L407" s="32" t="str">
        <f t="shared" si="17"/>
        <v/>
      </c>
    </row>
    <row r="408" spans="2:12">
      <c r="B408" s="87"/>
      <c r="C408" s="87"/>
      <c r="D408" s="87"/>
      <c r="E408" s="87"/>
      <c r="F408" s="87"/>
      <c r="G408" s="12"/>
      <c r="H408" s="12"/>
      <c r="I408" s="12"/>
      <c r="J408" s="12"/>
      <c r="K408" s="12"/>
      <c r="L408" s="32" t="str">
        <f t="shared" si="17"/>
        <v/>
      </c>
    </row>
    <row r="409" spans="2:12">
      <c r="B409" s="87"/>
      <c r="C409" s="87"/>
      <c r="D409" s="87"/>
      <c r="E409" s="87"/>
      <c r="F409" s="87"/>
      <c r="G409" s="12"/>
      <c r="H409" s="12"/>
      <c r="I409" s="12"/>
      <c r="J409" s="12"/>
      <c r="K409" s="12"/>
      <c r="L409" s="32" t="str">
        <f t="shared" si="17"/>
        <v/>
      </c>
    </row>
    <row r="410" spans="2:12">
      <c r="B410" s="87"/>
      <c r="C410" s="87"/>
      <c r="D410" s="87"/>
      <c r="E410" s="87"/>
      <c r="F410" s="87"/>
      <c r="G410" s="12"/>
      <c r="H410" s="12"/>
      <c r="I410" s="12"/>
      <c r="J410" s="12"/>
      <c r="K410" s="12"/>
      <c r="L410" s="32" t="str">
        <f t="shared" si="17"/>
        <v/>
      </c>
    </row>
    <row r="411" spans="2:12">
      <c r="B411" s="87"/>
      <c r="C411" s="87"/>
      <c r="D411" s="87"/>
      <c r="E411" s="87"/>
      <c r="F411" s="87"/>
      <c r="G411" s="12"/>
      <c r="H411" s="12"/>
      <c r="I411" s="12"/>
      <c r="J411" s="12"/>
      <c r="K411" s="12"/>
      <c r="L411" s="32" t="str">
        <f t="shared" si="17"/>
        <v/>
      </c>
    </row>
    <row r="412" spans="2:12">
      <c r="B412" s="87"/>
      <c r="C412" s="87"/>
      <c r="D412" s="87"/>
      <c r="E412" s="87"/>
      <c r="F412" s="87"/>
      <c r="G412" s="12"/>
      <c r="H412" s="12"/>
      <c r="I412" s="12"/>
      <c r="J412" s="12"/>
      <c r="K412" s="12"/>
      <c r="L412" s="32" t="str">
        <f t="shared" si="17"/>
        <v/>
      </c>
    </row>
    <row r="413" spans="2:12">
      <c r="B413" s="87"/>
      <c r="C413" s="87"/>
      <c r="D413" s="87"/>
      <c r="E413" s="87"/>
      <c r="F413" s="87"/>
      <c r="G413" s="12"/>
      <c r="H413" s="12"/>
      <c r="I413" s="12"/>
      <c r="J413" s="12"/>
      <c r="K413" s="12"/>
      <c r="L413" s="32" t="str">
        <f t="shared" si="17"/>
        <v/>
      </c>
    </row>
    <row r="414" spans="2:12">
      <c r="B414" s="87"/>
      <c r="C414" s="87"/>
      <c r="D414" s="87"/>
      <c r="E414" s="87"/>
      <c r="F414" s="87"/>
      <c r="G414" s="12"/>
      <c r="H414" s="12"/>
      <c r="I414" s="12"/>
      <c r="J414" s="12"/>
      <c r="K414" s="12"/>
      <c r="L414" s="32" t="str">
        <f t="shared" si="17"/>
        <v/>
      </c>
    </row>
    <row r="415" spans="2:12">
      <c r="B415" s="87"/>
      <c r="C415" s="87"/>
      <c r="D415" s="87"/>
      <c r="E415" s="87"/>
      <c r="F415" s="87"/>
      <c r="G415" s="12"/>
      <c r="H415" s="12"/>
      <c r="I415" s="12"/>
      <c r="J415" s="12"/>
      <c r="K415" s="12"/>
      <c r="L415" s="32" t="str">
        <f t="shared" si="17"/>
        <v/>
      </c>
    </row>
    <row r="416" spans="2:12">
      <c r="B416" s="87"/>
      <c r="C416" s="87"/>
      <c r="D416" s="87"/>
      <c r="E416" s="87"/>
      <c r="F416" s="87"/>
      <c r="G416" s="12"/>
      <c r="H416" s="12"/>
      <c r="I416" s="12"/>
      <c r="J416" s="12"/>
      <c r="K416" s="12"/>
      <c r="L416" s="32" t="str">
        <f t="shared" si="17"/>
        <v/>
      </c>
    </row>
    <row r="417" spans="2:12">
      <c r="B417" s="87"/>
      <c r="C417" s="87"/>
      <c r="D417" s="87"/>
      <c r="E417" s="87"/>
      <c r="F417" s="87"/>
      <c r="G417" s="12"/>
      <c r="H417" s="12"/>
      <c r="I417" s="12"/>
      <c r="J417" s="12"/>
      <c r="K417" s="12"/>
      <c r="L417" s="32" t="str">
        <f t="shared" si="17"/>
        <v/>
      </c>
    </row>
    <row r="418" spans="2:12">
      <c r="B418" s="87"/>
      <c r="C418" s="87"/>
      <c r="D418" s="87"/>
      <c r="E418" s="87"/>
      <c r="F418" s="87"/>
      <c r="G418" s="12"/>
      <c r="H418" s="12"/>
      <c r="I418" s="12"/>
      <c r="J418" s="12"/>
      <c r="K418" s="12"/>
      <c r="L418" s="32" t="str">
        <f t="shared" si="17"/>
        <v/>
      </c>
    </row>
    <row r="419" spans="2:12">
      <c r="B419" s="87"/>
      <c r="C419" s="87"/>
      <c r="D419" s="87"/>
      <c r="E419" s="87"/>
      <c r="F419" s="87"/>
      <c r="G419" s="12"/>
      <c r="H419" s="12"/>
      <c r="I419" s="12"/>
      <c r="J419" s="12"/>
      <c r="K419" s="12"/>
      <c r="L419" s="32" t="str">
        <f t="shared" si="17"/>
        <v/>
      </c>
    </row>
    <row r="420" spans="2:12">
      <c r="B420" s="87"/>
      <c r="C420" s="87"/>
      <c r="D420" s="87"/>
      <c r="E420" s="87"/>
      <c r="F420" s="87"/>
      <c r="G420" s="12"/>
      <c r="H420" s="12"/>
      <c r="I420" s="12"/>
      <c r="J420" s="12"/>
      <c r="K420" s="12"/>
      <c r="L420" s="32" t="str">
        <f t="shared" si="17"/>
        <v/>
      </c>
    </row>
    <row r="421" spans="2:12">
      <c r="B421" s="87"/>
      <c r="C421" s="87"/>
      <c r="D421" s="87"/>
      <c r="E421" s="87"/>
      <c r="F421" s="87"/>
      <c r="G421" s="12"/>
      <c r="H421" s="12"/>
      <c r="I421" s="12"/>
      <c r="J421" s="12"/>
      <c r="K421" s="12"/>
      <c r="L421" s="32" t="str">
        <f t="shared" si="17"/>
        <v/>
      </c>
    </row>
    <row r="422" spans="2:12">
      <c r="B422" s="87"/>
      <c r="C422" s="87"/>
      <c r="D422" s="87"/>
      <c r="E422" s="87"/>
      <c r="F422" s="87"/>
      <c r="G422" s="118" t="s">
        <v>326</v>
      </c>
      <c r="H422" s="118"/>
      <c r="I422" s="118"/>
      <c r="J422" s="118"/>
      <c r="K422" s="118"/>
      <c r="L422" s="32">
        <f>SUM(L400:L421)</f>
        <v>6.17</v>
      </c>
    </row>
    <row r="424" spans="2:12">
      <c r="B424" s="118" t="s">
        <v>333</v>
      </c>
      <c r="C424" s="87" t="s">
        <v>334</v>
      </c>
      <c r="D424" s="118" t="s">
        <v>17</v>
      </c>
      <c r="E424" s="87" t="str">
        <f>'PPTO GENERAL'!B66</f>
        <v>1.4.1</v>
      </c>
      <c r="F424" s="40" t="s">
        <v>335</v>
      </c>
      <c r="G424" s="118" t="s">
        <v>336</v>
      </c>
      <c r="H424" s="118" t="s">
        <v>352</v>
      </c>
      <c r="I424" s="118"/>
      <c r="J424" s="118"/>
      <c r="K424" s="40" t="s">
        <v>338</v>
      </c>
      <c r="L424" s="12" t="s">
        <v>34</v>
      </c>
    </row>
    <row r="425" spans="2:12">
      <c r="B425" s="118"/>
      <c r="C425" s="87"/>
      <c r="D425" s="118"/>
      <c r="E425" s="87"/>
      <c r="F425" s="87" t="str">
        <f>'PPTO GENERAL'!C66</f>
        <v>Replanteo general</v>
      </c>
      <c r="G425" s="118"/>
      <c r="H425" s="118"/>
      <c r="I425" s="118"/>
      <c r="J425" s="118"/>
      <c r="K425" s="117" t="s">
        <v>339</v>
      </c>
      <c r="L425" s="117" t="s">
        <v>340</v>
      </c>
    </row>
    <row r="426" spans="2:12">
      <c r="B426" s="118"/>
      <c r="C426" s="87"/>
      <c r="D426" s="118"/>
      <c r="E426" s="87"/>
      <c r="F426" s="87"/>
      <c r="G426" s="118"/>
      <c r="H426" s="25" t="s">
        <v>341</v>
      </c>
      <c r="I426" s="25" t="s">
        <v>342</v>
      </c>
      <c r="J426" s="25" t="s">
        <v>343</v>
      </c>
      <c r="K426" s="117"/>
      <c r="L426" s="117"/>
    </row>
    <row r="427" spans="2:12">
      <c r="B427" s="87"/>
      <c r="C427" s="87"/>
      <c r="D427" s="87"/>
      <c r="E427" s="87"/>
      <c r="F427" s="87"/>
      <c r="G427" s="12"/>
      <c r="H427" s="120">
        <v>1212.7</v>
      </c>
      <c r="I427" s="121"/>
      <c r="J427" s="12"/>
      <c r="K427" s="12"/>
      <c r="L427" s="32">
        <f t="shared" ref="L427:L448" si="18">IF(COUNT(H427:K427),IF(COUNT(H427),H427,1)*IF(COUNT(I427),I427,1)*IF(COUNT(J427),J427,1)*IF(COUNT(K427),K427,1),"")</f>
        <v>1212.7</v>
      </c>
    </row>
    <row r="428" spans="2:12">
      <c r="B428" s="87"/>
      <c r="C428" s="87"/>
      <c r="D428" s="87"/>
      <c r="E428" s="87"/>
      <c r="F428" s="87"/>
      <c r="G428" s="12"/>
      <c r="H428" s="12"/>
      <c r="I428" s="12"/>
      <c r="J428" s="12"/>
      <c r="K428" s="12"/>
      <c r="L428" s="32" t="str">
        <f t="shared" si="18"/>
        <v/>
      </c>
    </row>
    <row r="429" spans="2:12">
      <c r="B429" s="87"/>
      <c r="C429" s="87"/>
      <c r="D429" s="87"/>
      <c r="E429" s="87"/>
      <c r="F429" s="87"/>
      <c r="G429" s="12"/>
      <c r="H429" s="12"/>
      <c r="I429" s="12"/>
      <c r="J429" s="12"/>
      <c r="K429" s="12"/>
      <c r="L429" s="32" t="str">
        <f t="shared" si="18"/>
        <v/>
      </c>
    </row>
    <row r="430" spans="2:12">
      <c r="B430" s="87"/>
      <c r="C430" s="87"/>
      <c r="D430" s="87"/>
      <c r="E430" s="87"/>
      <c r="F430" s="87"/>
      <c r="G430" s="12"/>
      <c r="H430" s="12"/>
      <c r="I430" s="12"/>
      <c r="J430" s="12"/>
      <c r="K430" s="12"/>
      <c r="L430" s="32" t="str">
        <f t="shared" si="18"/>
        <v/>
      </c>
    </row>
    <row r="431" spans="2:12">
      <c r="B431" s="87"/>
      <c r="C431" s="87"/>
      <c r="D431" s="87"/>
      <c r="E431" s="87"/>
      <c r="F431" s="87"/>
      <c r="G431" s="12"/>
      <c r="H431" s="12"/>
      <c r="I431" s="12"/>
      <c r="J431" s="12"/>
      <c r="K431" s="12"/>
      <c r="L431" s="32" t="str">
        <f t="shared" si="18"/>
        <v/>
      </c>
    </row>
    <row r="432" spans="2:12">
      <c r="B432" s="87"/>
      <c r="C432" s="87"/>
      <c r="D432" s="87"/>
      <c r="E432" s="87"/>
      <c r="F432" s="87"/>
      <c r="G432" s="42"/>
      <c r="H432" s="12"/>
      <c r="I432" s="12"/>
      <c r="J432" s="12"/>
      <c r="K432" s="12"/>
      <c r="L432" s="32" t="str">
        <f t="shared" si="18"/>
        <v/>
      </c>
    </row>
    <row r="433" spans="2:12">
      <c r="B433" s="87"/>
      <c r="C433" s="87"/>
      <c r="D433" s="87"/>
      <c r="E433" s="87"/>
      <c r="F433" s="87"/>
      <c r="G433" s="12"/>
      <c r="H433" s="12"/>
      <c r="I433" s="12"/>
      <c r="J433" s="12"/>
      <c r="K433" s="12"/>
      <c r="L433" s="32" t="str">
        <f t="shared" si="18"/>
        <v/>
      </c>
    </row>
    <row r="434" spans="2:12">
      <c r="B434" s="87"/>
      <c r="C434" s="87"/>
      <c r="D434" s="87"/>
      <c r="E434" s="87"/>
      <c r="F434" s="87"/>
      <c r="G434" s="12"/>
      <c r="H434" s="12"/>
      <c r="I434" s="12"/>
      <c r="J434" s="12"/>
      <c r="K434" s="12"/>
      <c r="L434" s="32" t="str">
        <f t="shared" si="18"/>
        <v/>
      </c>
    </row>
    <row r="435" spans="2:12">
      <c r="B435" s="87"/>
      <c r="C435" s="87"/>
      <c r="D435" s="87"/>
      <c r="E435" s="87"/>
      <c r="F435" s="87"/>
      <c r="G435" s="12"/>
      <c r="H435" s="12"/>
      <c r="I435" s="12"/>
      <c r="J435" s="12"/>
      <c r="K435" s="12"/>
      <c r="L435" s="32" t="str">
        <f t="shared" si="18"/>
        <v/>
      </c>
    </row>
    <row r="436" spans="2:12">
      <c r="B436" s="87"/>
      <c r="C436" s="87"/>
      <c r="D436" s="87"/>
      <c r="E436" s="87"/>
      <c r="F436" s="87"/>
      <c r="G436" s="12"/>
      <c r="H436" s="12"/>
      <c r="I436" s="12"/>
      <c r="J436" s="12"/>
      <c r="K436" s="12"/>
      <c r="L436" s="32" t="str">
        <f t="shared" si="18"/>
        <v/>
      </c>
    </row>
    <row r="437" spans="2:12">
      <c r="B437" s="87"/>
      <c r="C437" s="87"/>
      <c r="D437" s="87"/>
      <c r="E437" s="87"/>
      <c r="F437" s="87"/>
      <c r="G437" s="12"/>
      <c r="H437" s="12"/>
      <c r="I437" s="12"/>
      <c r="J437" s="12"/>
      <c r="K437" s="12"/>
      <c r="L437" s="32" t="str">
        <f t="shared" si="18"/>
        <v/>
      </c>
    </row>
    <row r="438" spans="2:12">
      <c r="B438" s="87"/>
      <c r="C438" s="87"/>
      <c r="D438" s="87"/>
      <c r="E438" s="87"/>
      <c r="F438" s="87"/>
      <c r="G438" s="12"/>
      <c r="H438" s="12"/>
      <c r="I438" s="12"/>
      <c r="J438" s="12"/>
      <c r="K438" s="12"/>
      <c r="L438" s="32" t="str">
        <f t="shared" si="18"/>
        <v/>
      </c>
    </row>
    <row r="439" spans="2:12">
      <c r="B439" s="87"/>
      <c r="C439" s="87"/>
      <c r="D439" s="87"/>
      <c r="E439" s="87"/>
      <c r="F439" s="87"/>
      <c r="G439" s="12"/>
      <c r="H439" s="12"/>
      <c r="I439" s="12"/>
      <c r="J439" s="12"/>
      <c r="K439" s="12"/>
      <c r="L439" s="32" t="str">
        <f t="shared" si="18"/>
        <v/>
      </c>
    </row>
    <row r="440" spans="2:12">
      <c r="B440" s="87"/>
      <c r="C440" s="87"/>
      <c r="D440" s="87"/>
      <c r="E440" s="87"/>
      <c r="F440" s="87"/>
      <c r="G440" s="12"/>
      <c r="H440" s="12"/>
      <c r="I440" s="12"/>
      <c r="J440" s="12"/>
      <c r="K440" s="12"/>
      <c r="L440" s="32" t="str">
        <f t="shared" si="18"/>
        <v/>
      </c>
    </row>
    <row r="441" spans="2:12">
      <c r="B441" s="87"/>
      <c r="C441" s="87"/>
      <c r="D441" s="87"/>
      <c r="E441" s="87"/>
      <c r="F441" s="87"/>
      <c r="G441" s="12"/>
      <c r="H441" s="12"/>
      <c r="I441" s="12"/>
      <c r="J441" s="12"/>
      <c r="K441" s="12"/>
      <c r="L441" s="32" t="str">
        <f t="shared" si="18"/>
        <v/>
      </c>
    </row>
    <row r="442" spans="2:12">
      <c r="B442" s="87"/>
      <c r="C442" s="87"/>
      <c r="D442" s="87"/>
      <c r="E442" s="87"/>
      <c r="F442" s="87"/>
      <c r="G442" s="12"/>
      <c r="H442" s="12"/>
      <c r="I442" s="12"/>
      <c r="J442" s="12"/>
      <c r="K442" s="12"/>
      <c r="L442" s="32" t="str">
        <f t="shared" si="18"/>
        <v/>
      </c>
    </row>
    <row r="443" spans="2:12">
      <c r="B443" s="87"/>
      <c r="C443" s="87"/>
      <c r="D443" s="87"/>
      <c r="E443" s="87"/>
      <c r="F443" s="87"/>
      <c r="G443" s="12"/>
      <c r="H443" s="12"/>
      <c r="I443" s="12"/>
      <c r="J443" s="12"/>
      <c r="K443" s="12"/>
      <c r="L443" s="32" t="str">
        <f t="shared" si="18"/>
        <v/>
      </c>
    </row>
    <row r="444" spans="2:12">
      <c r="B444" s="87"/>
      <c r="C444" s="87"/>
      <c r="D444" s="87"/>
      <c r="E444" s="87"/>
      <c r="F444" s="87"/>
      <c r="G444" s="12"/>
      <c r="H444" s="12"/>
      <c r="I444" s="12"/>
      <c r="J444" s="12"/>
      <c r="K444" s="12"/>
      <c r="L444" s="32" t="str">
        <f t="shared" si="18"/>
        <v/>
      </c>
    </row>
    <row r="445" spans="2:12">
      <c r="B445" s="87"/>
      <c r="C445" s="87"/>
      <c r="D445" s="87"/>
      <c r="E445" s="87"/>
      <c r="F445" s="87"/>
      <c r="G445" s="12"/>
      <c r="H445" s="12"/>
      <c r="I445" s="12"/>
      <c r="J445" s="12"/>
      <c r="K445" s="12"/>
      <c r="L445" s="32" t="str">
        <f t="shared" si="18"/>
        <v/>
      </c>
    </row>
    <row r="446" spans="2:12">
      <c r="B446" s="87"/>
      <c r="C446" s="87"/>
      <c r="D446" s="87"/>
      <c r="E446" s="87"/>
      <c r="F446" s="87"/>
      <c r="G446" s="12"/>
      <c r="H446" s="12"/>
      <c r="I446" s="12"/>
      <c r="J446" s="12"/>
      <c r="K446" s="12"/>
      <c r="L446" s="32" t="str">
        <f t="shared" si="18"/>
        <v/>
      </c>
    </row>
    <row r="447" spans="2:12">
      <c r="B447" s="87"/>
      <c r="C447" s="87"/>
      <c r="D447" s="87"/>
      <c r="E447" s="87"/>
      <c r="F447" s="87"/>
      <c r="G447" s="12"/>
      <c r="H447" s="12"/>
      <c r="I447" s="12"/>
      <c r="J447" s="12"/>
      <c r="K447" s="12"/>
      <c r="L447" s="32" t="str">
        <f t="shared" si="18"/>
        <v/>
      </c>
    </row>
    <row r="448" spans="2:12">
      <c r="B448" s="87"/>
      <c r="C448" s="87"/>
      <c r="D448" s="87"/>
      <c r="E448" s="87"/>
      <c r="F448" s="87"/>
      <c r="G448" s="12"/>
      <c r="H448" s="12"/>
      <c r="I448" s="12"/>
      <c r="J448" s="12"/>
      <c r="K448" s="12"/>
      <c r="L448" s="32" t="str">
        <f t="shared" si="18"/>
        <v/>
      </c>
    </row>
    <row r="449" spans="2:12">
      <c r="B449" s="87"/>
      <c r="C449" s="87"/>
      <c r="D449" s="87"/>
      <c r="E449" s="87"/>
      <c r="F449" s="87"/>
      <c r="G449" s="118" t="s">
        <v>326</v>
      </c>
      <c r="H449" s="118"/>
      <c r="I449" s="118"/>
      <c r="J449" s="118"/>
      <c r="K449" s="118"/>
      <c r="L449" s="32">
        <f>SUM(L427:L448)</f>
        <v>1212.7</v>
      </c>
    </row>
    <row r="451" spans="2:12">
      <c r="B451" s="118" t="s">
        <v>333</v>
      </c>
      <c r="C451" s="87" t="s">
        <v>334</v>
      </c>
      <c r="D451" s="118" t="s">
        <v>17</v>
      </c>
      <c r="E451" s="87" t="str">
        <f>'PPTO GENERAL'!B67</f>
        <v>1.4.2</v>
      </c>
      <c r="F451" s="40" t="s">
        <v>335</v>
      </c>
      <c r="G451" s="118" t="s">
        <v>336</v>
      </c>
      <c r="H451" s="118" t="s">
        <v>352</v>
      </c>
      <c r="I451" s="118"/>
      <c r="J451" s="118"/>
      <c r="K451" s="40" t="s">
        <v>338</v>
      </c>
      <c r="L451" s="12" t="s">
        <v>38</v>
      </c>
    </row>
    <row r="452" spans="2:12">
      <c r="B452" s="118"/>
      <c r="C452" s="87"/>
      <c r="D452" s="118"/>
      <c r="E452" s="87"/>
      <c r="F452" s="87" t="str">
        <f>'PPTO GENERAL'!C67</f>
        <v>Levantamiento de redes</v>
      </c>
      <c r="G452" s="118"/>
      <c r="H452" s="118"/>
      <c r="I452" s="118"/>
      <c r="J452" s="118"/>
      <c r="K452" s="117" t="s">
        <v>339</v>
      </c>
      <c r="L452" s="117" t="s">
        <v>340</v>
      </c>
    </row>
    <row r="453" spans="2:12">
      <c r="B453" s="118"/>
      <c r="C453" s="87"/>
      <c r="D453" s="118"/>
      <c r="E453" s="87"/>
      <c r="F453" s="87"/>
      <c r="G453" s="118"/>
      <c r="H453" s="25" t="s">
        <v>341</v>
      </c>
      <c r="I453" s="25" t="s">
        <v>342</v>
      </c>
      <c r="J453" s="25" t="s">
        <v>343</v>
      </c>
      <c r="K453" s="117"/>
      <c r="L453" s="117"/>
    </row>
    <row r="454" spans="2:12">
      <c r="B454" s="87"/>
      <c r="C454" s="87"/>
      <c r="D454" s="87"/>
      <c r="E454" s="87"/>
      <c r="F454" s="87"/>
      <c r="G454" s="12"/>
      <c r="H454" s="12"/>
      <c r="I454" s="12">
        <v>110.1</v>
      </c>
      <c r="J454" s="12"/>
      <c r="K454" s="12"/>
      <c r="L454" s="32">
        <f t="shared" ref="L454:L475" si="19">IF(COUNT(H454:K454),IF(COUNT(H454),H454,1)*IF(COUNT(I454),I454,1)*IF(COUNT(J454),J454,1)*IF(COUNT(K454),K454,1),"")</f>
        <v>110.1</v>
      </c>
    </row>
    <row r="455" spans="2:12">
      <c r="B455" s="87"/>
      <c r="C455" s="87"/>
      <c r="D455" s="87"/>
      <c r="E455" s="87"/>
      <c r="F455" s="87"/>
      <c r="G455" s="12"/>
      <c r="H455" s="12"/>
      <c r="I455" s="12"/>
      <c r="J455" s="12"/>
      <c r="K455" s="12"/>
      <c r="L455" s="32" t="str">
        <f t="shared" si="19"/>
        <v/>
      </c>
    </row>
    <row r="456" spans="2:12">
      <c r="B456" s="87"/>
      <c r="C456" s="87"/>
      <c r="D456" s="87"/>
      <c r="E456" s="87"/>
      <c r="F456" s="87"/>
      <c r="G456" s="12"/>
      <c r="H456" s="12"/>
      <c r="I456" s="12"/>
      <c r="J456" s="12"/>
      <c r="K456" s="12"/>
      <c r="L456" s="32" t="str">
        <f t="shared" si="19"/>
        <v/>
      </c>
    </row>
    <row r="457" spans="2:12">
      <c r="B457" s="87"/>
      <c r="C457" s="87"/>
      <c r="D457" s="87"/>
      <c r="E457" s="87"/>
      <c r="F457" s="87"/>
      <c r="G457" s="12"/>
      <c r="H457" s="12"/>
      <c r="I457" s="12"/>
      <c r="J457" s="12"/>
      <c r="K457" s="12"/>
      <c r="L457" s="32" t="str">
        <f t="shared" si="19"/>
        <v/>
      </c>
    </row>
    <row r="458" spans="2:12">
      <c r="B458" s="87"/>
      <c r="C458" s="87"/>
      <c r="D458" s="87"/>
      <c r="E458" s="87"/>
      <c r="F458" s="87"/>
      <c r="G458" s="12"/>
      <c r="H458" s="12"/>
      <c r="I458" s="12"/>
      <c r="J458" s="12"/>
      <c r="K458" s="12"/>
      <c r="L458" s="32" t="str">
        <f t="shared" si="19"/>
        <v/>
      </c>
    </row>
    <row r="459" spans="2:12">
      <c r="B459" s="87"/>
      <c r="C459" s="87"/>
      <c r="D459" s="87"/>
      <c r="E459" s="87"/>
      <c r="F459" s="87"/>
      <c r="G459" s="12"/>
      <c r="H459" s="12"/>
      <c r="I459" s="12"/>
      <c r="J459" s="12"/>
      <c r="K459" s="12"/>
      <c r="L459" s="32" t="str">
        <f t="shared" si="19"/>
        <v/>
      </c>
    </row>
    <row r="460" spans="2:12">
      <c r="B460" s="87"/>
      <c r="C460" s="87"/>
      <c r="D460" s="87"/>
      <c r="E460" s="87"/>
      <c r="F460" s="87"/>
      <c r="G460" s="12"/>
      <c r="H460" s="12"/>
      <c r="I460" s="12"/>
      <c r="J460" s="12"/>
      <c r="K460" s="12"/>
      <c r="L460" s="32" t="str">
        <f t="shared" si="19"/>
        <v/>
      </c>
    </row>
    <row r="461" spans="2:12">
      <c r="B461" s="87"/>
      <c r="C461" s="87"/>
      <c r="D461" s="87"/>
      <c r="E461" s="87"/>
      <c r="F461" s="87"/>
      <c r="G461" s="12"/>
      <c r="H461" s="12"/>
      <c r="I461" s="12"/>
      <c r="J461" s="12"/>
      <c r="K461" s="12"/>
      <c r="L461" s="32" t="str">
        <f t="shared" si="19"/>
        <v/>
      </c>
    </row>
    <row r="462" spans="2:12">
      <c r="B462" s="87"/>
      <c r="C462" s="87"/>
      <c r="D462" s="87"/>
      <c r="E462" s="87"/>
      <c r="F462" s="87"/>
      <c r="G462" s="42"/>
      <c r="H462" s="12"/>
      <c r="I462" s="12"/>
      <c r="J462" s="12"/>
      <c r="K462" s="12"/>
      <c r="L462" s="32" t="str">
        <f t="shared" si="19"/>
        <v/>
      </c>
    </row>
    <row r="463" spans="2:12">
      <c r="B463" s="87"/>
      <c r="C463" s="87"/>
      <c r="D463" s="87"/>
      <c r="E463" s="87"/>
      <c r="F463" s="87"/>
      <c r="G463" s="12"/>
      <c r="H463" s="12"/>
      <c r="I463" s="12"/>
      <c r="J463" s="12"/>
      <c r="K463" s="12"/>
      <c r="L463" s="32" t="str">
        <f t="shared" si="19"/>
        <v/>
      </c>
    </row>
    <row r="464" spans="2:12">
      <c r="B464" s="87"/>
      <c r="C464" s="87"/>
      <c r="D464" s="87"/>
      <c r="E464" s="87"/>
      <c r="F464" s="87"/>
      <c r="G464" s="12"/>
      <c r="H464" s="12"/>
      <c r="I464" s="12"/>
      <c r="J464" s="12"/>
      <c r="K464" s="12"/>
      <c r="L464" s="32" t="str">
        <f t="shared" si="19"/>
        <v/>
      </c>
    </row>
    <row r="465" spans="2:12">
      <c r="B465" s="87"/>
      <c r="C465" s="87"/>
      <c r="D465" s="87"/>
      <c r="E465" s="87"/>
      <c r="F465" s="87"/>
      <c r="G465" s="12"/>
      <c r="H465" s="12"/>
      <c r="I465" s="12"/>
      <c r="J465" s="12"/>
      <c r="K465" s="12"/>
      <c r="L465" s="32" t="str">
        <f t="shared" si="19"/>
        <v/>
      </c>
    </row>
    <row r="466" spans="2:12">
      <c r="B466" s="87"/>
      <c r="C466" s="87"/>
      <c r="D466" s="87"/>
      <c r="E466" s="87"/>
      <c r="F466" s="87"/>
      <c r="G466" s="12"/>
      <c r="H466" s="12"/>
      <c r="I466" s="12"/>
      <c r="J466" s="12"/>
      <c r="K466" s="12"/>
      <c r="L466" s="32" t="str">
        <f t="shared" si="19"/>
        <v/>
      </c>
    </row>
    <row r="467" spans="2:12">
      <c r="B467" s="87"/>
      <c r="C467" s="87"/>
      <c r="D467" s="87"/>
      <c r="E467" s="87"/>
      <c r="F467" s="87"/>
      <c r="G467" s="12"/>
      <c r="H467" s="12"/>
      <c r="I467" s="12"/>
      <c r="J467" s="12"/>
      <c r="K467" s="12"/>
      <c r="L467" s="32" t="str">
        <f t="shared" si="19"/>
        <v/>
      </c>
    </row>
    <row r="468" spans="2:12">
      <c r="B468" s="87"/>
      <c r="C468" s="87"/>
      <c r="D468" s="87"/>
      <c r="E468" s="87"/>
      <c r="F468" s="87"/>
      <c r="G468" s="12"/>
      <c r="H468" s="12"/>
      <c r="I468" s="12"/>
      <c r="J468" s="12"/>
      <c r="K468" s="12"/>
      <c r="L468" s="32" t="str">
        <f t="shared" si="19"/>
        <v/>
      </c>
    </row>
    <row r="469" spans="2:12">
      <c r="B469" s="87"/>
      <c r="C469" s="87"/>
      <c r="D469" s="87"/>
      <c r="E469" s="87"/>
      <c r="F469" s="87"/>
      <c r="G469" s="12"/>
      <c r="H469" s="12"/>
      <c r="I469" s="12"/>
      <c r="J469" s="12"/>
      <c r="K469" s="12"/>
      <c r="L469" s="32" t="str">
        <f t="shared" si="19"/>
        <v/>
      </c>
    </row>
    <row r="470" spans="2:12">
      <c r="B470" s="87"/>
      <c r="C470" s="87"/>
      <c r="D470" s="87"/>
      <c r="E470" s="87"/>
      <c r="F470" s="87"/>
      <c r="G470" s="12"/>
      <c r="H470" s="12"/>
      <c r="I470" s="12"/>
      <c r="J470" s="12"/>
      <c r="K470" s="12"/>
      <c r="L470" s="32" t="str">
        <f t="shared" si="19"/>
        <v/>
      </c>
    </row>
    <row r="471" spans="2:12">
      <c r="B471" s="87"/>
      <c r="C471" s="87"/>
      <c r="D471" s="87"/>
      <c r="E471" s="87"/>
      <c r="F471" s="87"/>
      <c r="G471" s="12"/>
      <c r="H471" s="12"/>
      <c r="I471" s="12"/>
      <c r="J471" s="12"/>
      <c r="K471" s="12"/>
      <c r="L471" s="32" t="str">
        <f t="shared" si="19"/>
        <v/>
      </c>
    </row>
    <row r="472" spans="2:12">
      <c r="B472" s="87"/>
      <c r="C472" s="87"/>
      <c r="D472" s="87"/>
      <c r="E472" s="87"/>
      <c r="F472" s="87"/>
      <c r="G472" s="12"/>
      <c r="H472" s="12"/>
      <c r="I472" s="12"/>
      <c r="J472" s="12"/>
      <c r="K472" s="12"/>
      <c r="L472" s="32" t="str">
        <f t="shared" si="19"/>
        <v/>
      </c>
    </row>
    <row r="473" spans="2:12">
      <c r="B473" s="87"/>
      <c r="C473" s="87"/>
      <c r="D473" s="87"/>
      <c r="E473" s="87"/>
      <c r="F473" s="87"/>
      <c r="G473" s="12"/>
      <c r="H473" s="12"/>
      <c r="I473" s="12"/>
      <c r="J473" s="12"/>
      <c r="K473" s="12"/>
      <c r="L473" s="32" t="str">
        <f t="shared" si="19"/>
        <v/>
      </c>
    </row>
    <row r="474" spans="2:12">
      <c r="B474" s="87"/>
      <c r="C474" s="87"/>
      <c r="D474" s="87"/>
      <c r="E474" s="87"/>
      <c r="F474" s="87"/>
      <c r="G474" s="12"/>
      <c r="H474" s="12"/>
      <c r="I474" s="12"/>
      <c r="J474" s="12"/>
      <c r="K474" s="12"/>
      <c r="L474" s="32" t="str">
        <f t="shared" si="19"/>
        <v/>
      </c>
    </row>
    <row r="475" spans="2:12">
      <c r="B475" s="87"/>
      <c r="C475" s="87"/>
      <c r="D475" s="87"/>
      <c r="E475" s="87"/>
      <c r="F475" s="87"/>
      <c r="G475" s="12"/>
      <c r="H475" s="12"/>
      <c r="I475" s="12"/>
      <c r="J475" s="12"/>
      <c r="K475" s="12"/>
      <c r="L475" s="32" t="str">
        <f t="shared" si="19"/>
        <v/>
      </c>
    </row>
    <row r="476" spans="2:12">
      <c r="B476" s="87"/>
      <c r="C476" s="87"/>
      <c r="D476" s="87"/>
      <c r="E476" s="87"/>
      <c r="F476" s="87"/>
      <c r="G476" s="118" t="s">
        <v>326</v>
      </c>
      <c r="H476" s="118"/>
      <c r="I476" s="118"/>
      <c r="J476" s="118"/>
      <c r="K476" s="118"/>
      <c r="L476" s="32">
        <f>SUM(L454:L475)</f>
        <v>110.1</v>
      </c>
    </row>
    <row r="478" spans="2:12">
      <c r="B478" s="118" t="s">
        <v>333</v>
      </c>
      <c r="C478" s="87" t="s">
        <v>334</v>
      </c>
      <c r="D478" s="118" t="s">
        <v>17</v>
      </c>
      <c r="E478" s="87" t="str">
        <f>'PPTO GENERAL'!B68</f>
        <v>1.4.3</v>
      </c>
      <c r="F478" s="40" t="s">
        <v>335</v>
      </c>
      <c r="G478" s="118" t="s">
        <v>336</v>
      </c>
      <c r="H478" s="118" t="s">
        <v>352</v>
      </c>
      <c r="I478" s="118"/>
      <c r="J478" s="118"/>
      <c r="K478" s="40" t="s">
        <v>338</v>
      </c>
      <c r="L478" s="12" t="s">
        <v>34</v>
      </c>
    </row>
    <row r="479" spans="2:12">
      <c r="B479" s="118"/>
      <c r="C479" s="87"/>
      <c r="D479" s="118"/>
      <c r="E479" s="87"/>
      <c r="F479" s="87" t="str">
        <f>'PPTO GENERAL'!C68</f>
        <v>Cerramiento en polisombra verde</v>
      </c>
      <c r="G479" s="118"/>
      <c r="H479" s="118"/>
      <c r="I479" s="118"/>
      <c r="J479" s="118"/>
      <c r="K479" s="117" t="s">
        <v>339</v>
      </c>
      <c r="L479" s="117" t="s">
        <v>340</v>
      </c>
    </row>
    <row r="480" spans="2:12">
      <c r="B480" s="118"/>
      <c r="C480" s="87"/>
      <c r="D480" s="118"/>
      <c r="E480" s="87"/>
      <c r="F480" s="87"/>
      <c r="G480" s="118"/>
      <c r="H480" s="25" t="s">
        <v>341</v>
      </c>
      <c r="I480" s="25" t="s">
        <v>342</v>
      </c>
      <c r="J480" s="25" t="s">
        <v>343</v>
      </c>
      <c r="K480" s="117"/>
      <c r="L480" s="117"/>
    </row>
    <row r="481" spans="2:12">
      <c r="B481" s="87"/>
      <c r="C481" s="87"/>
      <c r="D481" s="87"/>
      <c r="E481" s="87"/>
      <c r="F481" s="87"/>
      <c r="G481" s="12"/>
      <c r="H481" s="12"/>
      <c r="I481" s="12">
        <f>181.13+102.28</f>
        <v>283.40999999999997</v>
      </c>
      <c r="J481" s="12">
        <v>2</v>
      </c>
      <c r="K481" s="12"/>
      <c r="L481" s="32">
        <f t="shared" ref="L481:L502" si="20">IF(COUNT(H481:K481),IF(COUNT(H481),H481,1)*IF(COUNT(I481),I481,1)*IF(COUNT(J481),J481,1)*IF(COUNT(K481),K481,1),"")</f>
        <v>566.81999999999994</v>
      </c>
    </row>
    <row r="482" spans="2:12">
      <c r="B482" s="87"/>
      <c r="C482" s="87"/>
      <c r="D482" s="87"/>
      <c r="E482" s="87"/>
      <c r="F482" s="87"/>
      <c r="G482" s="12"/>
      <c r="H482" s="12"/>
      <c r="I482" s="12"/>
      <c r="J482" s="12"/>
      <c r="K482" s="12"/>
      <c r="L482" s="32" t="str">
        <f t="shared" si="20"/>
        <v/>
      </c>
    </row>
    <row r="483" spans="2:12">
      <c r="B483" s="87"/>
      <c r="C483" s="87"/>
      <c r="D483" s="87"/>
      <c r="E483" s="87"/>
      <c r="F483" s="87"/>
      <c r="G483" s="12"/>
      <c r="H483" s="12"/>
      <c r="I483" s="12"/>
      <c r="J483" s="12"/>
      <c r="K483" s="12"/>
      <c r="L483" s="32" t="str">
        <f t="shared" si="20"/>
        <v/>
      </c>
    </row>
    <row r="484" spans="2:12">
      <c r="B484" s="87"/>
      <c r="C484" s="87"/>
      <c r="D484" s="87"/>
      <c r="E484" s="87"/>
      <c r="F484" s="87"/>
      <c r="G484" s="12"/>
      <c r="H484" s="12"/>
      <c r="I484" s="12"/>
      <c r="J484" s="12"/>
      <c r="K484" s="12"/>
      <c r="L484" s="32" t="str">
        <f t="shared" si="20"/>
        <v/>
      </c>
    </row>
    <row r="485" spans="2:12">
      <c r="B485" s="87"/>
      <c r="C485" s="87"/>
      <c r="D485" s="87"/>
      <c r="E485" s="87"/>
      <c r="F485" s="87"/>
      <c r="G485" s="12"/>
      <c r="H485" s="12"/>
      <c r="I485" s="12"/>
      <c r="J485" s="12"/>
      <c r="K485" s="12"/>
      <c r="L485" s="32" t="str">
        <f t="shared" si="20"/>
        <v/>
      </c>
    </row>
    <row r="486" spans="2:12">
      <c r="B486" s="87"/>
      <c r="C486" s="87"/>
      <c r="D486" s="87"/>
      <c r="E486" s="87"/>
      <c r="F486" s="87"/>
      <c r="G486" s="12"/>
      <c r="H486" s="12"/>
      <c r="I486" s="12"/>
      <c r="J486" s="12"/>
      <c r="K486" s="12"/>
      <c r="L486" s="32" t="str">
        <f t="shared" si="20"/>
        <v/>
      </c>
    </row>
    <row r="487" spans="2:12">
      <c r="B487" s="87"/>
      <c r="C487" s="87"/>
      <c r="D487" s="87"/>
      <c r="E487" s="87"/>
      <c r="F487" s="87"/>
      <c r="G487" s="12"/>
      <c r="H487" s="12"/>
      <c r="I487" s="12"/>
      <c r="J487" s="12"/>
      <c r="K487" s="12"/>
      <c r="L487" s="32" t="str">
        <f t="shared" si="20"/>
        <v/>
      </c>
    </row>
    <row r="488" spans="2:12">
      <c r="B488" s="87"/>
      <c r="C488" s="87"/>
      <c r="D488" s="87"/>
      <c r="E488" s="87"/>
      <c r="F488" s="87"/>
      <c r="G488" s="12"/>
      <c r="H488" s="12"/>
      <c r="I488" s="12"/>
      <c r="J488" s="12"/>
      <c r="K488" s="12"/>
      <c r="L488" s="32" t="str">
        <f t="shared" si="20"/>
        <v/>
      </c>
    </row>
    <row r="489" spans="2:12">
      <c r="B489" s="87"/>
      <c r="C489" s="87"/>
      <c r="D489" s="87"/>
      <c r="E489" s="87"/>
      <c r="F489" s="87"/>
      <c r="G489" s="12"/>
      <c r="H489" s="12"/>
      <c r="I489" s="12"/>
      <c r="J489" s="12"/>
      <c r="K489" s="12"/>
      <c r="L489" s="32" t="str">
        <f t="shared" si="20"/>
        <v/>
      </c>
    </row>
    <row r="490" spans="2:12">
      <c r="B490" s="87"/>
      <c r="C490" s="87"/>
      <c r="D490" s="87"/>
      <c r="E490" s="87"/>
      <c r="F490" s="87"/>
      <c r="G490" s="12"/>
      <c r="H490" s="12"/>
      <c r="I490" s="12"/>
      <c r="J490" s="12"/>
      <c r="K490" s="12"/>
      <c r="L490" s="32" t="str">
        <f t="shared" si="20"/>
        <v/>
      </c>
    </row>
    <row r="491" spans="2:12">
      <c r="B491" s="87"/>
      <c r="C491" s="87"/>
      <c r="D491" s="87"/>
      <c r="E491" s="87"/>
      <c r="F491" s="87"/>
      <c r="G491" s="42"/>
      <c r="H491" s="12"/>
      <c r="I491" s="12"/>
      <c r="J491" s="12"/>
      <c r="K491" s="12"/>
      <c r="L491" s="32" t="str">
        <f t="shared" si="20"/>
        <v/>
      </c>
    </row>
    <row r="492" spans="2:12">
      <c r="B492" s="87"/>
      <c r="C492" s="87"/>
      <c r="D492" s="87"/>
      <c r="E492" s="87"/>
      <c r="F492" s="87"/>
      <c r="G492" s="12"/>
      <c r="H492" s="12"/>
      <c r="I492" s="12"/>
      <c r="J492" s="12"/>
      <c r="K492" s="12"/>
      <c r="L492" s="32" t="str">
        <f t="shared" si="20"/>
        <v/>
      </c>
    </row>
    <row r="493" spans="2:12">
      <c r="B493" s="87"/>
      <c r="C493" s="87"/>
      <c r="D493" s="87"/>
      <c r="E493" s="87"/>
      <c r="F493" s="87"/>
      <c r="G493" s="12"/>
      <c r="H493" s="12"/>
      <c r="I493" s="12"/>
      <c r="J493" s="12"/>
      <c r="K493" s="12"/>
      <c r="L493" s="32" t="str">
        <f t="shared" si="20"/>
        <v/>
      </c>
    </row>
    <row r="494" spans="2:12">
      <c r="B494" s="87"/>
      <c r="C494" s="87"/>
      <c r="D494" s="87"/>
      <c r="E494" s="87"/>
      <c r="F494" s="87"/>
      <c r="G494" s="42"/>
      <c r="H494" s="12"/>
      <c r="I494" s="12"/>
      <c r="J494" s="12"/>
      <c r="K494" s="12"/>
      <c r="L494" s="32" t="str">
        <f t="shared" si="20"/>
        <v/>
      </c>
    </row>
    <row r="495" spans="2:12">
      <c r="B495" s="87"/>
      <c r="C495" s="87"/>
      <c r="D495" s="87"/>
      <c r="E495" s="87"/>
      <c r="F495" s="87"/>
      <c r="G495" s="12"/>
      <c r="H495" s="12"/>
      <c r="I495" s="12"/>
      <c r="J495" s="12"/>
      <c r="K495" s="12"/>
      <c r="L495" s="32" t="str">
        <f t="shared" si="20"/>
        <v/>
      </c>
    </row>
    <row r="496" spans="2:12">
      <c r="B496" s="87"/>
      <c r="C496" s="87"/>
      <c r="D496" s="87"/>
      <c r="E496" s="87"/>
      <c r="F496" s="87"/>
      <c r="G496" s="12"/>
      <c r="H496" s="12"/>
      <c r="I496" s="12"/>
      <c r="J496" s="12"/>
      <c r="K496" s="12"/>
      <c r="L496" s="32" t="str">
        <f t="shared" si="20"/>
        <v/>
      </c>
    </row>
    <row r="497" spans="2:12">
      <c r="B497" s="87"/>
      <c r="C497" s="87"/>
      <c r="D497" s="87"/>
      <c r="E497" s="87"/>
      <c r="F497" s="87"/>
      <c r="G497" s="12"/>
      <c r="H497" s="12"/>
      <c r="I497" s="12"/>
      <c r="J497" s="12"/>
      <c r="K497" s="12"/>
      <c r="L497" s="32" t="str">
        <f t="shared" si="20"/>
        <v/>
      </c>
    </row>
    <row r="498" spans="2:12">
      <c r="B498" s="87"/>
      <c r="C498" s="87"/>
      <c r="D498" s="87"/>
      <c r="E498" s="87"/>
      <c r="F498" s="87"/>
      <c r="G498" s="12"/>
      <c r="H498" s="12"/>
      <c r="I498" s="12"/>
      <c r="J498" s="12"/>
      <c r="K498" s="12"/>
      <c r="L498" s="32" t="str">
        <f t="shared" si="20"/>
        <v/>
      </c>
    </row>
    <row r="499" spans="2:12">
      <c r="B499" s="87"/>
      <c r="C499" s="87"/>
      <c r="D499" s="87"/>
      <c r="E499" s="87"/>
      <c r="F499" s="87"/>
      <c r="G499" s="12"/>
      <c r="H499" s="12"/>
      <c r="I499" s="12"/>
      <c r="J499" s="12"/>
      <c r="K499" s="12"/>
      <c r="L499" s="32" t="str">
        <f t="shared" si="20"/>
        <v/>
      </c>
    </row>
    <row r="500" spans="2:12">
      <c r="B500" s="87"/>
      <c r="C500" s="87"/>
      <c r="D500" s="87"/>
      <c r="E500" s="87"/>
      <c r="F500" s="87"/>
      <c r="G500" s="12"/>
      <c r="H500" s="12"/>
      <c r="I500" s="12"/>
      <c r="J500" s="12"/>
      <c r="K500" s="12"/>
      <c r="L500" s="32" t="str">
        <f t="shared" si="20"/>
        <v/>
      </c>
    </row>
    <row r="501" spans="2:12">
      <c r="B501" s="87"/>
      <c r="C501" s="87"/>
      <c r="D501" s="87"/>
      <c r="E501" s="87"/>
      <c r="F501" s="87"/>
      <c r="G501" s="12"/>
      <c r="H501" s="12"/>
      <c r="I501" s="12"/>
      <c r="J501" s="12"/>
      <c r="K501" s="12"/>
      <c r="L501" s="32" t="str">
        <f t="shared" si="20"/>
        <v/>
      </c>
    </row>
    <row r="502" spans="2:12">
      <c r="B502" s="87"/>
      <c r="C502" s="87"/>
      <c r="D502" s="87"/>
      <c r="E502" s="87"/>
      <c r="F502" s="87"/>
      <c r="G502" s="12"/>
      <c r="H502" s="12"/>
      <c r="I502" s="12"/>
      <c r="J502" s="12"/>
      <c r="K502" s="12"/>
      <c r="L502" s="32" t="str">
        <f t="shared" si="20"/>
        <v/>
      </c>
    </row>
    <row r="503" spans="2:12">
      <c r="B503" s="87"/>
      <c r="C503" s="87"/>
      <c r="D503" s="87"/>
      <c r="E503" s="87"/>
      <c r="F503" s="87"/>
      <c r="G503" s="118" t="s">
        <v>326</v>
      </c>
      <c r="H503" s="118"/>
      <c r="I503" s="118"/>
      <c r="J503" s="118"/>
      <c r="K503" s="118"/>
      <c r="L503" s="32">
        <f>SUM(L481:L502)</f>
        <v>566.81999999999994</v>
      </c>
    </row>
    <row r="505" spans="2:12">
      <c r="B505" s="118" t="s">
        <v>333</v>
      </c>
      <c r="C505" s="87" t="s">
        <v>334</v>
      </c>
      <c r="D505" s="118" t="s">
        <v>17</v>
      </c>
      <c r="E505" s="87" t="str">
        <f>'PPTO GENERAL'!B69</f>
        <v>1.4.4</v>
      </c>
      <c r="F505" s="40" t="s">
        <v>335</v>
      </c>
      <c r="G505" s="118" t="s">
        <v>336</v>
      </c>
      <c r="H505" s="118" t="s">
        <v>352</v>
      </c>
      <c r="I505" s="118"/>
      <c r="J505" s="118"/>
      <c r="K505" s="40" t="s">
        <v>338</v>
      </c>
      <c r="L505" s="12" t="s">
        <v>34</v>
      </c>
    </row>
    <row r="506" spans="2:12">
      <c r="B506" s="118"/>
      <c r="C506" s="87"/>
      <c r="D506" s="118"/>
      <c r="E506" s="87"/>
      <c r="F506" s="87" t="str">
        <f>'PPTO GENERAL'!C69</f>
        <v>Mampara de protección para actividades de demolición</v>
      </c>
      <c r="G506" s="118"/>
      <c r="H506" s="118"/>
      <c r="I506" s="118"/>
      <c r="J506" s="118"/>
      <c r="K506" s="117" t="s">
        <v>339</v>
      </c>
      <c r="L506" s="117" t="s">
        <v>340</v>
      </c>
    </row>
    <row r="507" spans="2:12">
      <c r="B507" s="118"/>
      <c r="C507" s="87"/>
      <c r="D507" s="118"/>
      <c r="E507" s="87"/>
      <c r="F507" s="87"/>
      <c r="G507" s="118"/>
      <c r="H507" s="25" t="s">
        <v>341</v>
      </c>
      <c r="I507" s="25" t="s">
        <v>342</v>
      </c>
      <c r="J507" s="25" t="s">
        <v>343</v>
      </c>
      <c r="K507" s="117"/>
      <c r="L507" s="117"/>
    </row>
    <row r="508" spans="2:12">
      <c r="B508" s="87"/>
      <c r="C508" s="87"/>
      <c r="D508" s="87"/>
      <c r="E508" s="87"/>
      <c r="F508" s="87"/>
      <c r="G508" s="12"/>
      <c r="H508" s="12">
        <v>2</v>
      </c>
      <c r="I508" s="12">
        <v>12.16</v>
      </c>
      <c r="J508" s="12"/>
      <c r="K508" s="12"/>
      <c r="L508" s="32">
        <f t="shared" ref="L508:L529" si="21">IF(COUNT(H508:K508),IF(COUNT(H508),H508,1)*IF(COUNT(I508),I508,1)*IF(COUNT(J508),J508,1)*IF(COUNT(K508),K508,1),"")</f>
        <v>24.32</v>
      </c>
    </row>
    <row r="509" spans="2:12">
      <c r="B509" s="87"/>
      <c r="C509" s="87"/>
      <c r="D509" s="87"/>
      <c r="E509" s="87"/>
      <c r="F509" s="87"/>
      <c r="G509" s="42"/>
      <c r="H509" s="12">
        <v>2</v>
      </c>
      <c r="I509" s="12">
        <v>29.77</v>
      </c>
      <c r="J509" s="12"/>
      <c r="K509" s="12"/>
      <c r="L509" s="32">
        <f t="shared" si="21"/>
        <v>59.54</v>
      </c>
    </row>
    <row r="510" spans="2:12">
      <c r="B510" s="87"/>
      <c r="C510" s="87"/>
      <c r="D510" s="87"/>
      <c r="E510" s="87"/>
      <c r="F510" s="87"/>
      <c r="G510" s="12"/>
      <c r="H510" s="12"/>
      <c r="I510" s="12"/>
      <c r="J510" s="12"/>
      <c r="K510" s="12"/>
      <c r="L510" s="32" t="str">
        <f t="shared" si="21"/>
        <v/>
      </c>
    </row>
    <row r="511" spans="2:12">
      <c r="B511" s="87"/>
      <c r="C511" s="87"/>
      <c r="D511" s="87"/>
      <c r="E511" s="87"/>
      <c r="F511" s="87"/>
      <c r="G511" s="12"/>
      <c r="H511" s="12"/>
      <c r="I511" s="12"/>
      <c r="J511" s="12"/>
      <c r="K511" s="12"/>
      <c r="L511" s="32" t="str">
        <f t="shared" si="21"/>
        <v/>
      </c>
    </row>
    <row r="512" spans="2:12">
      <c r="B512" s="87"/>
      <c r="C512" s="87"/>
      <c r="D512" s="87"/>
      <c r="E512" s="87"/>
      <c r="F512" s="87"/>
      <c r="G512" s="12"/>
      <c r="H512" s="12"/>
      <c r="I512" s="12"/>
      <c r="J512" s="12"/>
      <c r="K512" s="12"/>
      <c r="L512" s="32" t="str">
        <f t="shared" si="21"/>
        <v/>
      </c>
    </row>
    <row r="513" spans="2:12">
      <c r="B513" s="87"/>
      <c r="C513" s="87"/>
      <c r="D513" s="87"/>
      <c r="E513" s="87"/>
      <c r="F513" s="87"/>
      <c r="G513" s="12"/>
      <c r="H513" s="12"/>
      <c r="I513" s="12"/>
      <c r="J513" s="12"/>
      <c r="K513" s="12"/>
      <c r="L513" s="32" t="str">
        <f t="shared" si="21"/>
        <v/>
      </c>
    </row>
    <row r="514" spans="2:12">
      <c r="B514" s="87"/>
      <c r="C514" s="87"/>
      <c r="D514" s="87"/>
      <c r="E514" s="87"/>
      <c r="F514" s="87"/>
      <c r="G514" s="12"/>
      <c r="H514" s="12"/>
      <c r="I514" s="12"/>
      <c r="J514" s="12"/>
      <c r="K514" s="12"/>
      <c r="L514" s="32" t="str">
        <f t="shared" si="21"/>
        <v/>
      </c>
    </row>
    <row r="515" spans="2:12">
      <c r="B515" s="87"/>
      <c r="C515" s="87"/>
      <c r="D515" s="87"/>
      <c r="E515" s="87"/>
      <c r="F515" s="87"/>
      <c r="G515" s="12"/>
      <c r="H515" s="12"/>
      <c r="I515" s="12"/>
      <c r="J515" s="12"/>
      <c r="K515" s="12"/>
      <c r="L515" s="32" t="str">
        <f t="shared" si="21"/>
        <v/>
      </c>
    </row>
    <row r="516" spans="2:12">
      <c r="B516" s="87"/>
      <c r="C516" s="87"/>
      <c r="D516" s="87"/>
      <c r="E516" s="87"/>
      <c r="F516" s="87"/>
      <c r="G516" s="12"/>
      <c r="H516" s="12"/>
      <c r="I516" s="12"/>
      <c r="J516" s="12"/>
      <c r="K516" s="12"/>
      <c r="L516" s="32" t="str">
        <f t="shared" si="21"/>
        <v/>
      </c>
    </row>
    <row r="517" spans="2:12">
      <c r="B517" s="87"/>
      <c r="C517" s="87"/>
      <c r="D517" s="87"/>
      <c r="E517" s="87"/>
      <c r="F517" s="87"/>
      <c r="G517" s="12"/>
      <c r="H517" s="12"/>
      <c r="I517" s="12"/>
      <c r="J517" s="12"/>
      <c r="K517" s="12"/>
      <c r="L517" s="32" t="str">
        <f t="shared" si="21"/>
        <v/>
      </c>
    </row>
    <row r="518" spans="2:12">
      <c r="B518" s="87"/>
      <c r="C518" s="87"/>
      <c r="D518" s="87"/>
      <c r="E518" s="87"/>
      <c r="F518" s="87"/>
      <c r="G518" s="12"/>
      <c r="H518" s="12"/>
      <c r="I518" s="12"/>
      <c r="J518" s="12"/>
      <c r="K518" s="12"/>
      <c r="L518" s="32" t="str">
        <f t="shared" si="21"/>
        <v/>
      </c>
    </row>
    <row r="519" spans="2:12">
      <c r="B519" s="87"/>
      <c r="C519" s="87"/>
      <c r="D519" s="87"/>
      <c r="E519" s="87"/>
      <c r="F519" s="87"/>
      <c r="G519" s="12"/>
      <c r="H519" s="12"/>
      <c r="I519" s="12"/>
      <c r="J519" s="12"/>
      <c r="K519" s="12"/>
      <c r="L519" s="32" t="str">
        <f t="shared" si="21"/>
        <v/>
      </c>
    </row>
    <row r="520" spans="2:12">
      <c r="B520" s="87"/>
      <c r="C520" s="87"/>
      <c r="D520" s="87"/>
      <c r="E520" s="87"/>
      <c r="F520" s="87"/>
      <c r="G520" s="12"/>
      <c r="H520" s="12"/>
      <c r="I520" s="12"/>
      <c r="J520" s="12"/>
      <c r="K520" s="12"/>
      <c r="L520" s="32" t="str">
        <f t="shared" si="21"/>
        <v/>
      </c>
    </row>
    <row r="521" spans="2:12">
      <c r="B521" s="87"/>
      <c r="C521" s="87"/>
      <c r="D521" s="87"/>
      <c r="E521" s="87"/>
      <c r="F521" s="87"/>
      <c r="G521" s="12"/>
      <c r="H521" s="12"/>
      <c r="I521" s="12"/>
      <c r="J521" s="12"/>
      <c r="K521" s="12"/>
      <c r="L521" s="32" t="str">
        <f t="shared" si="21"/>
        <v/>
      </c>
    </row>
    <row r="522" spans="2:12">
      <c r="B522" s="87"/>
      <c r="C522" s="87"/>
      <c r="D522" s="87"/>
      <c r="E522" s="87"/>
      <c r="F522" s="87"/>
      <c r="G522" s="12"/>
      <c r="H522" s="12"/>
      <c r="I522" s="12"/>
      <c r="J522" s="12"/>
      <c r="K522" s="12"/>
      <c r="L522" s="32" t="str">
        <f t="shared" si="21"/>
        <v/>
      </c>
    </row>
    <row r="523" spans="2:12">
      <c r="B523" s="87"/>
      <c r="C523" s="87"/>
      <c r="D523" s="87"/>
      <c r="E523" s="87"/>
      <c r="F523" s="87"/>
      <c r="G523" s="12"/>
      <c r="H523" s="12"/>
      <c r="I523" s="12"/>
      <c r="J523" s="12"/>
      <c r="K523" s="12"/>
      <c r="L523" s="32" t="str">
        <f t="shared" si="21"/>
        <v/>
      </c>
    </row>
    <row r="524" spans="2:12">
      <c r="B524" s="87"/>
      <c r="C524" s="87"/>
      <c r="D524" s="87"/>
      <c r="E524" s="87"/>
      <c r="F524" s="87"/>
      <c r="G524" s="42"/>
      <c r="H524" s="12"/>
      <c r="I524" s="12"/>
      <c r="J524" s="12"/>
      <c r="K524" s="12"/>
      <c r="L524" s="32" t="str">
        <f t="shared" si="21"/>
        <v/>
      </c>
    </row>
    <row r="525" spans="2:12">
      <c r="B525" s="87"/>
      <c r="C525" s="87"/>
      <c r="D525" s="87"/>
      <c r="E525" s="87"/>
      <c r="F525" s="87"/>
      <c r="G525" s="12"/>
      <c r="H525" s="12"/>
      <c r="I525" s="12"/>
      <c r="J525" s="12"/>
      <c r="K525" s="12"/>
      <c r="L525" s="32" t="str">
        <f t="shared" si="21"/>
        <v/>
      </c>
    </row>
    <row r="526" spans="2:12">
      <c r="B526" s="87"/>
      <c r="C526" s="87"/>
      <c r="D526" s="87"/>
      <c r="E526" s="87"/>
      <c r="F526" s="87"/>
      <c r="G526" s="12"/>
      <c r="H526" s="12"/>
      <c r="I526" s="12"/>
      <c r="J526" s="12"/>
      <c r="K526" s="12"/>
      <c r="L526" s="32" t="str">
        <f t="shared" si="21"/>
        <v/>
      </c>
    </row>
    <row r="527" spans="2:12">
      <c r="B527" s="87"/>
      <c r="C527" s="87"/>
      <c r="D527" s="87"/>
      <c r="E527" s="87"/>
      <c r="F527" s="87"/>
      <c r="G527" s="12"/>
      <c r="H527" s="12"/>
      <c r="I527" s="12"/>
      <c r="J527" s="12"/>
      <c r="K527" s="12"/>
      <c r="L527" s="32" t="str">
        <f t="shared" si="21"/>
        <v/>
      </c>
    </row>
    <row r="528" spans="2:12">
      <c r="B528" s="87"/>
      <c r="C528" s="87"/>
      <c r="D528" s="87"/>
      <c r="E528" s="87"/>
      <c r="F528" s="87"/>
      <c r="G528" s="12"/>
      <c r="H528" s="12"/>
      <c r="I528" s="12"/>
      <c r="J528" s="12"/>
      <c r="K528" s="12"/>
      <c r="L528" s="32" t="str">
        <f t="shared" si="21"/>
        <v/>
      </c>
    </row>
    <row r="529" spans="2:12">
      <c r="B529" s="87"/>
      <c r="C529" s="87"/>
      <c r="D529" s="87"/>
      <c r="E529" s="87"/>
      <c r="F529" s="87"/>
      <c r="G529" s="12"/>
      <c r="H529" s="12"/>
      <c r="I529" s="12"/>
      <c r="J529" s="12"/>
      <c r="K529" s="12"/>
      <c r="L529" s="32" t="str">
        <f t="shared" si="21"/>
        <v/>
      </c>
    </row>
    <row r="530" spans="2:12">
      <c r="B530" s="87"/>
      <c r="C530" s="87"/>
      <c r="D530" s="87"/>
      <c r="E530" s="87"/>
      <c r="F530" s="87"/>
      <c r="G530" s="118" t="s">
        <v>326</v>
      </c>
      <c r="H530" s="118"/>
      <c r="I530" s="118"/>
      <c r="J530" s="118"/>
      <c r="K530" s="118"/>
      <c r="L530" s="32">
        <f>SUM(L508:L529)</f>
        <v>83.86</v>
      </c>
    </row>
    <row r="532" spans="2:12">
      <c r="B532" s="118" t="s">
        <v>333</v>
      </c>
      <c r="C532" s="87" t="s">
        <v>380</v>
      </c>
      <c r="D532" s="118" t="s">
        <v>17</v>
      </c>
      <c r="E532" s="87" t="str">
        <f>'PPTO GENERAL'!B73</f>
        <v>2.1.1</v>
      </c>
      <c r="F532" s="40" t="s">
        <v>335</v>
      </c>
      <c r="G532" s="118" t="s">
        <v>336</v>
      </c>
      <c r="H532" s="118" t="s">
        <v>352</v>
      </c>
      <c r="I532" s="118"/>
      <c r="J532" s="118"/>
      <c r="K532" s="40" t="s">
        <v>338</v>
      </c>
      <c r="L532" s="12" t="s">
        <v>30</v>
      </c>
    </row>
    <row r="533" spans="2:12">
      <c r="B533" s="118"/>
      <c r="C533" s="87"/>
      <c r="D533" s="118"/>
      <c r="E533" s="87"/>
      <c r="F533" s="87" t="str">
        <f>'PPTO GENERAL'!C73</f>
        <v>Concreto 2000 PSI grava común (Suministro y colocación)</v>
      </c>
      <c r="G533" s="118"/>
      <c r="H533" s="118"/>
      <c r="I533" s="118"/>
      <c r="J533" s="118"/>
      <c r="K533" s="117" t="s">
        <v>339</v>
      </c>
      <c r="L533" s="117" t="s">
        <v>340</v>
      </c>
    </row>
    <row r="534" spans="2:12">
      <c r="B534" s="118"/>
      <c r="C534" s="87"/>
      <c r="D534" s="118"/>
      <c r="E534" s="87"/>
      <c r="F534" s="87"/>
      <c r="G534" s="118"/>
      <c r="H534" s="25" t="s">
        <v>341</v>
      </c>
      <c r="I534" s="25" t="s">
        <v>342</v>
      </c>
      <c r="J534" s="25" t="s">
        <v>343</v>
      </c>
      <c r="K534" s="117"/>
      <c r="L534" s="117"/>
    </row>
    <row r="535" spans="2:12">
      <c r="B535" s="87"/>
      <c r="C535" s="87"/>
      <c r="D535" s="87"/>
      <c r="E535" s="87"/>
      <c r="F535" s="87"/>
      <c r="G535" s="12" t="s">
        <v>381</v>
      </c>
      <c r="H535" s="120">
        <v>41.27</v>
      </c>
      <c r="I535" s="121"/>
      <c r="J535" s="12">
        <v>0.05</v>
      </c>
      <c r="K535" s="12"/>
      <c r="L535" s="32">
        <f t="shared" ref="L535:L556" si="22">IF(COUNT(H535:K535),IF(COUNT(H535),H535,1)*IF(COUNT(I535),I535,1)*IF(COUNT(J535),J535,1)*IF(COUNT(K535),K535,1),"")</f>
        <v>2.0635000000000003</v>
      </c>
    </row>
    <row r="536" spans="2:12">
      <c r="B536" s="87"/>
      <c r="C536" s="87"/>
      <c r="D536" s="87"/>
      <c r="E536" s="87"/>
      <c r="F536" s="87"/>
      <c r="G536" s="12" t="s">
        <v>357</v>
      </c>
      <c r="H536" s="12">
        <v>4.4800000000000004</v>
      </c>
      <c r="I536" s="12">
        <v>1.74</v>
      </c>
      <c r="J536" s="12">
        <v>0.05</v>
      </c>
      <c r="K536" s="12"/>
      <c r="L536" s="32">
        <f t="shared" si="22"/>
        <v>0.38976000000000005</v>
      </c>
    </row>
    <row r="537" spans="2:12">
      <c r="B537" s="87"/>
      <c r="C537" s="87"/>
      <c r="D537" s="87"/>
      <c r="E537" s="87"/>
      <c r="F537" s="87"/>
      <c r="G537" s="12"/>
      <c r="H537" s="12"/>
      <c r="I537" s="12"/>
      <c r="J537" s="12"/>
      <c r="K537" s="12"/>
      <c r="L537" s="32" t="str">
        <f t="shared" si="22"/>
        <v/>
      </c>
    </row>
    <row r="538" spans="2:12">
      <c r="B538" s="87"/>
      <c r="C538" s="87"/>
      <c r="D538" s="87"/>
      <c r="E538" s="87"/>
      <c r="F538" s="87"/>
      <c r="G538" s="12"/>
      <c r="H538" s="12"/>
      <c r="I538" s="12"/>
      <c r="J538" s="12"/>
      <c r="K538" s="12"/>
      <c r="L538" s="32" t="str">
        <f t="shared" si="22"/>
        <v/>
      </c>
    </row>
    <row r="539" spans="2:12">
      <c r="B539" s="87"/>
      <c r="C539" s="87"/>
      <c r="D539" s="87"/>
      <c r="E539" s="87"/>
      <c r="F539" s="87"/>
      <c r="G539" s="12"/>
      <c r="H539" s="12"/>
      <c r="I539" s="12"/>
      <c r="J539" s="12"/>
      <c r="K539" s="12"/>
      <c r="L539" s="32" t="str">
        <f t="shared" si="22"/>
        <v/>
      </c>
    </row>
    <row r="540" spans="2:12">
      <c r="B540" s="87"/>
      <c r="C540" s="87"/>
      <c r="D540" s="87"/>
      <c r="E540" s="87"/>
      <c r="F540" s="87"/>
      <c r="G540" s="12"/>
      <c r="H540" s="12"/>
      <c r="I540" s="12"/>
      <c r="J540" s="12"/>
      <c r="K540" s="12"/>
      <c r="L540" s="32" t="str">
        <f t="shared" si="22"/>
        <v/>
      </c>
    </row>
    <row r="541" spans="2:12">
      <c r="B541" s="87"/>
      <c r="C541" s="87"/>
      <c r="D541" s="87"/>
      <c r="E541" s="87"/>
      <c r="F541" s="87"/>
      <c r="G541" s="12"/>
      <c r="H541" s="12"/>
      <c r="I541" s="12"/>
      <c r="J541" s="12"/>
      <c r="K541" s="12"/>
      <c r="L541" s="32" t="str">
        <f t="shared" si="22"/>
        <v/>
      </c>
    </row>
    <row r="542" spans="2:12">
      <c r="B542" s="87"/>
      <c r="C542" s="87"/>
      <c r="D542" s="87"/>
      <c r="E542" s="87"/>
      <c r="F542" s="87"/>
      <c r="G542" s="12"/>
      <c r="H542" s="12"/>
      <c r="I542" s="12"/>
      <c r="J542" s="12"/>
      <c r="K542" s="12"/>
      <c r="L542" s="32" t="str">
        <f t="shared" si="22"/>
        <v/>
      </c>
    </row>
    <row r="543" spans="2:12">
      <c r="B543" s="87"/>
      <c r="C543" s="87"/>
      <c r="D543" s="87"/>
      <c r="E543" s="87"/>
      <c r="F543" s="87"/>
      <c r="G543" s="12"/>
      <c r="H543" s="12"/>
      <c r="I543" s="12"/>
      <c r="J543" s="12"/>
      <c r="K543" s="12"/>
      <c r="L543" s="32" t="str">
        <f t="shared" si="22"/>
        <v/>
      </c>
    </row>
    <row r="544" spans="2:12">
      <c r="B544" s="87"/>
      <c r="C544" s="87"/>
      <c r="D544" s="87"/>
      <c r="E544" s="87"/>
      <c r="F544" s="87"/>
      <c r="G544" s="12"/>
      <c r="H544" s="12"/>
      <c r="I544" s="12"/>
      <c r="J544" s="12"/>
      <c r="K544" s="12"/>
      <c r="L544" s="32" t="str">
        <f t="shared" si="22"/>
        <v/>
      </c>
    </row>
    <row r="545" spans="2:12">
      <c r="B545" s="87"/>
      <c r="C545" s="87"/>
      <c r="D545" s="87"/>
      <c r="E545" s="87"/>
      <c r="F545" s="87"/>
      <c r="G545" s="12"/>
      <c r="H545" s="12"/>
      <c r="I545" s="12"/>
      <c r="J545" s="12"/>
      <c r="K545" s="12"/>
      <c r="L545" s="32" t="str">
        <f t="shared" si="22"/>
        <v/>
      </c>
    </row>
    <row r="546" spans="2:12">
      <c r="B546" s="87"/>
      <c r="C546" s="87"/>
      <c r="D546" s="87"/>
      <c r="E546" s="87"/>
      <c r="F546" s="87"/>
      <c r="G546" s="12"/>
      <c r="H546" s="12"/>
      <c r="I546" s="12"/>
      <c r="J546" s="12"/>
      <c r="K546" s="12"/>
      <c r="L546" s="32" t="str">
        <f t="shared" si="22"/>
        <v/>
      </c>
    </row>
    <row r="547" spans="2:12">
      <c r="B547" s="87"/>
      <c r="C547" s="87"/>
      <c r="D547" s="87"/>
      <c r="E547" s="87"/>
      <c r="F547" s="87"/>
      <c r="G547" s="12"/>
      <c r="H547" s="12"/>
      <c r="I547" s="12"/>
      <c r="J547" s="12"/>
      <c r="K547" s="12"/>
      <c r="L547" s="32" t="str">
        <f t="shared" si="22"/>
        <v/>
      </c>
    </row>
    <row r="548" spans="2:12">
      <c r="B548" s="87"/>
      <c r="C548" s="87"/>
      <c r="D548" s="87"/>
      <c r="E548" s="87"/>
      <c r="F548" s="87"/>
      <c r="G548" s="12"/>
      <c r="H548" s="12"/>
      <c r="I548" s="12"/>
      <c r="J548" s="12"/>
      <c r="K548" s="12"/>
      <c r="L548" s="32" t="str">
        <f t="shared" si="22"/>
        <v/>
      </c>
    </row>
    <row r="549" spans="2:12">
      <c r="B549" s="87"/>
      <c r="C549" s="87"/>
      <c r="D549" s="87"/>
      <c r="E549" s="87"/>
      <c r="F549" s="87"/>
      <c r="G549" s="12"/>
      <c r="H549" s="12"/>
      <c r="I549" s="12"/>
      <c r="J549" s="12"/>
      <c r="K549" s="12"/>
      <c r="L549" s="32" t="str">
        <f t="shared" si="22"/>
        <v/>
      </c>
    </row>
    <row r="550" spans="2:12">
      <c r="B550" s="87"/>
      <c r="C550" s="87"/>
      <c r="D550" s="87"/>
      <c r="E550" s="87"/>
      <c r="F550" s="87"/>
      <c r="G550" s="12"/>
      <c r="H550" s="12"/>
      <c r="I550" s="12"/>
      <c r="J550" s="12"/>
      <c r="K550" s="12"/>
      <c r="L550" s="32" t="str">
        <f t="shared" si="22"/>
        <v/>
      </c>
    </row>
    <row r="551" spans="2:12">
      <c r="B551" s="87"/>
      <c r="C551" s="87"/>
      <c r="D551" s="87"/>
      <c r="E551" s="87"/>
      <c r="F551" s="87"/>
      <c r="G551" s="12"/>
      <c r="H551" s="12"/>
      <c r="I551" s="12"/>
      <c r="J551" s="12"/>
      <c r="K551" s="12"/>
      <c r="L551" s="32" t="str">
        <f t="shared" si="22"/>
        <v/>
      </c>
    </row>
    <row r="552" spans="2:12">
      <c r="B552" s="87"/>
      <c r="C552" s="87"/>
      <c r="D552" s="87"/>
      <c r="E552" s="87"/>
      <c r="F552" s="87"/>
      <c r="G552" s="12"/>
      <c r="H552" s="12"/>
      <c r="I552" s="12"/>
      <c r="J552" s="12"/>
      <c r="K552" s="12"/>
      <c r="L552" s="32" t="str">
        <f t="shared" si="22"/>
        <v/>
      </c>
    </row>
    <row r="553" spans="2:12">
      <c r="B553" s="87"/>
      <c r="C553" s="87"/>
      <c r="D553" s="87"/>
      <c r="E553" s="87"/>
      <c r="F553" s="87"/>
      <c r="G553" s="12"/>
      <c r="H553" s="12"/>
      <c r="I553" s="12"/>
      <c r="J553" s="12"/>
      <c r="K553" s="12"/>
      <c r="L553" s="32" t="str">
        <f t="shared" si="22"/>
        <v/>
      </c>
    </row>
    <row r="554" spans="2:12">
      <c r="B554" s="87"/>
      <c r="C554" s="87"/>
      <c r="D554" s="87"/>
      <c r="E554" s="87"/>
      <c r="F554" s="87"/>
      <c r="G554" s="12"/>
      <c r="H554" s="12"/>
      <c r="I554" s="12"/>
      <c r="J554" s="12"/>
      <c r="K554" s="12"/>
      <c r="L554" s="32" t="str">
        <f t="shared" si="22"/>
        <v/>
      </c>
    </row>
    <row r="555" spans="2:12">
      <c r="B555" s="87"/>
      <c r="C555" s="87"/>
      <c r="D555" s="87"/>
      <c r="E555" s="87"/>
      <c r="F555" s="87"/>
      <c r="G555" s="12"/>
      <c r="H555" s="12"/>
      <c r="I555" s="12"/>
      <c r="J555" s="12"/>
      <c r="K555" s="12"/>
      <c r="L555" s="32" t="str">
        <f t="shared" si="22"/>
        <v/>
      </c>
    </row>
    <row r="556" spans="2:12">
      <c r="B556" s="87"/>
      <c r="C556" s="87"/>
      <c r="D556" s="87"/>
      <c r="E556" s="87"/>
      <c r="F556" s="87"/>
      <c r="G556" s="12"/>
      <c r="H556" s="12"/>
      <c r="I556" s="12"/>
      <c r="J556" s="12"/>
      <c r="K556" s="12"/>
      <c r="L556" s="32" t="str">
        <f t="shared" si="22"/>
        <v/>
      </c>
    </row>
    <row r="557" spans="2:12">
      <c r="B557" s="87"/>
      <c r="C557" s="87"/>
      <c r="D557" s="87"/>
      <c r="E557" s="87"/>
      <c r="F557" s="87"/>
      <c r="G557" s="118" t="s">
        <v>326</v>
      </c>
      <c r="H557" s="118"/>
      <c r="I557" s="118"/>
      <c r="J557" s="118"/>
      <c r="K557" s="118"/>
      <c r="L557" s="32">
        <f>SUM(L535:L556)</f>
        <v>2.4532600000000002</v>
      </c>
    </row>
    <row r="559" spans="2:12">
      <c r="B559" s="118" t="s">
        <v>333</v>
      </c>
      <c r="C559" s="87" t="s">
        <v>380</v>
      </c>
      <c r="D559" s="118" t="s">
        <v>17</v>
      </c>
      <c r="E559" s="87" t="str">
        <f>'PPTO GENERAL'!B74</f>
        <v>2.1.2</v>
      </c>
      <c r="F559" s="40" t="s">
        <v>335</v>
      </c>
      <c r="G559" s="118" t="s">
        <v>336</v>
      </c>
      <c r="H559" s="118" t="s">
        <v>352</v>
      </c>
      <c r="I559" s="118"/>
      <c r="J559" s="118"/>
      <c r="K559" s="40" t="s">
        <v>338</v>
      </c>
      <c r="L559" s="12" t="s">
        <v>30</v>
      </c>
    </row>
    <row r="560" spans="2:12">
      <c r="B560" s="118"/>
      <c r="C560" s="87"/>
      <c r="D560" s="118"/>
      <c r="E560" s="87"/>
      <c r="F560" s="87" t="str">
        <f>'PPTO GENERAL'!C74</f>
        <v>Relleno en subbase granular B-200</v>
      </c>
      <c r="G560" s="118"/>
      <c r="H560" s="118"/>
      <c r="I560" s="118"/>
      <c r="J560" s="118"/>
      <c r="K560" s="117" t="s">
        <v>339</v>
      </c>
      <c r="L560" s="117" t="s">
        <v>340</v>
      </c>
    </row>
    <row r="561" spans="2:12">
      <c r="B561" s="118"/>
      <c r="C561" s="87"/>
      <c r="D561" s="118"/>
      <c r="E561" s="87"/>
      <c r="F561" s="87"/>
      <c r="G561" s="118"/>
      <c r="H561" s="25" t="s">
        <v>341</v>
      </c>
      <c r="I561" s="25" t="s">
        <v>342</v>
      </c>
      <c r="J561" s="25" t="s">
        <v>343</v>
      </c>
      <c r="K561" s="117"/>
      <c r="L561" s="117"/>
    </row>
    <row r="562" spans="2:12">
      <c r="B562" s="87"/>
      <c r="C562" s="87"/>
      <c r="D562" s="87"/>
      <c r="E562" s="87"/>
      <c r="F562" s="87"/>
      <c r="G562" s="12" t="s">
        <v>363</v>
      </c>
      <c r="H562" s="120">
        <v>41.27</v>
      </c>
      <c r="I562" s="121"/>
      <c r="J562" s="12">
        <v>0.3</v>
      </c>
      <c r="K562" s="12"/>
      <c r="L562" s="32">
        <f t="shared" ref="L562:L583" si="23">IF(COUNT(H562:K562),IF(COUNT(H562),H562,1)*IF(COUNT(I562),I562,1)*IF(COUNT(J562),J562,1)*IF(COUNT(K562),K562,1),"")</f>
        <v>12.381</v>
      </c>
    </row>
    <row r="563" spans="2:12">
      <c r="B563" s="87"/>
      <c r="C563" s="87"/>
      <c r="D563" s="87"/>
      <c r="E563" s="87"/>
      <c r="F563" s="87"/>
      <c r="G563" s="12" t="s">
        <v>357</v>
      </c>
      <c r="H563" s="12">
        <v>4.4800000000000004</v>
      </c>
      <c r="I563" s="12">
        <v>1.74</v>
      </c>
      <c r="J563" s="12">
        <v>0.3</v>
      </c>
      <c r="K563" s="12"/>
      <c r="L563" s="32">
        <f t="shared" si="23"/>
        <v>2.3385600000000002</v>
      </c>
    </row>
    <row r="564" spans="2:12">
      <c r="B564" s="87"/>
      <c r="C564" s="87"/>
      <c r="D564" s="87"/>
      <c r="E564" s="87"/>
      <c r="F564" s="87"/>
      <c r="G564" s="12" t="s">
        <v>382</v>
      </c>
      <c r="H564" s="12"/>
      <c r="I564" s="12"/>
      <c r="J564" s="12"/>
      <c r="K564" s="12"/>
      <c r="L564" s="32" t="str">
        <f t="shared" si="23"/>
        <v/>
      </c>
    </row>
    <row r="565" spans="2:12">
      <c r="B565" s="87"/>
      <c r="C565" s="87"/>
      <c r="D565" s="87"/>
      <c r="E565" s="87"/>
      <c r="F565" s="87"/>
      <c r="G565" s="12" t="s">
        <v>383</v>
      </c>
      <c r="H565" s="12">
        <v>0.5</v>
      </c>
      <c r="I565" s="12">
        <v>8</v>
      </c>
      <c r="J565" s="12">
        <v>0.3</v>
      </c>
      <c r="K565" s="12"/>
      <c r="L565" s="32">
        <f t="shared" si="23"/>
        <v>1.2</v>
      </c>
    </row>
    <row r="566" spans="2:12">
      <c r="B566" s="87"/>
      <c r="C566" s="87"/>
      <c r="D566" s="87"/>
      <c r="E566" s="87"/>
      <c r="F566" s="87"/>
      <c r="G566" s="12" t="s">
        <v>384</v>
      </c>
      <c r="H566" s="12">
        <v>0.5</v>
      </c>
      <c r="I566" s="12">
        <v>5</v>
      </c>
      <c r="J566" s="12">
        <v>0.3</v>
      </c>
      <c r="K566" s="12"/>
      <c r="L566" s="32">
        <f t="shared" si="23"/>
        <v>0.75</v>
      </c>
    </row>
    <row r="567" spans="2:12">
      <c r="B567" s="87"/>
      <c r="C567" s="87"/>
      <c r="D567" s="87"/>
      <c r="E567" s="87"/>
      <c r="F567" s="87"/>
      <c r="G567" s="12"/>
      <c r="H567" s="12"/>
      <c r="I567" s="12"/>
      <c r="J567" s="12"/>
      <c r="K567" s="12"/>
      <c r="L567" s="32" t="str">
        <f t="shared" si="23"/>
        <v/>
      </c>
    </row>
    <row r="568" spans="2:12">
      <c r="B568" s="87"/>
      <c r="C568" s="87"/>
      <c r="D568" s="87"/>
      <c r="E568" s="87"/>
      <c r="F568" s="87"/>
      <c r="G568" s="12"/>
      <c r="H568" s="12"/>
      <c r="I568" s="12"/>
      <c r="J568" s="12"/>
      <c r="K568" s="12"/>
      <c r="L568" s="32" t="str">
        <f t="shared" si="23"/>
        <v/>
      </c>
    </row>
    <row r="569" spans="2:12">
      <c r="B569" s="87"/>
      <c r="C569" s="87"/>
      <c r="D569" s="87"/>
      <c r="E569" s="87"/>
      <c r="F569" s="87"/>
      <c r="G569" s="12"/>
      <c r="H569" s="12"/>
      <c r="I569" s="12"/>
      <c r="J569" s="12"/>
      <c r="K569" s="12"/>
      <c r="L569" s="32" t="str">
        <f t="shared" si="23"/>
        <v/>
      </c>
    </row>
    <row r="570" spans="2:12">
      <c r="B570" s="87"/>
      <c r="C570" s="87"/>
      <c r="D570" s="87"/>
      <c r="E570" s="87"/>
      <c r="F570" s="87"/>
      <c r="G570" s="12"/>
      <c r="H570" s="12"/>
      <c r="I570" s="12"/>
      <c r="J570" s="12"/>
      <c r="K570" s="12"/>
      <c r="L570" s="32" t="str">
        <f t="shared" si="23"/>
        <v/>
      </c>
    </row>
    <row r="571" spans="2:12">
      <c r="B571" s="87"/>
      <c r="C571" s="87"/>
      <c r="D571" s="87"/>
      <c r="E571" s="87"/>
      <c r="F571" s="87"/>
      <c r="G571" s="12"/>
      <c r="H571" s="12"/>
      <c r="I571" s="12"/>
      <c r="J571" s="12"/>
      <c r="K571" s="12"/>
      <c r="L571" s="32" t="str">
        <f t="shared" si="23"/>
        <v/>
      </c>
    </row>
    <row r="572" spans="2:12">
      <c r="B572" s="87"/>
      <c r="C572" s="87"/>
      <c r="D572" s="87"/>
      <c r="E572" s="87"/>
      <c r="F572" s="87"/>
      <c r="G572" s="12"/>
      <c r="H572" s="12"/>
      <c r="I572" s="12"/>
      <c r="J572" s="12"/>
      <c r="K572" s="12"/>
      <c r="L572" s="32" t="str">
        <f t="shared" si="23"/>
        <v/>
      </c>
    </row>
    <row r="573" spans="2:12">
      <c r="B573" s="87"/>
      <c r="C573" s="87"/>
      <c r="D573" s="87"/>
      <c r="E573" s="87"/>
      <c r="F573" s="87"/>
      <c r="G573" s="12"/>
      <c r="H573" s="12"/>
      <c r="I573" s="12"/>
      <c r="J573" s="12"/>
      <c r="K573" s="12"/>
      <c r="L573" s="32" t="str">
        <f t="shared" si="23"/>
        <v/>
      </c>
    </row>
    <row r="574" spans="2:12">
      <c r="B574" s="87"/>
      <c r="C574" s="87"/>
      <c r="D574" s="87"/>
      <c r="E574" s="87"/>
      <c r="F574" s="87"/>
      <c r="G574" s="12"/>
      <c r="H574" s="12"/>
      <c r="I574" s="12"/>
      <c r="J574" s="12"/>
      <c r="K574" s="12"/>
      <c r="L574" s="32" t="str">
        <f t="shared" si="23"/>
        <v/>
      </c>
    </row>
    <row r="575" spans="2:12">
      <c r="B575" s="87"/>
      <c r="C575" s="87"/>
      <c r="D575" s="87"/>
      <c r="E575" s="87"/>
      <c r="F575" s="87"/>
      <c r="G575" s="12"/>
      <c r="H575" s="12"/>
      <c r="I575" s="12"/>
      <c r="J575" s="12"/>
      <c r="K575" s="12"/>
      <c r="L575" s="32" t="str">
        <f t="shared" si="23"/>
        <v/>
      </c>
    </row>
    <row r="576" spans="2:12">
      <c r="B576" s="87"/>
      <c r="C576" s="87"/>
      <c r="D576" s="87"/>
      <c r="E576" s="87"/>
      <c r="F576" s="87"/>
      <c r="G576" s="12"/>
      <c r="H576" s="12"/>
      <c r="I576" s="12"/>
      <c r="J576" s="12"/>
      <c r="K576" s="12"/>
      <c r="L576" s="32" t="str">
        <f t="shared" si="23"/>
        <v/>
      </c>
    </row>
    <row r="577" spans="2:12">
      <c r="B577" s="87"/>
      <c r="C577" s="87"/>
      <c r="D577" s="87"/>
      <c r="E577" s="87"/>
      <c r="F577" s="87"/>
      <c r="G577" s="12"/>
      <c r="H577" s="12"/>
      <c r="I577" s="12"/>
      <c r="J577" s="12"/>
      <c r="K577" s="12"/>
      <c r="L577" s="32" t="str">
        <f t="shared" si="23"/>
        <v/>
      </c>
    </row>
    <row r="578" spans="2:12">
      <c r="B578" s="87"/>
      <c r="C578" s="87"/>
      <c r="D578" s="87"/>
      <c r="E578" s="87"/>
      <c r="F578" s="87"/>
      <c r="G578" s="12"/>
      <c r="H578" s="12"/>
      <c r="I578" s="12"/>
      <c r="J578" s="12"/>
      <c r="K578" s="12"/>
      <c r="L578" s="32" t="str">
        <f t="shared" si="23"/>
        <v/>
      </c>
    </row>
    <row r="579" spans="2:12">
      <c r="B579" s="87"/>
      <c r="C579" s="87"/>
      <c r="D579" s="87"/>
      <c r="E579" s="87"/>
      <c r="F579" s="87"/>
      <c r="G579" s="12"/>
      <c r="H579" s="12"/>
      <c r="I579" s="12"/>
      <c r="J579" s="12"/>
      <c r="K579" s="12"/>
      <c r="L579" s="32" t="str">
        <f t="shared" si="23"/>
        <v/>
      </c>
    </row>
    <row r="580" spans="2:12">
      <c r="B580" s="87"/>
      <c r="C580" s="87"/>
      <c r="D580" s="87"/>
      <c r="E580" s="87"/>
      <c r="F580" s="87"/>
      <c r="G580" s="12"/>
      <c r="H580" s="12"/>
      <c r="I580" s="12"/>
      <c r="J580" s="12"/>
      <c r="K580" s="12"/>
      <c r="L580" s="32" t="str">
        <f t="shared" si="23"/>
        <v/>
      </c>
    </row>
    <row r="581" spans="2:12">
      <c r="B581" s="87"/>
      <c r="C581" s="87"/>
      <c r="D581" s="87"/>
      <c r="E581" s="87"/>
      <c r="F581" s="87"/>
      <c r="G581" s="12"/>
      <c r="H581" s="12"/>
      <c r="I581" s="12"/>
      <c r="J581" s="12"/>
      <c r="K581" s="12"/>
      <c r="L581" s="32" t="str">
        <f t="shared" si="23"/>
        <v/>
      </c>
    </row>
    <row r="582" spans="2:12">
      <c r="B582" s="87"/>
      <c r="C582" s="87"/>
      <c r="D582" s="87"/>
      <c r="E582" s="87"/>
      <c r="F582" s="87"/>
      <c r="G582" s="12"/>
      <c r="H582" s="12"/>
      <c r="I582" s="12"/>
      <c r="J582" s="12"/>
      <c r="K582" s="12"/>
      <c r="L582" s="32" t="str">
        <f t="shared" si="23"/>
        <v/>
      </c>
    </row>
    <row r="583" spans="2:12">
      <c r="B583" s="87"/>
      <c r="C583" s="87"/>
      <c r="D583" s="87"/>
      <c r="E583" s="87"/>
      <c r="F583" s="87"/>
      <c r="G583" s="12"/>
      <c r="H583" s="12"/>
      <c r="I583" s="12"/>
      <c r="J583" s="12"/>
      <c r="K583" s="12"/>
      <c r="L583" s="32" t="str">
        <f t="shared" si="23"/>
        <v/>
      </c>
    </row>
    <row r="584" spans="2:12">
      <c r="B584" s="87"/>
      <c r="C584" s="87"/>
      <c r="D584" s="87"/>
      <c r="E584" s="87"/>
      <c r="F584" s="87"/>
      <c r="G584" s="118" t="s">
        <v>326</v>
      </c>
      <c r="H584" s="118"/>
      <c r="I584" s="118"/>
      <c r="J584" s="118"/>
      <c r="K584" s="118"/>
      <c r="L584" s="32">
        <f>SUM(L562:L583)</f>
        <v>16.669560000000001</v>
      </c>
    </row>
    <row r="586" spans="2:12">
      <c r="B586" s="118" t="s">
        <v>333</v>
      </c>
      <c r="C586" s="87" t="s">
        <v>380</v>
      </c>
      <c r="D586" s="118" t="s">
        <v>17</v>
      </c>
      <c r="E586" s="87" t="str">
        <f>'PPTO GENERAL'!B75</f>
        <v>2.1.3</v>
      </c>
      <c r="F586" s="40" t="s">
        <v>335</v>
      </c>
      <c r="G586" s="118" t="s">
        <v>336</v>
      </c>
      <c r="H586" s="118" t="s">
        <v>352</v>
      </c>
      <c r="I586" s="118"/>
      <c r="J586" s="118"/>
      <c r="K586" s="40" t="s">
        <v>338</v>
      </c>
      <c r="L586" s="12" t="s">
        <v>30</v>
      </c>
    </row>
    <row r="587" spans="2:12">
      <c r="B587" s="118"/>
      <c r="C587" s="87"/>
      <c r="D587" s="118"/>
      <c r="E587" s="87"/>
      <c r="F587" s="87" t="str">
        <f>'PPTO GENERAL'!C75</f>
        <v>Relleno en subbase granular B-400</v>
      </c>
      <c r="G587" s="118"/>
      <c r="H587" s="118"/>
      <c r="I587" s="118"/>
      <c r="J587" s="118"/>
      <c r="K587" s="117" t="s">
        <v>339</v>
      </c>
      <c r="L587" s="117" t="s">
        <v>340</v>
      </c>
    </row>
    <row r="588" spans="2:12">
      <c r="B588" s="118"/>
      <c r="C588" s="87"/>
      <c r="D588" s="118"/>
      <c r="E588" s="87"/>
      <c r="F588" s="87"/>
      <c r="G588" s="118"/>
      <c r="H588" s="25" t="s">
        <v>341</v>
      </c>
      <c r="I588" s="25" t="s">
        <v>342</v>
      </c>
      <c r="J588" s="25" t="s">
        <v>343</v>
      </c>
      <c r="K588" s="117"/>
      <c r="L588" s="117"/>
    </row>
    <row r="589" spans="2:12">
      <c r="B589" s="87"/>
      <c r="C589" s="87"/>
      <c r="D589" s="87"/>
      <c r="E589" s="87"/>
      <c r="F589" s="87"/>
      <c r="G589" s="12" t="s">
        <v>385</v>
      </c>
      <c r="H589" s="120">
        <f>41.27+5.11</f>
        <v>46.38</v>
      </c>
      <c r="I589" s="121"/>
      <c r="J589" s="12">
        <v>0.15</v>
      </c>
      <c r="K589" s="12"/>
      <c r="L589" s="32">
        <f t="shared" ref="L589:L610" si="24">IF(COUNT(H589:K589),IF(COUNT(H589),H589,1)*IF(COUNT(I589),I589,1)*IF(COUNT(J589),J589,1)*IF(COUNT(K589),K589,1),"")</f>
        <v>6.9569999999999999</v>
      </c>
    </row>
    <row r="590" spans="2:12">
      <c r="B590" s="87"/>
      <c r="C590" s="87"/>
      <c r="D590" s="87"/>
      <c r="E590" s="87"/>
      <c r="F590" s="87"/>
      <c r="G590" s="12" t="s">
        <v>359</v>
      </c>
      <c r="H590" s="120">
        <v>29.82</v>
      </c>
      <c r="I590" s="121"/>
      <c r="J590" s="12">
        <v>0.06</v>
      </c>
      <c r="K590" s="12"/>
      <c r="L590" s="32">
        <f t="shared" si="24"/>
        <v>1.7891999999999999</v>
      </c>
    </row>
    <row r="591" spans="2:12">
      <c r="B591" s="87"/>
      <c r="C591" s="87"/>
      <c r="D591" s="87"/>
      <c r="E591" s="87"/>
      <c r="F591" s="87"/>
      <c r="G591" s="12" t="s">
        <v>360</v>
      </c>
      <c r="H591" s="120">
        <v>49.06</v>
      </c>
      <c r="I591" s="121"/>
      <c r="J591" s="12">
        <v>0.06</v>
      </c>
      <c r="K591" s="12"/>
      <c r="L591" s="32">
        <f t="shared" si="24"/>
        <v>2.9436</v>
      </c>
    </row>
    <row r="592" spans="2:12">
      <c r="B592" s="87"/>
      <c r="C592" s="87"/>
      <c r="D592" s="87"/>
      <c r="E592" s="87"/>
      <c r="F592" s="87"/>
      <c r="G592" s="12" t="s">
        <v>386</v>
      </c>
      <c r="H592" s="12" t="s">
        <v>387</v>
      </c>
      <c r="I592" s="12">
        <f>29.59/2</f>
        <v>14.795</v>
      </c>
      <c r="J592" s="12">
        <v>0.06</v>
      </c>
      <c r="K592" s="12"/>
      <c r="L592" s="32">
        <f t="shared" si="24"/>
        <v>0.88769999999999993</v>
      </c>
    </row>
    <row r="593" spans="2:12">
      <c r="B593" s="87"/>
      <c r="C593" s="87"/>
      <c r="D593" s="87"/>
      <c r="E593" s="87"/>
      <c r="F593" s="87"/>
      <c r="G593" s="12" t="s">
        <v>383</v>
      </c>
      <c r="H593" s="12">
        <v>0.5</v>
      </c>
      <c r="I593" s="12">
        <v>8</v>
      </c>
      <c r="J593" s="12">
        <v>0.15</v>
      </c>
      <c r="K593" s="12"/>
      <c r="L593" s="32">
        <f t="shared" si="24"/>
        <v>0.6</v>
      </c>
    </row>
    <row r="594" spans="2:12">
      <c r="B594" s="87"/>
      <c r="C594" s="87"/>
      <c r="D594" s="87"/>
      <c r="E594" s="87"/>
      <c r="F594" s="87"/>
      <c r="G594" s="12" t="s">
        <v>384</v>
      </c>
      <c r="H594" s="12">
        <v>0.5</v>
      </c>
      <c r="I594" s="12">
        <v>5</v>
      </c>
      <c r="J594" s="12">
        <v>0.15</v>
      </c>
      <c r="K594" s="12"/>
      <c r="L594" s="32">
        <f t="shared" si="24"/>
        <v>0.375</v>
      </c>
    </row>
    <row r="595" spans="2:12">
      <c r="B595" s="87"/>
      <c r="C595" s="87"/>
      <c r="D595" s="87"/>
      <c r="E595" s="87"/>
      <c r="F595" s="87"/>
      <c r="G595" s="12"/>
      <c r="H595" s="12"/>
      <c r="I595" s="12"/>
      <c r="J595" s="12"/>
      <c r="K595" s="12"/>
      <c r="L595" s="32" t="str">
        <f t="shared" si="24"/>
        <v/>
      </c>
    </row>
    <row r="596" spans="2:12">
      <c r="B596" s="87"/>
      <c r="C596" s="87"/>
      <c r="D596" s="87"/>
      <c r="E596" s="87"/>
      <c r="F596" s="87"/>
      <c r="G596" s="12"/>
      <c r="H596" s="12"/>
      <c r="I596" s="12"/>
      <c r="J596" s="12"/>
      <c r="K596" s="12"/>
      <c r="L596" s="32" t="str">
        <f t="shared" si="24"/>
        <v/>
      </c>
    </row>
    <row r="597" spans="2:12">
      <c r="B597" s="87"/>
      <c r="C597" s="87"/>
      <c r="D597" s="87"/>
      <c r="E597" s="87"/>
      <c r="F597" s="87"/>
      <c r="G597" s="12"/>
      <c r="H597" s="12"/>
      <c r="I597" s="12"/>
      <c r="J597" s="12"/>
      <c r="K597" s="12"/>
      <c r="L597" s="32" t="str">
        <f t="shared" si="24"/>
        <v/>
      </c>
    </row>
    <row r="598" spans="2:12">
      <c r="B598" s="87"/>
      <c r="C598" s="87"/>
      <c r="D598" s="87"/>
      <c r="E598" s="87"/>
      <c r="F598" s="87"/>
      <c r="G598" s="42"/>
      <c r="H598" s="12"/>
      <c r="I598" s="12"/>
      <c r="J598" s="12"/>
      <c r="K598" s="12"/>
      <c r="L598" s="32" t="str">
        <f t="shared" si="24"/>
        <v/>
      </c>
    </row>
    <row r="599" spans="2:12">
      <c r="B599" s="87"/>
      <c r="C599" s="87"/>
      <c r="D599" s="87"/>
      <c r="E599" s="87"/>
      <c r="F599" s="87"/>
      <c r="G599" s="12"/>
      <c r="H599" s="12"/>
      <c r="I599" s="12"/>
      <c r="J599" s="12"/>
      <c r="K599" s="12"/>
      <c r="L599" s="32" t="str">
        <f t="shared" si="24"/>
        <v/>
      </c>
    </row>
    <row r="600" spans="2:12">
      <c r="B600" s="87"/>
      <c r="C600" s="87"/>
      <c r="D600" s="87"/>
      <c r="E600" s="87"/>
      <c r="F600" s="87"/>
      <c r="G600" s="12"/>
      <c r="H600" s="12"/>
      <c r="I600" s="12"/>
      <c r="J600" s="12"/>
      <c r="K600" s="12"/>
      <c r="L600" s="32" t="str">
        <f t="shared" si="24"/>
        <v/>
      </c>
    </row>
    <row r="601" spans="2:12">
      <c r="B601" s="87"/>
      <c r="C601" s="87"/>
      <c r="D601" s="87"/>
      <c r="E601" s="87"/>
      <c r="F601" s="87"/>
      <c r="G601" s="12"/>
      <c r="H601" s="12"/>
      <c r="I601" s="12"/>
      <c r="J601" s="12"/>
      <c r="K601" s="12"/>
      <c r="L601" s="32" t="str">
        <f t="shared" si="24"/>
        <v/>
      </c>
    </row>
    <row r="602" spans="2:12">
      <c r="B602" s="87"/>
      <c r="C602" s="87"/>
      <c r="D602" s="87"/>
      <c r="E602" s="87"/>
      <c r="F602" s="87"/>
      <c r="G602" s="42"/>
      <c r="H602" s="12"/>
      <c r="I602" s="12"/>
      <c r="J602" s="12"/>
      <c r="K602" s="12"/>
      <c r="L602" s="32" t="str">
        <f t="shared" si="24"/>
        <v/>
      </c>
    </row>
    <row r="603" spans="2:12">
      <c r="B603" s="87"/>
      <c r="C603" s="87"/>
      <c r="D603" s="87"/>
      <c r="E603" s="87"/>
      <c r="F603" s="87"/>
      <c r="G603" s="12"/>
      <c r="H603" s="12"/>
      <c r="I603" s="12"/>
      <c r="J603" s="12"/>
      <c r="K603" s="12"/>
      <c r="L603" s="32" t="str">
        <f t="shared" si="24"/>
        <v/>
      </c>
    </row>
    <row r="604" spans="2:12">
      <c r="B604" s="87"/>
      <c r="C604" s="87"/>
      <c r="D604" s="87"/>
      <c r="E604" s="87"/>
      <c r="F604" s="87"/>
      <c r="G604" s="12"/>
      <c r="H604" s="12"/>
      <c r="I604" s="12"/>
      <c r="J604" s="12"/>
      <c r="K604" s="12"/>
      <c r="L604" s="32" t="str">
        <f t="shared" si="24"/>
        <v/>
      </c>
    </row>
    <row r="605" spans="2:12">
      <c r="B605" s="87"/>
      <c r="C605" s="87"/>
      <c r="D605" s="87"/>
      <c r="E605" s="87"/>
      <c r="F605" s="87"/>
      <c r="G605" s="12"/>
      <c r="H605" s="12"/>
      <c r="I605" s="12"/>
      <c r="J605" s="12"/>
      <c r="K605" s="12"/>
      <c r="L605" s="32" t="str">
        <f t="shared" si="24"/>
        <v/>
      </c>
    </row>
    <row r="606" spans="2:12">
      <c r="B606" s="87"/>
      <c r="C606" s="87"/>
      <c r="D606" s="87"/>
      <c r="E606" s="87"/>
      <c r="F606" s="87"/>
      <c r="G606" s="12"/>
      <c r="H606" s="12"/>
      <c r="I606" s="12"/>
      <c r="J606" s="12"/>
      <c r="K606" s="12"/>
      <c r="L606" s="32" t="str">
        <f t="shared" si="24"/>
        <v/>
      </c>
    </row>
    <row r="607" spans="2:12">
      <c r="B607" s="87"/>
      <c r="C607" s="87"/>
      <c r="D607" s="87"/>
      <c r="E607" s="87"/>
      <c r="F607" s="87"/>
      <c r="G607" s="12"/>
      <c r="H607" s="12"/>
      <c r="I607" s="12"/>
      <c r="J607" s="12"/>
      <c r="K607" s="12"/>
      <c r="L607" s="32" t="str">
        <f t="shared" si="24"/>
        <v/>
      </c>
    </row>
    <row r="608" spans="2:12">
      <c r="B608" s="87"/>
      <c r="C608" s="87"/>
      <c r="D608" s="87"/>
      <c r="E608" s="87"/>
      <c r="F608" s="87"/>
      <c r="G608" s="12"/>
      <c r="H608" s="12"/>
      <c r="I608" s="12"/>
      <c r="J608" s="12"/>
      <c r="K608" s="12"/>
      <c r="L608" s="32" t="str">
        <f t="shared" si="24"/>
        <v/>
      </c>
    </row>
    <row r="609" spans="2:12">
      <c r="B609" s="87"/>
      <c r="C609" s="87"/>
      <c r="D609" s="87"/>
      <c r="E609" s="87"/>
      <c r="F609" s="87"/>
      <c r="G609" s="12"/>
      <c r="H609" s="12"/>
      <c r="I609" s="12"/>
      <c r="J609" s="12"/>
      <c r="K609" s="12"/>
      <c r="L609" s="32" t="str">
        <f t="shared" si="24"/>
        <v/>
      </c>
    </row>
    <row r="610" spans="2:12">
      <c r="B610" s="87"/>
      <c r="C610" s="87"/>
      <c r="D610" s="87"/>
      <c r="E610" s="87"/>
      <c r="F610" s="87"/>
      <c r="G610" s="12"/>
      <c r="H610" s="12"/>
      <c r="I610" s="12"/>
      <c r="J610" s="12"/>
      <c r="K610" s="12"/>
      <c r="L610" s="32" t="str">
        <f t="shared" si="24"/>
        <v/>
      </c>
    </row>
    <row r="611" spans="2:12">
      <c r="B611" s="87"/>
      <c r="C611" s="87"/>
      <c r="D611" s="87"/>
      <c r="E611" s="87"/>
      <c r="F611" s="87"/>
      <c r="G611" s="118" t="s">
        <v>326</v>
      </c>
      <c r="H611" s="118"/>
      <c r="I611" s="118"/>
      <c r="J611" s="118"/>
      <c r="K611" s="118"/>
      <c r="L611" s="32">
        <f>SUM(L589:L610)</f>
        <v>13.5525</v>
      </c>
    </row>
    <row r="613" spans="2:12">
      <c r="B613" s="118" t="s">
        <v>333</v>
      </c>
      <c r="C613" s="87" t="s">
        <v>380</v>
      </c>
      <c r="D613" s="118" t="s">
        <v>17</v>
      </c>
      <c r="E613" s="87" t="str">
        <f>'PPTO GENERAL'!B77</f>
        <v>2.2.1</v>
      </c>
      <c r="F613" s="40" t="s">
        <v>335</v>
      </c>
      <c r="G613" s="118" t="s">
        <v>336</v>
      </c>
      <c r="H613" s="118" t="s">
        <v>352</v>
      </c>
      <c r="I613" s="118"/>
      <c r="J613" s="118"/>
      <c r="K613" s="40" t="s">
        <v>338</v>
      </c>
      <c r="L613" s="12" t="s">
        <v>30</v>
      </c>
    </row>
    <row r="614" spans="2:12">
      <c r="B614" s="118"/>
      <c r="C614" s="87"/>
      <c r="D614" s="118"/>
      <c r="E614" s="87"/>
      <c r="F614" s="87" t="str">
        <f>'PPTO GENERAL'!C77</f>
        <v>Concreto para andenes, escobeado y fundido en sitio. E= 15 cm (Incluye ampliación de bahía A1 50 cm)</v>
      </c>
      <c r="G614" s="118"/>
      <c r="H614" s="118"/>
      <c r="I614" s="118"/>
      <c r="J614" s="118"/>
      <c r="K614" s="117" t="s">
        <v>339</v>
      </c>
      <c r="L614" s="117" t="s">
        <v>340</v>
      </c>
    </row>
    <row r="615" spans="2:12">
      <c r="B615" s="118"/>
      <c r="C615" s="87"/>
      <c r="D615" s="118"/>
      <c r="E615" s="87"/>
      <c r="F615" s="87"/>
      <c r="G615" s="118"/>
      <c r="H615" s="25" t="s">
        <v>341</v>
      </c>
      <c r="I615" s="25" t="s">
        <v>342</v>
      </c>
      <c r="J615" s="25" t="s">
        <v>343</v>
      </c>
      <c r="K615" s="117"/>
      <c r="L615" s="117"/>
    </row>
    <row r="616" spans="2:12">
      <c r="B616" s="87"/>
      <c r="C616" s="87"/>
      <c r="D616" s="87"/>
      <c r="E616" s="87"/>
      <c r="F616" s="87"/>
      <c r="G616" s="12" t="s">
        <v>385</v>
      </c>
      <c r="H616" s="120">
        <f>41.27+(4.48*1.74)</f>
        <v>49.065200000000004</v>
      </c>
      <c r="I616" s="121"/>
      <c r="J616" s="12">
        <v>0.15</v>
      </c>
      <c r="K616" s="12"/>
      <c r="L616" s="32">
        <f t="shared" ref="L616:L618" si="25">IF(COUNT(H616:K616),IF(COUNT(H616),H616,1)*IF(COUNT(I616),I616,1)*IF(COUNT(J616),J616,1)*IF(COUNT(K616),K616,1),"")</f>
        <v>7.3597800000000007</v>
      </c>
    </row>
    <row r="617" spans="2:12">
      <c r="B617" s="87"/>
      <c r="C617" s="87"/>
      <c r="D617" s="87"/>
      <c r="E617" s="87"/>
      <c r="F617" s="87"/>
      <c r="G617" s="12" t="s">
        <v>359</v>
      </c>
      <c r="H617" s="120">
        <v>29.82</v>
      </c>
      <c r="I617" s="121"/>
      <c r="J617" s="12">
        <v>0.15</v>
      </c>
      <c r="K617" s="12"/>
      <c r="L617" s="32">
        <f t="shared" si="25"/>
        <v>4.4729999999999999</v>
      </c>
    </row>
    <row r="618" spans="2:12">
      <c r="B618" s="87"/>
      <c r="C618" s="87"/>
      <c r="D618" s="87"/>
      <c r="E618" s="87"/>
      <c r="F618" s="87"/>
      <c r="G618" s="12" t="s">
        <v>360</v>
      </c>
      <c r="H618" s="120">
        <v>49.06</v>
      </c>
      <c r="I618" s="121"/>
      <c r="J618" s="12">
        <v>0.15</v>
      </c>
      <c r="K618" s="12"/>
      <c r="L618" s="32">
        <f t="shared" si="25"/>
        <v>7.359</v>
      </c>
    </row>
    <row r="619" spans="2:12">
      <c r="B619" s="87"/>
      <c r="C619" s="87"/>
      <c r="D619" s="87"/>
      <c r="E619" s="87"/>
      <c r="F619" s="87"/>
      <c r="G619" s="12" t="s">
        <v>386</v>
      </c>
      <c r="H619" s="12" t="s">
        <v>387</v>
      </c>
      <c r="I619" s="12">
        <f>29.59/2</f>
        <v>14.795</v>
      </c>
      <c r="J619" s="12" t="s">
        <v>388</v>
      </c>
      <c r="K619" s="12"/>
      <c r="L619" s="32">
        <f t="shared" ref="L619:L637" si="26">IF(COUNT(H619:K619),IF(COUNT(H619),H619,1)*IF(COUNT(I619),I619,1)*IF(COUNT(J619),J619,1)*IF(COUNT(K619),K619,1),"")</f>
        <v>14.795</v>
      </c>
    </row>
    <row r="620" spans="2:12">
      <c r="B620" s="87"/>
      <c r="C620" s="87"/>
      <c r="D620" s="87"/>
      <c r="E620" s="87"/>
      <c r="F620" s="87"/>
      <c r="G620" s="12"/>
      <c r="H620" s="12"/>
      <c r="I620" s="12"/>
      <c r="J620" s="12"/>
      <c r="K620" s="12"/>
      <c r="L620" s="32" t="str">
        <f t="shared" si="26"/>
        <v/>
      </c>
    </row>
    <row r="621" spans="2:12">
      <c r="B621" s="87"/>
      <c r="C621" s="87"/>
      <c r="D621" s="87"/>
      <c r="E621" s="87"/>
      <c r="F621" s="87"/>
      <c r="G621" s="12"/>
      <c r="H621" s="12"/>
      <c r="I621" s="12"/>
      <c r="J621" s="12"/>
      <c r="K621" s="12"/>
      <c r="L621" s="32" t="str">
        <f t="shared" si="26"/>
        <v/>
      </c>
    </row>
    <row r="622" spans="2:12">
      <c r="B622" s="87"/>
      <c r="C622" s="87"/>
      <c r="D622" s="87"/>
      <c r="E622" s="87"/>
      <c r="F622" s="87"/>
      <c r="G622" s="12"/>
      <c r="H622" s="12"/>
      <c r="I622" s="12"/>
      <c r="J622" s="12"/>
      <c r="K622" s="12"/>
      <c r="L622" s="32" t="str">
        <f t="shared" si="26"/>
        <v/>
      </c>
    </row>
    <row r="623" spans="2:12">
      <c r="B623" s="87"/>
      <c r="C623" s="87"/>
      <c r="D623" s="87"/>
      <c r="E623" s="87"/>
      <c r="F623" s="87"/>
      <c r="G623" s="12"/>
      <c r="H623" s="12"/>
      <c r="I623" s="12"/>
      <c r="J623" s="12"/>
      <c r="K623" s="12"/>
      <c r="L623" s="32" t="str">
        <f t="shared" si="26"/>
        <v/>
      </c>
    </row>
    <row r="624" spans="2:12">
      <c r="B624" s="87"/>
      <c r="C624" s="87"/>
      <c r="D624" s="87"/>
      <c r="E624" s="87"/>
      <c r="F624" s="87"/>
      <c r="G624" s="12"/>
      <c r="H624" s="12"/>
      <c r="I624" s="12"/>
      <c r="J624" s="12"/>
      <c r="K624" s="12"/>
      <c r="L624" s="32" t="str">
        <f t="shared" si="26"/>
        <v/>
      </c>
    </row>
    <row r="625" spans="2:12">
      <c r="B625" s="87"/>
      <c r="C625" s="87"/>
      <c r="D625" s="87"/>
      <c r="E625" s="87"/>
      <c r="F625" s="87"/>
      <c r="G625" s="12"/>
      <c r="H625" s="12"/>
      <c r="I625" s="12"/>
      <c r="J625" s="12"/>
      <c r="K625" s="12"/>
      <c r="L625" s="32" t="str">
        <f t="shared" si="26"/>
        <v/>
      </c>
    </row>
    <row r="626" spans="2:12">
      <c r="B626" s="87"/>
      <c r="C626" s="87"/>
      <c r="D626" s="87"/>
      <c r="E626" s="87"/>
      <c r="F626" s="87"/>
      <c r="G626" s="12"/>
      <c r="H626" s="12"/>
      <c r="I626" s="12"/>
      <c r="J626" s="12"/>
      <c r="K626" s="12"/>
      <c r="L626" s="32" t="str">
        <f t="shared" si="26"/>
        <v/>
      </c>
    </row>
    <row r="627" spans="2:12">
      <c r="B627" s="87"/>
      <c r="C627" s="87"/>
      <c r="D627" s="87"/>
      <c r="E627" s="87"/>
      <c r="F627" s="87"/>
      <c r="G627" s="12"/>
      <c r="H627" s="12"/>
      <c r="I627" s="12"/>
      <c r="J627" s="12"/>
      <c r="K627" s="12"/>
      <c r="L627" s="32" t="str">
        <f t="shared" si="26"/>
        <v/>
      </c>
    </row>
    <row r="628" spans="2:12">
      <c r="B628" s="87"/>
      <c r="C628" s="87"/>
      <c r="D628" s="87"/>
      <c r="E628" s="87"/>
      <c r="F628" s="87"/>
      <c r="G628" s="12"/>
      <c r="H628" s="12"/>
      <c r="I628" s="12"/>
      <c r="J628" s="12"/>
      <c r="K628" s="12"/>
      <c r="L628" s="32" t="str">
        <f t="shared" si="26"/>
        <v/>
      </c>
    </row>
    <row r="629" spans="2:12">
      <c r="B629" s="87"/>
      <c r="C629" s="87"/>
      <c r="D629" s="87"/>
      <c r="E629" s="87"/>
      <c r="F629" s="87"/>
      <c r="G629" s="12"/>
      <c r="H629" s="12"/>
      <c r="I629" s="12"/>
      <c r="J629" s="12"/>
      <c r="K629" s="12"/>
      <c r="L629" s="32" t="str">
        <f t="shared" si="26"/>
        <v/>
      </c>
    </row>
    <row r="630" spans="2:12">
      <c r="B630" s="87"/>
      <c r="C630" s="87"/>
      <c r="D630" s="87"/>
      <c r="E630" s="87"/>
      <c r="F630" s="87"/>
      <c r="G630" s="12"/>
      <c r="H630" s="12"/>
      <c r="I630" s="12"/>
      <c r="J630" s="12"/>
      <c r="K630" s="12"/>
      <c r="L630" s="32" t="str">
        <f t="shared" si="26"/>
        <v/>
      </c>
    </row>
    <row r="631" spans="2:12">
      <c r="B631" s="87"/>
      <c r="C631" s="87"/>
      <c r="D631" s="87"/>
      <c r="E631" s="87"/>
      <c r="F631" s="87"/>
      <c r="G631" s="12"/>
      <c r="H631" s="12"/>
      <c r="I631" s="12"/>
      <c r="J631" s="12"/>
      <c r="K631" s="12"/>
      <c r="L631" s="32" t="str">
        <f t="shared" si="26"/>
        <v/>
      </c>
    </row>
    <row r="632" spans="2:12">
      <c r="B632" s="87"/>
      <c r="C632" s="87"/>
      <c r="D632" s="87"/>
      <c r="E632" s="87"/>
      <c r="F632" s="87"/>
      <c r="G632" s="12"/>
      <c r="H632" s="12"/>
      <c r="I632" s="12"/>
      <c r="J632" s="12"/>
      <c r="K632" s="12"/>
      <c r="L632" s="32" t="str">
        <f t="shared" si="26"/>
        <v/>
      </c>
    </row>
    <row r="633" spans="2:12">
      <c r="B633" s="87"/>
      <c r="C633" s="87"/>
      <c r="D633" s="87"/>
      <c r="E633" s="87"/>
      <c r="F633" s="87"/>
      <c r="G633" s="12"/>
      <c r="H633" s="12"/>
      <c r="I633" s="12"/>
      <c r="J633" s="12"/>
      <c r="K633" s="12"/>
      <c r="L633" s="32" t="str">
        <f t="shared" si="26"/>
        <v/>
      </c>
    </row>
    <row r="634" spans="2:12">
      <c r="B634" s="87"/>
      <c r="C634" s="87"/>
      <c r="D634" s="87"/>
      <c r="E634" s="87"/>
      <c r="F634" s="87"/>
      <c r="G634" s="12"/>
      <c r="H634" s="12"/>
      <c r="I634" s="12"/>
      <c r="J634" s="12"/>
      <c r="K634" s="12"/>
      <c r="L634" s="32" t="str">
        <f t="shared" si="26"/>
        <v/>
      </c>
    </row>
    <row r="635" spans="2:12">
      <c r="B635" s="87"/>
      <c r="C635" s="87"/>
      <c r="D635" s="87"/>
      <c r="E635" s="87"/>
      <c r="F635" s="87"/>
      <c r="G635" s="12"/>
      <c r="H635" s="12"/>
      <c r="I635" s="12"/>
      <c r="J635" s="12"/>
      <c r="K635" s="12"/>
      <c r="L635" s="32" t="str">
        <f t="shared" si="26"/>
        <v/>
      </c>
    </row>
    <row r="636" spans="2:12">
      <c r="B636" s="87"/>
      <c r="C636" s="87"/>
      <c r="D636" s="87"/>
      <c r="E636" s="87"/>
      <c r="F636" s="87"/>
      <c r="G636" s="12"/>
      <c r="H636" s="12"/>
      <c r="I636" s="12"/>
      <c r="J636" s="12"/>
      <c r="K636" s="12"/>
      <c r="L636" s="32" t="str">
        <f t="shared" si="26"/>
        <v/>
      </c>
    </row>
    <row r="637" spans="2:12">
      <c r="B637" s="87"/>
      <c r="C637" s="87"/>
      <c r="D637" s="87"/>
      <c r="E637" s="87"/>
      <c r="F637" s="87"/>
      <c r="G637" s="12"/>
      <c r="H637" s="12"/>
      <c r="I637" s="12"/>
      <c r="J637" s="12"/>
      <c r="K637" s="12"/>
      <c r="L637" s="32" t="str">
        <f t="shared" si="26"/>
        <v/>
      </c>
    </row>
    <row r="638" spans="2:12">
      <c r="B638" s="87"/>
      <c r="C638" s="87"/>
      <c r="D638" s="87"/>
      <c r="E638" s="87"/>
      <c r="F638" s="87"/>
      <c r="G638" s="118" t="s">
        <v>326</v>
      </c>
      <c r="H638" s="118"/>
      <c r="I638" s="118"/>
      <c r="J638" s="118"/>
      <c r="K638" s="118"/>
      <c r="L638" s="32">
        <f>SUM(L616:L637)</f>
        <v>33.986780000000003</v>
      </c>
    </row>
    <row r="640" spans="2:12">
      <c r="B640" s="118" t="s">
        <v>333</v>
      </c>
      <c r="C640" s="87" t="s">
        <v>380</v>
      </c>
      <c r="D640" s="118" t="s">
        <v>17</v>
      </c>
      <c r="E640" s="87" t="str">
        <f>'PPTO GENERAL'!B78</f>
        <v>2.2.2</v>
      </c>
      <c r="F640" s="40" t="s">
        <v>335</v>
      </c>
      <c r="G640" s="118" t="s">
        <v>336</v>
      </c>
      <c r="H640" s="118" t="s">
        <v>352</v>
      </c>
      <c r="I640" s="118"/>
      <c r="J640" s="118"/>
      <c r="K640" s="40" t="s">
        <v>338</v>
      </c>
      <c r="L640" s="12"/>
    </row>
    <row r="641" spans="2:12">
      <c r="B641" s="118"/>
      <c r="C641" s="87"/>
      <c r="D641" s="118"/>
      <c r="E641" s="87"/>
      <c r="F641" s="87" t="str">
        <f>'PPTO GENERAL'!C78</f>
        <v>Sardinel Tipo A10 (Suministro e instalación. Incluye 3 cm de mortero 2000 psi)</v>
      </c>
      <c r="G641" s="118"/>
      <c r="H641" s="118"/>
      <c r="I641" s="118"/>
      <c r="J641" s="118"/>
      <c r="K641" s="117" t="s">
        <v>339</v>
      </c>
      <c r="L641" s="117" t="s">
        <v>340</v>
      </c>
    </row>
    <row r="642" spans="2:12">
      <c r="B642" s="118"/>
      <c r="C642" s="87"/>
      <c r="D642" s="118"/>
      <c r="E642" s="87"/>
      <c r="F642" s="87"/>
      <c r="G642" s="118"/>
      <c r="H642" s="25" t="s">
        <v>341</v>
      </c>
      <c r="I642" s="25" t="s">
        <v>342</v>
      </c>
      <c r="J642" s="25" t="s">
        <v>343</v>
      </c>
      <c r="K642" s="117"/>
      <c r="L642" s="117"/>
    </row>
    <row r="643" spans="2:12">
      <c r="B643" s="87"/>
      <c r="C643" s="87"/>
      <c r="D643" s="87"/>
      <c r="E643" s="87"/>
      <c r="F643" s="87"/>
      <c r="G643" s="12"/>
      <c r="H643" s="12"/>
      <c r="I643" s="12">
        <v>37.03</v>
      </c>
      <c r="J643" s="12"/>
      <c r="K643" s="12"/>
      <c r="L643" s="32">
        <f t="shared" ref="L643:L664" si="27">IF(COUNT(H643:K643),IF(COUNT(H643),H643,1)*IF(COUNT(I643),I643,1)*IF(COUNT(J643),J643,1)*IF(COUNT(K643),K643,1),"")</f>
        <v>37.03</v>
      </c>
    </row>
    <row r="644" spans="2:12">
      <c r="B644" s="87"/>
      <c r="C644" s="87"/>
      <c r="D644" s="87"/>
      <c r="E644" s="87"/>
      <c r="F644" s="87"/>
      <c r="G644" s="12"/>
      <c r="H644" s="12"/>
      <c r="I644" s="12">
        <v>22.59</v>
      </c>
      <c r="J644" s="12"/>
      <c r="K644" s="12"/>
      <c r="L644" s="32">
        <f t="shared" si="27"/>
        <v>22.59</v>
      </c>
    </row>
    <row r="645" spans="2:12">
      <c r="B645" s="87"/>
      <c r="C645" s="87"/>
      <c r="D645" s="87"/>
      <c r="E645" s="87"/>
      <c r="F645" s="87"/>
      <c r="G645" s="12"/>
      <c r="H645" s="12"/>
      <c r="I645" s="12"/>
      <c r="J645" s="12"/>
      <c r="K645" s="12"/>
      <c r="L645" s="32" t="str">
        <f t="shared" si="27"/>
        <v/>
      </c>
    </row>
    <row r="646" spans="2:12">
      <c r="B646" s="87"/>
      <c r="C646" s="87"/>
      <c r="D646" s="87"/>
      <c r="E646" s="87"/>
      <c r="F646" s="87"/>
      <c r="G646" s="12"/>
      <c r="H646" s="12"/>
      <c r="I646" s="12"/>
      <c r="J646" s="12"/>
      <c r="K646" s="12"/>
      <c r="L646" s="32" t="str">
        <f t="shared" si="27"/>
        <v/>
      </c>
    </row>
    <row r="647" spans="2:12">
      <c r="B647" s="87"/>
      <c r="C647" s="87"/>
      <c r="D647" s="87"/>
      <c r="E647" s="87"/>
      <c r="F647" s="87"/>
      <c r="G647" s="12"/>
      <c r="H647" s="12"/>
      <c r="I647" s="12"/>
      <c r="J647" s="12"/>
      <c r="K647" s="12"/>
      <c r="L647" s="32" t="str">
        <f t="shared" si="27"/>
        <v/>
      </c>
    </row>
    <row r="648" spans="2:12">
      <c r="B648" s="87"/>
      <c r="C648" s="87"/>
      <c r="D648" s="87"/>
      <c r="E648" s="87"/>
      <c r="F648" s="87"/>
      <c r="G648" s="12"/>
      <c r="H648" s="12"/>
      <c r="I648" s="12"/>
      <c r="J648" s="12"/>
      <c r="K648" s="12"/>
      <c r="L648" s="32" t="str">
        <f t="shared" si="27"/>
        <v/>
      </c>
    </row>
    <row r="649" spans="2:12">
      <c r="B649" s="87"/>
      <c r="C649" s="87"/>
      <c r="D649" s="87"/>
      <c r="E649" s="87"/>
      <c r="F649" s="87"/>
      <c r="G649" s="12"/>
      <c r="H649" s="12"/>
      <c r="I649" s="12"/>
      <c r="J649" s="12"/>
      <c r="K649" s="12"/>
      <c r="L649" s="32" t="str">
        <f t="shared" si="27"/>
        <v/>
      </c>
    </row>
    <row r="650" spans="2:12">
      <c r="B650" s="87"/>
      <c r="C650" s="87"/>
      <c r="D650" s="87"/>
      <c r="E650" s="87"/>
      <c r="F650" s="87"/>
      <c r="G650" s="12"/>
      <c r="H650" s="12"/>
      <c r="I650" s="12"/>
      <c r="J650" s="12"/>
      <c r="K650" s="12"/>
      <c r="L650" s="32" t="str">
        <f t="shared" si="27"/>
        <v/>
      </c>
    </row>
    <row r="651" spans="2:12">
      <c r="B651" s="87"/>
      <c r="C651" s="87"/>
      <c r="D651" s="87"/>
      <c r="E651" s="87"/>
      <c r="F651" s="87"/>
      <c r="G651" s="42"/>
      <c r="H651" s="12"/>
      <c r="I651" s="12"/>
      <c r="J651" s="12"/>
      <c r="K651" s="12"/>
      <c r="L651" s="32" t="str">
        <f t="shared" si="27"/>
        <v/>
      </c>
    </row>
    <row r="652" spans="2:12">
      <c r="B652" s="87"/>
      <c r="C652" s="87"/>
      <c r="D652" s="87"/>
      <c r="E652" s="87"/>
      <c r="F652" s="87"/>
      <c r="G652" s="12"/>
      <c r="H652" s="12"/>
      <c r="I652" s="12"/>
      <c r="J652" s="12"/>
      <c r="K652" s="12"/>
      <c r="L652" s="32" t="str">
        <f t="shared" si="27"/>
        <v/>
      </c>
    </row>
    <row r="653" spans="2:12">
      <c r="B653" s="87"/>
      <c r="C653" s="87"/>
      <c r="D653" s="87"/>
      <c r="E653" s="87"/>
      <c r="F653" s="87"/>
      <c r="G653" s="12"/>
      <c r="H653" s="12"/>
      <c r="I653" s="12"/>
      <c r="J653" s="12"/>
      <c r="K653" s="12"/>
      <c r="L653" s="32" t="str">
        <f t="shared" si="27"/>
        <v/>
      </c>
    </row>
    <row r="654" spans="2:12">
      <c r="B654" s="87"/>
      <c r="C654" s="87"/>
      <c r="D654" s="87"/>
      <c r="E654" s="87"/>
      <c r="F654" s="87"/>
      <c r="G654" s="42"/>
      <c r="H654" s="12"/>
      <c r="I654" s="12"/>
      <c r="J654" s="12"/>
      <c r="K654" s="12"/>
      <c r="L654" s="32" t="str">
        <f t="shared" si="27"/>
        <v/>
      </c>
    </row>
    <row r="655" spans="2:12">
      <c r="B655" s="87"/>
      <c r="C655" s="87"/>
      <c r="D655" s="87"/>
      <c r="E655" s="87"/>
      <c r="F655" s="87"/>
      <c r="G655" s="12"/>
      <c r="H655" s="12"/>
      <c r="I655" s="12"/>
      <c r="J655" s="12"/>
      <c r="K655" s="12"/>
      <c r="L655" s="32" t="str">
        <f t="shared" si="27"/>
        <v/>
      </c>
    </row>
    <row r="656" spans="2:12">
      <c r="B656" s="87"/>
      <c r="C656" s="87"/>
      <c r="D656" s="87"/>
      <c r="E656" s="87"/>
      <c r="F656" s="87"/>
      <c r="G656" s="12"/>
      <c r="H656" s="12"/>
      <c r="I656" s="12"/>
      <c r="J656" s="12"/>
      <c r="K656" s="12"/>
      <c r="L656" s="32" t="str">
        <f t="shared" si="27"/>
        <v/>
      </c>
    </row>
    <row r="657" spans="2:12">
      <c r="B657" s="87"/>
      <c r="C657" s="87"/>
      <c r="D657" s="87"/>
      <c r="E657" s="87"/>
      <c r="F657" s="87"/>
      <c r="G657" s="12"/>
      <c r="H657" s="12"/>
      <c r="I657" s="12"/>
      <c r="J657" s="12"/>
      <c r="K657" s="12"/>
      <c r="L657" s="32" t="str">
        <f t="shared" si="27"/>
        <v/>
      </c>
    </row>
    <row r="658" spans="2:12">
      <c r="B658" s="87"/>
      <c r="C658" s="87"/>
      <c r="D658" s="87"/>
      <c r="E658" s="87"/>
      <c r="F658" s="87"/>
      <c r="G658" s="12"/>
      <c r="H658" s="12"/>
      <c r="I658" s="12"/>
      <c r="J658" s="12"/>
      <c r="K658" s="12"/>
      <c r="L658" s="32" t="str">
        <f t="shared" si="27"/>
        <v/>
      </c>
    </row>
    <row r="659" spans="2:12">
      <c r="B659" s="87"/>
      <c r="C659" s="87"/>
      <c r="D659" s="87"/>
      <c r="E659" s="87"/>
      <c r="F659" s="87"/>
      <c r="G659" s="12"/>
      <c r="H659" s="12"/>
      <c r="I659" s="12"/>
      <c r="J659" s="12"/>
      <c r="K659" s="12"/>
      <c r="L659" s="32" t="str">
        <f t="shared" si="27"/>
        <v/>
      </c>
    </row>
    <row r="660" spans="2:12">
      <c r="B660" s="87"/>
      <c r="C660" s="87"/>
      <c r="D660" s="87"/>
      <c r="E660" s="87"/>
      <c r="F660" s="87"/>
      <c r="G660" s="12"/>
      <c r="H660" s="12"/>
      <c r="I660" s="12"/>
      <c r="J660" s="12"/>
      <c r="K660" s="12"/>
      <c r="L660" s="32" t="str">
        <f t="shared" si="27"/>
        <v/>
      </c>
    </row>
    <row r="661" spans="2:12">
      <c r="B661" s="87"/>
      <c r="C661" s="87"/>
      <c r="D661" s="87"/>
      <c r="E661" s="87"/>
      <c r="F661" s="87"/>
      <c r="G661" s="12"/>
      <c r="H661" s="12"/>
      <c r="I661" s="12"/>
      <c r="J661" s="12"/>
      <c r="K661" s="12"/>
      <c r="L661" s="32" t="str">
        <f t="shared" si="27"/>
        <v/>
      </c>
    </row>
    <row r="662" spans="2:12">
      <c r="B662" s="87"/>
      <c r="C662" s="87"/>
      <c r="D662" s="87"/>
      <c r="E662" s="87"/>
      <c r="F662" s="87"/>
      <c r="G662" s="12"/>
      <c r="H662" s="12"/>
      <c r="I662" s="12"/>
      <c r="J662" s="12"/>
      <c r="K662" s="12"/>
      <c r="L662" s="32" t="str">
        <f t="shared" si="27"/>
        <v/>
      </c>
    </row>
    <row r="663" spans="2:12">
      <c r="B663" s="87"/>
      <c r="C663" s="87"/>
      <c r="D663" s="87"/>
      <c r="E663" s="87"/>
      <c r="F663" s="87"/>
      <c r="G663" s="12"/>
      <c r="H663" s="12"/>
      <c r="I663" s="12"/>
      <c r="J663" s="12"/>
      <c r="K663" s="12"/>
      <c r="L663" s="32" t="str">
        <f t="shared" si="27"/>
        <v/>
      </c>
    </row>
    <row r="664" spans="2:12">
      <c r="B664" s="87"/>
      <c r="C664" s="87"/>
      <c r="D664" s="87"/>
      <c r="E664" s="87"/>
      <c r="F664" s="87"/>
      <c r="G664" s="12"/>
      <c r="H664" s="12"/>
      <c r="I664" s="12"/>
      <c r="J664" s="12"/>
      <c r="K664" s="12"/>
      <c r="L664" s="32" t="str">
        <f t="shared" si="27"/>
        <v/>
      </c>
    </row>
    <row r="665" spans="2:12">
      <c r="B665" s="87"/>
      <c r="C665" s="87"/>
      <c r="D665" s="87"/>
      <c r="E665" s="87"/>
      <c r="F665" s="87"/>
      <c r="G665" s="118" t="s">
        <v>326</v>
      </c>
      <c r="H665" s="118"/>
      <c r="I665" s="118"/>
      <c r="J665" s="118"/>
      <c r="K665" s="118"/>
      <c r="L665" s="32">
        <f>SUM(L643:L664)</f>
        <v>59.620000000000005</v>
      </c>
    </row>
    <row r="667" spans="2:12">
      <c r="B667" s="118" t="s">
        <v>333</v>
      </c>
      <c r="C667" s="87" t="s">
        <v>380</v>
      </c>
      <c r="D667" s="118" t="s">
        <v>17</v>
      </c>
      <c r="E667" s="87" t="str">
        <f>'PPTO GENERAL'!B79</f>
        <v>2.2.3</v>
      </c>
      <c r="F667" s="40" t="s">
        <v>335</v>
      </c>
      <c r="G667" s="118" t="s">
        <v>336</v>
      </c>
      <c r="H667" s="118" t="s">
        <v>352</v>
      </c>
      <c r="I667" s="118"/>
      <c r="J667" s="118"/>
      <c r="K667" s="40" t="s">
        <v>338</v>
      </c>
      <c r="L667" s="12"/>
    </row>
    <row r="668" spans="2:12">
      <c r="B668" s="118"/>
      <c r="C668" s="87"/>
      <c r="D668" s="118"/>
      <c r="E668" s="87"/>
      <c r="F668" s="87" t="str">
        <f>'PPTO GENERAL'!C79</f>
        <v xml:space="preserve">Demarcación línea continua - Señalización color amarillo y blanco (ancho 15 cm) </v>
      </c>
      <c r="G668" s="118"/>
      <c r="H668" s="118"/>
      <c r="I668" s="118"/>
      <c r="J668" s="118"/>
      <c r="K668" s="117" t="s">
        <v>339</v>
      </c>
      <c r="L668" s="117" t="s">
        <v>340</v>
      </c>
    </row>
    <row r="669" spans="2:12">
      <c r="B669" s="118"/>
      <c r="C669" s="87"/>
      <c r="D669" s="118"/>
      <c r="E669" s="87"/>
      <c r="F669" s="87"/>
      <c r="G669" s="118"/>
      <c r="H669" s="25" t="s">
        <v>341</v>
      </c>
      <c r="I669" s="25" t="s">
        <v>342</v>
      </c>
      <c r="J669" s="25" t="s">
        <v>343</v>
      </c>
      <c r="K669" s="117"/>
      <c r="L669" s="117"/>
    </row>
    <row r="670" spans="2:12">
      <c r="B670" s="87"/>
      <c r="C670" s="87"/>
      <c r="D670" s="87"/>
      <c r="E670" s="87"/>
      <c r="F670" s="87"/>
      <c r="G670" s="12"/>
      <c r="H670" s="12"/>
      <c r="I670" s="12">
        <v>37.03</v>
      </c>
      <c r="J670" s="12">
        <v>2</v>
      </c>
      <c r="K670" s="12"/>
      <c r="L670" s="32">
        <f t="shared" ref="L670:L691" si="28">IF(COUNT(H670:K670),IF(COUNT(H670),H670,1)*IF(COUNT(I670),I670,1)*IF(COUNT(J670),J670,1)*IF(COUNT(K670),K670,1),"")</f>
        <v>74.06</v>
      </c>
    </row>
    <row r="671" spans="2:12">
      <c r="B671" s="87"/>
      <c r="C671" s="87"/>
      <c r="D671" s="87"/>
      <c r="E671" s="87"/>
      <c r="F671" s="87"/>
      <c r="G671" s="12"/>
      <c r="H671" s="12"/>
      <c r="I671" s="12">
        <v>22.59</v>
      </c>
      <c r="J671" s="12">
        <v>2</v>
      </c>
      <c r="K671" s="12"/>
      <c r="L671" s="32">
        <f t="shared" si="28"/>
        <v>45.18</v>
      </c>
    </row>
    <row r="672" spans="2:12">
      <c r="B672" s="87"/>
      <c r="C672" s="87"/>
      <c r="D672" s="87"/>
      <c r="E672" s="87"/>
      <c r="F672" s="87"/>
      <c r="G672" s="12"/>
      <c r="H672" s="12"/>
      <c r="I672" s="12"/>
      <c r="J672" s="12"/>
      <c r="K672" s="12"/>
      <c r="L672" s="32" t="str">
        <f t="shared" si="28"/>
        <v/>
      </c>
    </row>
    <row r="673" spans="2:12">
      <c r="B673" s="87"/>
      <c r="C673" s="87"/>
      <c r="D673" s="87"/>
      <c r="E673" s="87"/>
      <c r="F673" s="87"/>
      <c r="G673" s="12"/>
      <c r="H673" s="12"/>
      <c r="I673" s="12"/>
      <c r="J673" s="12"/>
      <c r="K673" s="12"/>
      <c r="L673" s="32" t="str">
        <f t="shared" si="28"/>
        <v/>
      </c>
    </row>
    <row r="674" spans="2:12">
      <c r="B674" s="87"/>
      <c r="C674" s="87"/>
      <c r="D674" s="87"/>
      <c r="E674" s="87"/>
      <c r="F674" s="87"/>
      <c r="G674" s="12"/>
      <c r="H674" s="12"/>
      <c r="I674" s="12"/>
      <c r="J674" s="12"/>
      <c r="K674" s="12"/>
      <c r="L674" s="32" t="str">
        <f t="shared" si="28"/>
        <v/>
      </c>
    </row>
    <row r="675" spans="2:12">
      <c r="B675" s="87"/>
      <c r="C675" s="87"/>
      <c r="D675" s="87"/>
      <c r="E675" s="87"/>
      <c r="F675" s="87"/>
      <c r="G675" s="12"/>
      <c r="H675" s="12"/>
      <c r="I675" s="12"/>
      <c r="J675" s="12"/>
      <c r="K675" s="12"/>
      <c r="L675" s="32" t="str">
        <f t="shared" si="28"/>
        <v/>
      </c>
    </row>
    <row r="676" spans="2:12">
      <c r="B676" s="87"/>
      <c r="C676" s="87"/>
      <c r="D676" s="87"/>
      <c r="E676" s="87"/>
      <c r="F676" s="87"/>
      <c r="G676" s="12"/>
      <c r="H676" s="12"/>
      <c r="I676" s="12"/>
      <c r="J676" s="12"/>
      <c r="K676" s="12"/>
      <c r="L676" s="32" t="str">
        <f t="shared" si="28"/>
        <v/>
      </c>
    </row>
    <row r="677" spans="2:12">
      <c r="B677" s="87"/>
      <c r="C677" s="87"/>
      <c r="D677" s="87"/>
      <c r="E677" s="87"/>
      <c r="F677" s="87"/>
      <c r="G677" s="12"/>
      <c r="H677" s="12"/>
      <c r="I677" s="12"/>
      <c r="J677" s="12"/>
      <c r="K677" s="12"/>
      <c r="L677" s="32" t="str">
        <f t="shared" si="28"/>
        <v/>
      </c>
    </row>
    <row r="678" spans="2:12">
      <c r="B678" s="87"/>
      <c r="C678" s="87"/>
      <c r="D678" s="87"/>
      <c r="E678" s="87"/>
      <c r="F678" s="87"/>
      <c r="G678" s="12"/>
      <c r="H678" s="12"/>
      <c r="I678" s="12"/>
      <c r="J678" s="12"/>
      <c r="K678" s="12"/>
      <c r="L678" s="32" t="str">
        <f t="shared" si="28"/>
        <v/>
      </c>
    </row>
    <row r="679" spans="2:12">
      <c r="B679" s="87"/>
      <c r="C679" s="87"/>
      <c r="D679" s="87"/>
      <c r="E679" s="87"/>
      <c r="F679" s="87"/>
      <c r="G679" s="12"/>
      <c r="H679" s="12"/>
      <c r="I679" s="12"/>
      <c r="J679" s="12"/>
      <c r="K679" s="12"/>
      <c r="L679" s="32" t="str">
        <f t="shared" si="28"/>
        <v/>
      </c>
    </row>
    <row r="680" spans="2:12">
      <c r="B680" s="87"/>
      <c r="C680" s="87"/>
      <c r="D680" s="87"/>
      <c r="E680" s="87"/>
      <c r="F680" s="87"/>
      <c r="G680" s="12"/>
      <c r="H680" s="12"/>
      <c r="I680" s="12"/>
      <c r="J680" s="12"/>
      <c r="K680" s="12"/>
      <c r="L680" s="32" t="str">
        <f t="shared" si="28"/>
        <v/>
      </c>
    </row>
    <row r="681" spans="2:12">
      <c r="B681" s="87"/>
      <c r="C681" s="87"/>
      <c r="D681" s="87"/>
      <c r="E681" s="87"/>
      <c r="F681" s="87"/>
      <c r="G681" s="12"/>
      <c r="H681" s="12"/>
      <c r="I681" s="12"/>
      <c r="J681" s="12"/>
      <c r="K681" s="12"/>
      <c r="L681" s="32" t="str">
        <f t="shared" si="28"/>
        <v/>
      </c>
    </row>
    <row r="682" spans="2:12">
      <c r="B682" s="87"/>
      <c r="C682" s="87"/>
      <c r="D682" s="87"/>
      <c r="E682" s="87"/>
      <c r="F682" s="87"/>
      <c r="G682" s="12"/>
      <c r="H682" s="12"/>
      <c r="I682" s="12"/>
      <c r="J682" s="12"/>
      <c r="K682" s="12"/>
      <c r="L682" s="32" t="str">
        <f t="shared" si="28"/>
        <v/>
      </c>
    </row>
    <row r="683" spans="2:12">
      <c r="B683" s="87"/>
      <c r="C683" s="87"/>
      <c r="D683" s="87"/>
      <c r="E683" s="87"/>
      <c r="F683" s="87"/>
      <c r="G683" s="12"/>
      <c r="H683" s="12"/>
      <c r="I683" s="12"/>
      <c r="J683" s="12"/>
      <c r="K683" s="12"/>
      <c r="L683" s="32" t="str">
        <f t="shared" si="28"/>
        <v/>
      </c>
    </row>
    <row r="684" spans="2:12">
      <c r="B684" s="87"/>
      <c r="C684" s="87"/>
      <c r="D684" s="87"/>
      <c r="E684" s="87"/>
      <c r="F684" s="87"/>
      <c r="G684" s="12"/>
      <c r="H684" s="12"/>
      <c r="I684" s="12"/>
      <c r="J684" s="12"/>
      <c r="K684" s="12"/>
      <c r="L684" s="32" t="str">
        <f t="shared" si="28"/>
        <v/>
      </c>
    </row>
    <row r="685" spans="2:12">
      <c r="B685" s="87"/>
      <c r="C685" s="87"/>
      <c r="D685" s="87"/>
      <c r="E685" s="87"/>
      <c r="F685" s="87"/>
      <c r="G685" s="12"/>
      <c r="H685" s="12"/>
      <c r="I685" s="12"/>
      <c r="J685" s="12"/>
      <c r="K685" s="12"/>
      <c r="L685" s="32" t="str">
        <f t="shared" si="28"/>
        <v/>
      </c>
    </row>
    <row r="686" spans="2:12">
      <c r="B686" s="87"/>
      <c r="C686" s="87"/>
      <c r="D686" s="87"/>
      <c r="E686" s="87"/>
      <c r="F686" s="87"/>
      <c r="G686" s="12"/>
      <c r="H686" s="12"/>
      <c r="I686" s="12"/>
      <c r="J686" s="12"/>
      <c r="K686" s="12"/>
      <c r="L686" s="32" t="str">
        <f t="shared" si="28"/>
        <v/>
      </c>
    </row>
    <row r="687" spans="2:12">
      <c r="B687" s="87"/>
      <c r="C687" s="87"/>
      <c r="D687" s="87"/>
      <c r="E687" s="87"/>
      <c r="F687" s="87"/>
      <c r="G687" s="12"/>
      <c r="H687" s="12"/>
      <c r="I687" s="12"/>
      <c r="J687" s="12"/>
      <c r="K687" s="12"/>
      <c r="L687" s="32" t="str">
        <f t="shared" si="28"/>
        <v/>
      </c>
    </row>
    <row r="688" spans="2:12">
      <c r="B688" s="87"/>
      <c r="C688" s="87"/>
      <c r="D688" s="87"/>
      <c r="E688" s="87"/>
      <c r="F688" s="87"/>
      <c r="G688" s="12"/>
      <c r="H688" s="12"/>
      <c r="I688" s="12"/>
      <c r="J688" s="12"/>
      <c r="K688" s="12"/>
      <c r="L688" s="32" t="str">
        <f t="shared" si="28"/>
        <v/>
      </c>
    </row>
    <row r="689" spans="2:12">
      <c r="B689" s="87"/>
      <c r="C689" s="87"/>
      <c r="D689" s="87"/>
      <c r="E689" s="87"/>
      <c r="F689" s="87"/>
      <c r="G689" s="12"/>
      <c r="H689" s="12"/>
      <c r="I689" s="12"/>
      <c r="J689" s="12"/>
      <c r="K689" s="12"/>
      <c r="L689" s="32" t="str">
        <f t="shared" si="28"/>
        <v/>
      </c>
    </row>
    <row r="690" spans="2:12">
      <c r="B690" s="87"/>
      <c r="C690" s="87"/>
      <c r="D690" s="87"/>
      <c r="E690" s="87"/>
      <c r="F690" s="87"/>
      <c r="G690" s="12"/>
      <c r="H690" s="12"/>
      <c r="I690" s="12"/>
      <c r="J690" s="12"/>
      <c r="K690" s="12"/>
      <c r="L690" s="32" t="str">
        <f t="shared" si="28"/>
        <v/>
      </c>
    </row>
    <row r="691" spans="2:12">
      <c r="B691" s="87"/>
      <c r="C691" s="87"/>
      <c r="D691" s="87"/>
      <c r="E691" s="87"/>
      <c r="F691" s="87"/>
      <c r="G691" s="12"/>
      <c r="H691" s="12"/>
      <c r="I691" s="12"/>
      <c r="J691" s="12"/>
      <c r="K691" s="12"/>
      <c r="L691" s="32" t="str">
        <f t="shared" si="28"/>
        <v/>
      </c>
    </row>
    <row r="692" spans="2:12">
      <c r="B692" s="87"/>
      <c r="C692" s="87"/>
      <c r="D692" s="87"/>
      <c r="E692" s="87"/>
      <c r="F692" s="87"/>
      <c r="G692" s="118" t="s">
        <v>326</v>
      </c>
      <c r="H692" s="118"/>
      <c r="I692" s="118"/>
      <c r="J692" s="118"/>
      <c r="K692" s="118"/>
      <c r="L692" s="32">
        <f>SUM(L670:L691)</f>
        <v>119.24000000000001</v>
      </c>
    </row>
    <row r="694" spans="2:12">
      <c r="B694" s="118" t="s">
        <v>333</v>
      </c>
      <c r="C694" s="87" t="s">
        <v>389</v>
      </c>
      <c r="D694" s="118" t="s">
        <v>17</v>
      </c>
      <c r="E694" s="87" t="str">
        <f>'PPTO GENERAL'!B81</f>
        <v>2.2.5</v>
      </c>
      <c r="F694" s="40" t="s">
        <v>335</v>
      </c>
      <c r="G694" s="118" t="s">
        <v>336</v>
      </c>
      <c r="H694" s="118" t="s">
        <v>352</v>
      </c>
      <c r="I694" s="118"/>
      <c r="J694" s="118"/>
      <c r="K694" s="40" t="s">
        <v>338</v>
      </c>
      <c r="L694" s="12" t="s">
        <v>30</v>
      </c>
    </row>
    <row r="695" spans="2:12">
      <c r="B695" s="118"/>
      <c r="C695" s="87"/>
      <c r="D695" s="118"/>
      <c r="E695" s="87"/>
      <c r="F695" s="87" t="str">
        <f>'PPTO GENERAL'!C81</f>
        <v>Concreto de relleno área de cuartos existentes. 27,57 Mpa (15 cm)</v>
      </c>
      <c r="G695" s="118"/>
      <c r="H695" s="118"/>
      <c r="I695" s="118"/>
      <c r="J695" s="118"/>
      <c r="K695" s="117" t="s">
        <v>339</v>
      </c>
      <c r="L695" s="117" t="s">
        <v>340</v>
      </c>
    </row>
    <row r="696" spans="2:12">
      <c r="B696" s="118"/>
      <c r="C696" s="87"/>
      <c r="D696" s="118"/>
      <c r="E696" s="87"/>
      <c r="F696" s="87"/>
      <c r="G696" s="118"/>
      <c r="H696" s="25" t="s">
        <v>341</v>
      </c>
      <c r="I696" s="25" t="s">
        <v>342</v>
      </c>
      <c r="J696" s="25" t="s">
        <v>343</v>
      </c>
      <c r="K696" s="117"/>
      <c r="L696" s="117"/>
    </row>
    <row r="697" spans="2:12">
      <c r="B697" s="87"/>
      <c r="C697" s="87"/>
      <c r="D697" s="87"/>
      <c r="E697" s="87"/>
      <c r="F697" s="87"/>
      <c r="G697" s="12" t="s">
        <v>353</v>
      </c>
      <c r="H697" s="120">
        <v>57.49</v>
      </c>
      <c r="I697" s="121"/>
      <c r="J697" s="12">
        <v>0.15</v>
      </c>
      <c r="K697" s="12"/>
      <c r="L697" s="32">
        <f t="shared" ref="L697:L718" si="29">IF(COUNT(H697:K697),IF(COUNT(H697),H697,1)*IF(COUNT(I697),I697,1)*IF(COUNT(J697),J697,1)*IF(COUNT(K697),K697,1),"")</f>
        <v>8.6234999999999999</v>
      </c>
    </row>
    <row r="698" spans="2:12">
      <c r="B698" s="87"/>
      <c r="C698" s="87"/>
      <c r="D698" s="87"/>
      <c r="E698" s="87"/>
      <c r="F698" s="87"/>
      <c r="G698" s="12" t="s">
        <v>354</v>
      </c>
      <c r="H698" s="12">
        <v>2.27</v>
      </c>
      <c r="I698" s="12">
        <v>9.1999999999999993</v>
      </c>
      <c r="J698" s="12">
        <v>0.15</v>
      </c>
      <c r="K698" s="12"/>
      <c r="L698" s="32">
        <f t="shared" si="29"/>
        <v>3.1325999999999996</v>
      </c>
    </row>
    <row r="699" spans="2:12">
      <c r="B699" s="87"/>
      <c r="C699" s="87"/>
      <c r="D699" s="87"/>
      <c r="E699" s="87"/>
      <c r="F699" s="87"/>
      <c r="G699" s="12" t="s">
        <v>390</v>
      </c>
      <c r="H699" s="12">
        <v>0.5</v>
      </c>
      <c r="I699" s="12">
        <v>8</v>
      </c>
      <c r="J699" s="12">
        <v>0.15</v>
      </c>
      <c r="K699" s="12"/>
      <c r="L699" s="32">
        <f t="shared" si="29"/>
        <v>0.6</v>
      </c>
    </row>
    <row r="700" spans="2:12">
      <c r="B700" s="87"/>
      <c r="C700" s="87"/>
      <c r="D700" s="87"/>
      <c r="E700" s="87"/>
      <c r="F700" s="87"/>
      <c r="G700" s="12" t="s">
        <v>391</v>
      </c>
      <c r="H700" s="12">
        <v>0.5</v>
      </c>
      <c r="I700" s="12">
        <v>5</v>
      </c>
      <c r="J700" s="12">
        <v>0.15</v>
      </c>
      <c r="K700" s="12"/>
      <c r="L700" s="32">
        <f t="shared" si="29"/>
        <v>0.375</v>
      </c>
    </row>
    <row r="701" spans="2:12">
      <c r="B701" s="87"/>
      <c r="C701" s="87"/>
      <c r="D701" s="87"/>
      <c r="E701" s="87"/>
      <c r="F701" s="87"/>
      <c r="G701" s="12"/>
      <c r="H701" s="44"/>
      <c r="I701" s="44"/>
      <c r="J701" s="12"/>
      <c r="K701" s="12"/>
      <c r="L701" s="32"/>
    </row>
    <row r="702" spans="2:12">
      <c r="B702" s="87"/>
      <c r="C702" s="87"/>
      <c r="D702" s="87"/>
      <c r="E702" s="87"/>
      <c r="F702" s="87"/>
      <c r="G702" s="12"/>
      <c r="H702" s="12"/>
      <c r="I702" s="12"/>
      <c r="J702" s="12"/>
      <c r="K702" s="12"/>
      <c r="L702" s="32" t="str">
        <f t="shared" si="29"/>
        <v/>
      </c>
    </row>
    <row r="703" spans="2:12">
      <c r="B703" s="87"/>
      <c r="C703" s="87"/>
      <c r="D703" s="87"/>
      <c r="E703" s="87"/>
      <c r="F703" s="87"/>
      <c r="G703" s="12"/>
      <c r="H703" s="12"/>
      <c r="I703" s="12"/>
      <c r="J703" s="12"/>
      <c r="K703" s="12"/>
      <c r="L703" s="32" t="str">
        <f t="shared" si="29"/>
        <v/>
      </c>
    </row>
    <row r="704" spans="2:12">
      <c r="B704" s="87"/>
      <c r="C704" s="87"/>
      <c r="D704" s="87"/>
      <c r="E704" s="87"/>
      <c r="F704" s="87"/>
      <c r="G704" s="12"/>
      <c r="H704" s="12"/>
      <c r="I704" s="12"/>
      <c r="J704" s="12"/>
      <c r="K704" s="12"/>
      <c r="L704" s="32" t="str">
        <f t="shared" si="29"/>
        <v/>
      </c>
    </row>
    <row r="705" spans="2:12">
      <c r="B705" s="87"/>
      <c r="C705" s="87"/>
      <c r="D705" s="87"/>
      <c r="E705" s="87"/>
      <c r="F705" s="87"/>
      <c r="G705" s="12"/>
      <c r="H705" s="12"/>
      <c r="I705" s="12"/>
      <c r="J705" s="12"/>
      <c r="K705" s="12"/>
      <c r="L705" s="32" t="str">
        <f t="shared" si="29"/>
        <v/>
      </c>
    </row>
    <row r="706" spans="2:12">
      <c r="B706" s="87"/>
      <c r="C706" s="87"/>
      <c r="D706" s="87"/>
      <c r="E706" s="87"/>
      <c r="F706" s="87"/>
      <c r="G706" s="12"/>
      <c r="H706" s="12"/>
      <c r="I706" s="12"/>
      <c r="J706" s="12"/>
      <c r="K706" s="12"/>
      <c r="L706" s="32" t="str">
        <f t="shared" si="29"/>
        <v/>
      </c>
    </row>
    <row r="707" spans="2:12">
      <c r="B707" s="87"/>
      <c r="C707" s="87"/>
      <c r="D707" s="87"/>
      <c r="E707" s="87"/>
      <c r="F707" s="87"/>
      <c r="G707" s="12"/>
      <c r="H707" s="12"/>
      <c r="I707" s="12"/>
      <c r="J707" s="12"/>
      <c r="K707" s="12"/>
      <c r="L707" s="32" t="str">
        <f t="shared" si="29"/>
        <v/>
      </c>
    </row>
    <row r="708" spans="2:12">
      <c r="B708" s="87"/>
      <c r="C708" s="87"/>
      <c r="D708" s="87"/>
      <c r="E708" s="87"/>
      <c r="F708" s="87"/>
      <c r="G708" s="12"/>
      <c r="H708" s="12"/>
      <c r="I708" s="12"/>
      <c r="J708" s="12"/>
      <c r="K708" s="12"/>
      <c r="L708" s="32" t="str">
        <f t="shared" si="29"/>
        <v/>
      </c>
    </row>
    <row r="709" spans="2:12">
      <c r="B709" s="87"/>
      <c r="C709" s="87"/>
      <c r="D709" s="87"/>
      <c r="E709" s="87"/>
      <c r="F709" s="87"/>
      <c r="G709" s="42"/>
      <c r="H709" s="12"/>
      <c r="I709" s="12"/>
      <c r="J709" s="12"/>
      <c r="K709" s="12"/>
      <c r="L709" s="32" t="str">
        <f t="shared" si="29"/>
        <v/>
      </c>
    </row>
    <row r="710" spans="2:12">
      <c r="B710" s="87"/>
      <c r="C710" s="87"/>
      <c r="D710" s="87"/>
      <c r="E710" s="87"/>
      <c r="F710" s="87"/>
      <c r="G710" s="12"/>
      <c r="H710" s="12"/>
      <c r="I710" s="12"/>
      <c r="J710" s="12"/>
      <c r="K710" s="12"/>
      <c r="L710" s="32" t="str">
        <f t="shared" si="29"/>
        <v/>
      </c>
    </row>
    <row r="711" spans="2:12">
      <c r="B711" s="87"/>
      <c r="C711" s="87"/>
      <c r="D711" s="87"/>
      <c r="E711" s="87"/>
      <c r="F711" s="87"/>
      <c r="G711" s="12"/>
      <c r="H711" s="12"/>
      <c r="I711" s="12"/>
      <c r="J711" s="12"/>
      <c r="K711" s="12"/>
      <c r="L711" s="32" t="str">
        <f t="shared" si="29"/>
        <v/>
      </c>
    </row>
    <row r="712" spans="2:12">
      <c r="B712" s="87"/>
      <c r="C712" s="87"/>
      <c r="D712" s="87"/>
      <c r="E712" s="87"/>
      <c r="F712" s="87"/>
      <c r="G712" s="12"/>
      <c r="H712" s="12"/>
      <c r="I712" s="12"/>
      <c r="J712" s="12"/>
      <c r="K712" s="12"/>
      <c r="L712" s="32" t="str">
        <f t="shared" si="29"/>
        <v/>
      </c>
    </row>
    <row r="713" spans="2:12">
      <c r="B713" s="87"/>
      <c r="C713" s="87"/>
      <c r="D713" s="87"/>
      <c r="E713" s="87"/>
      <c r="F713" s="87"/>
      <c r="G713" s="12"/>
      <c r="H713" s="12"/>
      <c r="I713" s="12"/>
      <c r="J713" s="12"/>
      <c r="K713" s="12"/>
      <c r="L713" s="32" t="str">
        <f t="shared" si="29"/>
        <v/>
      </c>
    </row>
    <row r="714" spans="2:12">
      <c r="B714" s="87"/>
      <c r="C714" s="87"/>
      <c r="D714" s="87"/>
      <c r="E714" s="87"/>
      <c r="F714" s="87"/>
      <c r="G714" s="12"/>
      <c r="H714" s="12"/>
      <c r="I714" s="12"/>
      <c r="J714" s="12"/>
      <c r="K714" s="12"/>
      <c r="L714" s="32" t="str">
        <f t="shared" si="29"/>
        <v/>
      </c>
    </row>
    <row r="715" spans="2:12">
      <c r="B715" s="87"/>
      <c r="C715" s="87"/>
      <c r="D715" s="87"/>
      <c r="E715" s="87"/>
      <c r="F715" s="87"/>
      <c r="G715" s="12"/>
      <c r="H715" s="12"/>
      <c r="I715" s="12"/>
      <c r="J715" s="12"/>
      <c r="K715" s="12"/>
      <c r="L715" s="32" t="str">
        <f t="shared" si="29"/>
        <v/>
      </c>
    </row>
    <row r="716" spans="2:12">
      <c r="B716" s="87"/>
      <c r="C716" s="87"/>
      <c r="D716" s="87"/>
      <c r="E716" s="87"/>
      <c r="F716" s="87"/>
      <c r="G716" s="12"/>
      <c r="H716" s="12"/>
      <c r="I716" s="12"/>
      <c r="J716" s="12"/>
      <c r="K716" s="12"/>
      <c r="L716" s="32" t="str">
        <f t="shared" si="29"/>
        <v/>
      </c>
    </row>
    <row r="717" spans="2:12">
      <c r="B717" s="87"/>
      <c r="C717" s="87"/>
      <c r="D717" s="87"/>
      <c r="E717" s="87"/>
      <c r="F717" s="87"/>
      <c r="G717" s="12"/>
      <c r="H717" s="12"/>
      <c r="I717" s="12"/>
      <c r="J717" s="12"/>
      <c r="K717" s="12"/>
      <c r="L717" s="32" t="str">
        <f t="shared" si="29"/>
        <v/>
      </c>
    </row>
    <row r="718" spans="2:12">
      <c r="B718" s="87"/>
      <c r="C718" s="87"/>
      <c r="D718" s="87"/>
      <c r="E718" s="87"/>
      <c r="F718" s="87"/>
      <c r="G718" s="12"/>
      <c r="H718" s="12"/>
      <c r="I718" s="12"/>
      <c r="J718" s="12"/>
      <c r="K718" s="12"/>
      <c r="L718" s="32" t="str">
        <f t="shared" si="29"/>
        <v/>
      </c>
    </row>
    <row r="719" spans="2:12">
      <c r="B719" s="87"/>
      <c r="C719" s="87"/>
      <c r="D719" s="87"/>
      <c r="E719" s="87"/>
      <c r="F719" s="87"/>
      <c r="G719" s="118" t="s">
        <v>326</v>
      </c>
      <c r="H719" s="118"/>
      <c r="I719" s="118"/>
      <c r="J719" s="118"/>
      <c r="K719" s="118"/>
      <c r="L719" s="32">
        <f>SUM(L697:L718)</f>
        <v>12.7311</v>
      </c>
    </row>
    <row r="721" spans="2:12">
      <c r="B721" s="118" t="s">
        <v>333</v>
      </c>
      <c r="C721" s="87" t="s">
        <v>380</v>
      </c>
      <c r="D721" s="118" t="s">
        <v>17</v>
      </c>
      <c r="E721" s="87" t="str">
        <f>'PPTO GENERAL'!B84</f>
        <v>2.3.1</v>
      </c>
      <c r="F721" s="40" t="s">
        <v>335</v>
      </c>
      <c r="G721" s="118" t="s">
        <v>336</v>
      </c>
      <c r="H721" s="118" t="s">
        <v>352</v>
      </c>
      <c r="I721" s="118"/>
      <c r="J721" s="118"/>
      <c r="K721" s="40" t="s">
        <v>338</v>
      </c>
      <c r="L721" s="12"/>
    </row>
    <row r="722" spans="2:12">
      <c r="B722" s="118"/>
      <c r="C722" s="87"/>
      <c r="D722" s="118"/>
      <c r="E722" s="87"/>
      <c r="F722" s="87" t="str">
        <f>'PPTO GENERAL'!C84</f>
        <v>Vigas y placas Aéreas en concreto premezclado de 3000 PSI (21Mpa), grava común (Suministro e instalación)</v>
      </c>
      <c r="G722" s="118"/>
      <c r="H722" s="118"/>
      <c r="I722" s="118"/>
      <c r="J722" s="118"/>
      <c r="K722" s="117" t="s">
        <v>339</v>
      </c>
      <c r="L722" s="117" t="s">
        <v>340</v>
      </c>
    </row>
    <row r="723" spans="2:12">
      <c r="B723" s="118"/>
      <c r="C723" s="87"/>
      <c r="D723" s="118"/>
      <c r="E723" s="87"/>
      <c r="F723" s="87"/>
      <c r="G723" s="118"/>
      <c r="H723" s="25" t="s">
        <v>341</v>
      </c>
      <c r="I723" s="25" t="s">
        <v>342</v>
      </c>
      <c r="J723" s="25" t="s">
        <v>343</v>
      </c>
      <c r="K723" s="117"/>
      <c r="L723" s="117"/>
    </row>
    <row r="724" spans="2:12">
      <c r="B724" s="87"/>
      <c r="C724" s="87"/>
      <c r="D724" s="87"/>
      <c r="E724" s="87"/>
      <c r="F724" s="87"/>
      <c r="G724" s="12" t="s">
        <v>392</v>
      </c>
      <c r="H724" s="12">
        <v>0.3</v>
      </c>
      <c r="I724" s="12">
        <v>3.35</v>
      </c>
      <c r="J724" s="12">
        <v>0.3</v>
      </c>
      <c r="K724" s="12">
        <v>4</v>
      </c>
      <c r="L724" s="32">
        <f t="shared" ref="L724:L745" si="30">IF(COUNT(H724:K724),IF(COUNT(H724),H724,1)*IF(COUNT(I724),I724,1)*IF(COUNT(J724),J724,1)*IF(COUNT(K724),K724,1),"")</f>
        <v>1.2059999999999997</v>
      </c>
    </row>
    <row r="725" spans="2:12">
      <c r="B725" s="87"/>
      <c r="C725" s="87"/>
      <c r="D725" s="87"/>
      <c r="E725" s="87"/>
      <c r="F725" s="87"/>
      <c r="G725" s="12"/>
      <c r="H725" s="12">
        <v>0.3</v>
      </c>
      <c r="I725" s="12">
        <v>3.42</v>
      </c>
      <c r="J725" s="12">
        <v>0.3</v>
      </c>
      <c r="K725" s="12">
        <v>2</v>
      </c>
      <c r="L725" s="32">
        <f t="shared" si="30"/>
        <v>0.61560000000000004</v>
      </c>
    </row>
    <row r="726" spans="2:12">
      <c r="B726" s="87"/>
      <c r="C726" s="87"/>
      <c r="D726" s="87"/>
      <c r="E726" s="87"/>
      <c r="F726" s="87"/>
      <c r="G726" s="12"/>
      <c r="H726" s="12">
        <v>0.3</v>
      </c>
      <c r="I726" s="12">
        <v>3.4</v>
      </c>
      <c r="J726" s="12">
        <v>0.3</v>
      </c>
      <c r="K726" s="12">
        <v>4</v>
      </c>
      <c r="L726" s="32">
        <f t="shared" si="30"/>
        <v>1.224</v>
      </c>
    </row>
    <row r="727" spans="2:12">
      <c r="B727" s="87"/>
      <c r="C727" s="87"/>
      <c r="D727" s="87"/>
      <c r="E727" s="87"/>
      <c r="F727" s="87"/>
      <c r="G727" s="12" t="s">
        <v>393</v>
      </c>
      <c r="H727" s="12">
        <v>3.4</v>
      </c>
      <c r="I727" s="12">
        <v>3.35</v>
      </c>
      <c r="J727" s="12">
        <v>0.15</v>
      </c>
      <c r="K727" s="12">
        <v>2</v>
      </c>
      <c r="L727" s="32">
        <f t="shared" si="30"/>
        <v>3.4170000000000003</v>
      </c>
    </row>
    <row r="728" spans="2:12">
      <c r="B728" s="87"/>
      <c r="C728" s="87"/>
      <c r="D728" s="87"/>
      <c r="E728" s="87"/>
      <c r="F728" s="87"/>
      <c r="G728" s="12"/>
      <c r="H728" s="12">
        <v>3.6</v>
      </c>
      <c r="I728" s="12">
        <v>2.42</v>
      </c>
      <c r="J728" s="12">
        <v>0.15</v>
      </c>
      <c r="K728" s="12"/>
      <c r="L728" s="32">
        <f t="shared" si="30"/>
        <v>1.3068</v>
      </c>
    </row>
    <row r="729" spans="2:12">
      <c r="B729" s="87"/>
      <c r="C729" s="87"/>
      <c r="D729" s="87"/>
      <c r="E729" s="87"/>
      <c r="F729" s="87"/>
      <c r="G729" s="12" t="s">
        <v>357</v>
      </c>
      <c r="H729" s="12"/>
      <c r="I729" s="12"/>
      <c r="J729" s="12"/>
      <c r="K729" s="12"/>
      <c r="L729" s="32" t="str">
        <f t="shared" si="30"/>
        <v/>
      </c>
    </row>
    <row r="730" spans="2:12">
      <c r="B730" s="87"/>
      <c r="C730" s="87"/>
      <c r="D730" s="87"/>
      <c r="E730" s="87"/>
      <c r="F730" s="87"/>
      <c r="G730" s="12" t="s">
        <v>392</v>
      </c>
      <c r="H730" s="12">
        <v>0.3</v>
      </c>
      <c r="I730" s="12">
        <v>3.88</v>
      </c>
      <c r="J730" s="12">
        <v>0.3</v>
      </c>
      <c r="K730" s="12">
        <v>2</v>
      </c>
      <c r="L730" s="32">
        <f t="shared" si="30"/>
        <v>0.69839999999999991</v>
      </c>
    </row>
    <row r="731" spans="2:12">
      <c r="B731" s="87"/>
      <c r="C731" s="87"/>
      <c r="D731" s="87"/>
      <c r="E731" s="87"/>
      <c r="F731" s="87"/>
      <c r="G731" s="12"/>
      <c r="H731" s="12">
        <v>0.3</v>
      </c>
      <c r="I731" s="12">
        <v>1.1399999999999999</v>
      </c>
      <c r="J731" s="12">
        <v>0.3</v>
      </c>
      <c r="K731" s="12">
        <v>2</v>
      </c>
      <c r="L731" s="32">
        <f t="shared" si="30"/>
        <v>0.20519999999999997</v>
      </c>
    </row>
    <row r="732" spans="2:12">
      <c r="B732" s="87"/>
      <c r="C732" s="87"/>
      <c r="D732" s="87"/>
      <c r="E732" s="87"/>
      <c r="F732" s="87"/>
      <c r="G732" s="12" t="s">
        <v>393</v>
      </c>
      <c r="H732" s="12">
        <v>4.4800000000000004</v>
      </c>
      <c r="I732" s="12">
        <v>1.74</v>
      </c>
      <c r="J732" s="12">
        <v>0.15</v>
      </c>
      <c r="K732" s="12"/>
      <c r="L732" s="32">
        <f t="shared" si="30"/>
        <v>1.1692800000000001</v>
      </c>
    </row>
    <row r="733" spans="2:12">
      <c r="B733" s="87"/>
      <c r="C733" s="87"/>
      <c r="D733" s="87"/>
      <c r="E733" s="87"/>
      <c r="F733" s="87"/>
      <c r="G733" s="12"/>
      <c r="H733" s="12"/>
      <c r="I733" s="12"/>
      <c r="J733" s="12"/>
      <c r="K733" s="12"/>
      <c r="L733" s="32" t="str">
        <f t="shared" si="30"/>
        <v/>
      </c>
    </row>
    <row r="734" spans="2:12">
      <c r="B734" s="87"/>
      <c r="C734" s="87"/>
      <c r="D734" s="87"/>
      <c r="E734" s="87"/>
      <c r="F734" s="87"/>
      <c r="G734" s="12"/>
      <c r="H734" s="12"/>
      <c r="I734" s="12"/>
      <c r="J734" s="12"/>
      <c r="K734" s="12"/>
      <c r="L734" s="32" t="str">
        <f t="shared" si="30"/>
        <v/>
      </c>
    </row>
    <row r="735" spans="2:12">
      <c r="B735" s="87"/>
      <c r="C735" s="87"/>
      <c r="D735" s="87"/>
      <c r="E735" s="87"/>
      <c r="F735" s="87"/>
      <c r="G735" s="12"/>
      <c r="H735" s="12"/>
      <c r="I735" s="12"/>
      <c r="J735" s="12"/>
      <c r="K735" s="12"/>
      <c r="L735" s="32" t="str">
        <f t="shared" si="30"/>
        <v/>
      </c>
    </row>
    <row r="736" spans="2:12">
      <c r="B736" s="87"/>
      <c r="C736" s="87"/>
      <c r="D736" s="87"/>
      <c r="E736" s="87"/>
      <c r="F736" s="87"/>
      <c r="G736" s="12"/>
      <c r="H736" s="12"/>
      <c r="I736" s="12"/>
      <c r="J736" s="12"/>
      <c r="K736" s="12"/>
      <c r="L736" s="32" t="str">
        <f t="shared" si="30"/>
        <v/>
      </c>
    </row>
    <row r="737" spans="2:12">
      <c r="B737" s="87"/>
      <c r="C737" s="87"/>
      <c r="D737" s="87"/>
      <c r="E737" s="87"/>
      <c r="F737" s="87"/>
      <c r="G737" s="12"/>
      <c r="H737" s="12"/>
      <c r="I737" s="12"/>
      <c r="J737" s="12"/>
      <c r="K737" s="12"/>
      <c r="L737" s="32" t="str">
        <f t="shared" si="30"/>
        <v/>
      </c>
    </row>
    <row r="738" spans="2:12">
      <c r="B738" s="87"/>
      <c r="C738" s="87"/>
      <c r="D738" s="87"/>
      <c r="E738" s="87"/>
      <c r="F738" s="87"/>
      <c r="G738" s="12"/>
      <c r="H738" s="12"/>
      <c r="I738" s="12"/>
      <c r="J738" s="12"/>
      <c r="K738" s="12"/>
      <c r="L738" s="32" t="str">
        <f t="shared" si="30"/>
        <v/>
      </c>
    </row>
    <row r="739" spans="2:12">
      <c r="B739" s="87"/>
      <c r="C739" s="87"/>
      <c r="D739" s="87"/>
      <c r="E739" s="87"/>
      <c r="F739" s="87"/>
      <c r="G739" s="12"/>
      <c r="H739" s="12"/>
      <c r="I739" s="12"/>
      <c r="J739" s="12"/>
      <c r="K739" s="12"/>
      <c r="L739" s="32" t="str">
        <f t="shared" si="30"/>
        <v/>
      </c>
    </row>
    <row r="740" spans="2:12">
      <c r="B740" s="87"/>
      <c r="C740" s="87"/>
      <c r="D740" s="87"/>
      <c r="E740" s="87"/>
      <c r="F740" s="87"/>
      <c r="G740" s="12"/>
      <c r="H740" s="12"/>
      <c r="I740" s="12"/>
      <c r="J740" s="12"/>
      <c r="K740" s="12"/>
      <c r="L740" s="32" t="str">
        <f t="shared" si="30"/>
        <v/>
      </c>
    </row>
    <row r="741" spans="2:12">
      <c r="B741" s="87"/>
      <c r="C741" s="87"/>
      <c r="D741" s="87"/>
      <c r="E741" s="87"/>
      <c r="F741" s="87"/>
      <c r="G741" s="12"/>
      <c r="H741" s="12"/>
      <c r="I741" s="12"/>
      <c r="J741" s="12"/>
      <c r="K741" s="12"/>
      <c r="L741" s="32" t="str">
        <f t="shared" si="30"/>
        <v/>
      </c>
    </row>
    <row r="742" spans="2:12">
      <c r="B742" s="87"/>
      <c r="C742" s="87"/>
      <c r="D742" s="87"/>
      <c r="E742" s="87"/>
      <c r="F742" s="87"/>
      <c r="G742" s="12"/>
      <c r="H742" s="12"/>
      <c r="I742" s="12"/>
      <c r="J742" s="12"/>
      <c r="K742" s="12"/>
      <c r="L742" s="32" t="str">
        <f t="shared" si="30"/>
        <v/>
      </c>
    </row>
    <row r="743" spans="2:12">
      <c r="B743" s="87"/>
      <c r="C743" s="87"/>
      <c r="D743" s="87"/>
      <c r="E743" s="87"/>
      <c r="F743" s="87"/>
      <c r="G743" s="12"/>
      <c r="H743" s="12"/>
      <c r="I743" s="12"/>
      <c r="J743" s="12"/>
      <c r="K743" s="12"/>
      <c r="L743" s="32" t="str">
        <f t="shared" si="30"/>
        <v/>
      </c>
    </row>
    <row r="744" spans="2:12">
      <c r="B744" s="87"/>
      <c r="C744" s="87"/>
      <c r="D744" s="87"/>
      <c r="E744" s="87"/>
      <c r="F744" s="87"/>
      <c r="G744" s="12"/>
      <c r="H744" s="12"/>
      <c r="I744" s="12"/>
      <c r="J744" s="12"/>
      <c r="K744" s="12"/>
      <c r="L744" s="32" t="str">
        <f t="shared" si="30"/>
        <v/>
      </c>
    </row>
    <row r="745" spans="2:12">
      <c r="B745" s="87"/>
      <c r="C745" s="87"/>
      <c r="D745" s="87"/>
      <c r="E745" s="87"/>
      <c r="F745" s="87"/>
      <c r="G745" s="12"/>
      <c r="H745" s="12"/>
      <c r="I745" s="12"/>
      <c r="J745" s="12"/>
      <c r="K745" s="12"/>
      <c r="L745" s="32" t="str">
        <f t="shared" si="30"/>
        <v/>
      </c>
    </row>
    <row r="746" spans="2:12">
      <c r="B746" s="87"/>
      <c r="C746" s="87"/>
      <c r="D746" s="87"/>
      <c r="E746" s="87"/>
      <c r="F746" s="87"/>
      <c r="G746" s="118" t="s">
        <v>326</v>
      </c>
      <c r="H746" s="118"/>
      <c r="I746" s="118"/>
      <c r="J746" s="118"/>
      <c r="K746" s="118"/>
      <c r="L746" s="32">
        <f>SUM(L724:L745)</f>
        <v>9.8422800000000006</v>
      </c>
    </row>
    <row r="748" spans="2:12">
      <c r="B748" s="118" t="s">
        <v>333</v>
      </c>
      <c r="C748" s="87" t="s">
        <v>380</v>
      </c>
      <c r="D748" s="118" t="s">
        <v>17</v>
      </c>
      <c r="E748" s="87" t="str">
        <f>'PPTO GENERAL'!B85</f>
        <v>2.3.2</v>
      </c>
      <c r="F748" s="40" t="s">
        <v>335</v>
      </c>
      <c r="G748" s="118" t="s">
        <v>336</v>
      </c>
      <c r="H748" s="118" t="s">
        <v>352</v>
      </c>
      <c r="I748" s="118"/>
      <c r="J748" s="118"/>
      <c r="K748" s="40" t="s">
        <v>338</v>
      </c>
      <c r="L748" s="12" t="s">
        <v>30</v>
      </c>
    </row>
    <row r="749" spans="2:12">
      <c r="B749" s="118"/>
      <c r="C749" s="87"/>
      <c r="D749" s="118"/>
      <c r="E749" s="87"/>
      <c r="F749" s="87" t="str">
        <f>'PPTO GENERAL'!C85</f>
        <v>Columnas en concreto de 4000 PSI (28 MPa) premezclado y grava común (Suministro e instalación)</v>
      </c>
      <c r="G749" s="118"/>
      <c r="H749" s="118"/>
      <c r="I749" s="118"/>
      <c r="J749" s="118"/>
      <c r="K749" s="117" t="s">
        <v>339</v>
      </c>
      <c r="L749" s="117" t="s">
        <v>340</v>
      </c>
    </row>
    <row r="750" spans="2:12">
      <c r="B750" s="118"/>
      <c r="C750" s="87"/>
      <c r="D750" s="118"/>
      <c r="E750" s="87"/>
      <c r="F750" s="87"/>
      <c r="G750" s="118"/>
      <c r="H750" s="25" t="s">
        <v>341</v>
      </c>
      <c r="I750" s="25" t="s">
        <v>342</v>
      </c>
      <c r="J750" s="25" t="s">
        <v>343</v>
      </c>
      <c r="K750" s="117"/>
      <c r="L750" s="117"/>
    </row>
    <row r="751" spans="2:12">
      <c r="B751" s="87"/>
      <c r="C751" s="87"/>
      <c r="D751" s="87"/>
      <c r="E751" s="87"/>
      <c r="F751" s="87"/>
      <c r="G751" s="12" t="s">
        <v>394</v>
      </c>
      <c r="H751" s="12">
        <v>0.3</v>
      </c>
      <c r="I751" s="12">
        <v>0.3</v>
      </c>
      <c r="J751" s="12">
        <v>3</v>
      </c>
      <c r="K751" s="12">
        <v>8</v>
      </c>
      <c r="L751" s="32">
        <f t="shared" ref="L751:L772" si="31">IF(COUNT(H751:K751),IF(COUNT(H751),H751,1)*IF(COUNT(I751),I751,1)*IF(COUNT(J751),J751,1)*IF(COUNT(K751),K751,1),"")</f>
        <v>2.16</v>
      </c>
    </row>
    <row r="752" spans="2:12">
      <c r="B752" s="87"/>
      <c r="C752" s="87"/>
      <c r="D752" s="87"/>
      <c r="E752" s="87"/>
      <c r="F752" s="87"/>
      <c r="G752" s="12" t="s">
        <v>357</v>
      </c>
      <c r="H752" s="12">
        <v>0.3</v>
      </c>
      <c r="I752" s="12">
        <v>0.3</v>
      </c>
      <c r="J752" s="12">
        <v>3</v>
      </c>
      <c r="K752" s="12">
        <v>4</v>
      </c>
      <c r="L752" s="32">
        <f t="shared" si="31"/>
        <v>1.08</v>
      </c>
    </row>
    <row r="753" spans="2:12">
      <c r="B753" s="87"/>
      <c r="C753" s="87"/>
      <c r="D753" s="87"/>
      <c r="E753" s="87"/>
      <c r="F753" s="87"/>
      <c r="G753" s="12"/>
      <c r="H753" s="12"/>
      <c r="I753" s="12"/>
      <c r="J753" s="12"/>
      <c r="K753" s="12"/>
      <c r="L753" s="32" t="str">
        <f t="shared" si="31"/>
        <v/>
      </c>
    </row>
    <row r="754" spans="2:12">
      <c r="B754" s="87"/>
      <c r="C754" s="87"/>
      <c r="D754" s="87"/>
      <c r="E754" s="87"/>
      <c r="F754" s="87"/>
      <c r="G754" s="12"/>
      <c r="H754" s="12"/>
      <c r="I754" s="12"/>
      <c r="J754" s="12"/>
      <c r="K754" s="12"/>
      <c r="L754" s="32" t="str">
        <f t="shared" si="31"/>
        <v/>
      </c>
    </row>
    <row r="755" spans="2:12">
      <c r="B755" s="87"/>
      <c r="C755" s="87"/>
      <c r="D755" s="87"/>
      <c r="E755" s="87"/>
      <c r="F755" s="87"/>
      <c r="G755" s="12"/>
      <c r="H755" s="12"/>
      <c r="I755" s="12"/>
      <c r="J755" s="12"/>
      <c r="K755" s="12"/>
      <c r="L755" s="32" t="str">
        <f t="shared" si="31"/>
        <v/>
      </c>
    </row>
    <row r="756" spans="2:12">
      <c r="B756" s="87"/>
      <c r="C756" s="87"/>
      <c r="D756" s="87"/>
      <c r="E756" s="87"/>
      <c r="F756" s="87"/>
      <c r="G756" s="12"/>
      <c r="H756" s="12"/>
      <c r="I756" s="12"/>
      <c r="J756" s="12"/>
      <c r="K756" s="12"/>
      <c r="L756" s="32" t="str">
        <f t="shared" si="31"/>
        <v/>
      </c>
    </row>
    <row r="757" spans="2:12">
      <c r="B757" s="87"/>
      <c r="C757" s="87"/>
      <c r="D757" s="87"/>
      <c r="E757" s="87"/>
      <c r="F757" s="87"/>
      <c r="G757" s="12"/>
      <c r="H757" s="12"/>
      <c r="I757" s="12"/>
      <c r="J757" s="12"/>
      <c r="K757" s="12"/>
      <c r="L757" s="32" t="str">
        <f t="shared" si="31"/>
        <v/>
      </c>
    </row>
    <row r="758" spans="2:12">
      <c r="B758" s="87"/>
      <c r="C758" s="87"/>
      <c r="D758" s="87"/>
      <c r="E758" s="87"/>
      <c r="F758" s="87"/>
      <c r="G758" s="12"/>
      <c r="H758" s="12"/>
      <c r="I758" s="12"/>
      <c r="J758" s="12"/>
      <c r="K758" s="12"/>
      <c r="L758" s="32" t="str">
        <f t="shared" si="31"/>
        <v/>
      </c>
    </row>
    <row r="759" spans="2:12">
      <c r="B759" s="87"/>
      <c r="C759" s="87"/>
      <c r="D759" s="87"/>
      <c r="E759" s="87"/>
      <c r="F759" s="87"/>
      <c r="G759" s="12"/>
      <c r="H759" s="12"/>
      <c r="I759" s="12"/>
      <c r="J759" s="12"/>
      <c r="K759" s="12"/>
      <c r="L759" s="32" t="str">
        <f t="shared" si="31"/>
        <v/>
      </c>
    </row>
    <row r="760" spans="2:12">
      <c r="B760" s="87"/>
      <c r="C760" s="87"/>
      <c r="D760" s="87"/>
      <c r="E760" s="87"/>
      <c r="F760" s="87"/>
      <c r="G760" s="12"/>
      <c r="H760" s="12"/>
      <c r="I760" s="12"/>
      <c r="J760" s="12"/>
      <c r="K760" s="12"/>
      <c r="L760" s="32" t="str">
        <f t="shared" si="31"/>
        <v/>
      </c>
    </row>
    <row r="761" spans="2:12">
      <c r="B761" s="87"/>
      <c r="C761" s="87"/>
      <c r="D761" s="87"/>
      <c r="E761" s="87"/>
      <c r="F761" s="87"/>
      <c r="G761" s="12"/>
      <c r="H761" s="12"/>
      <c r="I761" s="12"/>
      <c r="J761" s="12"/>
      <c r="K761" s="12"/>
      <c r="L761" s="32" t="str">
        <f t="shared" si="31"/>
        <v/>
      </c>
    </row>
    <row r="762" spans="2:12">
      <c r="B762" s="87"/>
      <c r="C762" s="87"/>
      <c r="D762" s="87"/>
      <c r="E762" s="87"/>
      <c r="F762" s="87"/>
      <c r="G762" s="12"/>
      <c r="H762" s="12"/>
      <c r="I762" s="12"/>
      <c r="J762" s="12"/>
      <c r="K762" s="12"/>
      <c r="L762" s="32" t="str">
        <f t="shared" si="31"/>
        <v/>
      </c>
    </row>
    <row r="763" spans="2:12">
      <c r="B763" s="87"/>
      <c r="C763" s="87"/>
      <c r="D763" s="87"/>
      <c r="E763" s="87"/>
      <c r="F763" s="87"/>
      <c r="G763" s="12"/>
      <c r="H763" s="12"/>
      <c r="I763" s="12"/>
      <c r="J763" s="12"/>
      <c r="K763" s="12"/>
      <c r="L763" s="32" t="str">
        <f t="shared" si="31"/>
        <v/>
      </c>
    </row>
    <row r="764" spans="2:12">
      <c r="B764" s="87"/>
      <c r="C764" s="87"/>
      <c r="D764" s="87"/>
      <c r="E764" s="87"/>
      <c r="F764" s="87"/>
      <c r="G764" s="12"/>
      <c r="H764" s="12"/>
      <c r="I764" s="12"/>
      <c r="J764" s="12"/>
      <c r="K764" s="12"/>
      <c r="L764" s="32" t="str">
        <f t="shared" si="31"/>
        <v/>
      </c>
    </row>
    <row r="765" spans="2:12">
      <c r="B765" s="87"/>
      <c r="C765" s="87"/>
      <c r="D765" s="87"/>
      <c r="E765" s="87"/>
      <c r="F765" s="87"/>
      <c r="G765" s="12"/>
      <c r="H765" s="12"/>
      <c r="I765" s="12"/>
      <c r="J765" s="12"/>
      <c r="K765" s="12"/>
      <c r="L765" s="32" t="str">
        <f t="shared" si="31"/>
        <v/>
      </c>
    </row>
    <row r="766" spans="2:12">
      <c r="B766" s="87"/>
      <c r="C766" s="87"/>
      <c r="D766" s="87"/>
      <c r="E766" s="87"/>
      <c r="F766" s="87"/>
      <c r="G766" s="12"/>
      <c r="H766" s="12"/>
      <c r="I766" s="12"/>
      <c r="J766" s="12"/>
      <c r="K766" s="12"/>
      <c r="L766" s="32" t="str">
        <f t="shared" si="31"/>
        <v/>
      </c>
    </row>
    <row r="767" spans="2:12">
      <c r="B767" s="87"/>
      <c r="C767" s="87"/>
      <c r="D767" s="87"/>
      <c r="E767" s="87"/>
      <c r="F767" s="87"/>
      <c r="G767" s="12"/>
      <c r="H767" s="12"/>
      <c r="I767" s="12"/>
      <c r="J767" s="12"/>
      <c r="K767" s="12"/>
      <c r="L767" s="32" t="str">
        <f t="shared" si="31"/>
        <v/>
      </c>
    </row>
    <row r="768" spans="2:12">
      <c r="B768" s="87"/>
      <c r="C768" s="87"/>
      <c r="D768" s="87"/>
      <c r="E768" s="87"/>
      <c r="F768" s="87"/>
      <c r="G768" s="12"/>
      <c r="H768" s="12"/>
      <c r="I768" s="12"/>
      <c r="J768" s="12"/>
      <c r="K768" s="12"/>
      <c r="L768" s="32" t="str">
        <f t="shared" si="31"/>
        <v/>
      </c>
    </row>
    <row r="769" spans="2:12">
      <c r="B769" s="87"/>
      <c r="C769" s="87"/>
      <c r="D769" s="87"/>
      <c r="E769" s="87"/>
      <c r="F769" s="87"/>
      <c r="G769" s="12"/>
      <c r="H769" s="12"/>
      <c r="I769" s="12"/>
      <c r="J769" s="12"/>
      <c r="K769" s="12"/>
      <c r="L769" s="32" t="str">
        <f t="shared" si="31"/>
        <v/>
      </c>
    </row>
    <row r="770" spans="2:12">
      <c r="B770" s="87"/>
      <c r="C770" s="87"/>
      <c r="D770" s="87"/>
      <c r="E770" s="87"/>
      <c r="F770" s="87"/>
      <c r="G770" s="12"/>
      <c r="H770" s="12"/>
      <c r="I770" s="12"/>
      <c r="J770" s="12"/>
      <c r="K770" s="12"/>
      <c r="L770" s="32" t="str">
        <f t="shared" si="31"/>
        <v/>
      </c>
    </row>
    <row r="771" spans="2:12">
      <c r="B771" s="87"/>
      <c r="C771" s="87"/>
      <c r="D771" s="87"/>
      <c r="E771" s="87"/>
      <c r="F771" s="87"/>
      <c r="G771" s="12"/>
      <c r="H771" s="12"/>
      <c r="I771" s="12"/>
      <c r="J771" s="12"/>
      <c r="K771" s="12"/>
      <c r="L771" s="32" t="str">
        <f t="shared" si="31"/>
        <v/>
      </c>
    </row>
    <row r="772" spans="2:12">
      <c r="B772" s="87"/>
      <c r="C772" s="87"/>
      <c r="D772" s="87"/>
      <c r="E772" s="87"/>
      <c r="F772" s="87"/>
      <c r="G772" s="12"/>
      <c r="H772" s="12"/>
      <c r="I772" s="12"/>
      <c r="J772" s="12"/>
      <c r="K772" s="12"/>
      <c r="L772" s="32" t="str">
        <f t="shared" si="31"/>
        <v/>
      </c>
    </row>
    <row r="773" spans="2:12">
      <c r="B773" s="87"/>
      <c r="C773" s="87"/>
      <c r="D773" s="87"/>
      <c r="E773" s="87"/>
      <c r="F773" s="87"/>
      <c r="G773" s="118" t="s">
        <v>326</v>
      </c>
      <c r="H773" s="118"/>
      <c r="I773" s="118"/>
      <c r="J773" s="118"/>
      <c r="K773" s="118"/>
      <c r="L773" s="32">
        <f>SUM(L751:L772)</f>
        <v>3.24</v>
      </c>
    </row>
    <row r="775" spans="2:12">
      <c r="B775" s="118" t="s">
        <v>333</v>
      </c>
      <c r="C775" s="87" t="s">
        <v>380</v>
      </c>
      <c r="D775" s="118" t="s">
        <v>17</v>
      </c>
      <c r="E775" s="87" t="str">
        <f>'PPTO GENERAL'!B86</f>
        <v>2.3.3</v>
      </c>
      <c r="F775" s="40" t="s">
        <v>335</v>
      </c>
      <c r="G775" s="118" t="s">
        <v>336</v>
      </c>
      <c r="H775" s="118" t="s">
        <v>352</v>
      </c>
      <c r="I775" s="118"/>
      <c r="J775" s="118"/>
      <c r="K775" s="40" t="s">
        <v>338</v>
      </c>
      <c r="L775" s="12" t="s">
        <v>30</v>
      </c>
    </row>
    <row r="776" spans="2:12">
      <c r="B776" s="118"/>
      <c r="C776" s="87"/>
      <c r="D776" s="118"/>
      <c r="E776" s="87"/>
      <c r="F776" s="87" t="str">
        <f>'PPTO GENERAL'!C86</f>
        <v>Zapata en concreto premezclado de 4000 PSI (28 Mpa), grava común (Suministro e instlación)</v>
      </c>
      <c r="G776" s="118"/>
      <c r="H776" s="118"/>
      <c r="I776" s="118"/>
      <c r="J776" s="118"/>
      <c r="K776" s="117" t="s">
        <v>339</v>
      </c>
      <c r="L776" s="117" t="s">
        <v>340</v>
      </c>
    </row>
    <row r="777" spans="2:12">
      <c r="B777" s="118"/>
      <c r="C777" s="87"/>
      <c r="D777" s="118"/>
      <c r="E777" s="87"/>
      <c r="F777" s="87"/>
      <c r="G777" s="118"/>
      <c r="H777" s="25" t="s">
        <v>341</v>
      </c>
      <c r="I777" s="25" t="s">
        <v>342</v>
      </c>
      <c r="J777" s="25" t="s">
        <v>343</v>
      </c>
      <c r="K777" s="117"/>
      <c r="L777" s="117"/>
    </row>
    <row r="778" spans="2:12">
      <c r="B778" s="87"/>
      <c r="C778" s="87"/>
      <c r="D778" s="87"/>
      <c r="E778" s="87"/>
      <c r="F778" s="87"/>
      <c r="G778" s="12" t="s">
        <v>395</v>
      </c>
      <c r="H778" s="12">
        <v>1</v>
      </c>
      <c r="I778" s="12">
        <v>1</v>
      </c>
      <c r="J778" s="12">
        <v>0.4</v>
      </c>
      <c r="K778" s="12">
        <v>8</v>
      </c>
      <c r="L778" s="32">
        <f t="shared" ref="L778:L799" si="32">IF(COUNT(H778:K778),IF(COUNT(H778),H778,1)*IF(COUNT(I778),I778,1)*IF(COUNT(J778),J778,1)*IF(COUNT(K778),K778,1),"")</f>
        <v>3.2</v>
      </c>
    </row>
    <row r="779" spans="2:12">
      <c r="B779" s="87"/>
      <c r="C779" s="87"/>
      <c r="D779" s="87"/>
      <c r="E779" s="87"/>
      <c r="F779" s="87"/>
      <c r="G779" s="12" t="s">
        <v>396</v>
      </c>
      <c r="H779" s="12">
        <v>1</v>
      </c>
      <c r="I779" s="12">
        <v>1.74</v>
      </c>
      <c r="J779" s="12">
        <v>0.4</v>
      </c>
      <c r="K779" s="12">
        <v>2</v>
      </c>
      <c r="L779" s="32">
        <f t="shared" si="32"/>
        <v>1.3920000000000001</v>
      </c>
    </row>
    <row r="780" spans="2:12">
      <c r="B780" s="87"/>
      <c r="C780" s="87"/>
      <c r="D780" s="87"/>
      <c r="E780" s="87"/>
      <c r="F780" s="87"/>
      <c r="G780" s="12"/>
      <c r="H780" s="12"/>
      <c r="I780" s="12"/>
      <c r="J780" s="12"/>
      <c r="K780" s="12"/>
      <c r="L780" s="32" t="str">
        <f t="shared" si="32"/>
        <v/>
      </c>
    </row>
    <row r="781" spans="2:12">
      <c r="B781" s="87"/>
      <c r="C781" s="87"/>
      <c r="D781" s="87"/>
      <c r="E781" s="87"/>
      <c r="F781" s="87"/>
      <c r="G781" s="12"/>
      <c r="H781" s="12"/>
      <c r="I781" s="12"/>
      <c r="J781" s="12"/>
      <c r="K781" s="12"/>
      <c r="L781" s="32" t="str">
        <f t="shared" si="32"/>
        <v/>
      </c>
    </row>
    <row r="782" spans="2:12">
      <c r="B782" s="87"/>
      <c r="C782" s="87"/>
      <c r="D782" s="87"/>
      <c r="E782" s="87"/>
      <c r="F782" s="87"/>
      <c r="G782" s="12"/>
      <c r="H782" s="12"/>
      <c r="I782" s="12"/>
      <c r="J782" s="12"/>
      <c r="K782" s="12"/>
      <c r="L782" s="32" t="str">
        <f t="shared" si="32"/>
        <v/>
      </c>
    </row>
    <row r="783" spans="2:12">
      <c r="B783" s="87"/>
      <c r="C783" s="87"/>
      <c r="D783" s="87"/>
      <c r="E783" s="87"/>
      <c r="F783" s="87"/>
      <c r="G783" s="12"/>
      <c r="H783" s="12"/>
      <c r="I783" s="12"/>
      <c r="J783" s="12"/>
      <c r="K783" s="12"/>
      <c r="L783" s="32" t="str">
        <f t="shared" si="32"/>
        <v/>
      </c>
    </row>
    <row r="784" spans="2:12">
      <c r="B784" s="87"/>
      <c r="C784" s="87"/>
      <c r="D784" s="87"/>
      <c r="E784" s="87"/>
      <c r="F784" s="87"/>
      <c r="G784" s="12"/>
      <c r="H784" s="12"/>
      <c r="I784" s="12"/>
      <c r="J784" s="12"/>
      <c r="K784" s="12"/>
      <c r="L784" s="32" t="str">
        <f t="shared" si="32"/>
        <v/>
      </c>
    </row>
    <row r="785" spans="2:12">
      <c r="B785" s="87"/>
      <c r="C785" s="87"/>
      <c r="D785" s="87"/>
      <c r="E785" s="87"/>
      <c r="F785" s="87"/>
      <c r="G785" s="12"/>
      <c r="H785" s="12"/>
      <c r="I785" s="12"/>
      <c r="J785" s="12"/>
      <c r="K785" s="12"/>
      <c r="L785" s="32" t="str">
        <f t="shared" si="32"/>
        <v/>
      </c>
    </row>
    <row r="786" spans="2:12">
      <c r="B786" s="87"/>
      <c r="C786" s="87"/>
      <c r="D786" s="87"/>
      <c r="E786" s="87"/>
      <c r="F786" s="87"/>
      <c r="G786" s="12"/>
      <c r="H786" s="12"/>
      <c r="I786" s="12"/>
      <c r="J786" s="12"/>
      <c r="K786" s="12"/>
      <c r="L786" s="32" t="str">
        <f t="shared" si="32"/>
        <v/>
      </c>
    </row>
    <row r="787" spans="2:12">
      <c r="B787" s="87"/>
      <c r="C787" s="87"/>
      <c r="D787" s="87"/>
      <c r="E787" s="87"/>
      <c r="F787" s="87"/>
      <c r="G787" s="12"/>
      <c r="H787" s="12"/>
      <c r="I787" s="12"/>
      <c r="J787" s="12"/>
      <c r="K787" s="12"/>
      <c r="L787" s="32" t="str">
        <f t="shared" si="32"/>
        <v/>
      </c>
    </row>
    <row r="788" spans="2:12">
      <c r="B788" s="87"/>
      <c r="C788" s="87"/>
      <c r="D788" s="87"/>
      <c r="E788" s="87"/>
      <c r="F788" s="87"/>
      <c r="G788" s="12"/>
      <c r="H788" s="12"/>
      <c r="I788" s="12"/>
      <c r="J788" s="12"/>
      <c r="K788" s="12"/>
      <c r="L788" s="32" t="str">
        <f t="shared" si="32"/>
        <v/>
      </c>
    </row>
    <row r="789" spans="2:12">
      <c r="B789" s="87"/>
      <c r="C789" s="87"/>
      <c r="D789" s="87"/>
      <c r="E789" s="87"/>
      <c r="F789" s="87"/>
      <c r="G789" s="12"/>
      <c r="H789" s="12"/>
      <c r="I789" s="12"/>
      <c r="J789" s="12"/>
      <c r="K789" s="12"/>
      <c r="L789" s="32" t="str">
        <f t="shared" si="32"/>
        <v/>
      </c>
    </row>
    <row r="790" spans="2:12">
      <c r="B790" s="87"/>
      <c r="C790" s="87"/>
      <c r="D790" s="87"/>
      <c r="E790" s="87"/>
      <c r="F790" s="87"/>
      <c r="G790" s="12"/>
      <c r="H790" s="12"/>
      <c r="I790" s="12"/>
      <c r="J790" s="12"/>
      <c r="K790" s="12"/>
      <c r="L790" s="32" t="str">
        <f t="shared" si="32"/>
        <v/>
      </c>
    </row>
    <row r="791" spans="2:12">
      <c r="B791" s="87"/>
      <c r="C791" s="87"/>
      <c r="D791" s="87"/>
      <c r="E791" s="87"/>
      <c r="F791" s="87"/>
      <c r="G791" s="12"/>
      <c r="H791" s="12"/>
      <c r="I791" s="12"/>
      <c r="J791" s="12"/>
      <c r="K791" s="12"/>
      <c r="L791" s="32" t="str">
        <f t="shared" si="32"/>
        <v/>
      </c>
    </row>
    <row r="792" spans="2:12">
      <c r="B792" s="87"/>
      <c r="C792" s="87"/>
      <c r="D792" s="87"/>
      <c r="E792" s="87"/>
      <c r="F792" s="87"/>
      <c r="G792" s="12"/>
      <c r="H792" s="12"/>
      <c r="I792" s="12"/>
      <c r="J792" s="12"/>
      <c r="K792" s="12"/>
      <c r="L792" s="32" t="str">
        <f t="shared" si="32"/>
        <v/>
      </c>
    </row>
    <row r="793" spans="2:12">
      <c r="B793" s="87"/>
      <c r="C793" s="87"/>
      <c r="D793" s="87"/>
      <c r="E793" s="87"/>
      <c r="F793" s="87"/>
      <c r="G793" s="12"/>
      <c r="H793" s="12"/>
      <c r="I793" s="12"/>
      <c r="J793" s="12"/>
      <c r="K793" s="12"/>
      <c r="L793" s="32" t="str">
        <f t="shared" si="32"/>
        <v/>
      </c>
    </row>
    <row r="794" spans="2:12">
      <c r="B794" s="87"/>
      <c r="C794" s="87"/>
      <c r="D794" s="87"/>
      <c r="E794" s="87"/>
      <c r="F794" s="87"/>
      <c r="G794" s="12"/>
      <c r="H794" s="12"/>
      <c r="I794" s="12"/>
      <c r="J794" s="12"/>
      <c r="K794" s="12"/>
      <c r="L794" s="32" t="str">
        <f t="shared" si="32"/>
        <v/>
      </c>
    </row>
    <row r="795" spans="2:12">
      <c r="B795" s="87"/>
      <c r="C795" s="87"/>
      <c r="D795" s="87"/>
      <c r="E795" s="87"/>
      <c r="F795" s="87"/>
      <c r="G795" s="12"/>
      <c r="H795" s="12"/>
      <c r="I795" s="12"/>
      <c r="J795" s="12"/>
      <c r="K795" s="12"/>
      <c r="L795" s="32" t="str">
        <f t="shared" si="32"/>
        <v/>
      </c>
    </row>
    <row r="796" spans="2:12">
      <c r="B796" s="87"/>
      <c r="C796" s="87"/>
      <c r="D796" s="87"/>
      <c r="E796" s="87"/>
      <c r="F796" s="87"/>
      <c r="G796" s="12"/>
      <c r="H796" s="12"/>
      <c r="I796" s="12"/>
      <c r="J796" s="12"/>
      <c r="K796" s="12"/>
      <c r="L796" s="32" t="str">
        <f t="shared" si="32"/>
        <v/>
      </c>
    </row>
    <row r="797" spans="2:12">
      <c r="B797" s="87"/>
      <c r="C797" s="87"/>
      <c r="D797" s="87"/>
      <c r="E797" s="87"/>
      <c r="F797" s="87"/>
      <c r="G797" s="12"/>
      <c r="H797" s="12"/>
      <c r="I797" s="12"/>
      <c r="J797" s="12"/>
      <c r="K797" s="12"/>
      <c r="L797" s="32" t="str">
        <f t="shared" si="32"/>
        <v/>
      </c>
    </row>
    <row r="798" spans="2:12">
      <c r="B798" s="87"/>
      <c r="C798" s="87"/>
      <c r="D798" s="87"/>
      <c r="E798" s="87"/>
      <c r="F798" s="87"/>
      <c r="G798" s="12"/>
      <c r="H798" s="12"/>
      <c r="I798" s="12"/>
      <c r="J798" s="12"/>
      <c r="K798" s="12"/>
      <c r="L798" s="32" t="str">
        <f t="shared" si="32"/>
        <v/>
      </c>
    </row>
    <row r="799" spans="2:12">
      <c r="B799" s="87"/>
      <c r="C799" s="87"/>
      <c r="D799" s="87"/>
      <c r="E799" s="87"/>
      <c r="F799" s="87"/>
      <c r="G799" s="12"/>
      <c r="H799" s="12"/>
      <c r="I799" s="12"/>
      <c r="J799" s="12"/>
      <c r="K799" s="12"/>
      <c r="L799" s="32" t="str">
        <f t="shared" si="32"/>
        <v/>
      </c>
    </row>
    <row r="800" spans="2:12">
      <c r="B800" s="87"/>
      <c r="C800" s="87"/>
      <c r="D800" s="87"/>
      <c r="E800" s="87"/>
      <c r="F800" s="87"/>
      <c r="G800" s="118" t="s">
        <v>326</v>
      </c>
      <c r="H800" s="118"/>
      <c r="I800" s="118"/>
      <c r="J800" s="118"/>
      <c r="K800" s="118"/>
      <c r="L800" s="32">
        <f>SUM(L778:L799)</f>
        <v>4.5920000000000005</v>
      </c>
    </row>
    <row r="802" spans="2:12">
      <c r="B802" s="118" t="s">
        <v>333</v>
      </c>
      <c r="C802" s="87" t="s">
        <v>380</v>
      </c>
      <c r="D802" s="118" t="s">
        <v>17</v>
      </c>
      <c r="E802" s="119" t="str">
        <f>'PPTO GENERAL'!B87</f>
        <v>2.3.4</v>
      </c>
      <c r="F802" s="40" t="s">
        <v>335</v>
      </c>
      <c r="G802" s="118" t="s">
        <v>336</v>
      </c>
      <c r="H802" s="118" t="s">
        <v>352</v>
      </c>
      <c r="I802" s="118"/>
      <c r="J802" s="118"/>
      <c r="K802" s="40" t="s">
        <v>338</v>
      </c>
      <c r="L802" s="12" t="s">
        <v>30</v>
      </c>
    </row>
    <row r="803" spans="2:12">
      <c r="B803" s="118"/>
      <c r="C803" s="87"/>
      <c r="D803" s="118"/>
      <c r="E803" s="87"/>
      <c r="F803" s="119" t="str">
        <f>'PPTO GENERAL'!C87</f>
        <v>Vigas de amarre en concreto premezclado de 4000 PSI (28Mpa), grava común</v>
      </c>
      <c r="G803" s="118"/>
      <c r="H803" s="118"/>
      <c r="I803" s="118"/>
      <c r="J803" s="118"/>
      <c r="K803" s="117" t="s">
        <v>339</v>
      </c>
      <c r="L803" s="117" t="s">
        <v>340</v>
      </c>
    </row>
    <row r="804" spans="2:12">
      <c r="B804" s="118"/>
      <c r="C804" s="87"/>
      <c r="D804" s="118"/>
      <c r="E804" s="87"/>
      <c r="F804" s="87"/>
      <c r="G804" s="118"/>
      <c r="H804" s="25" t="s">
        <v>341</v>
      </c>
      <c r="I804" s="25" t="s">
        <v>342</v>
      </c>
      <c r="J804" s="25" t="s">
        <v>343</v>
      </c>
      <c r="K804" s="117"/>
      <c r="L804" s="117"/>
    </row>
    <row r="805" spans="2:12">
      <c r="B805" s="87"/>
      <c r="C805" s="87"/>
      <c r="D805" s="87"/>
      <c r="E805" s="87"/>
      <c r="F805" s="87"/>
      <c r="G805" s="4" t="s">
        <v>397</v>
      </c>
      <c r="H805" s="12">
        <v>0.3</v>
      </c>
      <c r="I805" s="12">
        <v>2</v>
      </c>
      <c r="J805" s="12">
        <v>0.3</v>
      </c>
      <c r="K805" s="12">
        <v>4</v>
      </c>
      <c r="L805" s="32">
        <f t="shared" ref="L805:L826" si="33">IF(COUNT(H805:K805),IF(COUNT(H805),H805,1)*IF(COUNT(I805),I805,1)*IF(COUNT(J805),J805,1)*IF(COUNT(K805),K805,1),"")</f>
        <v>0.72</v>
      </c>
    </row>
    <row r="806" spans="2:12">
      <c r="B806" s="87"/>
      <c r="C806" s="87"/>
      <c r="D806" s="87"/>
      <c r="E806" s="87"/>
      <c r="F806" s="87"/>
      <c r="G806" s="12"/>
      <c r="H806" s="12">
        <v>0.3</v>
      </c>
      <c r="I806" s="12">
        <v>2.2999999999999998</v>
      </c>
      <c r="J806" s="12">
        <v>0.3</v>
      </c>
      <c r="K806" s="12">
        <v>4</v>
      </c>
      <c r="L806" s="32">
        <f t="shared" si="33"/>
        <v>0.82799999999999996</v>
      </c>
    </row>
    <row r="807" spans="2:12">
      <c r="B807" s="87"/>
      <c r="C807" s="87"/>
      <c r="D807" s="87"/>
      <c r="E807" s="87"/>
      <c r="F807" s="87"/>
      <c r="G807" s="12"/>
      <c r="H807" s="12">
        <v>0.3</v>
      </c>
      <c r="I807" s="12">
        <v>2.72</v>
      </c>
      <c r="J807" s="12">
        <v>0.3</v>
      </c>
      <c r="K807" s="12">
        <v>2</v>
      </c>
      <c r="L807" s="32">
        <f t="shared" si="33"/>
        <v>0.48960000000000004</v>
      </c>
    </row>
    <row r="808" spans="2:12">
      <c r="B808" s="87"/>
      <c r="C808" s="87"/>
      <c r="D808" s="87"/>
      <c r="E808" s="87"/>
      <c r="F808" s="87"/>
      <c r="G808" s="12" t="s">
        <v>357</v>
      </c>
      <c r="H808" s="12">
        <v>0.3</v>
      </c>
      <c r="I808" s="12">
        <v>2.48</v>
      </c>
      <c r="J808" s="12">
        <v>0.3</v>
      </c>
      <c r="K808" s="12">
        <v>2</v>
      </c>
      <c r="L808" s="32">
        <f t="shared" si="33"/>
        <v>0.44639999999999996</v>
      </c>
    </row>
    <row r="809" spans="2:12">
      <c r="B809" s="87"/>
      <c r="C809" s="87"/>
      <c r="D809" s="87"/>
      <c r="E809" s="87"/>
      <c r="F809" s="87"/>
      <c r="G809" s="12"/>
      <c r="H809" s="12"/>
      <c r="I809" s="12"/>
      <c r="J809" s="12"/>
      <c r="K809" s="12"/>
      <c r="L809" s="32" t="str">
        <f t="shared" si="33"/>
        <v/>
      </c>
    </row>
    <row r="810" spans="2:12">
      <c r="B810" s="87"/>
      <c r="C810" s="87"/>
      <c r="D810" s="87"/>
      <c r="E810" s="87"/>
      <c r="F810" s="87"/>
      <c r="G810" s="12"/>
      <c r="H810" s="12"/>
      <c r="I810" s="12"/>
      <c r="J810" s="12"/>
      <c r="K810" s="12"/>
      <c r="L810" s="32" t="str">
        <f t="shared" si="33"/>
        <v/>
      </c>
    </row>
    <row r="811" spans="2:12">
      <c r="B811" s="87"/>
      <c r="C811" s="87"/>
      <c r="D811" s="87"/>
      <c r="E811" s="87"/>
      <c r="F811" s="87"/>
      <c r="G811" s="12"/>
      <c r="H811" s="12"/>
      <c r="I811" s="12"/>
      <c r="J811" s="12"/>
      <c r="K811" s="12"/>
      <c r="L811" s="32" t="str">
        <f t="shared" si="33"/>
        <v/>
      </c>
    </row>
    <row r="812" spans="2:12">
      <c r="B812" s="87"/>
      <c r="C812" s="87"/>
      <c r="D812" s="87"/>
      <c r="E812" s="87"/>
      <c r="F812" s="87"/>
      <c r="G812" s="12"/>
      <c r="H812" s="12"/>
      <c r="I812" s="12"/>
      <c r="J812" s="12"/>
      <c r="K812" s="12"/>
      <c r="L812" s="32" t="str">
        <f t="shared" si="33"/>
        <v/>
      </c>
    </row>
    <row r="813" spans="2:12">
      <c r="B813" s="87"/>
      <c r="C813" s="87"/>
      <c r="D813" s="87"/>
      <c r="E813" s="87"/>
      <c r="F813" s="87"/>
      <c r="G813" s="12"/>
      <c r="H813" s="12"/>
      <c r="I813" s="12"/>
      <c r="J813" s="12"/>
      <c r="K813" s="12"/>
      <c r="L813" s="32" t="str">
        <f t="shared" si="33"/>
        <v/>
      </c>
    </row>
    <row r="814" spans="2:12">
      <c r="B814" s="87"/>
      <c r="C814" s="87"/>
      <c r="D814" s="87"/>
      <c r="E814" s="87"/>
      <c r="F814" s="87"/>
      <c r="G814" s="12"/>
      <c r="H814" s="12"/>
      <c r="I814" s="12"/>
      <c r="J814" s="12"/>
      <c r="K814" s="12"/>
      <c r="L814" s="32" t="str">
        <f t="shared" si="33"/>
        <v/>
      </c>
    </row>
    <row r="815" spans="2:12">
      <c r="B815" s="87"/>
      <c r="C815" s="87"/>
      <c r="D815" s="87"/>
      <c r="E815" s="87"/>
      <c r="F815" s="87"/>
      <c r="G815" s="12"/>
      <c r="H815" s="12"/>
      <c r="I815" s="12"/>
      <c r="J815" s="12"/>
      <c r="K815" s="12"/>
      <c r="L815" s="32" t="str">
        <f t="shared" si="33"/>
        <v/>
      </c>
    </row>
    <row r="816" spans="2:12">
      <c r="B816" s="87"/>
      <c r="C816" s="87"/>
      <c r="D816" s="87"/>
      <c r="E816" s="87"/>
      <c r="F816" s="87"/>
      <c r="G816" s="12"/>
      <c r="H816" s="12"/>
      <c r="I816" s="12"/>
      <c r="J816" s="12"/>
      <c r="K816" s="12"/>
      <c r="L816" s="32" t="str">
        <f t="shared" si="33"/>
        <v/>
      </c>
    </row>
    <row r="817" spans="2:12">
      <c r="B817" s="87"/>
      <c r="C817" s="87"/>
      <c r="D817" s="87"/>
      <c r="E817" s="87"/>
      <c r="F817" s="87"/>
      <c r="G817" s="12"/>
      <c r="H817" s="12"/>
      <c r="I817" s="12"/>
      <c r="J817" s="12"/>
      <c r="K817" s="12"/>
      <c r="L817" s="32" t="str">
        <f t="shared" si="33"/>
        <v/>
      </c>
    </row>
    <row r="818" spans="2:12">
      <c r="B818" s="87"/>
      <c r="C818" s="87"/>
      <c r="D818" s="87"/>
      <c r="E818" s="87"/>
      <c r="F818" s="87"/>
      <c r="G818" s="12"/>
      <c r="H818" s="12"/>
      <c r="I818" s="12"/>
      <c r="J818" s="12"/>
      <c r="K818" s="12"/>
      <c r="L818" s="32" t="str">
        <f t="shared" si="33"/>
        <v/>
      </c>
    </row>
    <row r="819" spans="2:12">
      <c r="B819" s="87"/>
      <c r="C819" s="87"/>
      <c r="D819" s="87"/>
      <c r="E819" s="87"/>
      <c r="F819" s="87"/>
      <c r="G819" s="12"/>
      <c r="H819" s="12"/>
      <c r="I819" s="12"/>
      <c r="J819" s="12"/>
      <c r="K819" s="12"/>
      <c r="L819" s="32" t="str">
        <f t="shared" si="33"/>
        <v/>
      </c>
    </row>
    <row r="820" spans="2:12">
      <c r="B820" s="87"/>
      <c r="C820" s="87"/>
      <c r="D820" s="87"/>
      <c r="E820" s="87"/>
      <c r="F820" s="87"/>
      <c r="G820" s="12"/>
      <c r="H820" s="12"/>
      <c r="I820" s="12"/>
      <c r="J820" s="12"/>
      <c r="K820" s="12"/>
      <c r="L820" s="32" t="str">
        <f t="shared" si="33"/>
        <v/>
      </c>
    </row>
    <row r="821" spans="2:12">
      <c r="B821" s="87"/>
      <c r="C821" s="87"/>
      <c r="D821" s="87"/>
      <c r="E821" s="87"/>
      <c r="F821" s="87"/>
      <c r="G821" s="12"/>
      <c r="H821" s="12"/>
      <c r="I821" s="12"/>
      <c r="J821" s="12"/>
      <c r="K821" s="12"/>
      <c r="L821" s="32" t="str">
        <f t="shared" si="33"/>
        <v/>
      </c>
    </row>
    <row r="822" spans="2:12">
      <c r="B822" s="87"/>
      <c r="C822" s="87"/>
      <c r="D822" s="87"/>
      <c r="E822" s="87"/>
      <c r="F822" s="87"/>
      <c r="G822" s="12"/>
      <c r="H822" s="12"/>
      <c r="I822" s="12"/>
      <c r="J822" s="12"/>
      <c r="K822" s="12"/>
      <c r="L822" s="32" t="str">
        <f t="shared" si="33"/>
        <v/>
      </c>
    </row>
    <row r="823" spans="2:12">
      <c r="B823" s="87"/>
      <c r="C823" s="87"/>
      <c r="D823" s="87"/>
      <c r="E823" s="87"/>
      <c r="F823" s="87"/>
      <c r="G823" s="12"/>
      <c r="H823" s="12"/>
      <c r="I823" s="12"/>
      <c r="J823" s="12"/>
      <c r="K823" s="12"/>
      <c r="L823" s="32" t="str">
        <f t="shared" si="33"/>
        <v/>
      </c>
    </row>
    <row r="824" spans="2:12">
      <c r="B824" s="87"/>
      <c r="C824" s="87"/>
      <c r="D824" s="87"/>
      <c r="E824" s="87"/>
      <c r="F824" s="87"/>
      <c r="G824" s="12"/>
      <c r="H824" s="12"/>
      <c r="I824" s="12"/>
      <c r="J824" s="12"/>
      <c r="K824" s="12"/>
      <c r="L824" s="32" t="str">
        <f t="shared" si="33"/>
        <v/>
      </c>
    </row>
    <row r="825" spans="2:12">
      <c r="B825" s="87"/>
      <c r="C825" s="87"/>
      <c r="D825" s="87"/>
      <c r="E825" s="87"/>
      <c r="F825" s="87"/>
      <c r="G825" s="12"/>
      <c r="H825" s="12"/>
      <c r="I825" s="12"/>
      <c r="J825" s="12"/>
      <c r="K825" s="12"/>
      <c r="L825" s="32" t="str">
        <f t="shared" si="33"/>
        <v/>
      </c>
    </row>
    <row r="826" spans="2:12">
      <c r="B826" s="87"/>
      <c r="C826" s="87"/>
      <c r="D826" s="87"/>
      <c r="E826" s="87"/>
      <c r="F826" s="87"/>
      <c r="G826" s="12"/>
      <c r="H826" s="12"/>
      <c r="I826" s="12"/>
      <c r="J826" s="12"/>
      <c r="K826" s="12"/>
      <c r="L826" s="32" t="str">
        <f t="shared" si="33"/>
        <v/>
      </c>
    </row>
    <row r="827" spans="2:12">
      <c r="B827" s="87"/>
      <c r="C827" s="87"/>
      <c r="D827" s="87"/>
      <c r="E827" s="87"/>
      <c r="F827" s="87"/>
      <c r="G827" s="118" t="s">
        <v>326</v>
      </c>
      <c r="H827" s="118"/>
      <c r="I827" s="118"/>
      <c r="J827" s="118"/>
      <c r="K827" s="118"/>
      <c r="L827" s="32">
        <f>SUM(L805:L826)</f>
        <v>2.4840000000000004</v>
      </c>
    </row>
    <row r="829" spans="2:12">
      <c r="B829" s="118" t="s">
        <v>333</v>
      </c>
      <c r="C829" s="87" t="s">
        <v>380</v>
      </c>
      <c r="D829" s="118" t="s">
        <v>17</v>
      </c>
      <c r="E829" s="119" t="str">
        <f>'PPTO GENERAL'!B88</f>
        <v>2.3.5</v>
      </c>
      <c r="F829" s="40" t="s">
        <v>335</v>
      </c>
      <c r="G829" s="118" t="s">
        <v>336</v>
      </c>
      <c r="H829" s="118" t="s">
        <v>352</v>
      </c>
      <c r="I829" s="118"/>
      <c r="J829" s="118"/>
      <c r="K829" s="40" t="s">
        <v>338</v>
      </c>
      <c r="L829" s="12" t="s">
        <v>30</v>
      </c>
    </row>
    <row r="830" spans="2:12">
      <c r="B830" s="118"/>
      <c r="C830" s="87"/>
      <c r="D830" s="118"/>
      <c r="E830" s="87"/>
      <c r="F830" s="119" t="str">
        <f>'PPTO GENERAL'!C88</f>
        <v>Pedestal de 30 x 30 cm de 4000 PSI (28Mpa), grava común</v>
      </c>
      <c r="G830" s="118"/>
      <c r="H830" s="118"/>
      <c r="I830" s="118"/>
      <c r="J830" s="118"/>
      <c r="K830" s="117" t="s">
        <v>339</v>
      </c>
      <c r="L830" s="117" t="s">
        <v>340</v>
      </c>
    </row>
    <row r="831" spans="2:12">
      <c r="B831" s="118"/>
      <c r="C831" s="87"/>
      <c r="D831" s="118"/>
      <c r="E831" s="87"/>
      <c r="F831" s="87"/>
      <c r="G831" s="118"/>
      <c r="H831" s="25" t="s">
        <v>341</v>
      </c>
      <c r="I831" s="25" t="s">
        <v>342</v>
      </c>
      <c r="J831" s="25" t="s">
        <v>343</v>
      </c>
      <c r="K831" s="117"/>
      <c r="L831" s="117"/>
    </row>
    <row r="832" spans="2:12">
      <c r="B832" s="87"/>
      <c r="C832" s="87"/>
      <c r="D832" s="87"/>
      <c r="E832" s="87"/>
      <c r="F832" s="87"/>
      <c r="G832" s="4" t="s">
        <v>398</v>
      </c>
      <c r="H832" s="12">
        <v>0.3</v>
      </c>
      <c r="I832" s="12">
        <v>0.3</v>
      </c>
      <c r="J832" s="12">
        <v>0.1</v>
      </c>
      <c r="K832" s="12">
        <v>12</v>
      </c>
      <c r="L832" s="32">
        <f t="shared" ref="L832:L853" si="34">IF(COUNT(H832:K832),IF(COUNT(H832),H832,1)*IF(COUNT(I832),I832,1)*IF(COUNT(J832),J832,1)*IF(COUNT(K832),K832,1),"")</f>
        <v>0.10799999999999998</v>
      </c>
    </row>
    <row r="833" spans="2:12">
      <c r="B833" s="87"/>
      <c r="C833" s="87"/>
      <c r="D833" s="87"/>
      <c r="E833" s="87"/>
      <c r="F833" s="87"/>
      <c r="G833" s="12" t="s">
        <v>357</v>
      </c>
      <c r="H833" s="12"/>
      <c r="I833" s="12"/>
      <c r="J833" s="12"/>
      <c r="K833" s="12"/>
      <c r="L833" s="32" t="str">
        <f t="shared" si="34"/>
        <v/>
      </c>
    </row>
    <row r="834" spans="2:12">
      <c r="B834" s="87"/>
      <c r="C834" s="87"/>
      <c r="D834" s="87"/>
      <c r="E834" s="87"/>
      <c r="F834" s="87"/>
      <c r="G834" s="12" t="s">
        <v>398</v>
      </c>
      <c r="H834" s="12">
        <v>0.3</v>
      </c>
      <c r="I834" s="12">
        <v>0.3</v>
      </c>
      <c r="J834" s="12">
        <v>0.1</v>
      </c>
      <c r="K834" s="12">
        <v>4</v>
      </c>
      <c r="L834" s="32">
        <f t="shared" si="34"/>
        <v>3.5999999999999997E-2</v>
      </c>
    </row>
    <row r="835" spans="2:12">
      <c r="B835" s="87"/>
      <c r="C835" s="87"/>
      <c r="D835" s="87"/>
      <c r="E835" s="87"/>
      <c r="F835" s="87"/>
      <c r="G835" s="12"/>
      <c r="H835" s="12"/>
      <c r="I835" s="12"/>
      <c r="J835" s="12"/>
      <c r="K835" s="12"/>
      <c r="L835" s="32" t="str">
        <f t="shared" si="34"/>
        <v/>
      </c>
    </row>
    <row r="836" spans="2:12">
      <c r="B836" s="87"/>
      <c r="C836" s="87"/>
      <c r="D836" s="87"/>
      <c r="E836" s="87"/>
      <c r="F836" s="87"/>
      <c r="G836" s="12"/>
      <c r="H836" s="12"/>
      <c r="I836" s="12"/>
      <c r="J836" s="12"/>
      <c r="K836" s="12"/>
      <c r="L836" s="32" t="str">
        <f t="shared" si="34"/>
        <v/>
      </c>
    </row>
    <row r="837" spans="2:12">
      <c r="B837" s="87"/>
      <c r="C837" s="87"/>
      <c r="D837" s="87"/>
      <c r="E837" s="87"/>
      <c r="F837" s="87"/>
      <c r="G837" s="12"/>
      <c r="H837" s="12"/>
      <c r="I837" s="12"/>
      <c r="J837" s="12"/>
      <c r="K837" s="12"/>
      <c r="L837" s="32" t="str">
        <f t="shared" si="34"/>
        <v/>
      </c>
    </row>
    <row r="838" spans="2:12">
      <c r="B838" s="87"/>
      <c r="C838" s="87"/>
      <c r="D838" s="87"/>
      <c r="E838" s="87"/>
      <c r="F838" s="87"/>
      <c r="G838" s="12"/>
      <c r="H838" s="12"/>
      <c r="I838" s="12"/>
      <c r="J838" s="12"/>
      <c r="K838" s="12"/>
      <c r="L838" s="32" t="str">
        <f t="shared" si="34"/>
        <v/>
      </c>
    </row>
    <row r="839" spans="2:12">
      <c r="B839" s="87"/>
      <c r="C839" s="87"/>
      <c r="D839" s="87"/>
      <c r="E839" s="87"/>
      <c r="F839" s="87"/>
      <c r="G839" s="12"/>
      <c r="H839" s="12"/>
      <c r="I839" s="12"/>
      <c r="J839" s="12"/>
      <c r="K839" s="12"/>
      <c r="L839" s="32" t="str">
        <f t="shared" si="34"/>
        <v/>
      </c>
    </row>
    <row r="840" spans="2:12">
      <c r="B840" s="87"/>
      <c r="C840" s="87"/>
      <c r="D840" s="87"/>
      <c r="E840" s="87"/>
      <c r="F840" s="87"/>
      <c r="G840" s="12"/>
      <c r="H840" s="12"/>
      <c r="I840" s="12"/>
      <c r="J840" s="12"/>
      <c r="K840" s="12"/>
      <c r="L840" s="32" t="str">
        <f t="shared" si="34"/>
        <v/>
      </c>
    </row>
    <row r="841" spans="2:12">
      <c r="B841" s="87"/>
      <c r="C841" s="87"/>
      <c r="D841" s="87"/>
      <c r="E841" s="87"/>
      <c r="F841" s="87"/>
      <c r="G841" s="12"/>
      <c r="H841" s="12"/>
      <c r="I841" s="12"/>
      <c r="J841" s="12"/>
      <c r="K841" s="12"/>
      <c r="L841" s="32" t="str">
        <f t="shared" si="34"/>
        <v/>
      </c>
    </row>
    <row r="842" spans="2:12">
      <c r="B842" s="87"/>
      <c r="C842" s="87"/>
      <c r="D842" s="87"/>
      <c r="E842" s="87"/>
      <c r="F842" s="87"/>
      <c r="G842" s="12"/>
      <c r="H842" s="12"/>
      <c r="I842" s="12"/>
      <c r="J842" s="12"/>
      <c r="K842" s="12"/>
      <c r="L842" s="32" t="str">
        <f t="shared" si="34"/>
        <v/>
      </c>
    </row>
    <row r="843" spans="2:12">
      <c r="B843" s="87"/>
      <c r="C843" s="87"/>
      <c r="D843" s="87"/>
      <c r="E843" s="87"/>
      <c r="F843" s="87"/>
      <c r="G843" s="12"/>
      <c r="H843" s="12"/>
      <c r="I843" s="12"/>
      <c r="J843" s="12"/>
      <c r="K843" s="12"/>
      <c r="L843" s="32" t="str">
        <f t="shared" si="34"/>
        <v/>
      </c>
    </row>
    <row r="844" spans="2:12">
      <c r="B844" s="87"/>
      <c r="C844" s="87"/>
      <c r="D844" s="87"/>
      <c r="E844" s="87"/>
      <c r="F844" s="87"/>
      <c r="G844" s="12"/>
      <c r="H844" s="12"/>
      <c r="I844" s="12"/>
      <c r="J844" s="12"/>
      <c r="K844" s="12"/>
      <c r="L844" s="32" t="str">
        <f t="shared" si="34"/>
        <v/>
      </c>
    </row>
    <row r="845" spans="2:12">
      <c r="B845" s="87"/>
      <c r="C845" s="87"/>
      <c r="D845" s="87"/>
      <c r="E845" s="87"/>
      <c r="F845" s="87"/>
      <c r="G845" s="12"/>
      <c r="H845" s="12"/>
      <c r="I845" s="12"/>
      <c r="J845" s="12"/>
      <c r="K845" s="12"/>
      <c r="L845" s="32" t="str">
        <f t="shared" si="34"/>
        <v/>
      </c>
    </row>
    <row r="846" spans="2:12">
      <c r="B846" s="87"/>
      <c r="C846" s="87"/>
      <c r="D846" s="87"/>
      <c r="E846" s="87"/>
      <c r="F846" s="87"/>
      <c r="G846" s="12"/>
      <c r="H846" s="12"/>
      <c r="I846" s="12"/>
      <c r="J846" s="12"/>
      <c r="K846" s="12"/>
      <c r="L846" s="32" t="str">
        <f t="shared" si="34"/>
        <v/>
      </c>
    </row>
    <row r="847" spans="2:12">
      <c r="B847" s="87"/>
      <c r="C847" s="87"/>
      <c r="D847" s="87"/>
      <c r="E847" s="87"/>
      <c r="F847" s="87"/>
      <c r="G847" s="12"/>
      <c r="H847" s="12"/>
      <c r="I847" s="12"/>
      <c r="J847" s="12"/>
      <c r="K847" s="12"/>
      <c r="L847" s="32" t="str">
        <f t="shared" si="34"/>
        <v/>
      </c>
    </row>
    <row r="848" spans="2:12">
      <c r="B848" s="87"/>
      <c r="C848" s="87"/>
      <c r="D848" s="87"/>
      <c r="E848" s="87"/>
      <c r="F848" s="87"/>
      <c r="G848" s="12"/>
      <c r="H848" s="12"/>
      <c r="I848" s="12"/>
      <c r="J848" s="12"/>
      <c r="K848" s="12"/>
      <c r="L848" s="32" t="str">
        <f t="shared" si="34"/>
        <v/>
      </c>
    </row>
    <row r="849" spans="2:12">
      <c r="B849" s="87"/>
      <c r="C849" s="87"/>
      <c r="D849" s="87"/>
      <c r="E849" s="87"/>
      <c r="F849" s="87"/>
      <c r="G849" s="12"/>
      <c r="H849" s="12"/>
      <c r="I849" s="12"/>
      <c r="J849" s="12"/>
      <c r="K849" s="12"/>
      <c r="L849" s="32" t="str">
        <f t="shared" si="34"/>
        <v/>
      </c>
    </row>
    <row r="850" spans="2:12">
      <c r="B850" s="87"/>
      <c r="C850" s="87"/>
      <c r="D850" s="87"/>
      <c r="E850" s="87"/>
      <c r="F850" s="87"/>
      <c r="G850" s="12"/>
      <c r="H850" s="12"/>
      <c r="I850" s="12"/>
      <c r="J850" s="12"/>
      <c r="K850" s="12"/>
      <c r="L850" s="32" t="str">
        <f t="shared" si="34"/>
        <v/>
      </c>
    </row>
    <row r="851" spans="2:12">
      <c r="B851" s="87"/>
      <c r="C851" s="87"/>
      <c r="D851" s="87"/>
      <c r="E851" s="87"/>
      <c r="F851" s="87"/>
      <c r="G851" s="12"/>
      <c r="H851" s="12"/>
      <c r="I851" s="12"/>
      <c r="J851" s="12"/>
      <c r="K851" s="12"/>
      <c r="L851" s="32" t="str">
        <f t="shared" si="34"/>
        <v/>
      </c>
    </row>
    <row r="852" spans="2:12">
      <c r="B852" s="87"/>
      <c r="C852" s="87"/>
      <c r="D852" s="87"/>
      <c r="E852" s="87"/>
      <c r="F852" s="87"/>
      <c r="G852" s="12"/>
      <c r="H852" s="12"/>
      <c r="I852" s="12"/>
      <c r="J852" s="12"/>
      <c r="K852" s="12"/>
      <c r="L852" s="32" t="str">
        <f t="shared" si="34"/>
        <v/>
      </c>
    </row>
    <row r="853" spans="2:12">
      <c r="B853" s="87"/>
      <c r="C853" s="87"/>
      <c r="D853" s="87"/>
      <c r="E853" s="87"/>
      <c r="F853" s="87"/>
      <c r="G853" s="12"/>
      <c r="H853" s="12"/>
      <c r="I853" s="12"/>
      <c r="J853" s="12"/>
      <c r="K853" s="12"/>
      <c r="L853" s="32" t="str">
        <f t="shared" si="34"/>
        <v/>
      </c>
    </row>
    <row r="854" spans="2:12">
      <c r="B854" s="87"/>
      <c r="C854" s="87"/>
      <c r="D854" s="87"/>
      <c r="E854" s="87"/>
      <c r="F854" s="87"/>
      <c r="G854" s="118" t="s">
        <v>326</v>
      </c>
      <c r="H854" s="118"/>
      <c r="I854" s="118"/>
      <c r="J854" s="118"/>
      <c r="K854" s="118"/>
      <c r="L854" s="32">
        <f>SUM(L832:L853)</f>
        <v>0.14399999999999999</v>
      </c>
    </row>
    <row r="856" spans="2:12">
      <c r="B856" s="118" t="s">
        <v>333</v>
      </c>
      <c r="C856" s="87" t="s">
        <v>399</v>
      </c>
      <c r="D856" s="118" t="s">
        <v>17</v>
      </c>
      <c r="E856" s="87" t="str">
        <f>'PPTO GENERAL'!B91</f>
        <v>3.1.1</v>
      </c>
      <c r="F856" s="40" t="s">
        <v>335</v>
      </c>
      <c r="G856" s="118" t="s">
        <v>336</v>
      </c>
      <c r="H856" s="118" t="s">
        <v>352</v>
      </c>
      <c r="I856" s="118"/>
      <c r="J856" s="118"/>
      <c r="K856" s="40" t="s">
        <v>338</v>
      </c>
      <c r="L856" s="12" t="s">
        <v>34</v>
      </c>
    </row>
    <row r="857" spans="2:12">
      <c r="B857" s="118"/>
      <c r="C857" s="87"/>
      <c r="D857" s="118"/>
      <c r="E857" s="87"/>
      <c r="F857" s="87" t="str">
        <f>'PPTO GENERAL'!C91</f>
        <v>Muros en bloque No. 5 (Suministro e instalación)</v>
      </c>
      <c r="G857" s="118"/>
      <c r="H857" s="118"/>
      <c r="I857" s="118"/>
      <c r="J857" s="118"/>
      <c r="K857" s="117" t="s">
        <v>339</v>
      </c>
      <c r="L857" s="117" t="s">
        <v>340</v>
      </c>
    </row>
    <row r="858" spans="2:12">
      <c r="B858" s="118"/>
      <c r="C858" s="87"/>
      <c r="D858" s="118"/>
      <c r="E858" s="87"/>
      <c r="F858" s="87"/>
      <c r="G858" s="118"/>
      <c r="H858" s="25" t="s">
        <v>341</v>
      </c>
      <c r="I858" s="25" t="s">
        <v>342</v>
      </c>
      <c r="J858" s="25" t="s">
        <v>343</v>
      </c>
      <c r="K858" s="117"/>
      <c r="L858" s="117"/>
    </row>
    <row r="859" spans="2:12">
      <c r="B859" s="87"/>
      <c r="C859" s="87"/>
      <c r="D859" s="87"/>
      <c r="E859" s="87"/>
      <c r="F859" s="87"/>
      <c r="G859" s="12" t="s">
        <v>400</v>
      </c>
      <c r="H859" s="12"/>
      <c r="I859" s="12">
        <v>3.4</v>
      </c>
      <c r="J859" s="12">
        <v>2.7</v>
      </c>
      <c r="K859" s="12">
        <v>2</v>
      </c>
      <c r="L859" s="32">
        <f t="shared" ref="L859:L881" si="35">IF(COUNT(H859:K859),IF(COUNT(H859),H859,1)*IF(COUNT(I859),I859,1)*IF(COUNT(J859),J859,1)*IF(COUNT(K859),K859,1),"")</f>
        <v>18.36</v>
      </c>
    </row>
    <row r="860" spans="2:12">
      <c r="B860" s="87"/>
      <c r="C860" s="87"/>
      <c r="D860" s="87"/>
      <c r="E860" s="87"/>
      <c r="F860" s="87"/>
      <c r="G860" s="12"/>
      <c r="H860" s="12"/>
      <c r="I860" s="12">
        <v>3.35</v>
      </c>
      <c r="J860" s="12">
        <v>2.7</v>
      </c>
      <c r="K860" s="12">
        <v>4</v>
      </c>
      <c r="L860" s="32">
        <f t="shared" si="35"/>
        <v>36.180000000000007</v>
      </c>
    </row>
    <row r="861" spans="2:12">
      <c r="B861" s="87"/>
      <c r="C861" s="87"/>
      <c r="D861" s="87"/>
      <c r="E861" s="87"/>
      <c r="F861" s="87"/>
      <c r="G861" s="12"/>
      <c r="H861" s="12"/>
      <c r="I861" s="12">
        <v>3.42</v>
      </c>
      <c r="J861" s="12">
        <v>2.7</v>
      </c>
      <c r="K861" s="12">
        <v>2</v>
      </c>
      <c r="L861" s="32">
        <f t="shared" si="35"/>
        <v>18.468</v>
      </c>
    </row>
    <row r="862" spans="2:12">
      <c r="B862" s="87"/>
      <c r="C862" s="87"/>
      <c r="D862" s="87"/>
      <c r="E862" s="87"/>
      <c r="F862" s="87"/>
      <c r="G862" s="12"/>
      <c r="H862" s="12"/>
      <c r="I862" s="12">
        <v>10.1</v>
      </c>
      <c r="J862" s="12">
        <v>2.7</v>
      </c>
      <c r="K862" s="12"/>
      <c r="L862" s="32">
        <f t="shared" ref="L862:L864" si="36">IF(COUNT(H862:K862),IF(COUNT(H862),H862,1)*IF(COUNT(I862),I862,1)*IF(COUNT(J862),J862,1)*IF(COUNT(K862),K862,1),"")</f>
        <v>27.27</v>
      </c>
    </row>
    <row r="863" spans="2:12">
      <c r="B863" s="87"/>
      <c r="C863" s="87"/>
      <c r="D863" s="87"/>
      <c r="E863" s="87"/>
      <c r="F863" s="87"/>
      <c r="G863" s="12"/>
      <c r="H863" s="12"/>
      <c r="I863" s="12">
        <v>1.82</v>
      </c>
      <c r="J863" s="12">
        <v>2.7</v>
      </c>
      <c r="K863" s="12">
        <v>2</v>
      </c>
      <c r="L863" s="32">
        <f t="shared" si="36"/>
        <v>9.8280000000000012</v>
      </c>
    </row>
    <row r="864" spans="2:12">
      <c r="B864" s="87"/>
      <c r="C864" s="87"/>
      <c r="D864" s="87"/>
      <c r="E864" s="87"/>
      <c r="F864" s="87"/>
      <c r="G864" s="12"/>
      <c r="H864" s="12"/>
      <c r="I864" s="12">
        <v>0.15</v>
      </c>
      <c r="J864" s="12">
        <v>2.7</v>
      </c>
      <c r="K864" s="12">
        <v>2</v>
      </c>
      <c r="L864" s="32">
        <f t="shared" si="36"/>
        <v>0.81</v>
      </c>
    </row>
    <row r="865" spans="2:12">
      <c r="B865" s="87"/>
      <c r="C865" s="87"/>
      <c r="D865" s="87"/>
      <c r="E865" s="87"/>
      <c r="F865" s="87"/>
      <c r="G865" s="12" t="s">
        <v>211</v>
      </c>
      <c r="H865" s="12">
        <v>1.1000000000000001</v>
      </c>
      <c r="I865" s="12"/>
      <c r="J865" s="12">
        <v>1.71</v>
      </c>
      <c r="K865" s="12">
        <v>-1</v>
      </c>
      <c r="L865" s="32">
        <f>IF(COUNT(H865:K865),IF(COUNT(H865),H865,1)*IF(COUNT(I865),I865,1)*IF(COUNT(J865),J865,1)*IF(COUNT(K865),K865,1),"")</f>
        <v>-1.881</v>
      </c>
    </row>
    <row r="866" spans="2:12">
      <c r="B866" s="87"/>
      <c r="C866" s="87"/>
      <c r="D866" s="87"/>
      <c r="E866" s="87"/>
      <c r="F866" s="87"/>
      <c r="G866" s="12"/>
      <c r="H866" s="12">
        <v>1.2</v>
      </c>
      <c r="I866" s="12"/>
      <c r="J866" s="12">
        <v>1.37</v>
      </c>
      <c r="K866" s="12">
        <v>-1</v>
      </c>
      <c r="L866" s="32">
        <f>IF(COUNT(H866:K866),IF(COUNT(H866),H866,1)*IF(COUNT(I866),I866,1)*IF(COUNT(J866),J866,1)*IF(COUNT(K866),K866,1),"")</f>
        <v>-1.6440000000000001</v>
      </c>
    </row>
    <row r="867" spans="2:12">
      <c r="B867" s="87"/>
      <c r="C867" s="87"/>
      <c r="D867" s="87"/>
      <c r="E867" s="87"/>
      <c r="F867" s="87"/>
      <c r="G867" s="12"/>
      <c r="H867" s="12">
        <v>1.05</v>
      </c>
      <c r="I867" s="12"/>
      <c r="J867" s="12">
        <v>1.37</v>
      </c>
      <c r="K867" s="12">
        <v>-1</v>
      </c>
      <c r="L867" s="32">
        <f>IF(COUNT(H867:K867),IF(COUNT(H867),H867,1)*IF(COUNT(I867),I867,1)*IF(COUNT(J867),J867,1)*IF(COUNT(K867),K867,1),"")</f>
        <v>-1.4385000000000001</v>
      </c>
    </row>
    <row r="868" spans="2:12">
      <c r="B868" s="87"/>
      <c r="C868" s="87"/>
      <c r="D868" s="87"/>
      <c r="E868" s="87"/>
      <c r="F868" s="87"/>
      <c r="G868" s="12"/>
      <c r="H868" s="12">
        <v>1.0900000000000001</v>
      </c>
      <c r="I868" s="12"/>
      <c r="J868" s="12">
        <v>1.37</v>
      </c>
      <c r="K868" s="12">
        <v>-2</v>
      </c>
      <c r="L868" s="32">
        <f>IF(COUNT(H868:K868),IF(COUNT(H868),H868,1)*IF(COUNT(I868),I868,1)*IF(COUNT(J868),J868,1)*IF(COUNT(K868),K868,1),"")</f>
        <v>-2.9866000000000006</v>
      </c>
    </row>
    <row r="869" spans="2:12">
      <c r="B869" s="87"/>
      <c r="C869" s="87"/>
      <c r="D869" s="87"/>
      <c r="E869" s="87"/>
      <c r="F869" s="87"/>
      <c r="G869" s="12"/>
      <c r="H869" s="12">
        <v>1.24</v>
      </c>
      <c r="I869" s="12"/>
      <c r="J869" s="12">
        <v>1.37</v>
      </c>
      <c r="K869" s="12">
        <v>-1</v>
      </c>
      <c r="L869" s="32">
        <f>IF(COUNT(H869:K869),IF(COUNT(H869),H869,1)*IF(COUNT(I869),I869,1)*IF(COUNT(J869),J869,1)*IF(COUNT(K869),K869,1),"")</f>
        <v>-1.6988000000000001</v>
      </c>
    </row>
    <row r="870" spans="2:12">
      <c r="B870" s="87"/>
      <c r="C870" s="87"/>
      <c r="D870" s="87"/>
      <c r="E870" s="87"/>
      <c r="F870" s="87"/>
      <c r="G870" s="12" t="s">
        <v>201</v>
      </c>
      <c r="H870" s="12">
        <v>0.8</v>
      </c>
      <c r="I870" s="12"/>
      <c r="J870" s="12">
        <v>2.1</v>
      </c>
      <c r="K870" s="12">
        <v>-3</v>
      </c>
      <c r="L870" s="32">
        <f t="shared" si="35"/>
        <v>-5.0400000000000009</v>
      </c>
    </row>
    <row r="871" spans="2:12">
      <c r="B871" s="87"/>
      <c r="C871" s="87"/>
      <c r="D871" s="87"/>
      <c r="E871" s="87"/>
      <c r="F871" s="87"/>
      <c r="G871" s="12" t="s">
        <v>401</v>
      </c>
      <c r="H871" s="12">
        <v>3.35</v>
      </c>
      <c r="I871" s="12"/>
      <c r="J871" s="12">
        <v>0.2</v>
      </c>
      <c r="K871" s="12">
        <v>-3</v>
      </c>
      <c r="L871" s="32">
        <f t="shared" si="35"/>
        <v>-2.0100000000000002</v>
      </c>
    </row>
    <row r="872" spans="2:12">
      <c r="B872" s="87"/>
      <c r="C872" s="87"/>
      <c r="D872" s="87"/>
      <c r="E872" s="87"/>
      <c r="F872" s="87"/>
      <c r="G872" s="12"/>
      <c r="H872" s="12">
        <v>3.42</v>
      </c>
      <c r="I872" s="12"/>
      <c r="J872" s="12">
        <v>0.2</v>
      </c>
      <c r="K872" s="12">
        <v>-2</v>
      </c>
      <c r="L872" s="32">
        <f t="shared" si="35"/>
        <v>-1.3680000000000001</v>
      </c>
    </row>
    <row r="873" spans="2:12">
      <c r="B873" s="87"/>
      <c r="C873" s="87"/>
      <c r="D873" s="87"/>
      <c r="E873" s="87"/>
      <c r="F873" s="87"/>
      <c r="G873" s="12" t="s">
        <v>357</v>
      </c>
      <c r="H873" s="12"/>
      <c r="I873" s="12">
        <v>1.1399999999999999</v>
      </c>
      <c r="J873" s="12">
        <v>2.7</v>
      </c>
      <c r="K873" s="12">
        <v>2</v>
      </c>
      <c r="L873" s="32">
        <f t="shared" si="35"/>
        <v>6.1559999999999997</v>
      </c>
    </row>
    <row r="874" spans="2:12">
      <c r="B874" s="87"/>
      <c r="C874" s="87"/>
      <c r="D874" s="87"/>
      <c r="E874" s="87"/>
      <c r="F874" s="87"/>
      <c r="G874" s="12"/>
      <c r="H874" s="12"/>
      <c r="I874" s="12">
        <v>3.88</v>
      </c>
      <c r="J874" s="12">
        <v>2.7</v>
      </c>
      <c r="K874" s="12">
        <v>2</v>
      </c>
      <c r="L874" s="32">
        <f t="shared" si="35"/>
        <v>20.952000000000002</v>
      </c>
    </row>
    <row r="875" spans="2:12">
      <c r="B875" s="87"/>
      <c r="C875" s="87"/>
      <c r="D875" s="87"/>
      <c r="E875" s="87"/>
      <c r="F875" s="87"/>
      <c r="G875" s="12"/>
      <c r="H875" s="12"/>
      <c r="I875" s="12">
        <v>1.74</v>
      </c>
      <c r="J875" s="12">
        <v>2.7</v>
      </c>
      <c r="K875" s="12">
        <v>2</v>
      </c>
      <c r="L875" s="32">
        <f t="shared" si="35"/>
        <v>9.3960000000000008</v>
      </c>
    </row>
    <row r="876" spans="2:12">
      <c r="B876" s="87"/>
      <c r="C876" s="87"/>
      <c r="D876" s="87"/>
      <c r="E876" s="87"/>
      <c r="F876" s="87"/>
      <c r="G876" s="12"/>
      <c r="H876" s="12"/>
      <c r="I876" s="12">
        <v>1</v>
      </c>
      <c r="J876" s="12">
        <v>0.3</v>
      </c>
      <c r="K876" s="12"/>
      <c r="L876" s="32">
        <f t="shared" si="35"/>
        <v>0.3</v>
      </c>
    </row>
    <row r="877" spans="2:12">
      <c r="B877" s="87"/>
      <c r="C877" s="87"/>
      <c r="D877" s="87"/>
      <c r="E877" s="87"/>
      <c r="F877" s="87"/>
      <c r="G877" s="12" t="s">
        <v>201</v>
      </c>
      <c r="H877" s="12">
        <v>0.8</v>
      </c>
      <c r="I877" s="12"/>
      <c r="J877" s="12">
        <v>2.1</v>
      </c>
      <c r="K877" s="12">
        <v>-2</v>
      </c>
      <c r="L877" s="32">
        <f t="shared" si="35"/>
        <v>-3.3600000000000003</v>
      </c>
    </row>
    <row r="878" spans="2:12">
      <c r="B878" s="87"/>
      <c r="C878" s="87"/>
      <c r="D878" s="87"/>
      <c r="E878" s="87"/>
      <c r="F878" s="87"/>
      <c r="G878" s="12" t="s">
        <v>401</v>
      </c>
      <c r="H878" s="12"/>
      <c r="I878" s="12">
        <v>3.88</v>
      </c>
      <c r="J878" s="12">
        <v>0.2</v>
      </c>
      <c r="K878" s="12">
        <v>-1</v>
      </c>
      <c r="L878" s="32">
        <f t="shared" si="35"/>
        <v>-0.77600000000000002</v>
      </c>
    </row>
    <row r="879" spans="2:12">
      <c r="B879" s="87"/>
      <c r="C879" s="87"/>
      <c r="D879" s="87"/>
      <c r="E879" s="87"/>
      <c r="F879" s="87"/>
      <c r="G879" s="12"/>
      <c r="H879" s="12"/>
      <c r="I879" s="12"/>
      <c r="J879" s="12"/>
      <c r="K879" s="12"/>
      <c r="L879" s="32" t="str">
        <f t="shared" si="35"/>
        <v/>
      </c>
    </row>
    <row r="880" spans="2:12">
      <c r="B880" s="87"/>
      <c r="C880" s="87"/>
      <c r="D880" s="87"/>
      <c r="E880" s="87"/>
      <c r="F880" s="87"/>
      <c r="G880" s="12"/>
      <c r="H880" s="12"/>
      <c r="I880" s="12"/>
      <c r="J880" s="12"/>
      <c r="K880" s="12"/>
      <c r="L880" s="32" t="str">
        <f t="shared" si="35"/>
        <v/>
      </c>
    </row>
    <row r="881" spans="2:12">
      <c r="B881" s="87"/>
      <c r="C881" s="87"/>
      <c r="D881" s="87"/>
      <c r="E881" s="87"/>
      <c r="F881" s="87"/>
      <c r="G881" s="12"/>
      <c r="H881" s="12"/>
      <c r="I881" s="12"/>
      <c r="J881" s="12"/>
      <c r="K881" s="12"/>
      <c r="L881" s="32" t="str">
        <f t="shared" si="35"/>
        <v/>
      </c>
    </row>
    <row r="882" spans="2:12">
      <c r="B882" s="87"/>
      <c r="C882" s="87"/>
      <c r="D882" s="87"/>
      <c r="E882" s="87"/>
      <c r="F882" s="87"/>
      <c r="G882" s="118" t="s">
        <v>326</v>
      </c>
      <c r="H882" s="118"/>
      <c r="I882" s="118"/>
      <c r="J882" s="118"/>
      <c r="K882" s="118"/>
      <c r="L882" s="32">
        <f>SUM(L859:L881)</f>
        <v>125.5171</v>
      </c>
    </row>
    <row r="884" spans="2:12">
      <c r="B884" s="118" t="s">
        <v>333</v>
      </c>
      <c r="C884" s="87" t="s">
        <v>399</v>
      </c>
      <c r="D884" s="118" t="s">
        <v>17</v>
      </c>
      <c r="E884" s="87" t="str">
        <f>'PPTO GENERAL'!B94</f>
        <v>3.1.4</v>
      </c>
      <c r="F884" s="40" t="s">
        <v>335</v>
      </c>
      <c r="G884" s="118" t="s">
        <v>336</v>
      </c>
      <c r="H884" s="118" t="s">
        <v>352</v>
      </c>
      <c r="I884" s="118"/>
      <c r="J884" s="118"/>
      <c r="K884" s="40" t="s">
        <v>338</v>
      </c>
      <c r="L884" s="12" t="s">
        <v>38</v>
      </c>
    </row>
    <row r="885" spans="2:12">
      <c r="B885" s="118"/>
      <c r="C885" s="87"/>
      <c r="D885" s="118"/>
      <c r="E885" s="87"/>
      <c r="F885" s="87" t="str">
        <f>'PPTO GENERAL'!C94</f>
        <v>Suministro e instalación de rejilla de ventilación (Persiana de ventilación h= 20 cm)</v>
      </c>
      <c r="G885" s="118"/>
      <c r="H885" s="118"/>
      <c r="I885" s="118"/>
      <c r="J885" s="118"/>
      <c r="K885" s="117" t="s">
        <v>339</v>
      </c>
      <c r="L885" s="117" t="s">
        <v>340</v>
      </c>
    </row>
    <row r="886" spans="2:12">
      <c r="B886" s="118"/>
      <c r="C886" s="87"/>
      <c r="D886" s="118"/>
      <c r="E886" s="87"/>
      <c r="F886" s="87"/>
      <c r="G886" s="118"/>
      <c r="H886" s="25" t="s">
        <v>341</v>
      </c>
      <c r="I886" s="25" t="s">
        <v>342</v>
      </c>
      <c r="J886" s="25" t="s">
        <v>343</v>
      </c>
      <c r="K886" s="117"/>
      <c r="L886" s="117"/>
    </row>
    <row r="887" spans="2:12">
      <c r="B887" s="87"/>
      <c r="C887" s="87"/>
      <c r="D887" s="87"/>
      <c r="E887" s="87"/>
      <c r="F887" s="87"/>
      <c r="G887" s="12"/>
      <c r="H887" s="12"/>
      <c r="I887" s="12">
        <v>3.42</v>
      </c>
      <c r="J887" s="12"/>
      <c r="K887" s="12">
        <v>3</v>
      </c>
      <c r="L887" s="32">
        <f t="shared" ref="L887:L908" si="37">IF(COUNT(H887:K887),IF(COUNT(H887),H887,1)*IF(COUNT(I887),I887,1)*IF(COUNT(J887),J887,1)*IF(COUNT(K887),K887,1),"")</f>
        <v>10.26</v>
      </c>
    </row>
    <row r="888" spans="2:12">
      <c r="B888" s="87"/>
      <c r="C888" s="87"/>
      <c r="D888" s="87"/>
      <c r="E888" s="87"/>
      <c r="F888" s="87"/>
      <c r="G888" s="12"/>
      <c r="H888" s="12"/>
      <c r="I888" s="12">
        <v>3.35</v>
      </c>
      <c r="J888" s="12"/>
      <c r="K888" s="12">
        <v>2</v>
      </c>
      <c r="L888" s="32">
        <f t="shared" si="37"/>
        <v>6.7</v>
      </c>
    </row>
    <row r="889" spans="2:12">
      <c r="B889" s="87"/>
      <c r="C889" s="87"/>
      <c r="D889" s="87"/>
      <c r="E889" s="87"/>
      <c r="F889" s="87"/>
      <c r="G889" s="12"/>
      <c r="H889" s="12"/>
      <c r="I889" s="12">
        <v>3.88</v>
      </c>
      <c r="J889" s="12"/>
      <c r="K889" s="12">
        <v>1</v>
      </c>
      <c r="L889" s="32">
        <f t="shared" si="37"/>
        <v>3.88</v>
      </c>
    </row>
    <row r="890" spans="2:12">
      <c r="B890" s="87"/>
      <c r="C890" s="87"/>
      <c r="D890" s="87"/>
      <c r="E890" s="87"/>
      <c r="F890" s="87"/>
      <c r="G890" s="12"/>
      <c r="H890" s="12"/>
      <c r="I890" s="12"/>
      <c r="J890" s="12"/>
      <c r="K890" s="12"/>
      <c r="L890" s="32" t="str">
        <f t="shared" si="37"/>
        <v/>
      </c>
    </row>
    <row r="891" spans="2:12">
      <c r="B891" s="87"/>
      <c r="C891" s="87"/>
      <c r="D891" s="87"/>
      <c r="E891" s="87"/>
      <c r="F891" s="87"/>
      <c r="G891" s="12"/>
      <c r="H891" s="12"/>
      <c r="I891" s="12"/>
      <c r="J891" s="12"/>
      <c r="K891" s="12"/>
      <c r="L891" s="32" t="str">
        <f t="shared" si="37"/>
        <v/>
      </c>
    </row>
    <row r="892" spans="2:12">
      <c r="B892" s="87"/>
      <c r="C892" s="87"/>
      <c r="D892" s="87"/>
      <c r="E892" s="87"/>
      <c r="F892" s="87"/>
      <c r="G892" s="12"/>
      <c r="H892" s="12"/>
      <c r="I892" s="12"/>
      <c r="J892" s="12"/>
      <c r="K892" s="12"/>
      <c r="L892" s="32" t="str">
        <f t="shared" si="37"/>
        <v/>
      </c>
    </row>
    <row r="893" spans="2:12">
      <c r="B893" s="87"/>
      <c r="C893" s="87"/>
      <c r="D893" s="87"/>
      <c r="E893" s="87"/>
      <c r="F893" s="87"/>
      <c r="G893" s="12"/>
      <c r="H893" s="12"/>
      <c r="I893" s="12"/>
      <c r="J893" s="12"/>
      <c r="K893" s="12"/>
      <c r="L893" s="32" t="str">
        <f t="shared" si="37"/>
        <v/>
      </c>
    </row>
    <row r="894" spans="2:12">
      <c r="B894" s="87"/>
      <c r="C894" s="87"/>
      <c r="D894" s="87"/>
      <c r="E894" s="87"/>
      <c r="F894" s="87"/>
      <c r="G894" s="12"/>
      <c r="H894" s="12"/>
      <c r="I894" s="12"/>
      <c r="J894" s="12"/>
      <c r="K894" s="12"/>
      <c r="L894" s="32" t="str">
        <f t="shared" si="37"/>
        <v/>
      </c>
    </row>
    <row r="895" spans="2:12">
      <c r="B895" s="87"/>
      <c r="C895" s="87"/>
      <c r="D895" s="87"/>
      <c r="E895" s="87"/>
      <c r="F895" s="87"/>
      <c r="G895" s="12"/>
      <c r="H895" s="12"/>
      <c r="I895" s="12"/>
      <c r="J895" s="12"/>
      <c r="K895" s="12"/>
      <c r="L895" s="32" t="str">
        <f t="shared" si="37"/>
        <v/>
      </c>
    </row>
    <row r="896" spans="2:12">
      <c r="B896" s="87"/>
      <c r="C896" s="87"/>
      <c r="D896" s="87"/>
      <c r="E896" s="87"/>
      <c r="F896" s="87"/>
      <c r="G896" s="12"/>
      <c r="H896" s="12"/>
      <c r="I896" s="12"/>
      <c r="J896" s="12"/>
      <c r="K896" s="12"/>
      <c r="L896" s="32" t="str">
        <f t="shared" si="37"/>
        <v/>
      </c>
    </row>
    <row r="897" spans="2:12">
      <c r="B897" s="87"/>
      <c r="C897" s="87"/>
      <c r="D897" s="87"/>
      <c r="E897" s="87"/>
      <c r="F897" s="87"/>
      <c r="G897" s="12"/>
      <c r="H897" s="12"/>
      <c r="I897" s="12"/>
      <c r="J897" s="12"/>
      <c r="K897" s="12"/>
      <c r="L897" s="32" t="str">
        <f t="shared" si="37"/>
        <v/>
      </c>
    </row>
    <row r="898" spans="2:12">
      <c r="B898" s="87"/>
      <c r="C898" s="87"/>
      <c r="D898" s="87"/>
      <c r="E898" s="87"/>
      <c r="F898" s="87"/>
      <c r="G898" s="12"/>
      <c r="H898" s="12"/>
      <c r="I898" s="12"/>
      <c r="J898" s="12"/>
      <c r="K898" s="12"/>
      <c r="L898" s="32" t="str">
        <f t="shared" si="37"/>
        <v/>
      </c>
    </row>
    <row r="899" spans="2:12">
      <c r="B899" s="87"/>
      <c r="C899" s="87"/>
      <c r="D899" s="87"/>
      <c r="E899" s="87"/>
      <c r="F899" s="87"/>
      <c r="G899" s="12"/>
      <c r="H899" s="12"/>
      <c r="I899" s="12"/>
      <c r="J899" s="12"/>
      <c r="K899" s="12"/>
      <c r="L899" s="32" t="str">
        <f t="shared" si="37"/>
        <v/>
      </c>
    </row>
    <row r="900" spans="2:12">
      <c r="B900" s="87"/>
      <c r="C900" s="87"/>
      <c r="D900" s="87"/>
      <c r="E900" s="87"/>
      <c r="F900" s="87"/>
      <c r="G900" s="12"/>
      <c r="H900" s="12"/>
      <c r="I900" s="12"/>
      <c r="J900" s="12"/>
      <c r="K900" s="12"/>
      <c r="L900" s="32" t="str">
        <f t="shared" si="37"/>
        <v/>
      </c>
    </row>
    <row r="901" spans="2:12">
      <c r="B901" s="87"/>
      <c r="C901" s="87"/>
      <c r="D901" s="87"/>
      <c r="E901" s="87"/>
      <c r="F901" s="87"/>
      <c r="G901" s="12"/>
      <c r="H901" s="12"/>
      <c r="I901" s="12"/>
      <c r="J901" s="12"/>
      <c r="K901" s="12"/>
      <c r="L901" s="32" t="str">
        <f t="shared" si="37"/>
        <v/>
      </c>
    </row>
    <row r="902" spans="2:12">
      <c r="B902" s="87"/>
      <c r="C902" s="87"/>
      <c r="D902" s="87"/>
      <c r="E902" s="87"/>
      <c r="F902" s="87"/>
      <c r="G902" s="12"/>
      <c r="H902" s="12"/>
      <c r="I902" s="12"/>
      <c r="J902" s="12"/>
      <c r="K902" s="12"/>
      <c r="L902" s="32" t="str">
        <f t="shared" si="37"/>
        <v/>
      </c>
    </row>
    <row r="903" spans="2:12">
      <c r="B903" s="87"/>
      <c r="C903" s="87"/>
      <c r="D903" s="87"/>
      <c r="E903" s="87"/>
      <c r="F903" s="87"/>
      <c r="G903" s="12"/>
      <c r="H903" s="12"/>
      <c r="I903" s="12"/>
      <c r="J903" s="12"/>
      <c r="K903" s="12"/>
      <c r="L903" s="32" t="str">
        <f t="shared" si="37"/>
        <v/>
      </c>
    </row>
    <row r="904" spans="2:12">
      <c r="B904" s="87"/>
      <c r="C904" s="87"/>
      <c r="D904" s="87"/>
      <c r="E904" s="87"/>
      <c r="F904" s="87"/>
      <c r="G904" s="12"/>
      <c r="H904" s="12"/>
      <c r="I904" s="12"/>
      <c r="J904" s="12"/>
      <c r="K904" s="12"/>
      <c r="L904" s="32" t="str">
        <f t="shared" si="37"/>
        <v/>
      </c>
    </row>
    <row r="905" spans="2:12">
      <c r="B905" s="87"/>
      <c r="C905" s="87"/>
      <c r="D905" s="87"/>
      <c r="E905" s="87"/>
      <c r="F905" s="87"/>
      <c r="G905" s="12"/>
      <c r="H905" s="12"/>
      <c r="I905" s="12"/>
      <c r="J905" s="12"/>
      <c r="K905" s="12"/>
      <c r="L905" s="32" t="str">
        <f t="shared" si="37"/>
        <v/>
      </c>
    </row>
    <row r="906" spans="2:12">
      <c r="B906" s="87"/>
      <c r="C906" s="87"/>
      <c r="D906" s="87"/>
      <c r="E906" s="87"/>
      <c r="F906" s="87"/>
      <c r="G906" s="12"/>
      <c r="H906" s="12"/>
      <c r="I906" s="12"/>
      <c r="J906" s="12"/>
      <c r="K906" s="12"/>
      <c r="L906" s="32" t="str">
        <f t="shared" si="37"/>
        <v/>
      </c>
    </row>
    <row r="907" spans="2:12">
      <c r="B907" s="87"/>
      <c r="C907" s="87"/>
      <c r="D907" s="87"/>
      <c r="E907" s="87"/>
      <c r="F907" s="87"/>
      <c r="G907" s="12"/>
      <c r="H907" s="12"/>
      <c r="I907" s="12"/>
      <c r="J907" s="12"/>
      <c r="K907" s="12"/>
      <c r="L907" s="32" t="str">
        <f t="shared" si="37"/>
        <v/>
      </c>
    </row>
    <row r="908" spans="2:12">
      <c r="B908" s="87"/>
      <c r="C908" s="87"/>
      <c r="D908" s="87"/>
      <c r="E908" s="87"/>
      <c r="F908" s="87"/>
      <c r="G908" s="12"/>
      <c r="H908" s="12"/>
      <c r="I908" s="12"/>
      <c r="J908" s="12"/>
      <c r="K908" s="12"/>
      <c r="L908" s="32" t="str">
        <f t="shared" si="37"/>
        <v/>
      </c>
    </row>
    <row r="909" spans="2:12">
      <c r="B909" s="87"/>
      <c r="C909" s="87"/>
      <c r="D909" s="87"/>
      <c r="E909" s="87"/>
      <c r="F909" s="87"/>
      <c r="G909" s="118" t="s">
        <v>326</v>
      </c>
      <c r="H909" s="118"/>
      <c r="I909" s="118"/>
      <c r="J909" s="118"/>
      <c r="K909" s="118"/>
      <c r="L909" s="32">
        <f>SUM(L887:L908)</f>
        <v>20.84</v>
      </c>
    </row>
    <row r="911" spans="2:12" ht="15.75" customHeight="1">
      <c r="B911" s="118" t="s">
        <v>333</v>
      </c>
      <c r="C911" s="87" t="s">
        <v>399</v>
      </c>
      <c r="D911" s="118" t="s">
        <v>17</v>
      </c>
      <c r="E911" s="87" t="str">
        <f>'PPTO GENERAL'!B95</f>
        <v>3.1.5</v>
      </c>
      <c r="F911" s="40" t="s">
        <v>335</v>
      </c>
      <c r="G911" s="118" t="s">
        <v>336</v>
      </c>
      <c r="H911" s="118" t="s">
        <v>352</v>
      </c>
      <c r="I911" s="118"/>
      <c r="J911" s="118"/>
      <c r="K911" s="40" t="s">
        <v>338</v>
      </c>
      <c r="L911" s="12" t="s">
        <v>34</v>
      </c>
    </row>
    <row r="912" spans="2:12">
      <c r="B912" s="118"/>
      <c r="C912" s="87"/>
      <c r="D912" s="118"/>
      <c r="E912" s="87"/>
      <c r="F912" s="87" t="str">
        <f>'PPTO GENERAL'!C95</f>
        <v>Nicho para reubicación de cajas RCI. Muro en bloque de concreto. Incluye apoyo o cimetación</v>
      </c>
      <c r="G912" s="118"/>
      <c r="H912" s="118"/>
      <c r="I912" s="118"/>
      <c r="J912" s="118"/>
      <c r="K912" s="117" t="s">
        <v>339</v>
      </c>
      <c r="L912" s="117" t="s">
        <v>340</v>
      </c>
    </row>
    <row r="913" spans="2:12">
      <c r="B913" s="118"/>
      <c r="C913" s="87"/>
      <c r="D913" s="118"/>
      <c r="E913" s="87"/>
      <c r="F913" s="87"/>
      <c r="G913" s="118"/>
      <c r="H913" s="25" t="s">
        <v>341</v>
      </c>
      <c r="I913" s="25" t="s">
        <v>342</v>
      </c>
      <c r="J913" s="25" t="s">
        <v>343</v>
      </c>
      <c r="K913" s="117"/>
      <c r="L913" s="117"/>
    </row>
    <row r="914" spans="2:12">
      <c r="B914" s="87"/>
      <c r="C914" s="87"/>
      <c r="D914" s="87"/>
      <c r="E914" s="87"/>
      <c r="F914" s="87"/>
      <c r="G914" s="12"/>
      <c r="H914" s="12">
        <v>1.23</v>
      </c>
      <c r="I914" s="12"/>
      <c r="J914" s="12">
        <v>2</v>
      </c>
      <c r="K914" s="12">
        <v>4</v>
      </c>
      <c r="L914" s="32">
        <f t="shared" ref="L914:L935" si="38">IF(COUNT(H914:K914),IF(COUNT(H914),H914,1)*IF(COUNT(I914),I914,1)*IF(COUNT(J914),J914,1)*IF(COUNT(K914),K914,1),"")</f>
        <v>9.84</v>
      </c>
    </row>
    <row r="915" spans="2:12">
      <c r="B915" s="87"/>
      <c r="C915" s="87"/>
      <c r="D915" s="87"/>
      <c r="E915" s="87"/>
      <c r="F915" s="87"/>
      <c r="G915" s="12"/>
      <c r="H915" s="12"/>
      <c r="I915" s="12"/>
      <c r="J915" s="12"/>
      <c r="K915" s="12"/>
      <c r="L915" s="32" t="str">
        <f t="shared" si="38"/>
        <v/>
      </c>
    </row>
    <row r="916" spans="2:12">
      <c r="B916" s="87"/>
      <c r="C916" s="87"/>
      <c r="D916" s="87"/>
      <c r="E916" s="87"/>
      <c r="F916" s="87"/>
      <c r="G916" s="12"/>
      <c r="H916" s="12"/>
      <c r="I916" s="12"/>
      <c r="J916" s="12"/>
      <c r="K916" s="12"/>
      <c r="L916" s="32" t="str">
        <f t="shared" si="38"/>
        <v/>
      </c>
    </row>
    <row r="917" spans="2:12">
      <c r="B917" s="87"/>
      <c r="C917" s="87"/>
      <c r="D917" s="87"/>
      <c r="E917" s="87"/>
      <c r="F917" s="87"/>
      <c r="G917" s="12"/>
      <c r="H917" s="12"/>
      <c r="I917" s="12"/>
      <c r="J917" s="12"/>
      <c r="K917" s="12"/>
      <c r="L917" s="32" t="str">
        <f t="shared" si="38"/>
        <v/>
      </c>
    </row>
    <row r="918" spans="2:12">
      <c r="B918" s="87"/>
      <c r="C918" s="87"/>
      <c r="D918" s="87"/>
      <c r="E918" s="87"/>
      <c r="F918" s="87"/>
      <c r="G918" s="12"/>
      <c r="H918" s="12"/>
      <c r="I918" s="12"/>
      <c r="J918" s="12"/>
      <c r="K918" s="12"/>
      <c r="L918" s="32" t="str">
        <f t="shared" si="38"/>
        <v/>
      </c>
    </row>
    <row r="919" spans="2:12">
      <c r="B919" s="87"/>
      <c r="C919" s="87"/>
      <c r="D919" s="87"/>
      <c r="E919" s="87"/>
      <c r="F919" s="87"/>
      <c r="G919" s="12"/>
      <c r="H919" s="12"/>
      <c r="I919" s="12"/>
      <c r="J919" s="12"/>
      <c r="K919" s="12"/>
      <c r="L919" s="32" t="str">
        <f t="shared" si="38"/>
        <v/>
      </c>
    </row>
    <row r="920" spans="2:12">
      <c r="B920" s="87"/>
      <c r="C920" s="87"/>
      <c r="D920" s="87"/>
      <c r="E920" s="87"/>
      <c r="F920" s="87"/>
      <c r="G920" s="12"/>
      <c r="H920" s="12"/>
      <c r="I920" s="12"/>
      <c r="J920" s="12"/>
      <c r="K920" s="12"/>
      <c r="L920" s="32" t="str">
        <f t="shared" si="38"/>
        <v/>
      </c>
    </row>
    <row r="921" spans="2:12">
      <c r="B921" s="87"/>
      <c r="C921" s="87"/>
      <c r="D921" s="87"/>
      <c r="E921" s="87"/>
      <c r="F921" s="87"/>
      <c r="G921" s="12"/>
      <c r="H921" s="12"/>
      <c r="I921" s="12"/>
      <c r="J921" s="12"/>
      <c r="K921" s="12"/>
      <c r="L921" s="32" t="str">
        <f t="shared" si="38"/>
        <v/>
      </c>
    </row>
    <row r="922" spans="2:12">
      <c r="B922" s="87"/>
      <c r="C922" s="87"/>
      <c r="D922" s="87"/>
      <c r="E922" s="87"/>
      <c r="F922" s="87"/>
      <c r="G922" s="12"/>
      <c r="H922" s="12"/>
      <c r="I922" s="12"/>
      <c r="J922" s="12"/>
      <c r="K922" s="12"/>
      <c r="L922" s="32" t="str">
        <f t="shared" si="38"/>
        <v/>
      </c>
    </row>
    <row r="923" spans="2:12">
      <c r="B923" s="87"/>
      <c r="C923" s="87"/>
      <c r="D923" s="87"/>
      <c r="E923" s="87"/>
      <c r="F923" s="87"/>
      <c r="G923" s="12"/>
      <c r="H923" s="12"/>
      <c r="I923" s="12"/>
      <c r="J923" s="12"/>
      <c r="K923" s="12"/>
      <c r="L923" s="32" t="str">
        <f t="shared" si="38"/>
        <v/>
      </c>
    </row>
    <row r="924" spans="2:12">
      <c r="B924" s="87"/>
      <c r="C924" s="87"/>
      <c r="D924" s="87"/>
      <c r="E924" s="87"/>
      <c r="F924" s="87"/>
      <c r="G924" s="12"/>
      <c r="H924" s="12"/>
      <c r="I924" s="12"/>
      <c r="J924" s="12"/>
      <c r="K924" s="12"/>
      <c r="L924" s="32" t="str">
        <f t="shared" si="38"/>
        <v/>
      </c>
    </row>
    <row r="925" spans="2:12">
      <c r="B925" s="87"/>
      <c r="C925" s="87"/>
      <c r="D925" s="87"/>
      <c r="E925" s="87"/>
      <c r="F925" s="87"/>
      <c r="G925" s="12"/>
      <c r="H925" s="12"/>
      <c r="I925" s="12"/>
      <c r="J925" s="12"/>
      <c r="K925" s="12"/>
      <c r="L925" s="32" t="str">
        <f t="shared" si="38"/>
        <v/>
      </c>
    </row>
    <row r="926" spans="2:12">
      <c r="B926" s="87"/>
      <c r="C926" s="87"/>
      <c r="D926" s="87"/>
      <c r="E926" s="87"/>
      <c r="F926" s="87"/>
      <c r="G926" s="12"/>
      <c r="H926" s="12"/>
      <c r="I926" s="12"/>
      <c r="J926" s="12"/>
      <c r="K926" s="12"/>
      <c r="L926" s="32" t="str">
        <f t="shared" si="38"/>
        <v/>
      </c>
    </row>
    <row r="927" spans="2:12">
      <c r="B927" s="87"/>
      <c r="C927" s="87"/>
      <c r="D927" s="87"/>
      <c r="E927" s="87"/>
      <c r="F927" s="87"/>
      <c r="G927" s="12"/>
      <c r="H927" s="12"/>
      <c r="I927" s="12"/>
      <c r="J927" s="12"/>
      <c r="K927" s="12"/>
      <c r="L927" s="32" t="str">
        <f t="shared" si="38"/>
        <v/>
      </c>
    </row>
    <row r="928" spans="2:12">
      <c r="B928" s="87"/>
      <c r="C928" s="87"/>
      <c r="D928" s="87"/>
      <c r="E928" s="87"/>
      <c r="F928" s="87"/>
      <c r="G928" s="12"/>
      <c r="H928" s="12"/>
      <c r="I928" s="12"/>
      <c r="J928" s="12"/>
      <c r="K928" s="12"/>
      <c r="L928" s="32" t="str">
        <f t="shared" si="38"/>
        <v/>
      </c>
    </row>
    <row r="929" spans="2:12">
      <c r="B929" s="87"/>
      <c r="C929" s="87"/>
      <c r="D929" s="87"/>
      <c r="E929" s="87"/>
      <c r="F929" s="87"/>
      <c r="G929" s="12"/>
      <c r="H929" s="12"/>
      <c r="I929" s="12"/>
      <c r="J929" s="12"/>
      <c r="K929" s="12"/>
      <c r="L929" s="32" t="str">
        <f t="shared" si="38"/>
        <v/>
      </c>
    </row>
    <row r="930" spans="2:12">
      <c r="B930" s="87"/>
      <c r="C930" s="87"/>
      <c r="D930" s="87"/>
      <c r="E930" s="87"/>
      <c r="F930" s="87"/>
      <c r="G930" s="12"/>
      <c r="H930" s="12"/>
      <c r="I930" s="12"/>
      <c r="J930" s="12"/>
      <c r="K930" s="12"/>
      <c r="L930" s="32" t="str">
        <f t="shared" si="38"/>
        <v/>
      </c>
    </row>
    <row r="931" spans="2:12">
      <c r="B931" s="87"/>
      <c r="C931" s="87"/>
      <c r="D931" s="87"/>
      <c r="E931" s="87"/>
      <c r="F931" s="87"/>
      <c r="G931" s="12"/>
      <c r="H931" s="12"/>
      <c r="I931" s="12"/>
      <c r="J931" s="12"/>
      <c r="K931" s="12"/>
      <c r="L931" s="32" t="str">
        <f t="shared" si="38"/>
        <v/>
      </c>
    </row>
    <row r="932" spans="2:12">
      <c r="B932" s="87"/>
      <c r="C932" s="87"/>
      <c r="D932" s="87"/>
      <c r="E932" s="87"/>
      <c r="F932" s="87"/>
      <c r="G932" s="12"/>
      <c r="H932" s="12"/>
      <c r="I932" s="12"/>
      <c r="J932" s="12"/>
      <c r="K932" s="12"/>
      <c r="L932" s="32" t="str">
        <f t="shared" si="38"/>
        <v/>
      </c>
    </row>
    <row r="933" spans="2:12">
      <c r="B933" s="87"/>
      <c r="C933" s="87"/>
      <c r="D933" s="87"/>
      <c r="E933" s="87"/>
      <c r="F933" s="87"/>
      <c r="G933" s="12"/>
      <c r="H933" s="12"/>
      <c r="I933" s="12"/>
      <c r="J933" s="12"/>
      <c r="K933" s="12"/>
      <c r="L933" s="32" t="str">
        <f t="shared" si="38"/>
        <v/>
      </c>
    </row>
    <row r="934" spans="2:12">
      <c r="B934" s="87"/>
      <c r="C934" s="87"/>
      <c r="D934" s="87"/>
      <c r="E934" s="87"/>
      <c r="F934" s="87"/>
      <c r="G934" s="12"/>
      <c r="H934" s="12"/>
      <c r="I934" s="12"/>
      <c r="J934" s="12"/>
      <c r="K934" s="12"/>
      <c r="L934" s="32" t="str">
        <f t="shared" si="38"/>
        <v/>
      </c>
    </row>
    <row r="935" spans="2:12">
      <c r="B935" s="87"/>
      <c r="C935" s="87"/>
      <c r="D935" s="87"/>
      <c r="E935" s="87"/>
      <c r="F935" s="87"/>
      <c r="G935" s="12"/>
      <c r="H935" s="12"/>
      <c r="I935" s="12"/>
      <c r="J935" s="12"/>
      <c r="K935" s="12"/>
      <c r="L935" s="32" t="str">
        <f t="shared" si="38"/>
        <v/>
      </c>
    </row>
    <row r="936" spans="2:12">
      <c r="B936" s="87"/>
      <c r="C936" s="87"/>
      <c r="D936" s="87"/>
      <c r="E936" s="87"/>
      <c r="F936" s="87"/>
      <c r="G936" s="118" t="s">
        <v>326</v>
      </c>
      <c r="H936" s="118"/>
      <c r="I936" s="118"/>
      <c r="J936" s="118"/>
      <c r="K936" s="118"/>
      <c r="L936" s="32">
        <f>SUM(L914:L935)</f>
        <v>9.84</v>
      </c>
    </row>
    <row r="938" spans="2:12">
      <c r="B938" s="118" t="s">
        <v>333</v>
      </c>
      <c r="C938" s="87" t="s">
        <v>402</v>
      </c>
      <c r="D938" s="118" t="s">
        <v>17</v>
      </c>
      <c r="E938" s="87" t="str">
        <f>'PPTO GENERAL'!B101</f>
        <v>5.1.1</v>
      </c>
      <c r="F938" s="40" t="s">
        <v>335</v>
      </c>
      <c r="G938" s="118" t="s">
        <v>336</v>
      </c>
      <c r="H938" s="118" t="s">
        <v>352</v>
      </c>
      <c r="I938" s="118"/>
      <c r="J938" s="118"/>
      <c r="K938" s="40" t="s">
        <v>338</v>
      </c>
      <c r="L938" s="12" t="s">
        <v>34</v>
      </c>
    </row>
    <row r="939" spans="2:12">
      <c r="B939" s="118"/>
      <c r="C939" s="87"/>
      <c r="D939" s="118"/>
      <c r="E939" s="87"/>
      <c r="F939" s="87" t="str">
        <f>'PPTO GENERAL'!C101</f>
        <v>Mortero de nivelación E= 5 cm</v>
      </c>
      <c r="G939" s="118"/>
      <c r="H939" s="118"/>
      <c r="I939" s="118"/>
      <c r="J939" s="118"/>
      <c r="K939" s="117" t="s">
        <v>339</v>
      </c>
      <c r="L939" s="117" t="s">
        <v>340</v>
      </c>
    </row>
    <row r="940" spans="2:12">
      <c r="B940" s="118"/>
      <c r="C940" s="87"/>
      <c r="D940" s="118"/>
      <c r="E940" s="87"/>
      <c r="F940" s="87"/>
      <c r="G940" s="118"/>
      <c r="H940" s="25" t="s">
        <v>341</v>
      </c>
      <c r="I940" s="25" t="s">
        <v>342</v>
      </c>
      <c r="J940" s="25" t="s">
        <v>343</v>
      </c>
      <c r="K940" s="117"/>
      <c r="L940" s="117"/>
    </row>
    <row r="941" spans="2:12">
      <c r="B941" s="87"/>
      <c r="C941" s="87"/>
      <c r="D941" s="87"/>
      <c r="E941" s="87"/>
      <c r="F941" s="87"/>
      <c r="G941" s="12" t="s">
        <v>347</v>
      </c>
      <c r="H941" s="12">
        <v>2.82</v>
      </c>
      <c r="I941" s="12">
        <v>28.03</v>
      </c>
      <c r="J941" s="12"/>
      <c r="K941" s="12"/>
      <c r="L941" s="32">
        <f t="shared" ref="L941:L962" si="39">IF(COUNT(H941:K941),IF(COUNT(H941),H941,1)*IF(COUNT(I941),I941,1)*IF(COUNT(J941),J941,1)*IF(COUNT(K941),K941,1),"")</f>
        <v>79.044600000000003</v>
      </c>
    </row>
    <row r="942" spans="2:12">
      <c r="B942" s="87"/>
      <c r="C942" s="87"/>
      <c r="D942" s="87"/>
      <c r="E942" s="87"/>
      <c r="F942" s="87"/>
      <c r="G942" s="12" t="s">
        <v>368</v>
      </c>
      <c r="H942" s="12">
        <v>2.82</v>
      </c>
      <c r="I942" s="12">
        <v>10.36</v>
      </c>
      <c r="J942" s="12"/>
      <c r="K942" s="12"/>
      <c r="L942" s="32">
        <f t="shared" si="39"/>
        <v>29.215199999999996</v>
      </c>
    </row>
    <row r="943" spans="2:12">
      <c r="B943" s="87"/>
      <c r="C943" s="87"/>
      <c r="D943" s="87"/>
      <c r="E943" s="87"/>
      <c r="F943" s="87"/>
      <c r="G943" s="12" t="s">
        <v>359</v>
      </c>
      <c r="H943" s="120">
        <v>43.86</v>
      </c>
      <c r="I943" s="121"/>
      <c r="J943" s="12"/>
      <c r="K943" s="12"/>
      <c r="L943" s="32">
        <f t="shared" si="39"/>
        <v>43.86</v>
      </c>
    </row>
    <row r="944" spans="2:12">
      <c r="B944" s="87"/>
      <c r="C944" s="87"/>
      <c r="D944" s="87"/>
      <c r="E944" s="87"/>
      <c r="F944" s="87"/>
      <c r="G944" s="13" t="s">
        <v>360</v>
      </c>
      <c r="H944" s="120">
        <v>69.69</v>
      </c>
      <c r="I944" s="121"/>
      <c r="J944" s="12"/>
      <c r="K944" s="12"/>
      <c r="L944" s="32">
        <f t="shared" si="39"/>
        <v>69.69</v>
      </c>
    </row>
    <row r="945" spans="2:12">
      <c r="B945" s="87"/>
      <c r="C945" s="87"/>
      <c r="D945" s="87"/>
      <c r="E945" s="87"/>
      <c r="F945" s="87"/>
      <c r="G945" s="12" t="s">
        <v>403</v>
      </c>
      <c r="H945" s="120">
        <v>41.27</v>
      </c>
      <c r="I945" s="121"/>
      <c r="J945" s="12"/>
      <c r="K945" s="12"/>
      <c r="L945" s="32">
        <f t="shared" si="39"/>
        <v>41.27</v>
      </c>
    </row>
    <row r="946" spans="2:12">
      <c r="B946" s="87"/>
      <c r="C946" s="87"/>
      <c r="D946" s="87"/>
      <c r="E946" s="87"/>
      <c r="F946" s="87"/>
      <c r="G946" s="50" t="s">
        <v>357</v>
      </c>
      <c r="H946" s="12">
        <v>1.74</v>
      </c>
      <c r="I946" s="12">
        <v>4.4800000000000004</v>
      </c>
      <c r="J946" s="12"/>
      <c r="K946" s="12"/>
      <c r="L946" s="32">
        <f t="shared" si="39"/>
        <v>7.7952000000000004</v>
      </c>
    </row>
    <row r="947" spans="2:12">
      <c r="B947" s="87"/>
      <c r="C947" s="87"/>
      <c r="D947" s="87"/>
      <c r="E947" s="87"/>
      <c r="F947" s="87"/>
      <c r="G947" s="12"/>
      <c r="H947" s="12"/>
      <c r="I947" s="12"/>
      <c r="J947" s="12"/>
      <c r="K947" s="12"/>
      <c r="L947" s="32" t="str">
        <f t="shared" si="39"/>
        <v/>
      </c>
    </row>
    <row r="948" spans="2:12">
      <c r="B948" s="87"/>
      <c r="C948" s="87"/>
      <c r="D948" s="87"/>
      <c r="E948" s="87"/>
      <c r="F948" s="87"/>
      <c r="G948" s="12"/>
      <c r="H948" s="12"/>
      <c r="I948" s="12"/>
      <c r="J948" s="12"/>
      <c r="K948" s="12"/>
      <c r="L948" s="32" t="str">
        <f t="shared" si="39"/>
        <v/>
      </c>
    </row>
    <row r="949" spans="2:12">
      <c r="B949" s="87"/>
      <c r="C949" s="87"/>
      <c r="D949" s="87"/>
      <c r="E949" s="87"/>
      <c r="F949" s="87"/>
      <c r="G949" s="12"/>
      <c r="H949" s="12"/>
      <c r="I949" s="12"/>
      <c r="J949" s="12"/>
      <c r="K949" s="12"/>
      <c r="L949" s="32" t="str">
        <f t="shared" si="39"/>
        <v/>
      </c>
    </row>
    <row r="950" spans="2:12">
      <c r="B950" s="87"/>
      <c r="C950" s="87"/>
      <c r="D950" s="87"/>
      <c r="E950" s="87"/>
      <c r="F950" s="87"/>
      <c r="G950" s="12"/>
      <c r="H950" s="12"/>
      <c r="I950" s="12"/>
      <c r="J950" s="12"/>
      <c r="K950" s="12"/>
      <c r="L950" s="32" t="str">
        <f t="shared" si="39"/>
        <v/>
      </c>
    </row>
    <row r="951" spans="2:12">
      <c r="B951" s="87"/>
      <c r="C951" s="87"/>
      <c r="D951" s="87"/>
      <c r="E951" s="87"/>
      <c r="F951" s="87"/>
      <c r="G951" s="12"/>
      <c r="H951" s="12"/>
      <c r="I951" s="12"/>
      <c r="J951" s="12"/>
      <c r="K951" s="12"/>
      <c r="L951" s="32" t="str">
        <f t="shared" si="39"/>
        <v/>
      </c>
    </row>
    <row r="952" spans="2:12">
      <c r="B952" s="87"/>
      <c r="C952" s="87"/>
      <c r="D952" s="87"/>
      <c r="E952" s="87"/>
      <c r="F952" s="87"/>
      <c r="G952" s="12"/>
      <c r="H952" s="12"/>
      <c r="I952" s="12"/>
      <c r="J952" s="12"/>
      <c r="K952" s="12"/>
      <c r="L952" s="32" t="str">
        <f t="shared" si="39"/>
        <v/>
      </c>
    </row>
    <row r="953" spans="2:12">
      <c r="B953" s="87"/>
      <c r="C953" s="87"/>
      <c r="D953" s="87"/>
      <c r="E953" s="87"/>
      <c r="F953" s="87"/>
      <c r="G953" s="12"/>
      <c r="H953" s="12"/>
      <c r="I953" s="12"/>
      <c r="J953" s="12"/>
      <c r="K953" s="12"/>
      <c r="L953" s="32" t="str">
        <f t="shared" si="39"/>
        <v/>
      </c>
    </row>
    <row r="954" spans="2:12">
      <c r="B954" s="87"/>
      <c r="C954" s="87"/>
      <c r="D954" s="87"/>
      <c r="E954" s="87"/>
      <c r="F954" s="87"/>
      <c r="G954" s="42"/>
      <c r="H954" s="12"/>
      <c r="I954" s="12"/>
      <c r="J954" s="12"/>
      <c r="K954" s="12"/>
      <c r="L954" s="32" t="str">
        <f t="shared" si="39"/>
        <v/>
      </c>
    </row>
    <row r="955" spans="2:12">
      <c r="B955" s="87"/>
      <c r="C955" s="87"/>
      <c r="D955" s="87"/>
      <c r="E955" s="87"/>
      <c r="F955" s="87"/>
      <c r="G955" s="12"/>
      <c r="H955" s="12"/>
      <c r="I955" s="12"/>
      <c r="J955" s="12"/>
      <c r="K955" s="12"/>
      <c r="L955" s="32" t="str">
        <f t="shared" si="39"/>
        <v/>
      </c>
    </row>
    <row r="956" spans="2:12">
      <c r="B956" s="87"/>
      <c r="C956" s="87"/>
      <c r="D956" s="87"/>
      <c r="E956" s="87"/>
      <c r="F956" s="87"/>
      <c r="G956" s="12"/>
      <c r="H956" s="42"/>
      <c r="I956" s="12"/>
      <c r="J956" s="12"/>
      <c r="K956" s="12"/>
      <c r="L956" s="32" t="str">
        <f t="shared" si="39"/>
        <v/>
      </c>
    </row>
    <row r="957" spans="2:12">
      <c r="B957" s="87"/>
      <c r="C957" s="87"/>
      <c r="D957" s="87"/>
      <c r="E957" s="87"/>
      <c r="F957" s="87"/>
      <c r="G957" s="12"/>
      <c r="H957" s="12"/>
      <c r="I957" s="12"/>
      <c r="J957" s="12"/>
      <c r="K957" s="12"/>
      <c r="L957" s="32" t="str">
        <f t="shared" si="39"/>
        <v/>
      </c>
    </row>
    <row r="958" spans="2:12">
      <c r="B958" s="87"/>
      <c r="C958" s="87"/>
      <c r="D958" s="87"/>
      <c r="E958" s="87"/>
      <c r="F958" s="87"/>
      <c r="G958" s="12"/>
      <c r="H958" s="12"/>
      <c r="I958" s="12"/>
      <c r="J958" s="12"/>
      <c r="K958" s="12"/>
      <c r="L958" s="32" t="str">
        <f t="shared" si="39"/>
        <v/>
      </c>
    </row>
    <row r="959" spans="2:12">
      <c r="B959" s="87"/>
      <c r="C959" s="87"/>
      <c r="D959" s="87"/>
      <c r="E959" s="87"/>
      <c r="F959" s="87"/>
      <c r="G959" s="12"/>
      <c r="H959" s="12"/>
      <c r="I959" s="12"/>
      <c r="J959" s="12"/>
      <c r="K959" s="12"/>
      <c r="L959" s="32" t="str">
        <f t="shared" si="39"/>
        <v/>
      </c>
    </row>
    <row r="960" spans="2:12">
      <c r="B960" s="87"/>
      <c r="C960" s="87"/>
      <c r="D960" s="87"/>
      <c r="E960" s="87"/>
      <c r="F960" s="87"/>
      <c r="G960" s="12"/>
      <c r="H960" s="12"/>
      <c r="I960" s="12"/>
      <c r="J960" s="12"/>
      <c r="K960" s="12"/>
      <c r="L960" s="32" t="str">
        <f t="shared" si="39"/>
        <v/>
      </c>
    </row>
    <row r="961" spans="2:12">
      <c r="B961" s="87"/>
      <c r="C961" s="87"/>
      <c r="D961" s="87"/>
      <c r="E961" s="87"/>
      <c r="F961" s="87"/>
      <c r="G961" s="12"/>
      <c r="H961" s="12"/>
      <c r="I961" s="12"/>
      <c r="J961" s="12"/>
      <c r="K961" s="12"/>
      <c r="L961" s="32" t="str">
        <f t="shared" si="39"/>
        <v/>
      </c>
    </row>
    <row r="962" spans="2:12">
      <c r="B962" s="87"/>
      <c r="C962" s="87"/>
      <c r="D962" s="87"/>
      <c r="E962" s="87"/>
      <c r="F962" s="87"/>
      <c r="G962" s="12"/>
      <c r="H962" s="12"/>
      <c r="I962" s="12"/>
      <c r="J962" s="12"/>
      <c r="K962" s="12"/>
      <c r="L962" s="32" t="str">
        <f t="shared" si="39"/>
        <v/>
      </c>
    </row>
    <row r="963" spans="2:12">
      <c r="B963" s="87"/>
      <c r="C963" s="87"/>
      <c r="D963" s="87"/>
      <c r="E963" s="87"/>
      <c r="F963" s="87"/>
      <c r="G963" s="118" t="s">
        <v>326</v>
      </c>
      <c r="H963" s="118"/>
      <c r="I963" s="118"/>
      <c r="J963" s="118"/>
      <c r="K963" s="118"/>
      <c r="L963" s="32">
        <f>SUM(L941:L962)</f>
        <v>270.875</v>
      </c>
    </row>
    <row r="965" spans="2:12">
      <c r="B965" s="118" t="s">
        <v>333</v>
      </c>
      <c r="C965" s="87" t="s">
        <v>402</v>
      </c>
      <c r="D965" s="118" t="s">
        <v>17</v>
      </c>
      <c r="E965" s="87" t="str">
        <f>'PPTO GENERAL'!B102</f>
        <v>5.1.2</v>
      </c>
      <c r="F965" s="40" t="s">
        <v>335</v>
      </c>
      <c r="G965" s="118" t="s">
        <v>336</v>
      </c>
      <c r="H965" s="118" t="s">
        <v>352</v>
      </c>
      <c r="I965" s="118"/>
      <c r="J965" s="118"/>
      <c r="K965" s="40" t="s">
        <v>338</v>
      </c>
      <c r="L965" s="12"/>
    </row>
    <row r="966" spans="2:12">
      <c r="B966" s="118"/>
      <c r="C966" s="87"/>
      <c r="D966" s="118"/>
      <c r="E966" s="87"/>
      <c r="F966" s="87" t="str">
        <f>'PPTO GENERAL'!C102</f>
        <v>Enchape de piso pizarra multicolor de 30 x 60 cm (Suministro e instalación, inlcuye mortero de juntas)</v>
      </c>
      <c r="G966" s="118"/>
      <c r="H966" s="118"/>
      <c r="I966" s="118"/>
      <c r="J966" s="118"/>
      <c r="K966" s="117" t="s">
        <v>339</v>
      </c>
      <c r="L966" s="117" t="s">
        <v>340</v>
      </c>
    </row>
    <row r="967" spans="2:12">
      <c r="B967" s="118"/>
      <c r="C967" s="87"/>
      <c r="D967" s="118"/>
      <c r="E967" s="87"/>
      <c r="F967" s="87"/>
      <c r="G967" s="118"/>
      <c r="H967" s="25" t="s">
        <v>341</v>
      </c>
      <c r="I967" s="25" t="s">
        <v>342</v>
      </c>
      <c r="J967" s="25" t="s">
        <v>343</v>
      </c>
      <c r="K967" s="117"/>
      <c r="L967" s="117"/>
    </row>
    <row r="968" spans="2:12">
      <c r="B968" s="87"/>
      <c r="C968" s="87"/>
      <c r="D968" s="87"/>
      <c r="E968" s="87"/>
      <c r="F968" s="87"/>
      <c r="G968" s="12" t="s">
        <v>347</v>
      </c>
      <c r="H968" s="12">
        <v>2.82</v>
      </c>
      <c r="I968" s="12">
        <v>28.03</v>
      </c>
      <c r="J968" s="12"/>
      <c r="K968" s="12"/>
      <c r="L968" s="32">
        <f t="shared" ref="L968:L971" si="40">IF(COUNT(H968:K968),IF(COUNT(H968),H968,1)*IF(COUNT(I968),I968,1)*IF(COUNT(J968),J968,1)*IF(COUNT(K968),K968,1),"")</f>
        <v>79.044600000000003</v>
      </c>
    </row>
    <row r="969" spans="2:12">
      <c r="B969" s="87"/>
      <c r="C969" s="87"/>
      <c r="D969" s="87"/>
      <c r="E969" s="87"/>
      <c r="F969" s="87"/>
      <c r="G969" s="12" t="s">
        <v>368</v>
      </c>
      <c r="H969" s="12">
        <v>2.82</v>
      </c>
      <c r="I969" s="12">
        <v>10.36</v>
      </c>
      <c r="J969" s="12"/>
      <c r="K969" s="12"/>
      <c r="L969" s="32">
        <f t="shared" si="40"/>
        <v>29.215199999999996</v>
      </c>
    </row>
    <row r="970" spans="2:12">
      <c r="B970" s="87"/>
      <c r="C970" s="87"/>
      <c r="D970" s="87"/>
      <c r="E970" s="87"/>
      <c r="F970" s="87"/>
      <c r="G970" s="12" t="s">
        <v>359</v>
      </c>
      <c r="H970" s="120">
        <v>43.86</v>
      </c>
      <c r="I970" s="121"/>
      <c r="J970" s="12"/>
      <c r="K970" s="12"/>
      <c r="L970" s="32">
        <f t="shared" si="40"/>
        <v>43.86</v>
      </c>
    </row>
    <row r="971" spans="2:12">
      <c r="B971" s="87"/>
      <c r="C971" s="87"/>
      <c r="D971" s="87"/>
      <c r="E971" s="87"/>
      <c r="F971" s="87"/>
      <c r="G971" s="13" t="s">
        <v>360</v>
      </c>
      <c r="H971" s="120">
        <v>69.69</v>
      </c>
      <c r="I971" s="121"/>
      <c r="J971" s="12"/>
      <c r="K971" s="12"/>
      <c r="L971" s="32">
        <f t="shared" si="40"/>
        <v>69.69</v>
      </c>
    </row>
    <row r="972" spans="2:12">
      <c r="B972" s="87"/>
      <c r="C972" s="87"/>
      <c r="D972" s="87"/>
      <c r="E972" s="87"/>
      <c r="F972" s="87"/>
      <c r="G972" s="12" t="s">
        <v>404</v>
      </c>
      <c r="H972" s="12">
        <v>1</v>
      </c>
      <c r="I972" s="12">
        <v>3</v>
      </c>
      <c r="J972" s="12"/>
      <c r="K972" s="12"/>
      <c r="L972" s="32">
        <f t="shared" ref="L972:L989" si="41">IF(COUNT(H972:K972),IF(COUNT(H972),H972,1)*IF(COUNT(I972),I972,1)*IF(COUNT(J972),J972,1)*IF(COUNT(K972),K972,1),"")</f>
        <v>3</v>
      </c>
    </row>
    <row r="973" spans="2:12">
      <c r="B973" s="87"/>
      <c r="C973" s="87"/>
      <c r="D973" s="87"/>
      <c r="E973" s="87"/>
      <c r="F973" s="87"/>
      <c r="G973" s="12"/>
      <c r="H973" s="12"/>
      <c r="I973" s="12"/>
      <c r="J973" s="12"/>
      <c r="K973" s="12"/>
      <c r="L973" s="32" t="str">
        <f t="shared" si="41"/>
        <v/>
      </c>
    </row>
    <row r="974" spans="2:12">
      <c r="B974" s="87"/>
      <c r="C974" s="87"/>
      <c r="D974" s="87"/>
      <c r="E974" s="87"/>
      <c r="F974" s="87"/>
      <c r="G974" s="12"/>
      <c r="H974" s="12"/>
      <c r="I974" s="12"/>
      <c r="J974" s="12"/>
      <c r="K974" s="12"/>
      <c r="L974" s="32" t="str">
        <f t="shared" si="41"/>
        <v/>
      </c>
    </row>
    <row r="975" spans="2:12">
      <c r="B975" s="87"/>
      <c r="C975" s="87"/>
      <c r="D975" s="87"/>
      <c r="E975" s="87"/>
      <c r="F975" s="87"/>
      <c r="G975" s="12"/>
      <c r="H975" s="12"/>
      <c r="I975" s="12"/>
      <c r="J975" s="12"/>
      <c r="K975" s="12"/>
      <c r="L975" s="32" t="str">
        <f t="shared" si="41"/>
        <v/>
      </c>
    </row>
    <row r="976" spans="2:12">
      <c r="B976" s="87"/>
      <c r="C976" s="87"/>
      <c r="D976" s="87"/>
      <c r="E976" s="87"/>
      <c r="F976" s="87"/>
      <c r="G976" s="12"/>
      <c r="H976" s="12"/>
      <c r="I976" s="12"/>
      <c r="J976" s="12"/>
      <c r="K976" s="12"/>
      <c r="L976" s="32" t="str">
        <f t="shared" si="41"/>
        <v/>
      </c>
    </row>
    <row r="977" spans="2:12">
      <c r="B977" s="87"/>
      <c r="C977" s="87"/>
      <c r="D977" s="87"/>
      <c r="E977" s="87"/>
      <c r="F977" s="87"/>
      <c r="G977" s="12"/>
      <c r="H977" s="12"/>
      <c r="I977" s="12"/>
      <c r="J977" s="12"/>
      <c r="K977" s="12"/>
      <c r="L977" s="32" t="str">
        <f t="shared" si="41"/>
        <v/>
      </c>
    </row>
    <row r="978" spans="2:12">
      <c r="B978" s="87"/>
      <c r="C978" s="87"/>
      <c r="D978" s="87"/>
      <c r="E978" s="87"/>
      <c r="F978" s="87"/>
      <c r="G978" s="12"/>
      <c r="H978" s="12"/>
      <c r="I978" s="12"/>
      <c r="J978" s="12"/>
      <c r="K978" s="12"/>
      <c r="L978" s="32" t="str">
        <f t="shared" si="41"/>
        <v/>
      </c>
    </row>
    <row r="979" spans="2:12">
      <c r="B979" s="87"/>
      <c r="C979" s="87"/>
      <c r="D979" s="87"/>
      <c r="E979" s="87"/>
      <c r="F979" s="87"/>
      <c r="G979" s="12"/>
      <c r="H979" s="12"/>
      <c r="I979" s="12"/>
      <c r="J979" s="12"/>
      <c r="K979" s="12"/>
      <c r="L979" s="32" t="str">
        <f t="shared" si="41"/>
        <v/>
      </c>
    </row>
    <row r="980" spans="2:12">
      <c r="B980" s="87"/>
      <c r="C980" s="87"/>
      <c r="D980" s="87"/>
      <c r="E980" s="87"/>
      <c r="F980" s="87"/>
      <c r="G980" s="12"/>
      <c r="H980" s="12"/>
      <c r="I980" s="12"/>
      <c r="J980" s="12"/>
      <c r="K980" s="12"/>
      <c r="L980" s="32" t="str">
        <f t="shared" si="41"/>
        <v/>
      </c>
    </row>
    <row r="981" spans="2:12">
      <c r="B981" s="87"/>
      <c r="C981" s="87"/>
      <c r="D981" s="87"/>
      <c r="E981" s="87"/>
      <c r="F981" s="87"/>
      <c r="G981" s="12"/>
      <c r="H981" s="12"/>
      <c r="I981" s="12"/>
      <c r="J981" s="12"/>
      <c r="K981" s="12"/>
      <c r="L981" s="32" t="str">
        <f t="shared" si="41"/>
        <v/>
      </c>
    </row>
    <row r="982" spans="2:12">
      <c r="B982" s="87"/>
      <c r="C982" s="87"/>
      <c r="D982" s="87"/>
      <c r="E982" s="87"/>
      <c r="F982" s="87"/>
      <c r="G982" s="12"/>
      <c r="H982" s="12"/>
      <c r="I982" s="12"/>
      <c r="J982" s="12"/>
      <c r="K982" s="12"/>
      <c r="L982" s="32" t="str">
        <f t="shared" si="41"/>
        <v/>
      </c>
    </row>
    <row r="983" spans="2:12">
      <c r="B983" s="87"/>
      <c r="C983" s="87"/>
      <c r="D983" s="87"/>
      <c r="E983" s="87"/>
      <c r="F983" s="87"/>
      <c r="G983" s="12"/>
      <c r="H983" s="12"/>
      <c r="I983" s="12"/>
      <c r="J983" s="12"/>
      <c r="K983" s="12"/>
      <c r="L983" s="32" t="str">
        <f t="shared" si="41"/>
        <v/>
      </c>
    </row>
    <row r="984" spans="2:12">
      <c r="B984" s="87"/>
      <c r="C984" s="87"/>
      <c r="D984" s="87"/>
      <c r="E984" s="87"/>
      <c r="F984" s="87"/>
      <c r="G984" s="12"/>
      <c r="H984" s="12"/>
      <c r="I984" s="12"/>
      <c r="J984" s="12"/>
      <c r="K984" s="12"/>
      <c r="L984" s="32" t="str">
        <f t="shared" si="41"/>
        <v/>
      </c>
    </row>
    <row r="985" spans="2:12">
      <c r="B985" s="87"/>
      <c r="C985" s="87"/>
      <c r="D985" s="87"/>
      <c r="E985" s="87"/>
      <c r="F985" s="87"/>
      <c r="G985" s="12"/>
      <c r="H985" s="12"/>
      <c r="I985" s="12"/>
      <c r="J985" s="12"/>
      <c r="K985" s="12"/>
      <c r="L985" s="32" t="str">
        <f t="shared" si="41"/>
        <v/>
      </c>
    </row>
    <row r="986" spans="2:12">
      <c r="B986" s="87"/>
      <c r="C986" s="87"/>
      <c r="D986" s="87"/>
      <c r="E986" s="87"/>
      <c r="F986" s="87"/>
      <c r="G986" s="12"/>
      <c r="H986" s="12"/>
      <c r="I986" s="12"/>
      <c r="J986" s="12"/>
      <c r="K986" s="12"/>
      <c r="L986" s="32" t="str">
        <f t="shared" si="41"/>
        <v/>
      </c>
    </row>
    <row r="987" spans="2:12">
      <c r="B987" s="87"/>
      <c r="C987" s="87"/>
      <c r="D987" s="87"/>
      <c r="E987" s="87"/>
      <c r="F987" s="87"/>
      <c r="G987" s="12"/>
      <c r="H987" s="12"/>
      <c r="I987" s="12"/>
      <c r="J987" s="12"/>
      <c r="K987" s="12"/>
      <c r="L987" s="32" t="str">
        <f t="shared" si="41"/>
        <v/>
      </c>
    </row>
    <row r="988" spans="2:12">
      <c r="B988" s="87"/>
      <c r="C988" s="87"/>
      <c r="D988" s="87"/>
      <c r="E988" s="87"/>
      <c r="F988" s="87"/>
      <c r="G988" s="12"/>
      <c r="H988" s="12"/>
      <c r="I988" s="12"/>
      <c r="J988" s="12"/>
      <c r="K988" s="12"/>
      <c r="L988" s="32" t="str">
        <f t="shared" si="41"/>
        <v/>
      </c>
    </row>
    <row r="989" spans="2:12">
      <c r="B989" s="87"/>
      <c r="C989" s="87"/>
      <c r="D989" s="87"/>
      <c r="E989" s="87"/>
      <c r="F989" s="87"/>
      <c r="G989" s="12"/>
      <c r="H989" s="12"/>
      <c r="I989" s="12"/>
      <c r="J989" s="12"/>
      <c r="K989" s="12"/>
      <c r="L989" s="32" t="str">
        <f t="shared" si="41"/>
        <v/>
      </c>
    </row>
    <row r="990" spans="2:12">
      <c r="B990" s="87"/>
      <c r="C990" s="87"/>
      <c r="D990" s="87"/>
      <c r="E990" s="87"/>
      <c r="F990" s="87"/>
      <c r="G990" s="118" t="s">
        <v>326</v>
      </c>
      <c r="H990" s="118"/>
      <c r="I990" s="118"/>
      <c r="J990" s="118"/>
      <c r="K990" s="118"/>
      <c r="L990" s="32">
        <f>SUM(L968:L989)</f>
        <v>224.8098</v>
      </c>
    </row>
    <row r="992" spans="2:12">
      <c r="B992" s="118" t="s">
        <v>333</v>
      </c>
      <c r="C992" s="87" t="s">
        <v>402</v>
      </c>
      <c r="D992" s="118" t="s">
        <v>17</v>
      </c>
      <c r="E992" s="87" t="str">
        <f>'PPTO GENERAL'!B103</f>
        <v>5.1.3</v>
      </c>
      <c r="F992" s="40" t="s">
        <v>335</v>
      </c>
      <c r="G992" s="118" t="s">
        <v>336</v>
      </c>
      <c r="H992" s="118" t="s">
        <v>352</v>
      </c>
      <c r="I992" s="118"/>
      <c r="J992" s="118"/>
      <c r="K992" s="40" t="s">
        <v>338</v>
      </c>
      <c r="L992" s="12"/>
    </row>
    <row r="993" spans="2:12">
      <c r="B993" s="118"/>
      <c r="C993" s="87"/>
      <c r="D993" s="118"/>
      <c r="E993" s="87"/>
      <c r="F993" s="87" t="str">
        <f>'PPTO GENERAL'!C103</f>
        <v>Enchape en granito para interiores de 33 x 33 cm (Suministro e instalación, mortero de juntas)</v>
      </c>
      <c r="G993" s="118"/>
      <c r="H993" s="118"/>
      <c r="I993" s="118"/>
      <c r="J993" s="118"/>
      <c r="K993" s="117" t="s">
        <v>339</v>
      </c>
      <c r="L993" s="117" t="s">
        <v>340</v>
      </c>
    </row>
    <row r="994" spans="2:12">
      <c r="B994" s="118"/>
      <c r="C994" s="87"/>
      <c r="D994" s="118"/>
      <c r="E994" s="87"/>
      <c r="F994" s="87"/>
      <c r="G994" s="118"/>
      <c r="H994" s="25" t="s">
        <v>341</v>
      </c>
      <c r="I994" s="25" t="s">
        <v>342</v>
      </c>
      <c r="J994" s="25" t="s">
        <v>343</v>
      </c>
      <c r="K994" s="117"/>
      <c r="L994" s="117"/>
    </row>
    <row r="995" spans="2:12">
      <c r="B995" s="87"/>
      <c r="C995" s="87"/>
      <c r="D995" s="87"/>
      <c r="E995" s="87"/>
      <c r="F995" s="87"/>
      <c r="G995" s="12" t="s">
        <v>347</v>
      </c>
      <c r="H995" s="12">
        <v>4</v>
      </c>
      <c r="I995" s="12">
        <v>11.32</v>
      </c>
      <c r="J995" s="12"/>
      <c r="K995" s="12"/>
      <c r="L995" s="32">
        <f t="shared" ref="L995:L1016" si="42">IF(COUNT(H995:K995),IF(COUNT(H995),H995,1)*IF(COUNT(I995),I995,1)*IF(COUNT(J995),J995,1)*IF(COUNT(K995),K995,1),"")</f>
        <v>45.28</v>
      </c>
    </row>
    <row r="996" spans="2:12">
      <c r="B996" s="87"/>
      <c r="C996" s="87"/>
      <c r="D996" s="87"/>
      <c r="E996" s="87"/>
      <c r="F996" s="87"/>
      <c r="G996" s="12" t="s">
        <v>357</v>
      </c>
      <c r="H996" s="12">
        <v>4.4800000000000004</v>
      </c>
      <c r="I996" s="12">
        <v>1.74</v>
      </c>
      <c r="J996" s="12"/>
      <c r="K996" s="12"/>
      <c r="L996" s="32">
        <f t="shared" si="42"/>
        <v>7.7952000000000004</v>
      </c>
    </row>
    <row r="997" spans="2:12">
      <c r="B997" s="87"/>
      <c r="C997" s="87"/>
      <c r="D997" s="87"/>
      <c r="E997" s="87"/>
      <c r="F997" s="87"/>
      <c r="G997" s="12"/>
      <c r="H997" s="12"/>
      <c r="I997" s="12"/>
      <c r="J997" s="12"/>
      <c r="K997" s="12"/>
      <c r="L997" s="32" t="str">
        <f t="shared" si="42"/>
        <v/>
      </c>
    </row>
    <row r="998" spans="2:12">
      <c r="B998" s="87"/>
      <c r="C998" s="87"/>
      <c r="D998" s="87"/>
      <c r="E998" s="87"/>
      <c r="F998" s="87"/>
      <c r="G998" s="12"/>
      <c r="H998" s="12"/>
      <c r="I998" s="12"/>
      <c r="J998" s="12"/>
      <c r="K998" s="12"/>
      <c r="L998" s="32" t="str">
        <f t="shared" si="42"/>
        <v/>
      </c>
    </row>
    <row r="999" spans="2:12">
      <c r="B999" s="87"/>
      <c r="C999" s="87"/>
      <c r="D999" s="87"/>
      <c r="E999" s="87"/>
      <c r="F999" s="87"/>
      <c r="G999" s="12"/>
      <c r="H999" s="12"/>
      <c r="I999" s="12"/>
      <c r="J999" s="12"/>
      <c r="K999" s="12"/>
      <c r="L999" s="32" t="str">
        <f t="shared" si="42"/>
        <v/>
      </c>
    </row>
    <row r="1000" spans="2:12">
      <c r="B1000" s="87"/>
      <c r="C1000" s="87"/>
      <c r="D1000" s="87"/>
      <c r="E1000" s="87"/>
      <c r="F1000" s="87"/>
      <c r="G1000" s="12"/>
      <c r="H1000" s="12"/>
      <c r="I1000" s="12"/>
      <c r="J1000" s="12"/>
      <c r="K1000" s="12"/>
      <c r="L1000" s="32" t="str">
        <f t="shared" si="42"/>
        <v/>
      </c>
    </row>
    <row r="1001" spans="2:12">
      <c r="B1001" s="87"/>
      <c r="C1001" s="87"/>
      <c r="D1001" s="87"/>
      <c r="E1001" s="87"/>
      <c r="F1001" s="87"/>
      <c r="G1001" s="12"/>
      <c r="H1001" s="12"/>
      <c r="I1001" s="12"/>
      <c r="J1001" s="12"/>
      <c r="K1001" s="12"/>
      <c r="L1001" s="32" t="str">
        <f t="shared" si="42"/>
        <v/>
      </c>
    </row>
    <row r="1002" spans="2:12">
      <c r="B1002" s="87"/>
      <c r="C1002" s="87"/>
      <c r="D1002" s="87"/>
      <c r="E1002" s="87"/>
      <c r="F1002" s="87"/>
      <c r="G1002" s="12"/>
      <c r="H1002" s="12"/>
      <c r="I1002" s="12"/>
      <c r="J1002" s="12"/>
      <c r="K1002" s="12"/>
      <c r="L1002" s="32" t="str">
        <f t="shared" si="42"/>
        <v/>
      </c>
    </row>
    <row r="1003" spans="2:12">
      <c r="B1003" s="87"/>
      <c r="C1003" s="87"/>
      <c r="D1003" s="87"/>
      <c r="E1003" s="87"/>
      <c r="F1003" s="87"/>
      <c r="G1003" s="12"/>
      <c r="H1003" s="12"/>
      <c r="I1003" s="12"/>
      <c r="J1003" s="12"/>
      <c r="K1003" s="12"/>
      <c r="L1003" s="32" t="str">
        <f t="shared" si="42"/>
        <v/>
      </c>
    </row>
    <row r="1004" spans="2:12">
      <c r="B1004" s="87"/>
      <c r="C1004" s="87"/>
      <c r="D1004" s="87"/>
      <c r="E1004" s="87"/>
      <c r="F1004" s="87"/>
      <c r="G1004" s="12"/>
      <c r="H1004" s="12"/>
      <c r="I1004" s="12"/>
      <c r="J1004" s="12"/>
      <c r="K1004" s="12"/>
      <c r="L1004" s="32" t="str">
        <f t="shared" si="42"/>
        <v/>
      </c>
    </row>
    <row r="1005" spans="2:12">
      <c r="B1005" s="87"/>
      <c r="C1005" s="87"/>
      <c r="D1005" s="87"/>
      <c r="E1005" s="87"/>
      <c r="F1005" s="87"/>
      <c r="G1005" s="12"/>
      <c r="H1005" s="12"/>
      <c r="I1005" s="12"/>
      <c r="J1005" s="12"/>
      <c r="K1005" s="12"/>
      <c r="L1005" s="32" t="str">
        <f t="shared" si="42"/>
        <v/>
      </c>
    </row>
    <row r="1006" spans="2:12">
      <c r="B1006" s="87"/>
      <c r="C1006" s="87"/>
      <c r="D1006" s="87"/>
      <c r="E1006" s="87"/>
      <c r="F1006" s="87"/>
      <c r="G1006" s="12"/>
      <c r="H1006" s="12"/>
      <c r="I1006" s="12"/>
      <c r="J1006" s="12"/>
      <c r="K1006" s="12"/>
      <c r="L1006" s="32" t="str">
        <f t="shared" si="42"/>
        <v/>
      </c>
    </row>
    <row r="1007" spans="2:12">
      <c r="B1007" s="87"/>
      <c r="C1007" s="87"/>
      <c r="D1007" s="87"/>
      <c r="E1007" s="87"/>
      <c r="F1007" s="87"/>
      <c r="G1007" s="12"/>
      <c r="H1007" s="12"/>
      <c r="I1007" s="12"/>
      <c r="J1007" s="12"/>
      <c r="K1007" s="12"/>
      <c r="L1007" s="32" t="str">
        <f t="shared" si="42"/>
        <v/>
      </c>
    </row>
    <row r="1008" spans="2:12">
      <c r="B1008" s="87"/>
      <c r="C1008" s="87"/>
      <c r="D1008" s="87"/>
      <c r="E1008" s="87"/>
      <c r="F1008" s="87"/>
      <c r="G1008" s="12"/>
      <c r="H1008" s="12"/>
      <c r="I1008" s="12"/>
      <c r="J1008" s="12"/>
      <c r="K1008" s="12"/>
      <c r="L1008" s="32" t="str">
        <f t="shared" si="42"/>
        <v/>
      </c>
    </row>
    <row r="1009" spans="2:12">
      <c r="B1009" s="87"/>
      <c r="C1009" s="87"/>
      <c r="D1009" s="87"/>
      <c r="E1009" s="87"/>
      <c r="F1009" s="87"/>
      <c r="G1009" s="12"/>
      <c r="H1009" s="12"/>
      <c r="I1009" s="12"/>
      <c r="J1009" s="12"/>
      <c r="K1009" s="12"/>
      <c r="L1009" s="32" t="str">
        <f t="shared" si="42"/>
        <v/>
      </c>
    </row>
    <row r="1010" spans="2:12">
      <c r="B1010" s="87"/>
      <c r="C1010" s="87"/>
      <c r="D1010" s="87"/>
      <c r="E1010" s="87"/>
      <c r="F1010" s="87"/>
      <c r="G1010" s="12"/>
      <c r="H1010" s="12"/>
      <c r="I1010" s="12"/>
      <c r="J1010" s="12"/>
      <c r="K1010" s="12"/>
      <c r="L1010" s="32" t="str">
        <f t="shared" si="42"/>
        <v/>
      </c>
    </row>
    <row r="1011" spans="2:12">
      <c r="B1011" s="87"/>
      <c r="C1011" s="87"/>
      <c r="D1011" s="87"/>
      <c r="E1011" s="87"/>
      <c r="F1011" s="87"/>
      <c r="G1011" s="12"/>
      <c r="H1011" s="12"/>
      <c r="I1011" s="12"/>
      <c r="J1011" s="12"/>
      <c r="K1011" s="12"/>
      <c r="L1011" s="32" t="str">
        <f t="shared" si="42"/>
        <v/>
      </c>
    </row>
    <row r="1012" spans="2:12">
      <c r="B1012" s="87"/>
      <c r="C1012" s="87"/>
      <c r="D1012" s="87"/>
      <c r="E1012" s="87"/>
      <c r="F1012" s="87"/>
      <c r="G1012" s="12"/>
      <c r="H1012" s="12"/>
      <c r="I1012" s="12"/>
      <c r="J1012" s="12"/>
      <c r="K1012" s="12"/>
      <c r="L1012" s="32" t="str">
        <f t="shared" si="42"/>
        <v/>
      </c>
    </row>
    <row r="1013" spans="2:12">
      <c r="B1013" s="87"/>
      <c r="C1013" s="87"/>
      <c r="D1013" s="87"/>
      <c r="E1013" s="87"/>
      <c r="F1013" s="87"/>
      <c r="G1013" s="12"/>
      <c r="H1013" s="12"/>
      <c r="I1013" s="12"/>
      <c r="J1013" s="12"/>
      <c r="K1013" s="12"/>
      <c r="L1013" s="32" t="str">
        <f t="shared" si="42"/>
        <v/>
      </c>
    </row>
    <row r="1014" spans="2:12">
      <c r="B1014" s="87"/>
      <c r="C1014" s="87"/>
      <c r="D1014" s="87"/>
      <c r="E1014" s="87"/>
      <c r="F1014" s="87"/>
      <c r="G1014" s="12"/>
      <c r="H1014" s="12"/>
      <c r="I1014" s="12"/>
      <c r="J1014" s="12"/>
      <c r="K1014" s="12"/>
      <c r="L1014" s="32" t="str">
        <f t="shared" si="42"/>
        <v/>
      </c>
    </row>
    <row r="1015" spans="2:12">
      <c r="B1015" s="87"/>
      <c r="C1015" s="87"/>
      <c r="D1015" s="87"/>
      <c r="E1015" s="87"/>
      <c r="F1015" s="87"/>
      <c r="G1015" s="12"/>
      <c r="H1015" s="12"/>
      <c r="I1015" s="12"/>
      <c r="J1015" s="12"/>
      <c r="K1015" s="12"/>
      <c r="L1015" s="32" t="str">
        <f t="shared" si="42"/>
        <v/>
      </c>
    </row>
    <row r="1016" spans="2:12">
      <c r="B1016" s="87"/>
      <c r="C1016" s="87"/>
      <c r="D1016" s="87"/>
      <c r="E1016" s="87"/>
      <c r="F1016" s="87"/>
      <c r="G1016" s="12"/>
      <c r="H1016" s="12"/>
      <c r="I1016" s="12"/>
      <c r="J1016" s="12"/>
      <c r="K1016" s="12"/>
      <c r="L1016" s="32" t="str">
        <f t="shared" si="42"/>
        <v/>
      </c>
    </row>
    <row r="1017" spans="2:12">
      <c r="B1017" s="87"/>
      <c r="C1017" s="87"/>
      <c r="D1017" s="87"/>
      <c r="E1017" s="87"/>
      <c r="F1017" s="87"/>
      <c r="G1017" s="118" t="s">
        <v>326</v>
      </c>
      <c r="H1017" s="118"/>
      <c r="I1017" s="118"/>
      <c r="J1017" s="118"/>
      <c r="K1017" s="118"/>
      <c r="L1017" s="32">
        <f>SUM(L995:L1016)</f>
        <v>53.075200000000002</v>
      </c>
    </row>
    <row r="1019" spans="2:12">
      <c r="B1019" s="118" t="s">
        <v>333</v>
      </c>
      <c r="C1019" s="87" t="s">
        <v>402</v>
      </c>
      <c r="D1019" s="118" t="s">
        <v>17</v>
      </c>
      <c r="E1019" s="87" t="str">
        <f>'PPTO GENERAL'!B104</f>
        <v>5.1.4</v>
      </c>
      <c r="F1019" s="40" t="s">
        <v>335</v>
      </c>
      <c r="G1019" s="118" t="s">
        <v>336</v>
      </c>
      <c r="H1019" s="118" t="s">
        <v>352</v>
      </c>
      <c r="I1019" s="118"/>
      <c r="J1019" s="118"/>
      <c r="K1019" s="40" t="s">
        <v>338</v>
      </c>
      <c r="L1019" s="12" t="s">
        <v>38</v>
      </c>
    </row>
    <row r="1020" spans="2:12">
      <c r="B1020" s="118"/>
      <c r="C1020" s="87"/>
      <c r="D1020" s="118"/>
      <c r="E1020" s="87"/>
      <c r="F1020" s="87" t="str">
        <f>'PPTO GENERAL'!C104</f>
        <v>Loseta podotáctil alerta/guía en poliuretano de alta densidad de 40 x 40 cm en color amarillo según NTC 5610 (Suministro e instalación)</v>
      </c>
      <c r="G1020" s="118"/>
      <c r="H1020" s="118"/>
      <c r="I1020" s="118"/>
      <c r="J1020" s="118"/>
      <c r="K1020" s="117" t="s">
        <v>339</v>
      </c>
      <c r="L1020" s="117" t="s">
        <v>340</v>
      </c>
    </row>
    <row r="1021" spans="2:12">
      <c r="B1021" s="118"/>
      <c r="C1021" s="87"/>
      <c r="D1021" s="118"/>
      <c r="E1021" s="87"/>
      <c r="F1021" s="87"/>
      <c r="G1021" s="118"/>
      <c r="H1021" s="25" t="s">
        <v>341</v>
      </c>
      <c r="I1021" s="25" t="s">
        <v>342</v>
      </c>
      <c r="J1021" s="25" t="s">
        <v>343</v>
      </c>
      <c r="K1021" s="117"/>
      <c r="L1021" s="117"/>
    </row>
    <row r="1022" spans="2:12">
      <c r="B1022" s="87"/>
      <c r="C1022" s="87"/>
      <c r="D1022" s="87"/>
      <c r="E1022" s="87"/>
      <c r="F1022" s="87"/>
      <c r="G1022" s="12"/>
      <c r="H1022" s="12"/>
      <c r="I1022" s="12">
        <v>37.03</v>
      </c>
      <c r="J1022" s="12"/>
      <c r="K1022" s="12"/>
      <c r="L1022" s="32">
        <f t="shared" ref="L1022:L1043" si="43">IF(COUNT(H1022:K1022),IF(COUNT(H1022),H1022,1)*IF(COUNT(I1022),I1022,1)*IF(COUNT(J1022),J1022,1)*IF(COUNT(K1022),K1022,1),"")</f>
        <v>37.03</v>
      </c>
    </row>
    <row r="1023" spans="2:12">
      <c r="B1023" s="87"/>
      <c r="C1023" s="87"/>
      <c r="D1023" s="87"/>
      <c r="E1023" s="87"/>
      <c r="F1023" s="87"/>
      <c r="G1023" s="12"/>
      <c r="H1023" s="12"/>
      <c r="I1023" s="12">
        <v>22.59</v>
      </c>
      <c r="J1023" s="12"/>
      <c r="K1023" s="12"/>
      <c r="L1023" s="32">
        <f t="shared" si="43"/>
        <v>22.59</v>
      </c>
    </row>
    <row r="1024" spans="2:12">
      <c r="B1024" s="87"/>
      <c r="C1024" s="87"/>
      <c r="D1024" s="87"/>
      <c r="E1024" s="87"/>
      <c r="F1024" s="87"/>
      <c r="G1024" s="12"/>
      <c r="H1024" s="12"/>
      <c r="I1024" s="12"/>
      <c r="J1024" s="12"/>
      <c r="K1024" s="12"/>
      <c r="L1024" s="32" t="str">
        <f t="shared" si="43"/>
        <v/>
      </c>
    </row>
    <row r="1025" spans="2:12">
      <c r="B1025" s="87"/>
      <c r="C1025" s="87"/>
      <c r="D1025" s="87"/>
      <c r="E1025" s="87"/>
      <c r="F1025" s="87"/>
      <c r="G1025" s="12"/>
      <c r="H1025" s="12"/>
      <c r="I1025" s="12"/>
      <c r="J1025" s="12"/>
      <c r="K1025" s="12"/>
      <c r="L1025" s="32" t="str">
        <f t="shared" si="43"/>
        <v/>
      </c>
    </row>
    <row r="1026" spans="2:12">
      <c r="B1026" s="87"/>
      <c r="C1026" s="87"/>
      <c r="D1026" s="87"/>
      <c r="E1026" s="87"/>
      <c r="F1026" s="87"/>
      <c r="G1026" s="12"/>
      <c r="H1026" s="12"/>
      <c r="I1026" s="12"/>
      <c r="J1026" s="12"/>
      <c r="K1026" s="12"/>
      <c r="L1026" s="32" t="str">
        <f t="shared" si="43"/>
        <v/>
      </c>
    </row>
    <row r="1027" spans="2:12">
      <c r="B1027" s="87"/>
      <c r="C1027" s="87"/>
      <c r="D1027" s="87"/>
      <c r="E1027" s="87"/>
      <c r="F1027" s="87"/>
      <c r="G1027" s="12"/>
      <c r="H1027" s="12"/>
      <c r="I1027" s="12"/>
      <c r="J1027" s="12"/>
      <c r="K1027" s="12"/>
      <c r="L1027" s="32" t="str">
        <f t="shared" si="43"/>
        <v/>
      </c>
    </row>
    <row r="1028" spans="2:12">
      <c r="B1028" s="87"/>
      <c r="C1028" s="87"/>
      <c r="D1028" s="87"/>
      <c r="E1028" s="87"/>
      <c r="F1028" s="87"/>
      <c r="G1028" s="12"/>
      <c r="H1028" s="12"/>
      <c r="I1028" s="12"/>
      <c r="J1028" s="12"/>
      <c r="K1028" s="12"/>
      <c r="L1028" s="32" t="str">
        <f t="shared" si="43"/>
        <v/>
      </c>
    </row>
    <row r="1029" spans="2:12">
      <c r="B1029" s="87"/>
      <c r="C1029" s="87"/>
      <c r="D1029" s="87"/>
      <c r="E1029" s="87"/>
      <c r="F1029" s="87"/>
      <c r="G1029" s="12"/>
      <c r="H1029" s="12"/>
      <c r="I1029" s="12"/>
      <c r="J1029" s="12"/>
      <c r="K1029" s="12"/>
      <c r="L1029" s="32" t="str">
        <f t="shared" si="43"/>
        <v/>
      </c>
    </row>
    <row r="1030" spans="2:12">
      <c r="B1030" s="87"/>
      <c r="C1030" s="87"/>
      <c r="D1030" s="87"/>
      <c r="E1030" s="87"/>
      <c r="F1030" s="87"/>
      <c r="G1030" s="12"/>
      <c r="H1030" s="12"/>
      <c r="I1030" s="12"/>
      <c r="J1030" s="12"/>
      <c r="K1030" s="12"/>
      <c r="L1030" s="32" t="str">
        <f t="shared" si="43"/>
        <v/>
      </c>
    </row>
    <row r="1031" spans="2:12">
      <c r="B1031" s="87"/>
      <c r="C1031" s="87"/>
      <c r="D1031" s="87"/>
      <c r="E1031" s="87"/>
      <c r="F1031" s="87"/>
      <c r="G1031" s="12"/>
      <c r="H1031" s="12"/>
      <c r="I1031" s="12"/>
      <c r="J1031" s="12"/>
      <c r="K1031" s="12"/>
      <c r="L1031" s="32" t="str">
        <f t="shared" si="43"/>
        <v/>
      </c>
    </row>
    <row r="1032" spans="2:12">
      <c r="B1032" s="87"/>
      <c r="C1032" s="87"/>
      <c r="D1032" s="87"/>
      <c r="E1032" s="87"/>
      <c r="F1032" s="87"/>
      <c r="G1032" s="42"/>
      <c r="H1032" s="12"/>
      <c r="I1032" s="12"/>
      <c r="J1032" s="12"/>
      <c r="K1032" s="12"/>
      <c r="L1032" s="32" t="str">
        <f t="shared" si="43"/>
        <v/>
      </c>
    </row>
    <row r="1033" spans="2:12">
      <c r="B1033" s="87"/>
      <c r="C1033" s="87"/>
      <c r="D1033" s="87"/>
      <c r="E1033" s="87"/>
      <c r="F1033" s="87"/>
      <c r="G1033" s="12"/>
      <c r="H1033" s="12"/>
      <c r="I1033" s="12"/>
      <c r="J1033" s="12"/>
      <c r="K1033" s="12"/>
      <c r="L1033" s="32" t="str">
        <f t="shared" si="43"/>
        <v/>
      </c>
    </row>
    <row r="1034" spans="2:12">
      <c r="B1034" s="87"/>
      <c r="C1034" s="87"/>
      <c r="D1034" s="87"/>
      <c r="E1034" s="87"/>
      <c r="F1034" s="87"/>
      <c r="G1034" s="12"/>
      <c r="H1034" s="12"/>
      <c r="I1034" s="12"/>
      <c r="J1034" s="12"/>
      <c r="K1034" s="12"/>
      <c r="L1034" s="32" t="str">
        <f t="shared" si="43"/>
        <v/>
      </c>
    </row>
    <row r="1035" spans="2:12">
      <c r="B1035" s="87"/>
      <c r="C1035" s="87"/>
      <c r="D1035" s="87"/>
      <c r="E1035" s="87"/>
      <c r="F1035" s="87"/>
      <c r="G1035" s="12"/>
      <c r="H1035" s="12"/>
      <c r="I1035" s="12"/>
      <c r="J1035" s="12"/>
      <c r="K1035" s="12"/>
      <c r="L1035" s="32" t="str">
        <f t="shared" si="43"/>
        <v/>
      </c>
    </row>
    <row r="1036" spans="2:12">
      <c r="B1036" s="87"/>
      <c r="C1036" s="87"/>
      <c r="D1036" s="87"/>
      <c r="E1036" s="87"/>
      <c r="F1036" s="87"/>
      <c r="G1036" s="12"/>
      <c r="H1036" s="12"/>
      <c r="I1036" s="12"/>
      <c r="J1036" s="12"/>
      <c r="K1036" s="12"/>
      <c r="L1036" s="32" t="str">
        <f t="shared" si="43"/>
        <v/>
      </c>
    </row>
    <row r="1037" spans="2:12">
      <c r="B1037" s="87"/>
      <c r="C1037" s="87"/>
      <c r="D1037" s="87"/>
      <c r="E1037" s="87"/>
      <c r="F1037" s="87"/>
      <c r="G1037" s="42"/>
      <c r="H1037" s="12"/>
      <c r="I1037" s="12"/>
      <c r="J1037" s="12"/>
      <c r="K1037" s="12"/>
      <c r="L1037" s="32" t="str">
        <f t="shared" si="43"/>
        <v/>
      </c>
    </row>
    <row r="1038" spans="2:12">
      <c r="B1038" s="87"/>
      <c r="C1038" s="87"/>
      <c r="D1038" s="87"/>
      <c r="E1038" s="87"/>
      <c r="F1038" s="87"/>
      <c r="G1038" s="12"/>
      <c r="H1038" s="12"/>
      <c r="I1038" s="12"/>
      <c r="J1038" s="12"/>
      <c r="K1038" s="12"/>
      <c r="L1038" s="32" t="str">
        <f t="shared" si="43"/>
        <v/>
      </c>
    </row>
    <row r="1039" spans="2:12">
      <c r="B1039" s="87"/>
      <c r="C1039" s="87"/>
      <c r="D1039" s="87"/>
      <c r="E1039" s="87"/>
      <c r="F1039" s="87"/>
      <c r="G1039" s="12"/>
      <c r="H1039" s="12"/>
      <c r="I1039" s="12"/>
      <c r="J1039" s="12"/>
      <c r="K1039" s="12"/>
      <c r="L1039" s="32" t="str">
        <f t="shared" si="43"/>
        <v/>
      </c>
    </row>
    <row r="1040" spans="2:12">
      <c r="B1040" s="87"/>
      <c r="C1040" s="87"/>
      <c r="D1040" s="87"/>
      <c r="E1040" s="87"/>
      <c r="F1040" s="87"/>
      <c r="G1040" s="12"/>
      <c r="H1040" s="12"/>
      <c r="I1040" s="12"/>
      <c r="J1040" s="12"/>
      <c r="K1040" s="12"/>
      <c r="L1040" s="32" t="str">
        <f t="shared" si="43"/>
        <v/>
      </c>
    </row>
    <row r="1041" spans="2:12">
      <c r="B1041" s="87"/>
      <c r="C1041" s="87"/>
      <c r="D1041" s="87"/>
      <c r="E1041" s="87"/>
      <c r="F1041" s="87"/>
      <c r="G1041" s="12"/>
      <c r="H1041" s="12"/>
      <c r="I1041" s="12"/>
      <c r="J1041" s="12"/>
      <c r="K1041" s="12"/>
      <c r="L1041" s="32" t="str">
        <f t="shared" si="43"/>
        <v/>
      </c>
    </row>
    <row r="1042" spans="2:12">
      <c r="B1042" s="87"/>
      <c r="C1042" s="87"/>
      <c r="D1042" s="87"/>
      <c r="E1042" s="87"/>
      <c r="F1042" s="87"/>
      <c r="G1042" s="12"/>
      <c r="H1042" s="12"/>
      <c r="I1042" s="12"/>
      <c r="J1042" s="12"/>
      <c r="K1042" s="12"/>
      <c r="L1042" s="32" t="str">
        <f t="shared" si="43"/>
        <v/>
      </c>
    </row>
    <row r="1043" spans="2:12">
      <c r="B1043" s="87"/>
      <c r="C1043" s="87"/>
      <c r="D1043" s="87"/>
      <c r="E1043" s="87"/>
      <c r="F1043" s="87"/>
      <c r="G1043" s="12"/>
      <c r="H1043" s="12"/>
      <c r="I1043" s="12"/>
      <c r="J1043" s="12"/>
      <c r="K1043" s="12"/>
      <c r="L1043" s="32" t="str">
        <f t="shared" si="43"/>
        <v/>
      </c>
    </row>
    <row r="1044" spans="2:12">
      <c r="B1044" s="87"/>
      <c r="C1044" s="87"/>
      <c r="D1044" s="87"/>
      <c r="E1044" s="87"/>
      <c r="F1044" s="87"/>
      <c r="G1044" s="118" t="s">
        <v>326</v>
      </c>
      <c r="H1044" s="118"/>
      <c r="I1044" s="118"/>
      <c r="J1044" s="118"/>
      <c r="K1044" s="118"/>
      <c r="L1044" s="32">
        <f>SUM(L1022:L1043)</f>
        <v>59.620000000000005</v>
      </c>
    </row>
    <row r="1046" spans="2:12">
      <c r="B1046" s="118" t="s">
        <v>333</v>
      </c>
      <c r="C1046" s="87" t="s">
        <v>402</v>
      </c>
      <c r="D1046" s="118" t="s">
        <v>17</v>
      </c>
      <c r="E1046" s="87" t="str">
        <f>'PPTO GENERAL'!B105</f>
        <v>5.1.5</v>
      </c>
      <c r="F1046" s="40" t="s">
        <v>335</v>
      </c>
      <c r="G1046" s="118" t="s">
        <v>336</v>
      </c>
      <c r="H1046" s="118" t="s">
        <v>352</v>
      </c>
      <c r="I1046" s="118"/>
      <c r="J1046" s="118"/>
      <c r="K1046" s="40" t="s">
        <v>338</v>
      </c>
      <c r="L1046" s="12" t="s">
        <v>38</v>
      </c>
    </row>
    <row r="1047" spans="2:12">
      <c r="B1047" s="118"/>
      <c r="C1047" s="87"/>
      <c r="D1047" s="118"/>
      <c r="E1047" s="87"/>
      <c r="F1047" s="87" t="str">
        <f>'PPTO GENERAL'!C105</f>
        <v>Loseta podotáctil guía de 20 x 40 cm (Suministro e instalación)</v>
      </c>
      <c r="G1047" s="118"/>
      <c r="H1047" s="118"/>
      <c r="I1047" s="118"/>
      <c r="J1047" s="118"/>
      <c r="K1047" s="117" t="s">
        <v>339</v>
      </c>
      <c r="L1047" s="117" t="s">
        <v>340</v>
      </c>
    </row>
    <row r="1048" spans="2:12">
      <c r="B1048" s="118"/>
      <c r="C1048" s="87"/>
      <c r="D1048" s="118"/>
      <c r="E1048" s="87"/>
      <c r="F1048" s="87"/>
      <c r="G1048" s="118"/>
      <c r="H1048" s="25" t="s">
        <v>341</v>
      </c>
      <c r="I1048" s="25" t="s">
        <v>342</v>
      </c>
      <c r="J1048" s="25" t="s">
        <v>343</v>
      </c>
      <c r="K1048" s="117"/>
      <c r="L1048" s="117"/>
    </row>
    <row r="1049" spans="2:12">
      <c r="B1049" s="87"/>
      <c r="C1049" s="87"/>
      <c r="D1049" s="87"/>
      <c r="E1049" s="87"/>
      <c r="F1049" s="87"/>
      <c r="G1049" s="12" t="s">
        <v>405</v>
      </c>
      <c r="H1049" s="12"/>
      <c r="I1049" s="12">
        <f>3+5</f>
        <v>8</v>
      </c>
      <c r="J1049" s="12"/>
      <c r="K1049" s="12"/>
      <c r="L1049" s="32">
        <f t="shared" ref="L1049:L1070" si="44">IF(COUNT(H1049:K1049),IF(COUNT(H1049),H1049,1)*IF(COUNT(I1049),I1049,1)*IF(COUNT(J1049),J1049,1)*IF(COUNT(K1049),K1049,1),"")</f>
        <v>8</v>
      </c>
    </row>
    <row r="1050" spans="2:12">
      <c r="B1050" s="87"/>
      <c r="C1050" s="87"/>
      <c r="D1050" s="87"/>
      <c r="E1050" s="87"/>
      <c r="F1050" s="87"/>
      <c r="G1050" s="12" t="s">
        <v>406</v>
      </c>
      <c r="H1050" s="12"/>
      <c r="I1050" s="12">
        <v>110</v>
      </c>
      <c r="J1050" s="12"/>
      <c r="K1050" s="12">
        <v>2</v>
      </c>
      <c r="L1050" s="32">
        <f t="shared" si="44"/>
        <v>220</v>
      </c>
    </row>
    <row r="1051" spans="2:12">
      <c r="B1051" s="87"/>
      <c r="C1051" s="87"/>
      <c r="D1051" s="87"/>
      <c r="E1051" s="87"/>
      <c r="F1051" s="87"/>
      <c r="G1051" s="12"/>
      <c r="H1051" s="12"/>
      <c r="I1051" s="12"/>
      <c r="J1051" s="12"/>
      <c r="K1051" s="12"/>
      <c r="L1051" s="32" t="str">
        <f t="shared" si="44"/>
        <v/>
      </c>
    </row>
    <row r="1052" spans="2:12">
      <c r="B1052" s="87"/>
      <c r="C1052" s="87"/>
      <c r="D1052" s="87"/>
      <c r="E1052" s="87"/>
      <c r="F1052" s="87"/>
      <c r="G1052" s="12"/>
      <c r="H1052" s="12"/>
      <c r="I1052" s="12"/>
      <c r="J1052" s="12"/>
      <c r="K1052" s="12"/>
      <c r="L1052" s="32" t="str">
        <f t="shared" si="44"/>
        <v/>
      </c>
    </row>
    <row r="1053" spans="2:12">
      <c r="B1053" s="87"/>
      <c r="C1053" s="87"/>
      <c r="D1053" s="87"/>
      <c r="E1053" s="87"/>
      <c r="F1053" s="87"/>
      <c r="G1053" s="12"/>
      <c r="H1053" s="12"/>
      <c r="I1053" s="12"/>
      <c r="J1053" s="12"/>
      <c r="K1053" s="12"/>
      <c r="L1053" s="32" t="str">
        <f t="shared" si="44"/>
        <v/>
      </c>
    </row>
    <row r="1054" spans="2:12">
      <c r="B1054" s="87"/>
      <c r="C1054" s="87"/>
      <c r="D1054" s="87"/>
      <c r="E1054" s="87"/>
      <c r="F1054" s="87"/>
      <c r="G1054" s="12"/>
      <c r="H1054" s="12"/>
      <c r="I1054" s="12"/>
      <c r="J1054" s="12"/>
      <c r="K1054" s="12"/>
      <c r="L1054" s="32" t="str">
        <f t="shared" si="44"/>
        <v/>
      </c>
    </row>
    <row r="1055" spans="2:12">
      <c r="B1055" s="87"/>
      <c r="C1055" s="87"/>
      <c r="D1055" s="87"/>
      <c r="E1055" s="87"/>
      <c r="F1055" s="87"/>
      <c r="G1055" s="12"/>
      <c r="H1055" s="12"/>
      <c r="I1055" s="12"/>
      <c r="J1055" s="12"/>
      <c r="K1055" s="12"/>
      <c r="L1055" s="32" t="str">
        <f t="shared" si="44"/>
        <v/>
      </c>
    </row>
    <row r="1056" spans="2:12">
      <c r="B1056" s="87"/>
      <c r="C1056" s="87"/>
      <c r="D1056" s="87"/>
      <c r="E1056" s="87"/>
      <c r="F1056" s="87"/>
      <c r="G1056" s="12"/>
      <c r="H1056" s="12"/>
      <c r="I1056" s="12"/>
      <c r="J1056" s="12"/>
      <c r="K1056" s="12"/>
      <c r="L1056" s="32" t="str">
        <f t="shared" si="44"/>
        <v/>
      </c>
    </row>
    <row r="1057" spans="2:12">
      <c r="B1057" s="87"/>
      <c r="C1057" s="87"/>
      <c r="D1057" s="87"/>
      <c r="E1057" s="87"/>
      <c r="F1057" s="87"/>
      <c r="G1057" s="12"/>
      <c r="H1057" s="12"/>
      <c r="I1057" s="12"/>
      <c r="J1057" s="12"/>
      <c r="K1057" s="12"/>
      <c r="L1057" s="32" t="str">
        <f t="shared" si="44"/>
        <v/>
      </c>
    </row>
    <row r="1058" spans="2:12">
      <c r="B1058" s="87"/>
      <c r="C1058" s="87"/>
      <c r="D1058" s="87"/>
      <c r="E1058" s="87"/>
      <c r="F1058" s="87"/>
      <c r="G1058" s="12"/>
      <c r="H1058" s="12"/>
      <c r="I1058" s="12"/>
      <c r="J1058" s="12"/>
      <c r="K1058" s="12"/>
      <c r="L1058" s="32" t="str">
        <f t="shared" si="44"/>
        <v/>
      </c>
    </row>
    <row r="1059" spans="2:12">
      <c r="B1059" s="87"/>
      <c r="C1059" s="87"/>
      <c r="D1059" s="87"/>
      <c r="E1059" s="87"/>
      <c r="F1059" s="87"/>
      <c r="G1059" s="12"/>
      <c r="H1059" s="12"/>
      <c r="I1059" s="12"/>
      <c r="J1059" s="12"/>
      <c r="K1059" s="12"/>
      <c r="L1059" s="32" t="str">
        <f t="shared" si="44"/>
        <v/>
      </c>
    </row>
    <row r="1060" spans="2:12">
      <c r="B1060" s="87"/>
      <c r="C1060" s="87"/>
      <c r="D1060" s="87"/>
      <c r="E1060" s="87"/>
      <c r="F1060" s="87"/>
      <c r="G1060" s="12"/>
      <c r="H1060" s="12"/>
      <c r="I1060" s="12"/>
      <c r="J1060" s="12"/>
      <c r="K1060" s="12"/>
      <c r="L1060" s="32" t="str">
        <f t="shared" si="44"/>
        <v/>
      </c>
    </row>
    <row r="1061" spans="2:12">
      <c r="B1061" s="87"/>
      <c r="C1061" s="87"/>
      <c r="D1061" s="87"/>
      <c r="E1061" s="87"/>
      <c r="F1061" s="87"/>
      <c r="G1061" s="12"/>
      <c r="H1061" s="12"/>
      <c r="I1061" s="12"/>
      <c r="J1061" s="12"/>
      <c r="K1061" s="12"/>
      <c r="L1061" s="32" t="str">
        <f t="shared" si="44"/>
        <v/>
      </c>
    </row>
    <row r="1062" spans="2:12">
      <c r="B1062" s="87"/>
      <c r="C1062" s="87"/>
      <c r="D1062" s="87"/>
      <c r="E1062" s="87"/>
      <c r="F1062" s="87"/>
      <c r="G1062" s="12"/>
      <c r="H1062" s="12"/>
      <c r="I1062" s="12"/>
      <c r="J1062" s="12"/>
      <c r="K1062" s="12"/>
      <c r="L1062" s="32" t="str">
        <f t="shared" si="44"/>
        <v/>
      </c>
    </row>
    <row r="1063" spans="2:12">
      <c r="B1063" s="87"/>
      <c r="C1063" s="87"/>
      <c r="D1063" s="87"/>
      <c r="E1063" s="87"/>
      <c r="F1063" s="87"/>
      <c r="G1063" s="12"/>
      <c r="H1063" s="12"/>
      <c r="I1063" s="12"/>
      <c r="J1063" s="12"/>
      <c r="K1063" s="12"/>
      <c r="L1063" s="32" t="str">
        <f t="shared" si="44"/>
        <v/>
      </c>
    </row>
    <row r="1064" spans="2:12">
      <c r="B1064" s="87"/>
      <c r="C1064" s="87"/>
      <c r="D1064" s="87"/>
      <c r="E1064" s="87"/>
      <c r="F1064" s="87"/>
      <c r="G1064" s="12"/>
      <c r="H1064" s="12"/>
      <c r="I1064" s="12"/>
      <c r="J1064" s="12"/>
      <c r="K1064" s="12"/>
      <c r="L1064" s="32" t="str">
        <f t="shared" si="44"/>
        <v/>
      </c>
    </row>
    <row r="1065" spans="2:12">
      <c r="B1065" s="87"/>
      <c r="C1065" s="87"/>
      <c r="D1065" s="87"/>
      <c r="E1065" s="87"/>
      <c r="F1065" s="87"/>
      <c r="G1065" s="12"/>
      <c r="H1065" s="12"/>
      <c r="I1065" s="12"/>
      <c r="J1065" s="12"/>
      <c r="K1065" s="12"/>
      <c r="L1065" s="32" t="str">
        <f t="shared" si="44"/>
        <v/>
      </c>
    </row>
    <row r="1066" spans="2:12">
      <c r="B1066" s="87"/>
      <c r="C1066" s="87"/>
      <c r="D1066" s="87"/>
      <c r="E1066" s="87"/>
      <c r="F1066" s="87"/>
      <c r="G1066" s="12"/>
      <c r="H1066" s="12"/>
      <c r="I1066" s="12"/>
      <c r="J1066" s="12"/>
      <c r="K1066" s="12"/>
      <c r="L1066" s="32" t="str">
        <f t="shared" si="44"/>
        <v/>
      </c>
    </row>
    <row r="1067" spans="2:12">
      <c r="B1067" s="87"/>
      <c r="C1067" s="87"/>
      <c r="D1067" s="87"/>
      <c r="E1067" s="87"/>
      <c r="F1067" s="87"/>
      <c r="G1067" s="12"/>
      <c r="H1067" s="12"/>
      <c r="I1067" s="12"/>
      <c r="J1067" s="12"/>
      <c r="K1067" s="12"/>
      <c r="L1067" s="32" t="str">
        <f t="shared" si="44"/>
        <v/>
      </c>
    </row>
    <row r="1068" spans="2:12">
      <c r="B1068" s="87"/>
      <c r="C1068" s="87"/>
      <c r="D1068" s="87"/>
      <c r="E1068" s="87"/>
      <c r="F1068" s="87"/>
      <c r="G1068" s="12"/>
      <c r="H1068" s="12"/>
      <c r="I1068" s="12"/>
      <c r="J1068" s="12"/>
      <c r="K1068" s="12"/>
      <c r="L1068" s="32" t="str">
        <f t="shared" si="44"/>
        <v/>
      </c>
    </row>
    <row r="1069" spans="2:12">
      <c r="B1069" s="87"/>
      <c r="C1069" s="87"/>
      <c r="D1069" s="87"/>
      <c r="E1069" s="87"/>
      <c r="F1069" s="87"/>
      <c r="G1069" s="12"/>
      <c r="H1069" s="12"/>
      <c r="I1069" s="12"/>
      <c r="J1069" s="12"/>
      <c r="K1069" s="12"/>
      <c r="L1069" s="32" t="str">
        <f t="shared" si="44"/>
        <v/>
      </c>
    </row>
    <row r="1070" spans="2:12">
      <c r="B1070" s="87"/>
      <c r="C1070" s="87"/>
      <c r="D1070" s="87"/>
      <c r="E1070" s="87"/>
      <c r="F1070" s="87"/>
      <c r="G1070" s="12"/>
      <c r="H1070" s="12"/>
      <c r="I1070" s="12"/>
      <c r="J1070" s="12"/>
      <c r="K1070" s="12"/>
      <c r="L1070" s="32" t="str">
        <f t="shared" si="44"/>
        <v/>
      </c>
    </row>
    <row r="1071" spans="2:12">
      <c r="B1071" s="87"/>
      <c r="C1071" s="87"/>
      <c r="D1071" s="87"/>
      <c r="E1071" s="87"/>
      <c r="F1071" s="87"/>
      <c r="G1071" s="118" t="s">
        <v>326</v>
      </c>
      <c r="H1071" s="118"/>
      <c r="I1071" s="118"/>
      <c r="J1071" s="118"/>
      <c r="K1071" s="118"/>
      <c r="L1071" s="32">
        <f>SUM(L1049:L1070)</f>
        <v>228</v>
      </c>
    </row>
    <row r="1073" spans="2:12">
      <c r="B1073" s="118" t="s">
        <v>333</v>
      </c>
      <c r="C1073" s="87" t="s">
        <v>402</v>
      </c>
      <c r="D1073" s="118" t="s">
        <v>17</v>
      </c>
      <c r="E1073" s="87" t="str">
        <f>'PPTO GENERAL'!B106</f>
        <v>5.1.6</v>
      </c>
      <c r="F1073" s="40" t="s">
        <v>335</v>
      </c>
      <c r="G1073" s="118" t="s">
        <v>336</v>
      </c>
      <c r="H1073" s="118" t="s">
        <v>352</v>
      </c>
      <c r="I1073" s="118"/>
      <c r="J1073" s="118"/>
      <c r="K1073" s="40" t="s">
        <v>338</v>
      </c>
      <c r="L1073" s="12" t="s">
        <v>34</v>
      </c>
    </row>
    <row r="1074" spans="2:12">
      <c r="B1074" s="118"/>
      <c r="C1074" s="87"/>
      <c r="D1074" s="118"/>
      <c r="E1074" s="87"/>
      <c r="F1074" s="87" t="str">
        <f>'PPTO GENERAL'!C106</f>
        <v>Enchape en porcelanato beige 60 x 60 cm (Suministro e instalación - Incluido todos los elementos)</v>
      </c>
      <c r="G1074" s="118"/>
      <c r="H1074" s="118"/>
      <c r="I1074" s="118"/>
      <c r="J1074" s="118"/>
      <c r="K1074" s="117" t="s">
        <v>339</v>
      </c>
      <c r="L1074" s="117" t="s">
        <v>340</v>
      </c>
    </row>
    <row r="1075" spans="2:12">
      <c r="B1075" s="118"/>
      <c r="C1075" s="87"/>
      <c r="D1075" s="118"/>
      <c r="E1075" s="87"/>
      <c r="F1075" s="87"/>
      <c r="G1075" s="118"/>
      <c r="H1075" s="25" t="s">
        <v>341</v>
      </c>
      <c r="I1075" s="25" t="s">
        <v>342</v>
      </c>
      <c r="J1075" s="25" t="s">
        <v>343</v>
      </c>
      <c r="K1075" s="117"/>
      <c r="L1075" s="117"/>
    </row>
    <row r="1076" spans="2:12">
      <c r="B1076" s="87"/>
      <c r="C1076" s="87"/>
      <c r="D1076" s="87"/>
      <c r="E1076" s="87"/>
      <c r="F1076" s="87"/>
      <c r="G1076" s="12" t="s">
        <v>357</v>
      </c>
      <c r="H1076" s="12"/>
      <c r="I1076" s="12">
        <v>1.5</v>
      </c>
      <c r="J1076" s="12">
        <v>2.7</v>
      </c>
      <c r="K1076" s="12">
        <v>6</v>
      </c>
      <c r="L1076" s="32">
        <f t="shared" ref="L1076:L1097" si="45">IF(COUNT(H1076:K1076),IF(COUNT(H1076),H1076,1)*IF(COUNT(I1076),I1076,1)*IF(COUNT(J1076),J1076,1)*IF(COUNT(K1076),K1076,1),"")</f>
        <v>24.300000000000004</v>
      </c>
    </row>
    <row r="1077" spans="2:12">
      <c r="B1077" s="87"/>
      <c r="C1077" s="87"/>
      <c r="D1077" s="87"/>
      <c r="E1077" s="87"/>
      <c r="F1077" s="87"/>
      <c r="G1077" s="12"/>
      <c r="H1077" s="12"/>
      <c r="I1077" s="12">
        <v>3.88</v>
      </c>
      <c r="J1077" s="12">
        <v>2.7</v>
      </c>
      <c r="K1077" s="12">
        <v>2</v>
      </c>
      <c r="L1077" s="32">
        <f t="shared" si="45"/>
        <v>20.952000000000002</v>
      </c>
    </row>
    <row r="1078" spans="2:12">
      <c r="B1078" s="87"/>
      <c r="C1078" s="87"/>
      <c r="D1078" s="87"/>
      <c r="E1078" s="87"/>
      <c r="F1078" s="87"/>
      <c r="G1078" s="12" t="s">
        <v>401</v>
      </c>
      <c r="H1078" s="12"/>
      <c r="I1078" s="12">
        <v>3.88</v>
      </c>
      <c r="J1078" s="12">
        <v>0.2</v>
      </c>
      <c r="K1078" s="12">
        <v>-1</v>
      </c>
      <c r="L1078" s="32">
        <f t="shared" ref="L1078:L1079" si="46">IF(COUNT(H1078:K1078),IF(COUNT(H1078),H1078,1)*IF(COUNT(I1078),I1078,1)*IF(COUNT(J1078),J1078,1)*IF(COUNT(K1078),K1078,1),"")</f>
        <v>-0.77600000000000002</v>
      </c>
    </row>
    <row r="1079" spans="2:12">
      <c r="B1079" s="87"/>
      <c r="C1079" s="87"/>
      <c r="D1079" s="87"/>
      <c r="E1079" s="87"/>
      <c r="F1079" s="87"/>
      <c r="G1079" s="12" t="s">
        <v>201</v>
      </c>
      <c r="H1079" s="12">
        <v>0.8</v>
      </c>
      <c r="I1079" s="12"/>
      <c r="J1079" s="12">
        <v>2.1</v>
      </c>
      <c r="K1079" s="12">
        <v>-3</v>
      </c>
      <c r="L1079" s="32">
        <f t="shared" si="46"/>
        <v>-5.0400000000000009</v>
      </c>
    </row>
    <row r="1080" spans="2:12">
      <c r="B1080" s="87"/>
      <c r="C1080" s="87"/>
      <c r="D1080" s="87"/>
      <c r="E1080" s="87"/>
      <c r="F1080" s="87"/>
      <c r="G1080" s="12"/>
      <c r="H1080" s="12"/>
      <c r="I1080" s="12"/>
      <c r="J1080" s="12"/>
      <c r="K1080" s="12"/>
      <c r="L1080" s="32" t="str">
        <f t="shared" si="45"/>
        <v/>
      </c>
    </row>
    <row r="1081" spans="2:12">
      <c r="B1081" s="87"/>
      <c r="C1081" s="87"/>
      <c r="D1081" s="87"/>
      <c r="E1081" s="87"/>
      <c r="F1081" s="87"/>
      <c r="G1081" s="12"/>
      <c r="H1081" s="12"/>
      <c r="I1081" s="12"/>
      <c r="J1081" s="12"/>
      <c r="K1081" s="12"/>
      <c r="L1081" s="32" t="str">
        <f t="shared" si="45"/>
        <v/>
      </c>
    </row>
    <row r="1082" spans="2:12">
      <c r="B1082" s="87"/>
      <c r="C1082" s="87"/>
      <c r="D1082" s="87"/>
      <c r="E1082" s="87"/>
      <c r="F1082" s="87"/>
      <c r="G1082" s="12"/>
      <c r="H1082" s="12"/>
      <c r="I1082" s="12"/>
      <c r="J1082" s="12"/>
      <c r="K1082" s="12"/>
      <c r="L1082" s="32" t="str">
        <f t="shared" si="45"/>
        <v/>
      </c>
    </row>
    <row r="1083" spans="2:12">
      <c r="B1083" s="87"/>
      <c r="C1083" s="87"/>
      <c r="D1083" s="87"/>
      <c r="E1083" s="87"/>
      <c r="F1083" s="87"/>
      <c r="G1083" s="12"/>
      <c r="H1083" s="12"/>
      <c r="I1083" s="12"/>
      <c r="J1083" s="12"/>
      <c r="K1083" s="12"/>
      <c r="L1083" s="32" t="str">
        <f t="shared" si="45"/>
        <v/>
      </c>
    </row>
    <row r="1084" spans="2:12">
      <c r="B1084" s="87"/>
      <c r="C1084" s="87"/>
      <c r="D1084" s="87"/>
      <c r="E1084" s="87"/>
      <c r="F1084" s="87"/>
      <c r="G1084" s="12"/>
      <c r="H1084" s="12"/>
      <c r="I1084" s="12"/>
      <c r="J1084" s="12"/>
      <c r="K1084" s="12"/>
      <c r="L1084" s="32" t="str">
        <f t="shared" si="45"/>
        <v/>
      </c>
    </row>
    <row r="1085" spans="2:12">
      <c r="B1085" s="87"/>
      <c r="C1085" s="87"/>
      <c r="D1085" s="87"/>
      <c r="E1085" s="87"/>
      <c r="F1085" s="87"/>
      <c r="G1085" s="12"/>
      <c r="H1085" s="12"/>
      <c r="I1085" s="12"/>
      <c r="J1085" s="12"/>
      <c r="K1085" s="12"/>
      <c r="L1085" s="32" t="str">
        <f t="shared" si="45"/>
        <v/>
      </c>
    </row>
    <row r="1086" spans="2:12">
      <c r="B1086" s="87"/>
      <c r="C1086" s="87"/>
      <c r="D1086" s="87"/>
      <c r="E1086" s="87"/>
      <c r="F1086" s="87"/>
      <c r="G1086" s="12"/>
      <c r="H1086" s="12"/>
      <c r="I1086" s="12"/>
      <c r="J1086" s="12"/>
      <c r="K1086" s="12"/>
      <c r="L1086" s="32" t="str">
        <f t="shared" si="45"/>
        <v/>
      </c>
    </row>
    <row r="1087" spans="2:12">
      <c r="B1087" s="87"/>
      <c r="C1087" s="87"/>
      <c r="D1087" s="87"/>
      <c r="E1087" s="87"/>
      <c r="F1087" s="87"/>
      <c r="G1087" s="12"/>
      <c r="H1087" s="12"/>
      <c r="I1087" s="12"/>
      <c r="J1087" s="12"/>
      <c r="K1087" s="12"/>
      <c r="L1087" s="32" t="str">
        <f t="shared" si="45"/>
        <v/>
      </c>
    </row>
    <row r="1088" spans="2:12">
      <c r="B1088" s="87"/>
      <c r="C1088" s="87"/>
      <c r="D1088" s="87"/>
      <c r="E1088" s="87"/>
      <c r="F1088" s="87"/>
      <c r="G1088" s="12"/>
      <c r="H1088" s="12"/>
      <c r="I1088" s="12"/>
      <c r="J1088" s="12"/>
      <c r="K1088" s="12"/>
      <c r="L1088" s="32" t="str">
        <f t="shared" si="45"/>
        <v/>
      </c>
    </row>
    <row r="1089" spans="2:12">
      <c r="B1089" s="87"/>
      <c r="C1089" s="87"/>
      <c r="D1089" s="87"/>
      <c r="E1089" s="87"/>
      <c r="F1089" s="87"/>
      <c r="G1089" s="12"/>
      <c r="H1089" s="12"/>
      <c r="I1089" s="12"/>
      <c r="J1089" s="12"/>
      <c r="K1089" s="12"/>
      <c r="L1089" s="32" t="str">
        <f t="shared" si="45"/>
        <v/>
      </c>
    </row>
    <row r="1090" spans="2:12">
      <c r="B1090" s="87"/>
      <c r="C1090" s="87"/>
      <c r="D1090" s="87"/>
      <c r="E1090" s="87"/>
      <c r="F1090" s="87"/>
      <c r="G1090" s="12"/>
      <c r="H1090" s="12"/>
      <c r="I1090" s="12"/>
      <c r="J1090" s="12"/>
      <c r="K1090" s="12"/>
      <c r="L1090" s="32" t="str">
        <f t="shared" si="45"/>
        <v/>
      </c>
    </row>
    <row r="1091" spans="2:12">
      <c r="B1091" s="87"/>
      <c r="C1091" s="87"/>
      <c r="D1091" s="87"/>
      <c r="E1091" s="87"/>
      <c r="F1091" s="87"/>
      <c r="G1091" s="12"/>
      <c r="H1091" s="12"/>
      <c r="I1091" s="12"/>
      <c r="J1091" s="12"/>
      <c r="K1091" s="12"/>
      <c r="L1091" s="32" t="str">
        <f t="shared" si="45"/>
        <v/>
      </c>
    </row>
    <row r="1092" spans="2:12">
      <c r="B1092" s="87"/>
      <c r="C1092" s="87"/>
      <c r="D1092" s="87"/>
      <c r="E1092" s="87"/>
      <c r="F1092" s="87"/>
      <c r="G1092" s="12"/>
      <c r="H1092" s="12"/>
      <c r="I1092" s="12"/>
      <c r="J1092" s="12"/>
      <c r="K1092" s="12"/>
      <c r="L1092" s="32" t="str">
        <f t="shared" si="45"/>
        <v/>
      </c>
    </row>
    <row r="1093" spans="2:12">
      <c r="B1093" s="87"/>
      <c r="C1093" s="87"/>
      <c r="D1093" s="87"/>
      <c r="E1093" s="87"/>
      <c r="F1093" s="87"/>
      <c r="G1093" s="12"/>
      <c r="H1093" s="12"/>
      <c r="I1093" s="12"/>
      <c r="J1093" s="12"/>
      <c r="K1093" s="12"/>
      <c r="L1093" s="32" t="str">
        <f t="shared" si="45"/>
        <v/>
      </c>
    </row>
    <row r="1094" spans="2:12">
      <c r="B1094" s="87"/>
      <c r="C1094" s="87"/>
      <c r="D1094" s="87"/>
      <c r="E1094" s="87"/>
      <c r="F1094" s="87"/>
      <c r="G1094" s="12"/>
      <c r="H1094" s="12"/>
      <c r="I1094" s="12"/>
      <c r="J1094" s="12"/>
      <c r="K1094" s="12"/>
      <c r="L1094" s="32" t="str">
        <f t="shared" si="45"/>
        <v/>
      </c>
    </row>
    <row r="1095" spans="2:12">
      <c r="B1095" s="87"/>
      <c r="C1095" s="87"/>
      <c r="D1095" s="87"/>
      <c r="E1095" s="87"/>
      <c r="F1095" s="87"/>
      <c r="G1095" s="12"/>
      <c r="H1095" s="12"/>
      <c r="I1095" s="12"/>
      <c r="J1095" s="12"/>
      <c r="K1095" s="12"/>
      <c r="L1095" s="32" t="str">
        <f t="shared" si="45"/>
        <v/>
      </c>
    </row>
    <row r="1096" spans="2:12">
      <c r="B1096" s="87"/>
      <c r="C1096" s="87"/>
      <c r="D1096" s="87"/>
      <c r="E1096" s="87"/>
      <c r="F1096" s="87"/>
      <c r="G1096" s="12"/>
      <c r="H1096" s="12"/>
      <c r="I1096" s="12"/>
      <c r="J1096" s="12"/>
      <c r="K1096" s="12"/>
      <c r="L1096" s="32" t="str">
        <f t="shared" si="45"/>
        <v/>
      </c>
    </row>
    <row r="1097" spans="2:12">
      <c r="B1097" s="87"/>
      <c r="C1097" s="87"/>
      <c r="D1097" s="87"/>
      <c r="E1097" s="87"/>
      <c r="F1097" s="87"/>
      <c r="G1097" s="12"/>
      <c r="H1097" s="12"/>
      <c r="I1097" s="12"/>
      <c r="J1097" s="12"/>
      <c r="K1097" s="12"/>
      <c r="L1097" s="32" t="str">
        <f t="shared" si="45"/>
        <v/>
      </c>
    </row>
    <row r="1098" spans="2:12">
      <c r="B1098" s="87"/>
      <c r="C1098" s="87"/>
      <c r="D1098" s="87"/>
      <c r="E1098" s="87"/>
      <c r="F1098" s="87"/>
      <c r="G1098" s="118" t="s">
        <v>326</v>
      </c>
      <c r="H1098" s="118"/>
      <c r="I1098" s="118"/>
      <c r="J1098" s="118"/>
      <c r="K1098" s="118"/>
      <c r="L1098" s="32">
        <f>SUM(L1076:L1097)</f>
        <v>39.436000000000007</v>
      </c>
    </row>
    <row r="1100" spans="2:12">
      <c r="B1100" s="118" t="s">
        <v>333</v>
      </c>
      <c r="C1100" s="87" t="s">
        <v>402</v>
      </c>
      <c r="D1100" s="118" t="s">
        <v>17</v>
      </c>
      <c r="E1100" s="87" t="str">
        <f>'PPTO GENERAL'!B107</f>
        <v>5.1.7</v>
      </c>
      <c r="F1100" s="40" t="s">
        <v>335</v>
      </c>
      <c r="G1100" s="118" t="s">
        <v>336</v>
      </c>
      <c r="H1100" s="118" t="s">
        <v>352</v>
      </c>
      <c r="I1100" s="118"/>
      <c r="J1100" s="118"/>
      <c r="K1100" s="40" t="s">
        <v>338</v>
      </c>
      <c r="L1100" s="12" t="s">
        <v>38</v>
      </c>
    </row>
    <row r="1101" spans="2:12">
      <c r="B1101" s="118"/>
      <c r="C1101" s="87"/>
      <c r="D1101" s="118"/>
      <c r="E1101" s="87"/>
      <c r="F1101" s="87" t="str">
        <f>'PPTO GENERAL'!C107</f>
        <v>Cenefa en gravilla color gris</v>
      </c>
      <c r="G1101" s="118"/>
      <c r="H1101" s="118"/>
      <c r="I1101" s="118"/>
      <c r="J1101" s="118"/>
      <c r="K1101" s="117" t="s">
        <v>339</v>
      </c>
      <c r="L1101" s="117" t="s">
        <v>340</v>
      </c>
    </row>
    <row r="1102" spans="2:12">
      <c r="B1102" s="118"/>
      <c r="C1102" s="87"/>
      <c r="D1102" s="118"/>
      <c r="E1102" s="87"/>
      <c r="F1102" s="87"/>
      <c r="G1102" s="118"/>
      <c r="H1102" s="25" t="s">
        <v>341</v>
      </c>
      <c r="I1102" s="25" t="s">
        <v>342</v>
      </c>
      <c r="J1102" s="25" t="s">
        <v>343</v>
      </c>
      <c r="K1102" s="117"/>
      <c r="L1102" s="117"/>
    </row>
    <row r="1103" spans="2:12">
      <c r="B1103" s="87"/>
      <c r="C1103" s="87"/>
      <c r="D1103" s="87"/>
      <c r="E1103" s="87"/>
      <c r="F1103" s="87"/>
      <c r="G1103" s="12"/>
      <c r="H1103" s="12"/>
      <c r="I1103" s="45">
        <v>1.39</v>
      </c>
      <c r="J1103" s="12"/>
      <c r="K1103" s="12">
        <v>2</v>
      </c>
      <c r="L1103" s="32">
        <f t="shared" ref="L1103:L1124" si="47">IF(COUNT(H1103:K1103),IF(COUNT(H1103),H1103,1)*IF(COUNT(I1103),I1103,1)*IF(COUNT(J1103),J1103,1)*IF(COUNT(K1103),K1103,1),"")</f>
        <v>2.78</v>
      </c>
    </row>
    <row r="1104" spans="2:12">
      <c r="B1104" s="87"/>
      <c r="C1104" s="87"/>
      <c r="D1104" s="87"/>
      <c r="E1104" s="87"/>
      <c r="F1104" s="87"/>
      <c r="G1104" s="12"/>
      <c r="H1104" s="12"/>
      <c r="I1104" s="46">
        <v>1.55</v>
      </c>
      <c r="J1104" s="12"/>
      <c r="K1104" s="12"/>
      <c r="L1104" s="32">
        <f t="shared" si="47"/>
        <v>1.55</v>
      </c>
    </row>
    <row r="1105" spans="2:12">
      <c r="B1105" s="87"/>
      <c r="C1105" s="87"/>
      <c r="D1105" s="87"/>
      <c r="E1105" s="87"/>
      <c r="F1105" s="87"/>
      <c r="G1105" s="42"/>
      <c r="H1105" s="12"/>
      <c r="I1105" s="46">
        <v>3.53</v>
      </c>
      <c r="J1105" s="12"/>
      <c r="K1105" s="12"/>
      <c r="L1105" s="32">
        <f t="shared" si="47"/>
        <v>3.53</v>
      </c>
    </row>
    <row r="1106" spans="2:12">
      <c r="B1106" s="87"/>
      <c r="C1106" s="87"/>
      <c r="D1106" s="87"/>
      <c r="E1106" s="87"/>
      <c r="F1106" s="87"/>
      <c r="G1106" s="12"/>
      <c r="H1106" s="12"/>
      <c r="I1106" s="46">
        <v>3.59</v>
      </c>
      <c r="J1106" s="12"/>
      <c r="K1106" s="12"/>
      <c r="L1106" s="32">
        <f t="shared" si="47"/>
        <v>3.59</v>
      </c>
    </row>
    <row r="1107" spans="2:12">
      <c r="B1107" s="87"/>
      <c r="C1107" s="87"/>
      <c r="D1107" s="87"/>
      <c r="E1107" s="87"/>
      <c r="F1107" s="87"/>
      <c r="G1107" s="42"/>
      <c r="H1107" s="12"/>
      <c r="I1107" s="46">
        <v>3.43</v>
      </c>
      <c r="J1107" s="12"/>
      <c r="K1107" s="12">
        <v>5</v>
      </c>
      <c r="L1107" s="32">
        <f t="shared" si="47"/>
        <v>17.150000000000002</v>
      </c>
    </row>
    <row r="1108" spans="2:12">
      <c r="B1108" s="87"/>
      <c r="C1108" s="87"/>
      <c r="D1108" s="87"/>
      <c r="E1108" s="87"/>
      <c r="F1108" s="87"/>
      <c r="G1108" s="12"/>
      <c r="H1108" s="12"/>
      <c r="I1108" s="46">
        <v>1.38</v>
      </c>
      <c r="J1108" s="12"/>
      <c r="K1108" s="12">
        <v>2</v>
      </c>
      <c r="L1108" s="32">
        <f t="shared" si="47"/>
        <v>2.76</v>
      </c>
    </row>
    <row r="1109" spans="2:12">
      <c r="B1109" s="87"/>
      <c r="C1109" s="87"/>
      <c r="D1109" s="87"/>
      <c r="E1109" s="87"/>
      <c r="F1109" s="87"/>
      <c r="G1109" s="42"/>
      <c r="H1109" s="12"/>
      <c r="I1109" s="46">
        <v>1.85</v>
      </c>
      <c r="J1109" s="12"/>
      <c r="K1109" s="12"/>
      <c r="L1109" s="32">
        <f t="shared" si="47"/>
        <v>1.85</v>
      </c>
    </row>
    <row r="1110" spans="2:12">
      <c r="B1110" s="87"/>
      <c r="C1110" s="87"/>
      <c r="D1110" s="87"/>
      <c r="E1110" s="87"/>
      <c r="F1110" s="87"/>
      <c r="G1110" s="12"/>
      <c r="H1110" s="12"/>
      <c r="I1110" s="46">
        <v>2.06</v>
      </c>
      <c r="J1110" s="12"/>
      <c r="K1110" s="12"/>
      <c r="L1110" s="32">
        <f t="shared" si="47"/>
        <v>2.06</v>
      </c>
    </row>
    <row r="1111" spans="2:12">
      <c r="B1111" s="87"/>
      <c r="C1111" s="87"/>
      <c r="D1111" s="87"/>
      <c r="E1111" s="87"/>
      <c r="F1111" s="87"/>
      <c r="G1111" s="12"/>
      <c r="H1111" s="12"/>
      <c r="I1111" s="46">
        <v>1.1100000000000001</v>
      </c>
      <c r="J1111" s="12"/>
      <c r="K1111" s="12"/>
      <c r="L1111" s="32">
        <f t="shared" si="47"/>
        <v>1.1100000000000001</v>
      </c>
    </row>
    <row r="1112" spans="2:12">
      <c r="B1112" s="87"/>
      <c r="C1112" s="87"/>
      <c r="D1112" s="87"/>
      <c r="E1112" s="87"/>
      <c r="F1112" s="87"/>
      <c r="G1112" s="12"/>
      <c r="H1112" s="12"/>
      <c r="I1112" s="46">
        <v>0.68</v>
      </c>
      <c r="J1112" s="12"/>
      <c r="K1112" s="12"/>
      <c r="L1112" s="32">
        <f t="shared" si="47"/>
        <v>0.68</v>
      </c>
    </row>
    <row r="1113" spans="2:12">
      <c r="B1113" s="87"/>
      <c r="C1113" s="87"/>
      <c r="D1113" s="87"/>
      <c r="E1113" s="87"/>
      <c r="F1113" s="87"/>
      <c r="G1113" s="12"/>
      <c r="H1113" s="12"/>
      <c r="I1113" s="46">
        <v>2.09</v>
      </c>
      <c r="J1113" s="12"/>
      <c r="K1113" s="12"/>
      <c r="L1113" s="32">
        <f t="shared" si="47"/>
        <v>2.09</v>
      </c>
    </row>
    <row r="1114" spans="2:12">
      <c r="B1114" s="87"/>
      <c r="C1114" s="87"/>
      <c r="D1114" s="87"/>
      <c r="E1114" s="87"/>
      <c r="F1114" s="87"/>
      <c r="G1114" s="12"/>
      <c r="H1114" s="12"/>
      <c r="I1114" s="46">
        <v>2.2999999999999998</v>
      </c>
      <c r="J1114" s="12"/>
      <c r="K1114" s="12"/>
      <c r="L1114" s="32">
        <f t="shared" si="47"/>
        <v>2.2999999999999998</v>
      </c>
    </row>
    <row r="1115" spans="2:12">
      <c r="B1115" s="87"/>
      <c r="C1115" s="87"/>
      <c r="D1115" s="87"/>
      <c r="E1115" s="87"/>
      <c r="F1115" s="87"/>
      <c r="G1115" s="12"/>
      <c r="H1115" s="12"/>
      <c r="I1115" s="12"/>
      <c r="J1115" s="12"/>
      <c r="K1115" s="12"/>
      <c r="L1115" s="32" t="str">
        <f t="shared" si="47"/>
        <v/>
      </c>
    </row>
    <row r="1116" spans="2:12">
      <c r="B1116" s="87"/>
      <c r="C1116" s="87"/>
      <c r="D1116" s="87"/>
      <c r="E1116" s="87"/>
      <c r="F1116" s="87"/>
      <c r="G1116" s="12"/>
      <c r="H1116" s="12"/>
      <c r="I1116" s="12"/>
      <c r="J1116" s="12"/>
      <c r="K1116" s="12"/>
      <c r="L1116" s="32" t="str">
        <f t="shared" si="47"/>
        <v/>
      </c>
    </row>
    <row r="1117" spans="2:12">
      <c r="B1117" s="87"/>
      <c r="C1117" s="87"/>
      <c r="D1117" s="87"/>
      <c r="E1117" s="87"/>
      <c r="F1117" s="87"/>
      <c r="G1117" s="12"/>
      <c r="H1117" s="12"/>
      <c r="I1117" s="12"/>
      <c r="J1117" s="12"/>
      <c r="K1117" s="12"/>
      <c r="L1117" s="32" t="str">
        <f t="shared" si="47"/>
        <v/>
      </c>
    </row>
    <row r="1118" spans="2:12">
      <c r="B1118" s="87"/>
      <c r="C1118" s="87"/>
      <c r="D1118" s="87"/>
      <c r="E1118" s="87"/>
      <c r="F1118" s="87"/>
      <c r="G1118" s="12"/>
      <c r="H1118" s="42"/>
      <c r="I1118" s="12"/>
      <c r="J1118" s="12"/>
      <c r="K1118" s="12"/>
      <c r="L1118" s="32" t="str">
        <f t="shared" si="47"/>
        <v/>
      </c>
    </row>
    <row r="1119" spans="2:12">
      <c r="B1119" s="87"/>
      <c r="C1119" s="87"/>
      <c r="D1119" s="87"/>
      <c r="E1119" s="87"/>
      <c r="F1119" s="87"/>
      <c r="G1119" s="12"/>
      <c r="H1119" s="12"/>
      <c r="I1119" s="12"/>
      <c r="J1119" s="12"/>
      <c r="K1119" s="12"/>
      <c r="L1119" s="32" t="str">
        <f t="shared" si="47"/>
        <v/>
      </c>
    </row>
    <row r="1120" spans="2:12">
      <c r="B1120" s="87"/>
      <c r="C1120" s="87"/>
      <c r="D1120" s="87"/>
      <c r="E1120" s="87"/>
      <c r="F1120" s="87"/>
      <c r="G1120" s="12"/>
      <c r="H1120" s="12"/>
      <c r="I1120" s="12"/>
      <c r="J1120" s="12"/>
      <c r="K1120" s="12"/>
      <c r="L1120" s="32" t="str">
        <f t="shared" si="47"/>
        <v/>
      </c>
    </row>
    <row r="1121" spans="2:12">
      <c r="B1121" s="87"/>
      <c r="C1121" s="87"/>
      <c r="D1121" s="87"/>
      <c r="E1121" s="87"/>
      <c r="F1121" s="87"/>
      <c r="G1121" s="12"/>
      <c r="H1121" s="12"/>
      <c r="I1121" s="12"/>
      <c r="J1121" s="12"/>
      <c r="K1121" s="12"/>
      <c r="L1121" s="32" t="str">
        <f t="shared" si="47"/>
        <v/>
      </c>
    </row>
    <row r="1122" spans="2:12">
      <c r="B1122" s="87"/>
      <c r="C1122" s="87"/>
      <c r="D1122" s="87"/>
      <c r="E1122" s="87"/>
      <c r="F1122" s="87"/>
      <c r="G1122" s="12"/>
      <c r="H1122" s="12"/>
      <c r="I1122" s="12"/>
      <c r="J1122" s="12"/>
      <c r="K1122" s="12"/>
      <c r="L1122" s="32" t="str">
        <f t="shared" si="47"/>
        <v/>
      </c>
    </row>
    <row r="1123" spans="2:12">
      <c r="B1123" s="87"/>
      <c r="C1123" s="87"/>
      <c r="D1123" s="87"/>
      <c r="E1123" s="87"/>
      <c r="F1123" s="87"/>
      <c r="G1123" s="12"/>
      <c r="H1123" s="12"/>
      <c r="I1123" s="12"/>
      <c r="J1123" s="12"/>
      <c r="K1123" s="12"/>
      <c r="L1123" s="32" t="str">
        <f t="shared" si="47"/>
        <v/>
      </c>
    </row>
    <row r="1124" spans="2:12">
      <c r="B1124" s="87"/>
      <c r="C1124" s="87"/>
      <c r="D1124" s="87"/>
      <c r="E1124" s="87"/>
      <c r="F1124" s="87"/>
      <c r="G1124" s="12"/>
      <c r="H1124" s="12"/>
      <c r="I1124" s="12"/>
      <c r="J1124" s="12"/>
      <c r="K1124" s="12"/>
      <c r="L1124" s="32" t="str">
        <f t="shared" si="47"/>
        <v/>
      </c>
    </row>
    <row r="1125" spans="2:12">
      <c r="B1125" s="87"/>
      <c r="C1125" s="87"/>
      <c r="D1125" s="87"/>
      <c r="E1125" s="87"/>
      <c r="F1125" s="87"/>
      <c r="G1125" s="118" t="s">
        <v>326</v>
      </c>
      <c r="H1125" s="118"/>
      <c r="I1125" s="118"/>
      <c r="J1125" s="118"/>
      <c r="K1125" s="118"/>
      <c r="L1125" s="32">
        <f>SUM(L1103:L1124)</f>
        <v>41.45</v>
      </c>
    </row>
    <row r="1127" spans="2:12">
      <c r="B1127" s="118" t="s">
        <v>333</v>
      </c>
      <c r="C1127" s="87" t="s">
        <v>402</v>
      </c>
      <c r="D1127" s="118" t="s">
        <v>17</v>
      </c>
      <c r="E1127" s="87" t="str">
        <f>'PPTO GENERAL'!B108</f>
        <v>5.1.8</v>
      </c>
      <c r="F1127" s="40" t="s">
        <v>335</v>
      </c>
      <c r="G1127" s="118" t="s">
        <v>336</v>
      </c>
      <c r="H1127" s="118" t="s">
        <v>352</v>
      </c>
      <c r="I1127" s="118"/>
      <c r="J1127" s="118"/>
      <c r="K1127" s="40" t="s">
        <v>338</v>
      </c>
      <c r="L1127" s="12" t="s">
        <v>34</v>
      </c>
    </row>
    <row r="1128" spans="2:12">
      <c r="B1128" s="118"/>
      <c r="C1128" s="87"/>
      <c r="D1128" s="118"/>
      <c r="E1128" s="87"/>
      <c r="F1128" s="87" t="str">
        <f>'PPTO GENERAL'!C108</f>
        <v>Suministro e instalación de Piedra muñeca bogotana pulida (600 x 400 x 60 mm). Incluye mortero 1:4 E= 6 cm</v>
      </c>
      <c r="G1128" s="118"/>
      <c r="H1128" s="118"/>
      <c r="I1128" s="118"/>
      <c r="J1128" s="118"/>
      <c r="K1128" s="117" t="s">
        <v>339</v>
      </c>
      <c r="L1128" s="117" t="s">
        <v>340</v>
      </c>
    </row>
    <row r="1129" spans="2:12">
      <c r="B1129" s="118"/>
      <c r="C1129" s="87"/>
      <c r="D1129" s="118"/>
      <c r="E1129" s="87"/>
      <c r="F1129" s="87"/>
      <c r="G1129" s="118"/>
      <c r="H1129" s="25" t="s">
        <v>341</v>
      </c>
      <c r="I1129" s="25" t="s">
        <v>342</v>
      </c>
      <c r="J1129" s="25" t="s">
        <v>343</v>
      </c>
      <c r="K1129" s="117"/>
      <c r="L1129" s="117"/>
    </row>
    <row r="1130" spans="2:12">
      <c r="B1130" s="87"/>
      <c r="C1130" s="87"/>
      <c r="D1130" s="87"/>
      <c r="E1130" s="87"/>
      <c r="F1130" s="87"/>
      <c r="G1130" s="12" t="s">
        <v>407</v>
      </c>
      <c r="H1130" s="12"/>
      <c r="I1130" s="12">
        <f>11.32+0.3</f>
        <v>11.620000000000001</v>
      </c>
      <c r="J1130" s="12">
        <v>2.7</v>
      </c>
      <c r="K1130" s="12"/>
      <c r="L1130" s="32">
        <f t="shared" ref="L1130" si="48">IF(COUNT(H1130:K1130),IF(COUNT(H1130),H1130,1)*IF(COUNT(I1130),I1130,1)*IF(COUNT(J1130),J1130,1)*IF(COUNT(K1130),K1130,1),"")</f>
        <v>31.374000000000006</v>
      </c>
    </row>
    <row r="1131" spans="2:12">
      <c r="B1131" s="87"/>
      <c r="C1131" s="87"/>
      <c r="D1131" s="87"/>
      <c r="E1131" s="87"/>
      <c r="F1131" s="87"/>
      <c r="G1131" s="12" t="s">
        <v>211</v>
      </c>
      <c r="H1131" s="12">
        <v>1.1000000000000001</v>
      </c>
      <c r="I1131" s="12"/>
      <c r="J1131" s="12">
        <v>1.71</v>
      </c>
      <c r="K1131" s="12">
        <v>-1</v>
      </c>
      <c r="L1131" s="32">
        <f>IF(COUNT(H1131:K1131),IF(COUNT(H1131),H1131,1)*IF(COUNT(I1131),I1131,1)*IF(COUNT(J1131),J1131,1)*IF(COUNT(K1131),K1131,1),"")</f>
        <v>-1.881</v>
      </c>
    </row>
    <row r="1132" spans="2:12">
      <c r="B1132" s="87"/>
      <c r="C1132" s="87"/>
      <c r="D1132" s="87"/>
      <c r="E1132" s="87"/>
      <c r="F1132" s="87"/>
      <c r="G1132" s="12"/>
      <c r="H1132" s="12">
        <v>1.2</v>
      </c>
      <c r="I1132" s="12"/>
      <c r="J1132" s="12">
        <v>1.37</v>
      </c>
      <c r="K1132" s="12">
        <v>-1</v>
      </c>
      <c r="L1132" s="32">
        <f>IF(COUNT(H1132:K1132),IF(COUNT(H1132),H1132,1)*IF(COUNT(I1132),I1132,1)*IF(COUNT(J1132),J1132,1)*IF(COUNT(K1132),K1132,1),"")</f>
        <v>-1.6440000000000001</v>
      </c>
    </row>
    <row r="1133" spans="2:12">
      <c r="B1133" s="87"/>
      <c r="C1133" s="87"/>
      <c r="D1133" s="87"/>
      <c r="E1133" s="87"/>
      <c r="F1133" s="87"/>
      <c r="G1133" s="12"/>
      <c r="H1133" s="12">
        <v>1.05</v>
      </c>
      <c r="I1133" s="12"/>
      <c r="J1133" s="12">
        <v>1.37</v>
      </c>
      <c r="K1133" s="12">
        <v>-1</v>
      </c>
      <c r="L1133" s="32">
        <f>IF(COUNT(H1133:K1133),IF(COUNT(H1133),H1133,1)*IF(COUNT(I1133),I1133,1)*IF(COUNT(J1133),J1133,1)*IF(COUNT(K1133),K1133,1),"")</f>
        <v>-1.4385000000000001</v>
      </c>
    </row>
    <row r="1134" spans="2:12">
      <c r="B1134" s="87"/>
      <c r="C1134" s="87"/>
      <c r="D1134" s="87"/>
      <c r="E1134" s="87"/>
      <c r="F1134" s="87"/>
      <c r="G1134" s="12"/>
      <c r="H1134" s="12">
        <v>1.0900000000000001</v>
      </c>
      <c r="I1134" s="12"/>
      <c r="J1134" s="12">
        <v>1.37</v>
      </c>
      <c r="K1134" s="12">
        <v>-2</v>
      </c>
      <c r="L1134" s="32">
        <f>IF(COUNT(H1134:K1134),IF(COUNT(H1134),H1134,1)*IF(COUNT(I1134),I1134,1)*IF(COUNT(J1134),J1134,1)*IF(COUNT(K1134),K1134,1),"")</f>
        <v>-2.9866000000000006</v>
      </c>
    </row>
    <row r="1135" spans="2:12">
      <c r="B1135" s="87"/>
      <c r="C1135" s="87"/>
      <c r="D1135" s="87"/>
      <c r="E1135" s="87"/>
      <c r="F1135" s="87"/>
      <c r="G1135" s="12"/>
      <c r="H1135" s="12">
        <v>1.24</v>
      </c>
      <c r="I1135" s="12"/>
      <c r="J1135" s="12">
        <v>1.37</v>
      </c>
      <c r="K1135" s="12">
        <v>-1</v>
      </c>
      <c r="L1135" s="32">
        <f>IF(COUNT(H1135:K1135),IF(COUNT(H1135),H1135,1)*IF(COUNT(I1135),I1135,1)*IF(COUNT(J1135),J1135,1)*IF(COUNT(K1135),K1135,1),"")</f>
        <v>-1.6988000000000001</v>
      </c>
    </row>
    <row r="1136" spans="2:12">
      <c r="B1136" s="87"/>
      <c r="C1136" s="87"/>
      <c r="D1136" s="87"/>
      <c r="E1136" s="87"/>
      <c r="F1136" s="87"/>
      <c r="G1136" s="12" t="s">
        <v>401</v>
      </c>
      <c r="H1136" s="12">
        <v>3.35</v>
      </c>
      <c r="I1136" s="12"/>
      <c r="J1136" s="12">
        <v>0.2</v>
      </c>
      <c r="K1136" s="12">
        <v>-1</v>
      </c>
      <c r="L1136" s="32">
        <f t="shared" ref="L1136:L1137" si="49">IF(COUNT(H1136:K1136),IF(COUNT(H1136),H1136,1)*IF(COUNT(I1136),I1136,1)*IF(COUNT(J1136),J1136,1)*IF(COUNT(K1136),K1136,1),"")</f>
        <v>-0.67</v>
      </c>
    </row>
    <row r="1137" spans="2:12">
      <c r="B1137" s="87"/>
      <c r="C1137" s="87"/>
      <c r="D1137" s="87"/>
      <c r="E1137" s="87"/>
      <c r="F1137" s="87"/>
      <c r="G1137" s="12"/>
      <c r="H1137" s="12">
        <v>3.42</v>
      </c>
      <c r="I1137" s="12"/>
      <c r="J1137" s="12">
        <v>0.2</v>
      </c>
      <c r="K1137" s="12">
        <v>-1</v>
      </c>
      <c r="L1137" s="32">
        <f t="shared" si="49"/>
        <v>-0.68400000000000005</v>
      </c>
    </row>
    <row r="1138" spans="2:12">
      <c r="B1138" s="87"/>
      <c r="C1138" s="87"/>
      <c r="D1138" s="87"/>
      <c r="E1138" s="87"/>
      <c r="F1138" s="87"/>
      <c r="G1138" s="12"/>
      <c r="H1138" s="12"/>
      <c r="I1138" s="12"/>
      <c r="J1138" s="12"/>
      <c r="K1138" s="12"/>
      <c r="L1138" s="32" t="str">
        <f t="shared" ref="L1138:L1151" si="50">IF(COUNT(H1138:K1138),IF(COUNT(H1138),H1138,1)*IF(COUNT(I1138),I1138,1)*IF(COUNT(J1138),J1138,1)*IF(COUNT(K1138),K1138,1),"")</f>
        <v/>
      </c>
    </row>
    <row r="1139" spans="2:12">
      <c r="B1139" s="87"/>
      <c r="C1139" s="87"/>
      <c r="D1139" s="87"/>
      <c r="E1139" s="87"/>
      <c r="F1139" s="87"/>
      <c r="G1139" s="12"/>
      <c r="H1139" s="12"/>
      <c r="I1139" s="12"/>
      <c r="J1139" s="12"/>
      <c r="K1139" s="12"/>
      <c r="L1139" s="32" t="str">
        <f t="shared" si="50"/>
        <v/>
      </c>
    </row>
    <row r="1140" spans="2:12">
      <c r="B1140" s="87"/>
      <c r="C1140" s="87"/>
      <c r="D1140" s="87"/>
      <c r="E1140" s="87"/>
      <c r="F1140" s="87"/>
      <c r="G1140" s="12"/>
      <c r="H1140" s="12"/>
      <c r="I1140" s="12"/>
      <c r="J1140" s="12"/>
      <c r="K1140" s="12"/>
      <c r="L1140" s="32" t="str">
        <f t="shared" si="50"/>
        <v/>
      </c>
    </row>
    <row r="1141" spans="2:12">
      <c r="B1141" s="87"/>
      <c r="C1141" s="87"/>
      <c r="D1141" s="87"/>
      <c r="E1141" s="87"/>
      <c r="F1141" s="87"/>
      <c r="G1141" s="12"/>
      <c r="H1141" s="12"/>
      <c r="I1141" s="12"/>
      <c r="J1141" s="12"/>
      <c r="K1141" s="12"/>
      <c r="L1141" s="32" t="str">
        <f t="shared" si="50"/>
        <v/>
      </c>
    </row>
    <row r="1142" spans="2:12">
      <c r="B1142" s="87"/>
      <c r="C1142" s="87"/>
      <c r="D1142" s="87"/>
      <c r="E1142" s="87"/>
      <c r="F1142" s="87"/>
      <c r="G1142" s="12"/>
      <c r="H1142" s="12"/>
      <c r="I1142" s="12"/>
      <c r="J1142" s="12"/>
      <c r="K1142" s="12"/>
      <c r="L1142" s="32" t="str">
        <f t="shared" si="50"/>
        <v/>
      </c>
    </row>
    <row r="1143" spans="2:12">
      <c r="B1143" s="87"/>
      <c r="C1143" s="87"/>
      <c r="D1143" s="87"/>
      <c r="E1143" s="87"/>
      <c r="F1143" s="87"/>
      <c r="G1143" s="12"/>
      <c r="H1143" s="12"/>
      <c r="I1143" s="12"/>
      <c r="J1143" s="12"/>
      <c r="K1143" s="12"/>
      <c r="L1143" s="32" t="str">
        <f t="shared" si="50"/>
        <v/>
      </c>
    </row>
    <row r="1144" spans="2:12">
      <c r="B1144" s="87"/>
      <c r="C1144" s="87"/>
      <c r="D1144" s="87"/>
      <c r="E1144" s="87"/>
      <c r="F1144" s="87"/>
      <c r="G1144" s="12"/>
      <c r="H1144" s="12"/>
      <c r="I1144" s="12"/>
      <c r="J1144" s="12"/>
      <c r="K1144" s="12"/>
      <c r="L1144" s="32" t="str">
        <f t="shared" si="50"/>
        <v/>
      </c>
    </row>
    <row r="1145" spans="2:12">
      <c r="B1145" s="87"/>
      <c r="C1145" s="87"/>
      <c r="D1145" s="87"/>
      <c r="E1145" s="87"/>
      <c r="F1145" s="87"/>
      <c r="G1145" s="12"/>
      <c r="H1145" s="12"/>
      <c r="I1145" s="12"/>
      <c r="J1145" s="12"/>
      <c r="K1145" s="12"/>
      <c r="L1145" s="32" t="str">
        <f t="shared" si="50"/>
        <v/>
      </c>
    </row>
    <row r="1146" spans="2:12">
      <c r="B1146" s="87"/>
      <c r="C1146" s="87"/>
      <c r="D1146" s="87"/>
      <c r="E1146" s="87"/>
      <c r="F1146" s="87"/>
      <c r="G1146" s="12"/>
      <c r="H1146" s="12"/>
      <c r="I1146" s="12"/>
      <c r="J1146" s="12"/>
      <c r="K1146" s="12"/>
      <c r="L1146" s="32" t="str">
        <f t="shared" si="50"/>
        <v/>
      </c>
    </row>
    <row r="1147" spans="2:12">
      <c r="B1147" s="87"/>
      <c r="C1147" s="87"/>
      <c r="D1147" s="87"/>
      <c r="E1147" s="87"/>
      <c r="F1147" s="87"/>
      <c r="G1147" s="12"/>
      <c r="H1147" s="12"/>
      <c r="I1147" s="12"/>
      <c r="J1147" s="12"/>
      <c r="K1147" s="12"/>
      <c r="L1147" s="32" t="str">
        <f t="shared" si="50"/>
        <v/>
      </c>
    </row>
    <row r="1148" spans="2:12">
      <c r="B1148" s="87"/>
      <c r="C1148" s="87"/>
      <c r="D1148" s="87"/>
      <c r="E1148" s="87"/>
      <c r="F1148" s="87"/>
      <c r="G1148" s="12"/>
      <c r="H1148" s="12"/>
      <c r="I1148" s="12"/>
      <c r="J1148" s="12"/>
      <c r="K1148" s="12"/>
      <c r="L1148" s="32" t="str">
        <f t="shared" si="50"/>
        <v/>
      </c>
    </row>
    <row r="1149" spans="2:12">
      <c r="B1149" s="87"/>
      <c r="C1149" s="87"/>
      <c r="D1149" s="87"/>
      <c r="E1149" s="87"/>
      <c r="F1149" s="87"/>
      <c r="G1149" s="12"/>
      <c r="H1149" s="12"/>
      <c r="I1149" s="12"/>
      <c r="J1149" s="12"/>
      <c r="K1149" s="12"/>
      <c r="L1149" s="32" t="str">
        <f t="shared" si="50"/>
        <v/>
      </c>
    </row>
    <row r="1150" spans="2:12">
      <c r="B1150" s="87"/>
      <c r="C1150" s="87"/>
      <c r="D1150" s="87"/>
      <c r="E1150" s="87"/>
      <c r="F1150" s="87"/>
      <c r="G1150" s="12"/>
      <c r="H1150" s="12"/>
      <c r="I1150" s="12"/>
      <c r="J1150" s="12"/>
      <c r="K1150" s="12"/>
      <c r="L1150" s="32" t="str">
        <f t="shared" si="50"/>
        <v/>
      </c>
    </row>
    <row r="1151" spans="2:12">
      <c r="B1151" s="87"/>
      <c r="C1151" s="87"/>
      <c r="D1151" s="87"/>
      <c r="E1151" s="87"/>
      <c r="F1151" s="87"/>
      <c r="G1151" s="12"/>
      <c r="H1151" s="12"/>
      <c r="I1151" s="12"/>
      <c r="J1151" s="12"/>
      <c r="K1151" s="12"/>
      <c r="L1151" s="32" t="str">
        <f t="shared" si="50"/>
        <v/>
      </c>
    </row>
    <row r="1152" spans="2:12">
      <c r="B1152" s="87"/>
      <c r="C1152" s="87"/>
      <c r="D1152" s="87"/>
      <c r="E1152" s="87"/>
      <c r="F1152" s="87"/>
      <c r="G1152" s="118" t="s">
        <v>326</v>
      </c>
      <c r="H1152" s="118"/>
      <c r="I1152" s="118"/>
      <c r="J1152" s="118"/>
      <c r="K1152" s="118"/>
      <c r="L1152" s="32">
        <f>SUM(L1130:L1151)</f>
        <v>20.371100000000002</v>
      </c>
    </row>
    <row r="1154" spans="2:12">
      <c r="B1154" s="118" t="s">
        <v>333</v>
      </c>
      <c r="C1154" s="87" t="s">
        <v>408</v>
      </c>
      <c r="D1154" s="118" t="s">
        <v>17</v>
      </c>
      <c r="E1154" s="87" t="str">
        <f>'PPTO GENERAL'!B115</f>
        <v>6.2.1</v>
      </c>
      <c r="F1154" s="40" t="s">
        <v>335</v>
      </c>
      <c r="G1154" s="118" t="s">
        <v>336</v>
      </c>
      <c r="H1154" s="118" t="s">
        <v>352</v>
      </c>
      <c r="I1154" s="118"/>
      <c r="J1154" s="118"/>
      <c r="K1154" s="40" t="s">
        <v>338</v>
      </c>
      <c r="L1154" s="12" t="s">
        <v>34</v>
      </c>
    </row>
    <row r="1155" spans="2:12">
      <c r="B1155" s="118"/>
      <c r="C1155" s="87"/>
      <c r="D1155" s="118"/>
      <c r="E1155" s="87"/>
      <c r="F1155" s="87" t="str">
        <f>'PPTO GENERAL'!C115</f>
        <v>Suministro e instalación vidrio templado de 10 mm con perforaciones de 1" para interlocución y herrajes en acero inoxidable. Taquillas</v>
      </c>
      <c r="G1155" s="118"/>
      <c r="H1155" s="118"/>
      <c r="I1155" s="118"/>
      <c r="J1155" s="118"/>
      <c r="K1155" s="117" t="s">
        <v>339</v>
      </c>
      <c r="L1155" s="117" t="s">
        <v>340</v>
      </c>
    </row>
    <row r="1156" spans="2:12">
      <c r="B1156" s="118"/>
      <c r="C1156" s="87"/>
      <c r="D1156" s="118"/>
      <c r="E1156" s="87"/>
      <c r="F1156" s="87"/>
      <c r="G1156" s="118"/>
      <c r="H1156" s="25" t="s">
        <v>341</v>
      </c>
      <c r="I1156" s="25" t="s">
        <v>342</v>
      </c>
      <c r="J1156" s="25" t="s">
        <v>343</v>
      </c>
      <c r="K1156" s="117"/>
      <c r="L1156" s="117"/>
    </row>
    <row r="1157" spans="2:12">
      <c r="B1157" s="87"/>
      <c r="C1157" s="87"/>
      <c r="D1157" s="87"/>
      <c r="E1157" s="87"/>
      <c r="F1157" s="87"/>
      <c r="G1157" s="12" t="s">
        <v>211</v>
      </c>
      <c r="H1157" s="12">
        <v>1.2</v>
      </c>
      <c r="I1157" s="12"/>
      <c r="J1157" s="12">
        <v>1.71</v>
      </c>
      <c r="K1157" s="12"/>
      <c r="L1157" s="32">
        <f>IF(COUNT(H1157:K1157),IF(COUNT(H1157),H1157,1)*IF(COUNT(I1157),I1157,1)*IF(COUNT(J1157),J1157,1)*IF(COUNT(K1157),K1157,1),"")</f>
        <v>2.052</v>
      </c>
    </row>
    <row r="1158" spans="2:12">
      <c r="B1158" s="87"/>
      <c r="C1158" s="87"/>
      <c r="D1158" s="87"/>
      <c r="E1158" s="87"/>
      <c r="F1158" s="87"/>
      <c r="G1158" s="12"/>
      <c r="H1158" s="12">
        <v>1.2</v>
      </c>
      <c r="I1158" s="12"/>
      <c r="J1158" s="12">
        <v>1.37</v>
      </c>
      <c r="K1158" s="12">
        <v>2</v>
      </c>
      <c r="L1158" s="32">
        <f>IF(COUNT(H1158:K1158),IF(COUNT(H1158),H1158,1)*IF(COUNT(I1158),I1158,1)*IF(COUNT(J1158),J1158,1)*IF(COUNT(K1158),K1158,1),"")</f>
        <v>3.2880000000000003</v>
      </c>
    </row>
    <row r="1159" spans="2:12">
      <c r="B1159" s="87"/>
      <c r="C1159" s="87"/>
      <c r="D1159" s="87"/>
      <c r="E1159" s="87"/>
      <c r="F1159" s="87"/>
      <c r="G1159" s="12"/>
      <c r="H1159" s="12">
        <v>0.95</v>
      </c>
      <c r="I1159" s="12"/>
      <c r="J1159" s="12">
        <v>1.37</v>
      </c>
      <c r="K1159" s="12"/>
      <c r="L1159" s="32">
        <f>IF(COUNT(H1159:K1159),IF(COUNT(H1159),H1159,1)*IF(COUNT(I1159),I1159,1)*IF(COUNT(J1159),J1159,1)*IF(COUNT(K1159),K1159,1),"")</f>
        <v>1.3015000000000001</v>
      </c>
    </row>
    <row r="1160" spans="2:12">
      <c r="B1160" s="87"/>
      <c r="C1160" s="87"/>
      <c r="D1160" s="87"/>
      <c r="E1160" s="87"/>
      <c r="F1160" s="87"/>
      <c r="G1160" s="12"/>
      <c r="H1160" s="12">
        <v>1.1499999999999999</v>
      </c>
      <c r="I1160" s="12"/>
      <c r="J1160" s="12">
        <v>1.37</v>
      </c>
      <c r="K1160" s="12"/>
      <c r="L1160" s="32">
        <f>IF(COUNT(H1160:K1160),IF(COUNT(H1160),H1160,1)*IF(COUNT(I1160),I1160,1)*IF(COUNT(J1160),J1160,1)*IF(COUNT(K1160),K1160,1),"")</f>
        <v>1.5754999999999999</v>
      </c>
    </row>
    <row r="1161" spans="2:12">
      <c r="B1161" s="87"/>
      <c r="C1161" s="87"/>
      <c r="D1161" s="87"/>
      <c r="E1161" s="87"/>
      <c r="F1161" s="87"/>
      <c r="G1161" s="12"/>
      <c r="H1161" s="12">
        <v>1.07</v>
      </c>
      <c r="I1161" s="12"/>
      <c r="J1161" s="12">
        <v>1.37</v>
      </c>
      <c r="K1161" s="12"/>
      <c r="L1161" s="32">
        <f>IF(COUNT(H1161:K1161),IF(COUNT(H1161),H1161,1)*IF(COUNT(I1161),I1161,1)*IF(COUNT(J1161),J1161,1)*IF(COUNT(K1161),K1161,1),"")</f>
        <v>1.4659000000000002</v>
      </c>
    </row>
    <row r="1162" spans="2:12">
      <c r="B1162" s="87"/>
      <c r="C1162" s="87"/>
      <c r="D1162" s="87"/>
      <c r="E1162" s="87"/>
      <c r="F1162" s="87"/>
      <c r="G1162" s="12"/>
      <c r="H1162" s="12"/>
      <c r="I1162" s="12"/>
      <c r="J1162" s="12"/>
      <c r="K1162" s="12"/>
      <c r="L1162" s="32" t="str">
        <f t="shared" ref="L1162:L1178" si="51">IF(COUNT(H1162:K1162),IF(COUNT(H1162),H1162,1)*IF(COUNT(I1162),I1162,1)*IF(COUNT(J1162),J1162,1)*IF(COUNT(K1162),K1162,1),"")</f>
        <v/>
      </c>
    </row>
    <row r="1163" spans="2:12">
      <c r="B1163" s="87"/>
      <c r="C1163" s="87"/>
      <c r="D1163" s="87"/>
      <c r="E1163" s="87"/>
      <c r="F1163" s="87"/>
      <c r="G1163" s="12"/>
      <c r="H1163" s="12"/>
      <c r="I1163" s="12"/>
      <c r="J1163" s="12"/>
      <c r="K1163" s="12"/>
      <c r="L1163" s="32" t="str">
        <f t="shared" si="51"/>
        <v/>
      </c>
    </row>
    <row r="1164" spans="2:12">
      <c r="B1164" s="87"/>
      <c r="C1164" s="87"/>
      <c r="D1164" s="87"/>
      <c r="E1164" s="87"/>
      <c r="F1164" s="87"/>
      <c r="G1164" s="12"/>
      <c r="H1164" s="12"/>
      <c r="I1164" s="12"/>
      <c r="J1164" s="12"/>
      <c r="K1164" s="12"/>
      <c r="L1164" s="32" t="str">
        <f t="shared" si="51"/>
        <v/>
      </c>
    </row>
    <row r="1165" spans="2:12">
      <c r="B1165" s="87"/>
      <c r="C1165" s="87"/>
      <c r="D1165" s="87"/>
      <c r="E1165" s="87"/>
      <c r="F1165" s="87"/>
      <c r="G1165" s="12"/>
      <c r="H1165" s="12"/>
      <c r="I1165" s="12"/>
      <c r="J1165" s="12"/>
      <c r="K1165" s="12"/>
      <c r="L1165" s="32" t="str">
        <f t="shared" si="51"/>
        <v/>
      </c>
    </row>
    <row r="1166" spans="2:12">
      <c r="B1166" s="87"/>
      <c r="C1166" s="87"/>
      <c r="D1166" s="87"/>
      <c r="E1166" s="87"/>
      <c r="F1166" s="87"/>
      <c r="G1166" s="12"/>
      <c r="H1166" s="12"/>
      <c r="I1166" s="12"/>
      <c r="J1166" s="12"/>
      <c r="K1166" s="12"/>
      <c r="L1166" s="32" t="str">
        <f t="shared" si="51"/>
        <v/>
      </c>
    </row>
    <row r="1167" spans="2:12">
      <c r="B1167" s="87"/>
      <c r="C1167" s="87"/>
      <c r="D1167" s="87"/>
      <c r="E1167" s="87"/>
      <c r="F1167" s="87"/>
      <c r="G1167" s="12"/>
      <c r="H1167" s="12"/>
      <c r="I1167" s="12"/>
      <c r="J1167" s="12"/>
      <c r="K1167" s="12"/>
      <c r="L1167" s="32" t="str">
        <f t="shared" si="51"/>
        <v/>
      </c>
    </row>
    <row r="1168" spans="2:12">
      <c r="B1168" s="87"/>
      <c r="C1168" s="87"/>
      <c r="D1168" s="87"/>
      <c r="E1168" s="87"/>
      <c r="F1168" s="87"/>
      <c r="G1168" s="12"/>
      <c r="H1168" s="12"/>
      <c r="I1168" s="12"/>
      <c r="J1168" s="12"/>
      <c r="K1168" s="12"/>
      <c r="L1168" s="32" t="str">
        <f t="shared" si="51"/>
        <v/>
      </c>
    </row>
    <row r="1169" spans="2:12">
      <c r="B1169" s="87"/>
      <c r="C1169" s="87"/>
      <c r="D1169" s="87"/>
      <c r="E1169" s="87"/>
      <c r="F1169" s="87"/>
      <c r="G1169" s="12"/>
      <c r="H1169" s="12"/>
      <c r="I1169" s="12"/>
      <c r="J1169" s="12"/>
      <c r="K1169" s="12"/>
      <c r="L1169" s="32" t="str">
        <f t="shared" si="51"/>
        <v/>
      </c>
    </row>
    <row r="1170" spans="2:12">
      <c r="B1170" s="87"/>
      <c r="C1170" s="87"/>
      <c r="D1170" s="87"/>
      <c r="E1170" s="87"/>
      <c r="F1170" s="87"/>
      <c r="G1170" s="12"/>
      <c r="H1170" s="12"/>
      <c r="I1170" s="12"/>
      <c r="J1170" s="12"/>
      <c r="K1170" s="12"/>
      <c r="L1170" s="32" t="str">
        <f t="shared" si="51"/>
        <v/>
      </c>
    </row>
    <row r="1171" spans="2:12">
      <c r="B1171" s="87"/>
      <c r="C1171" s="87"/>
      <c r="D1171" s="87"/>
      <c r="E1171" s="87"/>
      <c r="F1171" s="87"/>
      <c r="G1171" s="12"/>
      <c r="H1171" s="12"/>
      <c r="I1171" s="12"/>
      <c r="J1171" s="12"/>
      <c r="K1171" s="12"/>
      <c r="L1171" s="32" t="str">
        <f t="shared" si="51"/>
        <v/>
      </c>
    </row>
    <row r="1172" spans="2:12">
      <c r="B1172" s="87"/>
      <c r="C1172" s="87"/>
      <c r="D1172" s="87"/>
      <c r="E1172" s="87"/>
      <c r="F1172" s="87"/>
      <c r="G1172" s="12"/>
      <c r="H1172" s="12"/>
      <c r="I1172" s="12"/>
      <c r="J1172" s="12"/>
      <c r="K1172" s="12"/>
      <c r="L1172" s="32" t="str">
        <f t="shared" si="51"/>
        <v/>
      </c>
    </row>
    <row r="1173" spans="2:12">
      <c r="B1173" s="87"/>
      <c r="C1173" s="87"/>
      <c r="D1173" s="87"/>
      <c r="E1173" s="87"/>
      <c r="F1173" s="87"/>
      <c r="G1173" s="12"/>
      <c r="H1173" s="12"/>
      <c r="I1173" s="12"/>
      <c r="J1173" s="12"/>
      <c r="K1173" s="12"/>
      <c r="L1173" s="32" t="str">
        <f t="shared" si="51"/>
        <v/>
      </c>
    </row>
    <row r="1174" spans="2:12">
      <c r="B1174" s="87"/>
      <c r="C1174" s="87"/>
      <c r="D1174" s="87"/>
      <c r="E1174" s="87"/>
      <c r="F1174" s="87"/>
      <c r="G1174" s="12"/>
      <c r="H1174" s="12"/>
      <c r="I1174" s="12"/>
      <c r="J1174" s="12"/>
      <c r="K1174" s="12"/>
      <c r="L1174" s="32" t="str">
        <f t="shared" si="51"/>
        <v/>
      </c>
    </row>
    <row r="1175" spans="2:12">
      <c r="B1175" s="87"/>
      <c r="C1175" s="87"/>
      <c r="D1175" s="87"/>
      <c r="E1175" s="87"/>
      <c r="F1175" s="87"/>
      <c r="G1175" s="12"/>
      <c r="H1175" s="12"/>
      <c r="I1175" s="12"/>
      <c r="J1175" s="12"/>
      <c r="K1175" s="12"/>
      <c r="L1175" s="32" t="str">
        <f t="shared" si="51"/>
        <v/>
      </c>
    </row>
    <row r="1176" spans="2:12">
      <c r="B1176" s="87"/>
      <c r="C1176" s="87"/>
      <c r="D1176" s="87"/>
      <c r="E1176" s="87"/>
      <c r="F1176" s="87"/>
      <c r="G1176" s="12"/>
      <c r="H1176" s="12"/>
      <c r="I1176" s="12"/>
      <c r="J1176" s="12"/>
      <c r="K1176" s="12"/>
      <c r="L1176" s="32" t="str">
        <f t="shared" si="51"/>
        <v/>
      </c>
    </row>
    <row r="1177" spans="2:12">
      <c r="B1177" s="87"/>
      <c r="C1177" s="87"/>
      <c r="D1177" s="87"/>
      <c r="E1177" s="87"/>
      <c r="F1177" s="87"/>
      <c r="G1177" s="12"/>
      <c r="H1177" s="12"/>
      <c r="I1177" s="12"/>
      <c r="J1177" s="12"/>
      <c r="K1177" s="12"/>
      <c r="L1177" s="32" t="str">
        <f t="shared" si="51"/>
        <v/>
      </c>
    </row>
    <row r="1178" spans="2:12">
      <c r="B1178" s="87"/>
      <c r="C1178" s="87"/>
      <c r="D1178" s="87"/>
      <c r="E1178" s="87"/>
      <c r="F1178" s="87"/>
      <c r="G1178" s="12"/>
      <c r="H1178" s="12"/>
      <c r="I1178" s="12"/>
      <c r="J1178" s="12"/>
      <c r="K1178" s="12"/>
      <c r="L1178" s="32" t="str">
        <f t="shared" si="51"/>
        <v/>
      </c>
    </row>
    <row r="1179" spans="2:12">
      <c r="B1179" s="87"/>
      <c r="C1179" s="87"/>
      <c r="D1179" s="87"/>
      <c r="E1179" s="87"/>
      <c r="F1179" s="87"/>
      <c r="G1179" s="118" t="s">
        <v>326</v>
      </c>
      <c r="H1179" s="118"/>
      <c r="I1179" s="118"/>
      <c r="J1179" s="118"/>
      <c r="K1179" s="118"/>
      <c r="L1179" s="32">
        <f>SUM(L1157:L1178)</f>
        <v>9.6828999999999983</v>
      </c>
    </row>
    <row r="1181" spans="2:12">
      <c r="B1181" s="118" t="s">
        <v>333</v>
      </c>
      <c r="C1181" s="87" t="s">
        <v>408</v>
      </c>
      <c r="D1181" s="118" t="s">
        <v>17</v>
      </c>
      <c r="E1181" s="119" t="str">
        <f>'PPTO GENERAL'!B116</f>
        <v>6.2.2</v>
      </c>
      <c r="F1181" s="40" t="s">
        <v>335</v>
      </c>
      <c r="G1181" s="118" t="s">
        <v>336</v>
      </c>
      <c r="H1181" s="118" t="s">
        <v>352</v>
      </c>
      <c r="I1181" s="118"/>
      <c r="J1181" s="118"/>
      <c r="K1181" s="40" t="s">
        <v>338</v>
      </c>
      <c r="L1181" s="12" t="s">
        <v>34</v>
      </c>
    </row>
    <row r="1182" spans="2:12">
      <c r="B1182" s="118"/>
      <c r="C1182" s="87"/>
      <c r="D1182" s="118"/>
      <c r="E1182" s="87"/>
      <c r="F1182" s="119" t="str">
        <f>'PPTO GENERAL'!C116</f>
        <v>Suministro e instalación de meson en acero inoxidable para atención al usuario (taquillas)</v>
      </c>
      <c r="G1182" s="118"/>
      <c r="H1182" s="118"/>
      <c r="I1182" s="118"/>
      <c r="J1182" s="118"/>
      <c r="K1182" s="117" t="s">
        <v>339</v>
      </c>
      <c r="L1182" s="117" t="s">
        <v>340</v>
      </c>
    </row>
    <row r="1183" spans="2:12">
      <c r="B1183" s="118"/>
      <c r="C1183" s="87"/>
      <c r="D1183" s="118"/>
      <c r="E1183" s="87"/>
      <c r="F1183" s="87"/>
      <c r="G1183" s="118"/>
      <c r="H1183" s="25" t="s">
        <v>341</v>
      </c>
      <c r="I1183" s="25" t="s">
        <v>342</v>
      </c>
      <c r="J1183" s="25" t="s">
        <v>343</v>
      </c>
      <c r="K1183" s="117"/>
      <c r="L1183" s="117"/>
    </row>
    <row r="1184" spans="2:12">
      <c r="B1184" s="87"/>
      <c r="C1184" s="87"/>
      <c r="D1184" s="87"/>
      <c r="E1184" s="87"/>
      <c r="F1184" s="87"/>
      <c r="G1184" s="4" t="s">
        <v>409</v>
      </c>
      <c r="H1184" s="12"/>
      <c r="I1184" s="12">
        <v>7.4</v>
      </c>
      <c r="J1184" s="12"/>
      <c r="K1184" s="12">
        <v>1</v>
      </c>
      <c r="L1184" s="32">
        <f t="shared" ref="L1184:L1205" si="52">IF(COUNT(H1184:K1184),IF(COUNT(H1184),H1184,1)*IF(COUNT(I1184),I1184,1)*IF(COUNT(J1184),J1184,1)*IF(COUNT(K1184),K1184,1),"")</f>
        <v>7.4</v>
      </c>
    </row>
    <row r="1185" spans="2:12">
      <c r="B1185" s="87"/>
      <c r="C1185" s="87"/>
      <c r="D1185" s="87"/>
      <c r="E1185" s="87"/>
      <c r="F1185" s="87"/>
      <c r="G1185" s="12"/>
      <c r="H1185" s="12"/>
      <c r="I1185" s="12"/>
      <c r="J1185" s="12"/>
      <c r="K1185" s="12"/>
      <c r="L1185" s="32" t="str">
        <f t="shared" si="52"/>
        <v/>
      </c>
    </row>
    <row r="1186" spans="2:12">
      <c r="B1186" s="87"/>
      <c r="C1186" s="87"/>
      <c r="D1186" s="87"/>
      <c r="E1186" s="87"/>
      <c r="F1186" s="87"/>
      <c r="G1186" s="12"/>
      <c r="H1186" s="12"/>
      <c r="I1186" s="12"/>
      <c r="J1186" s="12"/>
      <c r="K1186" s="12"/>
      <c r="L1186" s="32" t="str">
        <f t="shared" si="52"/>
        <v/>
      </c>
    </row>
    <row r="1187" spans="2:12">
      <c r="B1187" s="87"/>
      <c r="C1187" s="87"/>
      <c r="D1187" s="87"/>
      <c r="E1187" s="87"/>
      <c r="F1187" s="87"/>
      <c r="G1187" s="12"/>
      <c r="H1187" s="12"/>
      <c r="I1187" s="12"/>
      <c r="J1187" s="12"/>
      <c r="K1187" s="12"/>
      <c r="L1187" s="32" t="str">
        <f t="shared" si="52"/>
        <v/>
      </c>
    </row>
    <row r="1188" spans="2:12">
      <c r="B1188" s="87"/>
      <c r="C1188" s="87"/>
      <c r="D1188" s="87"/>
      <c r="E1188" s="87"/>
      <c r="F1188" s="87"/>
      <c r="G1188" s="12"/>
      <c r="H1188" s="12"/>
      <c r="I1188" s="12"/>
      <c r="J1188" s="12"/>
      <c r="K1188" s="12"/>
      <c r="L1188" s="32" t="str">
        <f t="shared" si="52"/>
        <v/>
      </c>
    </row>
    <row r="1189" spans="2:12">
      <c r="B1189" s="87"/>
      <c r="C1189" s="87"/>
      <c r="D1189" s="87"/>
      <c r="E1189" s="87"/>
      <c r="F1189" s="87"/>
      <c r="G1189" s="12"/>
      <c r="H1189" s="12"/>
      <c r="I1189" s="12"/>
      <c r="J1189" s="12"/>
      <c r="K1189" s="12"/>
      <c r="L1189" s="32" t="str">
        <f t="shared" si="52"/>
        <v/>
      </c>
    </row>
    <row r="1190" spans="2:12">
      <c r="B1190" s="87"/>
      <c r="C1190" s="87"/>
      <c r="D1190" s="87"/>
      <c r="E1190" s="87"/>
      <c r="F1190" s="87"/>
      <c r="G1190" s="12"/>
      <c r="H1190" s="12"/>
      <c r="I1190" s="12"/>
      <c r="J1190" s="12"/>
      <c r="K1190" s="12"/>
      <c r="L1190" s="32" t="str">
        <f t="shared" si="52"/>
        <v/>
      </c>
    </row>
    <row r="1191" spans="2:12">
      <c r="B1191" s="87"/>
      <c r="C1191" s="87"/>
      <c r="D1191" s="87"/>
      <c r="E1191" s="87"/>
      <c r="F1191" s="87"/>
      <c r="G1191" s="12"/>
      <c r="H1191" s="12"/>
      <c r="I1191" s="12"/>
      <c r="J1191" s="12"/>
      <c r="K1191" s="12"/>
      <c r="L1191" s="32" t="str">
        <f t="shared" si="52"/>
        <v/>
      </c>
    </row>
    <row r="1192" spans="2:12">
      <c r="B1192" s="87"/>
      <c r="C1192" s="87"/>
      <c r="D1192" s="87"/>
      <c r="E1192" s="87"/>
      <c r="F1192" s="87"/>
      <c r="G1192" s="12"/>
      <c r="H1192" s="12"/>
      <c r="I1192" s="12"/>
      <c r="J1192" s="12"/>
      <c r="K1192" s="12"/>
      <c r="L1192" s="32" t="str">
        <f t="shared" si="52"/>
        <v/>
      </c>
    </row>
    <row r="1193" spans="2:12">
      <c r="B1193" s="87"/>
      <c r="C1193" s="87"/>
      <c r="D1193" s="87"/>
      <c r="E1193" s="87"/>
      <c r="F1193" s="87"/>
      <c r="G1193" s="12"/>
      <c r="H1193" s="12"/>
      <c r="I1193" s="12"/>
      <c r="J1193" s="12"/>
      <c r="K1193" s="12"/>
      <c r="L1193" s="32" t="str">
        <f t="shared" si="52"/>
        <v/>
      </c>
    </row>
    <row r="1194" spans="2:12">
      <c r="B1194" s="87"/>
      <c r="C1194" s="87"/>
      <c r="D1194" s="87"/>
      <c r="E1194" s="87"/>
      <c r="F1194" s="87"/>
      <c r="G1194" s="12"/>
      <c r="H1194" s="12"/>
      <c r="I1194" s="12"/>
      <c r="J1194" s="12"/>
      <c r="K1194" s="12"/>
      <c r="L1194" s="32" t="str">
        <f t="shared" si="52"/>
        <v/>
      </c>
    </row>
    <row r="1195" spans="2:12">
      <c r="B1195" s="87"/>
      <c r="C1195" s="87"/>
      <c r="D1195" s="87"/>
      <c r="E1195" s="87"/>
      <c r="F1195" s="87"/>
      <c r="G1195" s="12"/>
      <c r="H1195" s="12"/>
      <c r="I1195" s="12"/>
      <c r="J1195" s="12"/>
      <c r="K1195" s="12"/>
      <c r="L1195" s="32" t="str">
        <f t="shared" si="52"/>
        <v/>
      </c>
    </row>
    <row r="1196" spans="2:12">
      <c r="B1196" s="87"/>
      <c r="C1196" s="87"/>
      <c r="D1196" s="87"/>
      <c r="E1196" s="87"/>
      <c r="F1196" s="87"/>
      <c r="G1196" s="12"/>
      <c r="H1196" s="12"/>
      <c r="I1196" s="12"/>
      <c r="J1196" s="12"/>
      <c r="K1196" s="12"/>
      <c r="L1196" s="32" t="str">
        <f t="shared" si="52"/>
        <v/>
      </c>
    </row>
    <row r="1197" spans="2:12">
      <c r="B1197" s="87"/>
      <c r="C1197" s="87"/>
      <c r="D1197" s="87"/>
      <c r="E1197" s="87"/>
      <c r="F1197" s="87"/>
      <c r="G1197" s="12"/>
      <c r="H1197" s="12"/>
      <c r="I1197" s="12"/>
      <c r="J1197" s="12"/>
      <c r="K1197" s="12"/>
      <c r="L1197" s="32" t="str">
        <f t="shared" si="52"/>
        <v/>
      </c>
    </row>
    <row r="1198" spans="2:12">
      <c r="B1198" s="87"/>
      <c r="C1198" s="87"/>
      <c r="D1198" s="87"/>
      <c r="E1198" s="87"/>
      <c r="F1198" s="87"/>
      <c r="G1198" s="12"/>
      <c r="H1198" s="12"/>
      <c r="I1198" s="12"/>
      <c r="J1198" s="12"/>
      <c r="K1198" s="12"/>
      <c r="L1198" s="32" t="str">
        <f t="shared" si="52"/>
        <v/>
      </c>
    </row>
    <row r="1199" spans="2:12">
      <c r="B1199" s="87"/>
      <c r="C1199" s="87"/>
      <c r="D1199" s="87"/>
      <c r="E1199" s="87"/>
      <c r="F1199" s="87"/>
      <c r="G1199" s="12"/>
      <c r="H1199" s="12"/>
      <c r="I1199" s="12"/>
      <c r="J1199" s="12"/>
      <c r="K1199" s="12"/>
      <c r="L1199" s="32" t="str">
        <f t="shared" si="52"/>
        <v/>
      </c>
    </row>
    <row r="1200" spans="2:12">
      <c r="B1200" s="87"/>
      <c r="C1200" s="87"/>
      <c r="D1200" s="87"/>
      <c r="E1200" s="87"/>
      <c r="F1200" s="87"/>
      <c r="G1200" s="12"/>
      <c r="H1200" s="12"/>
      <c r="I1200" s="12"/>
      <c r="J1200" s="12"/>
      <c r="K1200" s="12"/>
      <c r="L1200" s="32" t="str">
        <f t="shared" si="52"/>
        <v/>
      </c>
    </row>
    <row r="1201" spans="2:12">
      <c r="B1201" s="87"/>
      <c r="C1201" s="87"/>
      <c r="D1201" s="87"/>
      <c r="E1201" s="87"/>
      <c r="F1201" s="87"/>
      <c r="G1201" s="12"/>
      <c r="H1201" s="12"/>
      <c r="I1201" s="12"/>
      <c r="J1201" s="12"/>
      <c r="K1201" s="12"/>
      <c r="L1201" s="32" t="str">
        <f t="shared" si="52"/>
        <v/>
      </c>
    </row>
    <row r="1202" spans="2:12">
      <c r="B1202" s="87"/>
      <c r="C1202" s="87"/>
      <c r="D1202" s="87"/>
      <c r="E1202" s="87"/>
      <c r="F1202" s="87"/>
      <c r="G1202" s="12"/>
      <c r="H1202" s="12"/>
      <c r="I1202" s="12"/>
      <c r="J1202" s="12"/>
      <c r="K1202" s="12"/>
      <c r="L1202" s="32" t="str">
        <f t="shared" si="52"/>
        <v/>
      </c>
    </row>
    <row r="1203" spans="2:12">
      <c r="B1203" s="87"/>
      <c r="C1203" s="87"/>
      <c r="D1203" s="87"/>
      <c r="E1203" s="87"/>
      <c r="F1203" s="87"/>
      <c r="G1203" s="12"/>
      <c r="H1203" s="12"/>
      <c r="I1203" s="12"/>
      <c r="J1203" s="12"/>
      <c r="K1203" s="12"/>
      <c r="L1203" s="32" t="str">
        <f t="shared" si="52"/>
        <v/>
      </c>
    </row>
    <row r="1204" spans="2:12">
      <c r="B1204" s="87"/>
      <c r="C1204" s="87"/>
      <c r="D1204" s="87"/>
      <c r="E1204" s="87"/>
      <c r="F1204" s="87"/>
      <c r="G1204" s="12"/>
      <c r="H1204" s="12"/>
      <c r="I1204" s="12"/>
      <c r="J1204" s="12"/>
      <c r="K1204" s="12"/>
      <c r="L1204" s="32" t="str">
        <f t="shared" si="52"/>
        <v/>
      </c>
    </row>
    <row r="1205" spans="2:12">
      <c r="B1205" s="87"/>
      <c r="C1205" s="87"/>
      <c r="D1205" s="87"/>
      <c r="E1205" s="87"/>
      <c r="F1205" s="87"/>
      <c r="G1205" s="12"/>
      <c r="H1205" s="12"/>
      <c r="I1205" s="12"/>
      <c r="J1205" s="12"/>
      <c r="K1205" s="12"/>
      <c r="L1205" s="32" t="str">
        <f t="shared" si="52"/>
        <v/>
      </c>
    </row>
    <row r="1206" spans="2:12">
      <c r="B1206" s="87"/>
      <c r="C1206" s="87"/>
      <c r="D1206" s="87"/>
      <c r="E1206" s="87"/>
      <c r="F1206" s="87"/>
      <c r="G1206" s="118" t="s">
        <v>326</v>
      </c>
      <c r="H1206" s="118"/>
      <c r="I1206" s="118"/>
      <c r="J1206" s="118"/>
      <c r="K1206" s="118"/>
      <c r="L1206" s="32">
        <f>SUM(L1184:L1205)</f>
        <v>7.4</v>
      </c>
    </row>
    <row r="1208" spans="2:12">
      <c r="B1208" s="118" t="s">
        <v>333</v>
      </c>
      <c r="C1208" s="87" t="s">
        <v>408</v>
      </c>
      <c r="D1208" s="118" t="s">
        <v>17</v>
      </c>
      <c r="E1208" s="87" t="str">
        <f>'PPTO GENERAL'!B119</f>
        <v>6.3.1</v>
      </c>
      <c r="F1208" s="40" t="s">
        <v>335</v>
      </c>
      <c r="G1208" s="118" t="s">
        <v>336</v>
      </c>
      <c r="H1208" s="118" t="s">
        <v>352</v>
      </c>
      <c r="I1208" s="118"/>
      <c r="J1208" s="118"/>
      <c r="K1208" s="40" t="s">
        <v>338</v>
      </c>
      <c r="L1208" s="12"/>
    </row>
    <row r="1209" spans="2:12">
      <c r="B1209" s="118"/>
      <c r="C1209" s="87"/>
      <c r="D1209" s="118"/>
      <c r="E1209" s="87"/>
      <c r="F1209" s="87" t="str">
        <f>'PPTO GENERAL'!C119</f>
        <v>Suministro e instalación Baranda metálica M81</v>
      </c>
      <c r="G1209" s="118"/>
      <c r="H1209" s="118"/>
      <c r="I1209" s="118"/>
      <c r="J1209" s="118"/>
      <c r="K1209" s="117" t="s">
        <v>339</v>
      </c>
      <c r="L1209" s="117" t="s">
        <v>340</v>
      </c>
    </row>
    <row r="1210" spans="2:12">
      <c r="B1210" s="118"/>
      <c r="C1210" s="87"/>
      <c r="D1210" s="118"/>
      <c r="E1210" s="87"/>
      <c r="F1210" s="87"/>
      <c r="G1210" s="118"/>
      <c r="H1210" s="25" t="s">
        <v>341</v>
      </c>
      <c r="I1210" s="25" t="s">
        <v>342</v>
      </c>
      <c r="J1210" s="25" t="s">
        <v>343</v>
      </c>
      <c r="K1210" s="117"/>
      <c r="L1210" s="117"/>
    </row>
    <row r="1211" spans="2:12">
      <c r="B1211" s="87"/>
      <c r="C1211" s="87"/>
      <c r="D1211" s="87"/>
      <c r="E1211" s="87"/>
      <c r="F1211" s="87"/>
      <c r="G1211" s="12" t="s">
        <v>410</v>
      </c>
      <c r="H1211" s="12"/>
      <c r="I1211" s="12">
        <v>11.989999999999995</v>
      </c>
      <c r="J1211" s="12"/>
      <c r="K1211" s="12"/>
      <c r="L1211" s="32">
        <f t="shared" ref="L1211:L1216" si="53">IF(COUNT(H1211:K1211),IF(COUNT(H1211),H1211,1)*IF(COUNT(I1211),I1211,1)*IF(COUNT(J1211),J1211,1)*IF(COUNT(K1211),K1211,1),"")</f>
        <v>11.989999999999995</v>
      </c>
    </row>
    <row r="1212" spans="2:12">
      <c r="B1212" s="87"/>
      <c r="C1212" s="87"/>
      <c r="D1212" s="87"/>
      <c r="E1212" s="87"/>
      <c r="F1212" s="87"/>
      <c r="G1212" s="12" t="s">
        <v>347</v>
      </c>
      <c r="H1212" s="12"/>
      <c r="I1212" s="12">
        <f>1.4+4+0.82+3.18+4+2.82+1.33+2.95+2.5+3.1+0.12</f>
        <v>26.22</v>
      </c>
      <c r="J1212" s="12"/>
      <c r="K1212" s="12"/>
      <c r="L1212" s="32">
        <f t="shared" si="53"/>
        <v>26.22</v>
      </c>
    </row>
    <row r="1213" spans="2:12">
      <c r="B1213" s="87"/>
      <c r="C1213" s="87"/>
      <c r="D1213" s="87"/>
      <c r="E1213" s="87"/>
      <c r="F1213" s="87"/>
      <c r="G1213" s="12"/>
      <c r="H1213" s="12"/>
      <c r="I1213" s="12"/>
      <c r="J1213" s="12"/>
      <c r="K1213" s="12"/>
      <c r="L1213" s="32" t="str">
        <f t="shared" si="53"/>
        <v/>
      </c>
    </row>
    <row r="1214" spans="2:12">
      <c r="B1214" s="87"/>
      <c r="C1214" s="87"/>
      <c r="D1214" s="87"/>
      <c r="E1214" s="87"/>
      <c r="F1214" s="87"/>
      <c r="G1214" s="42"/>
      <c r="H1214" s="12"/>
      <c r="I1214" s="12"/>
      <c r="J1214" s="12"/>
      <c r="K1214" s="12"/>
      <c r="L1214" s="32" t="str">
        <f t="shared" si="53"/>
        <v/>
      </c>
    </row>
    <row r="1215" spans="2:12">
      <c r="B1215" s="87"/>
      <c r="C1215" s="87"/>
      <c r="D1215" s="87"/>
      <c r="E1215" s="87"/>
      <c r="F1215" s="87"/>
      <c r="G1215" s="12"/>
      <c r="H1215" s="12"/>
      <c r="I1215" s="12"/>
      <c r="J1215" s="12"/>
      <c r="K1215" s="12"/>
      <c r="L1215" s="32" t="str">
        <f t="shared" si="53"/>
        <v/>
      </c>
    </row>
    <row r="1216" spans="2:12">
      <c r="B1216" s="87"/>
      <c r="C1216" s="87"/>
      <c r="D1216" s="87"/>
      <c r="E1216" s="87"/>
      <c r="F1216" s="87"/>
      <c r="G1216" s="12"/>
      <c r="H1216" s="12"/>
      <c r="I1216" s="12"/>
      <c r="J1216" s="12"/>
      <c r="K1216" s="12"/>
      <c r="L1216" s="32" t="str">
        <f t="shared" si="53"/>
        <v/>
      </c>
    </row>
    <row r="1217" spans="2:12">
      <c r="B1217" s="87"/>
      <c r="C1217" s="87"/>
      <c r="D1217" s="87"/>
      <c r="E1217" s="87"/>
      <c r="F1217" s="87"/>
      <c r="G1217" s="12"/>
      <c r="H1217" s="12"/>
      <c r="I1217" s="12"/>
      <c r="J1217" s="12"/>
      <c r="K1217" s="12"/>
      <c r="L1217" s="32" t="str">
        <f t="shared" ref="L1217:L1232" si="54">IF(COUNT(H1217:K1217),IF(COUNT(H1217),H1217,1)*IF(COUNT(I1217),I1217,1)*IF(COUNT(J1217),J1217,1)*IF(COUNT(K1217),K1217,1),"")</f>
        <v/>
      </c>
    </row>
    <row r="1218" spans="2:12">
      <c r="B1218" s="87"/>
      <c r="C1218" s="87"/>
      <c r="D1218" s="87"/>
      <c r="E1218" s="87"/>
      <c r="F1218" s="87"/>
      <c r="G1218" s="42"/>
      <c r="H1218" s="12"/>
      <c r="I1218" s="12"/>
      <c r="J1218" s="12"/>
      <c r="K1218" s="12"/>
      <c r="L1218" s="32" t="str">
        <f t="shared" si="54"/>
        <v/>
      </c>
    </row>
    <row r="1219" spans="2:12">
      <c r="B1219" s="87"/>
      <c r="C1219" s="87"/>
      <c r="D1219" s="87"/>
      <c r="E1219" s="87"/>
      <c r="F1219" s="87"/>
      <c r="G1219" s="12"/>
      <c r="H1219" s="12"/>
      <c r="I1219" s="12"/>
      <c r="J1219" s="12"/>
      <c r="K1219" s="12"/>
      <c r="L1219" s="32" t="str">
        <f t="shared" si="54"/>
        <v/>
      </c>
    </row>
    <row r="1220" spans="2:12">
      <c r="B1220" s="87"/>
      <c r="C1220" s="87"/>
      <c r="D1220" s="87"/>
      <c r="E1220" s="87"/>
      <c r="F1220" s="87"/>
      <c r="G1220" s="12"/>
      <c r="H1220" s="12"/>
      <c r="I1220" s="12"/>
      <c r="J1220" s="12"/>
      <c r="K1220" s="12"/>
      <c r="L1220" s="32" t="str">
        <f t="shared" si="54"/>
        <v/>
      </c>
    </row>
    <row r="1221" spans="2:12">
      <c r="B1221" s="87"/>
      <c r="C1221" s="87"/>
      <c r="D1221" s="87"/>
      <c r="E1221" s="87"/>
      <c r="F1221" s="87"/>
      <c r="G1221" s="12"/>
      <c r="H1221" s="12"/>
      <c r="I1221" s="12"/>
      <c r="J1221" s="12"/>
      <c r="K1221" s="12"/>
      <c r="L1221" s="32" t="str">
        <f t="shared" si="54"/>
        <v/>
      </c>
    </row>
    <row r="1222" spans="2:12">
      <c r="B1222" s="87"/>
      <c r="C1222" s="87"/>
      <c r="D1222" s="87"/>
      <c r="E1222" s="87"/>
      <c r="F1222" s="87"/>
      <c r="G1222" s="12"/>
      <c r="H1222" s="12"/>
      <c r="I1222" s="12"/>
      <c r="J1222" s="12"/>
      <c r="K1222" s="12"/>
      <c r="L1222" s="32" t="str">
        <f t="shared" si="54"/>
        <v/>
      </c>
    </row>
    <row r="1223" spans="2:12">
      <c r="B1223" s="87"/>
      <c r="C1223" s="87"/>
      <c r="D1223" s="87"/>
      <c r="E1223" s="87"/>
      <c r="F1223" s="87"/>
      <c r="G1223" s="12"/>
      <c r="H1223" s="12"/>
      <c r="I1223" s="12"/>
      <c r="J1223" s="12"/>
      <c r="K1223" s="12"/>
      <c r="L1223" s="32" t="str">
        <f t="shared" si="54"/>
        <v/>
      </c>
    </row>
    <row r="1224" spans="2:12">
      <c r="B1224" s="87"/>
      <c r="C1224" s="87"/>
      <c r="D1224" s="87"/>
      <c r="E1224" s="87"/>
      <c r="F1224" s="87"/>
      <c r="G1224" s="12"/>
      <c r="H1224" s="12"/>
      <c r="I1224" s="12"/>
      <c r="J1224" s="12"/>
      <c r="K1224" s="12"/>
      <c r="L1224" s="32" t="str">
        <f t="shared" si="54"/>
        <v/>
      </c>
    </row>
    <row r="1225" spans="2:12">
      <c r="B1225" s="87"/>
      <c r="C1225" s="87"/>
      <c r="D1225" s="87"/>
      <c r="E1225" s="87"/>
      <c r="F1225" s="87"/>
      <c r="G1225" s="12"/>
      <c r="H1225" s="12"/>
      <c r="I1225" s="12"/>
      <c r="J1225" s="12"/>
      <c r="K1225" s="12"/>
      <c r="L1225" s="32" t="str">
        <f t="shared" si="54"/>
        <v/>
      </c>
    </row>
    <row r="1226" spans="2:12">
      <c r="B1226" s="87"/>
      <c r="C1226" s="87"/>
      <c r="D1226" s="87"/>
      <c r="E1226" s="87"/>
      <c r="F1226" s="87"/>
      <c r="G1226" s="12"/>
      <c r="H1226" s="12"/>
      <c r="I1226" s="12"/>
      <c r="J1226" s="12"/>
      <c r="K1226" s="12"/>
      <c r="L1226" s="32" t="str">
        <f t="shared" si="54"/>
        <v/>
      </c>
    </row>
    <row r="1227" spans="2:12">
      <c r="B1227" s="87"/>
      <c r="C1227" s="87"/>
      <c r="D1227" s="87"/>
      <c r="E1227" s="87"/>
      <c r="F1227" s="87"/>
      <c r="G1227" s="12"/>
      <c r="H1227" s="12"/>
      <c r="I1227" s="12"/>
      <c r="J1227" s="12"/>
      <c r="K1227" s="12"/>
      <c r="L1227" s="32" t="str">
        <f t="shared" si="54"/>
        <v/>
      </c>
    </row>
    <row r="1228" spans="2:12">
      <c r="B1228" s="87"/>
      <c r="C1228" s="87"/>
      <c r="D1228" s="87"/>
      <c r="E1228" s="87"/>
      <c r="F1228" s="87"/>
      <c r="G1228" s="12"/>
      <c r="H1228" s="12"/>
      <c r="I1228" s="12"/>
      <c r="J1228" s="12"/>
      <c r="K1228" s="12"/>
      <c r="L1228" s="32" t="str">
        <f t="shared" si="54"/>
        <v/>
      </c>
    </row>
    <row r="1229" spans="2:12">
      <c r="B1229" s="87"/>
      <c r="C1229" s="87"/>
      <c r="D1229" s="87"/>
      <c r="E1229" s="87"/>
      <c r="F1229" s="87"/>
      <c r="G1229" s="12"/>
      <c r="H1229" s="12"/>
      <c r="I1229" s="12"/>
      <c r="J1229" s="12"/>
      <c r="K1229" s="12"/>
      <c r="L1229" s="32" t="str">
        <f t="shared" si="54"/>
        <v/>
      </c>
    </row>
    <row r="1230" spans="2:12">
      <c r="B1230" s="87"/>
      <c r="C1230" s="87"/>
      <c r="D1230" s="87"/>
      <c r="E1230" s="87"/>
      <c r="F1230" s="87"/>
      <c r="G1230" s="12"/>
      <c r="H1230" s="12"/>
      <c r="I1230" s="12"/>
      <c r="J1230" s="12"/>
      <c r="K1230" s="12"/>
      <c r="L1230" s="32" t="str">
        <f t="shared" si="54"/>
        <v/>
      </c>
    </row>
    <row r="1231" spans="2:12">
      <c r="B1231" s="87"/>
      <c r="C1231" s="87"/>
      <c r="D1231" s="87"/>
      <c r="E1231" s="87"/>
      <c r="F1231" s="87"/>
      <c r="G1231" s="12"/>
      <c r="H1231" s="12"/>
      <c r="I1231" s="12"/>
      <c r="J1231" s="12"/>
      <c r="K1231" s="12"/>
      <c r="L1231" s="32" t="str">
        <f t="shared" si="54"/>
        <v/>
      </c>
    </row>
    <row r="1232" spans="2:12">
      <c r="B1232" s="87"/>
      <c r="C1232" s="87"/>
      <c r="D1232" s="87"/>
      <c r="E1232" s="87"/>
      <c r="F1232" s="87"/>
      <c r="G1232" s="12"/>
      <c r="H1232" s="12"/>
      <c r="I1232" s="12"/>
      <c r="J1232" s="12"/>
      <c r="K1232" s="12"/>
      <c r="L1232" s="32" t="str">
        <f t="shared" si="54"/>
        <v/>
      </c>
    </row>
    <row r="1233" spans="2:12">
      <c r="B1233" s="87"/>
      <c r="C1233" s="87"/>
      <c r="D1233" s="87"/>
      <c r="E1233" s="87"/>
      <c r="F1233" s="87"/>
      <c r="G1233" s="118" t="s">
        <v>326</v>
      </c>
      <c r="H1233" s="118"/>
      <c r="I1233" s="118"/>
      <c r="J1233" s="118"/>
      <c r="K1233" s="118"/>
      <c r="L1233" s="32">
        <f>SUM(L1211:L1232)</f>
        <v>38.209999999999994</v>
      </c>
    </row>
    <row r="1235" spans="2:12">
      <c r="B1235" s="118" t="s">
        <v>333</v>
      </c>
      <c r="C1235" s="87" t="s">
        <v>408</v>
      </c>
      <c r="D1235" s="118" t="s">
        <v>17</v>
      </c>
      <c r="E1235" s="87" t="str">
        <f>'PPTO GENERAL'!B121</f>
        <v>6.3.3</v>
      </c>
      <c r="F1235" s="40" t="s">
        <v>335</v>
      </c>
      <c r="G1235" s="118" t="s">
        <v>336</v>
      </c>
      <c r="H1235" s="118" t="s">
        <v>352</v>
      </c>
      <c r="I1235" s="118"/>
      <c r="J1235" s="118"/>
      <c r="K1235" s="40" t="s">
        <v>338</v>
      </c>
      <c r="L1235" s="12" t="s">
        <v>38</v>
      </c>
    </row>
    <row r="1236" spans="2:12">
      <c r="B1236" s="118"/>
      <c r="C1236" s="87"/>
      <c r="D1236" s="118"/>
      <c r="E1236" s="87"/>
      <c r="F1236" s="87" t="str">
        <f>'PPTO GENERAL'!C121</f>
        <v>Suministro e instalación división de cerramiento metalico (Lamina microperforada o celosia) para división de flujos peatonales</v>
      </c>
      <c r="G1236" s="118"/>
      <c r="H1236" s="118"/>
      <c r="I1236" s="118"/>
      <c r="J1236" s="118"/>
      <c r="K1236" s="117" t="s">
        <v>339</v>
      </c>
      <c r="L1236" s="117" t="s">
        <v>340</v>
      </c>
    </row>
    <row r="1237" spans="2:12">
      <c r="B1237" s="118"/>
      <c r="C1237" s="87"/>
      <c r="D1237" s="118"/>
      <c r="E1237" s="87"/>
      <c r="F1237" s="87"/>
      <c r="G1237" s="118"/>
      <c r="H1237" s="25" t="s">
        <v>341</v>
      </c>
      <c r="I1237" s="25" t="s">
        <v>342</v>
      </c>
      <c r="J1237" s="25" t="s">
        <v>343</v>
      </c>
      <c r="K1237" s="117"/>
      <c r="L1237" s="117"/>
    </row>
    <row r="1238" spans="2:12">
      <c r="B1238" s="87"/>
      <c r="C1238" s="87"/>
      <c r="D1238" s="87"/>
      <c r="E1238" s="87"/>
      <c r="F1238" s="87"/>
      <c r="G1238" s="12" t="s">
        <v>411</v>
      </c>
      <c r="H1238" s="12"/>
      <c r="I1238" s="45">
        <f>22.4+3.5+4.13+(9.4*8)+3.6</f>
        <v>108.83</v>
      </c>
      <c r="J1238" s="46"/>
      <c r="K1238" s="45"/>
      <c r="L1238" s="32">
        <f t="shared" ref="L1238:L1259" si="55">IF(COUNT(H1238:K1238),IF(COUNT(H1238),H1238,1)*IF(COUNT(I1238),I1238,1)*IF(COUNT(J1238),J1238,1)*IF(COUNT(K1238),K1238,1),"")</f>
        <v>108.83</v>
      </c>
    </row>
    <row r="1239" spans="2:12">
      <c r="B1239" s="87"/>
      <c r="C1239" s="87"/>
      <c r="D1239" s="87"/>
      <c r="E1239" s="87"/>
      <c r="F1239" s="87"/>
      <c r="G1239" s="12" t="s">
        <v>412</v>
      </c>
      <c r="H1239" s="12"/>
      <c r="I1239" s="46"/>
      <c r="J1239" s="46"/>
      <c r="K1239" s="46"/>
      <c r="L1239" s="32" t="str">
        <f t="shared" si="55"/>
        <v/>
      </c>
    </row>
    <row r="1240" spans="2:12">
      <c r="B1240" s="87"/>
      <c r="C1240" s="87"/>
      <c r="D1240" s="87"/>
      <c r="E1240" s="87"/>
      <c r="F1240" s="87"/>
      <c r="G1240" s="12" t="s">
        <v>413</v>
      </c>
      <c r="H1240" s="12"/>
      <c r="I1240" s="46">
        <v>-7</v>
      </c>
      <c r="J1240" s="46"/>
      <c r="K1240" s="46"/>
      <c r="L1240" s="32">
        <f t="shared" si="55"/>
        <v>-7</v>
      </c>
    </row>
    <row r="1241" spans="2:12">
      <c r="B1241" s="87"/>
      <c r="C1241" s="87"/>
      <c r="D1241" s="87"/>
      <c r="E1241" s="87"/>
      <c r="F1241" s="87"/>
      <c r="G1241" s="12" t="s">
        <v>414</v>
      </c>
      <c r="H1241" s="12"/>
      <c r="I1241" s="46">
        <v>-1.8</v>
      </c>
      <c r="J1241" s="46"/>
      <c r="K1241" s="46"/>
      <c r="L1241" s="32">
        <f t="shared" si="55"/>
        <v>-1.8</v>
      </c>
    </row>
    <row r="1242" spans="2:12">
      <c r="B1242" s="87"/>
      <c r="C1242" s="87"/>
      <c r="D1242" s="87"/>
      <c r="E1242" s="87"/>
      <c r="F1242" s="87"/>
      <c r="G1242" s="42"/>
      <c r="H1242" s="12"/>
      <c r="I1242" s="46"/>
      <c r="J1242" s="46"/>
      <c r="K1242" s="46"/>
      <c r="L1242" s="32" t="str">
        <f t="shared" si="55"/>
        <v/>
      </c>
    </row>
    <row r="1243" spans="2:12">
      <c r="B1243" s="87"/>
      <c r="C1243" s="87"/>
      <c r="D1243" s="87"/>
      <c r="E1243" s="87"/>
      <c r="F1243" s="87"/>
      <c r="G1243" s="12"/>
      <c r="H1243" s="12"/>
      <c r="I1243" s="46"/>
      <c r="J1243" s="46"/>
      <c r="K1243" s="46"/>
      <c r="L1243" s="32" t="str">
        <f t="shared" si="55"/>
        <v/>
      </c>
    </row>
    <row r="1244" spans="2:12">
      <c r="B1244" s="87"/>
      <c r="C1244" s="87"/>
      <c r="D1244" s="87"/>
      <c r="E1244" s="87"/>
      <c r="F1244" s="87"/>
      <c r="G1244" s="12"/>
      <c r="H1244" s="12"/>
      <c r="I1244" s="46"/>
      <c r="J1244" s="46"/>
      <c r="K1244" s="46"/>
      <c r="L1244" s="32" t="str">
        <f t="shared" si="55"/>
        <v/>
      </c>
    </row>
    <row r="1245" spans="2:12">
      <c r="B1245" s="87"/>
      <c r="C1245" s="87"/>
      <c r="D1245" s="87"/>
      <c r="E1245" s="87"/>
      <c r="F1245" s="87"/>
      <c r="G1245" s="12"/>
      <c r="H1245" s="12"/>
      <c r="I1245" s="12"/>
      <c r="J1245" s="12"/>
      <c r="K1245" s="12"/>
      <c r="L1245" s="32" t="str">
        <f t="shared" si="55"/>
        <v/>
      </c>
    </row>
    <row r="1246" spans="2:12">
      <c r="B1246" s="87"/>
      <c r="C1246" s="87"/>
      <c r="D1246" s="87"/>
      <c r="E1246" s="87"/>
      <c r="F1246" s="87"/>
      <c r="G1246" s="12"/>
      <c r="H1246" s="12"/>
      <c r="I1246" s="12"/>
      <c r="J1246" s="12"/>
      <c r="K1246" s="12"/>
      <c r="L1246" s="32" t="str">
        <f t="shared" si="55"/>
        <v/>
      </c>
    </row>
    <row r="1247" spans="2:12">
      <c r="B1247" s="87"/>
      <c r="C1247" s="87"/>
      <c r="D1247" s="87"/>
      <c r="E1247" s="87"/>
      <c r="F1247" s="87"/>
      <c r="G1247" s="42"/>
      <c r="H1247" s="12"/>
      <c r="I1247" s="12"/>
      <c r="J1247" s="12"/>
      <c r="K1247" s="12"/>
      <c r="L1247" s="32" t="str">
        <f t="shared" si="55"/>
        <v/>
      </c>
    </row>
    <row r="1248" spans="2:12">
      <c r="B1248" s="87"/>
      <c r="C1248" s="87"/>
      <c r="D1248" s="87"/>
      <c r="E1248" s="87"/>
      <c r="F1248" s="87"/>
      <c r="G1248" s="12"/>
      <c r="H1248" s="12"/>
      <c r="I1248" s="12"/>
      <c r="J1248" s="12"/>
      <c r="K1248" s="12"/>
      <c r="L1248" s="32" t="str">
        <f t="shared" si="55"/>
        <v/>
      </c>
    </row>
    <row r="1249" spans="2:12">
      <c r="B1249" s="87"/>
      <c r="C1249" s="87"/>
      <c r="D1249" s="87"/>
      <c r="E1249" s="87"/>
      <c r="F1249" s="87"/>
      <c r="G1249" s="12"/>
      <c r="H1249" s="12"/>
      <c r="I1249" s="12"/>
      <c r="J1249" s="12"/>
      <c r="K1249" s="12"/>
      <c r="L1249" s="32" t="str">
        <f t="shared" si="55"/>
        <v/>
      </c>
    </row>
    <row r="1250" spans="2:12">
      <c r="B1250" s="87"/>
      <c r="C1250" s="87"/>
      <c r="D1250" s="87"/>
      <c r="E1250" s="87"/>
      <c r="F1250" s="87"/>
      <c r="G1250" s="12"/>
      <c r="H1250" s="12"/>
      <c r="I1250" s="12"/>
      <c r="J1250" s="12"/>
      <c r="K1250" s="12"/>
      <c r="L1250" s="32" t="str">
        <f t="shared" si="55"/>
        <v/>
      </c>
    </row>
    <row r="1251" spans="2:12">
      <c r="B1251" s="87"/>
      <c r="C1251" s="87"/>
      <c r="D1251" s="87"/>
      <c r="E1251" s="87"/>
      <c r="F1251" s="87"/>
      <c r="G1251" s="12"/>
      <c r="H1251" s="12"/>
      <c r="I1251" s="12"/>
      <c r="J1251" s="12"/>
      <c r="K1251" s="12"/>
      <c r="L1251" s="32" t="str">
        <f t="shared" si="55"/>
        <v/>
      </c>
    </row>
    <row r="1252" spans="2:12">
      <c r="B1252" s="87"/>
      <c r="C1252" s="87"/>
      <c r="D1252" s="87"/>
      <c r="E1252" s="87"/>
      <c r="F1252" s="87"/>
      <c r="G1252" s="12"/>
      <c r="H1252" s="12"/>
      <c r="I1252" s="12"/>
      <c r="J1252" s="12"/>
      <c r="K1252" s="12"/>
      <c r="L1252" s="32" t="str">
        <f t="shared" si="55"/>
        <v/>
      </c>
    </row>
    <row r="1253" spans="2:12">
      <c r="B1253" s="87"/>
      <c r="C1253" s="87"/>
      <c r="D1253" s="87"/>
      <c r="E1253" s="87"/>
      <c r="F1253" s="87"/>
      <c r="G1253" s="12"/>
      <c r="H1253" s="12"/>
      <c r="I1253" s="12"/>
      <c r="J1253" s="12"/>
      <c r="K1253" s="12"/>
      <c r="L1253" s="32" t="str">
        <f t="shared" si="55"/>
        <v/>
      </c>
    </row>
    <row r="1254" spans="2:12">
      <c r="B1254" s="87"/>
      <c r="C1254" s="87"/>
      <c r="D1254" s="87"/>
      <c r="E1254" s="87"/>
      <c r="F1254" s="87"/>
      <c r="G1254" s="12"/>
      <c r="H1254" s="12"/>
      <c r="I1254" s="12"/>
      <c r="J1254" s="12"/>
      <c r="K1254" s="12"/>
      <c r="L1254" s="32" t="str">
        <f t="shared" si="55"/>
        <v/>
      </c>
    </row>
    <row r="1255" spans="2:12">
      <c r="B1255" s="87"/>
      <c r="C1255" s="87"/>
      <c r="D1255" s="87"/>
      <c r="E1255" s="87"/>
      <c r="F1255" s="87"/>
      <c r="G1255" s="12"/>
      <c r="H1255" s="12"/>
      <c r="I1255" s="12"/>
      <c r="J1255" s="12"/>
      <c r="K1255" s="12"/>
      <c r="L1255" s="32" t="str">
        <f t="shared" si="55"/>
        <v/>
      </c>
    </row>
    <row r="1256" spans="2:12">
      <c r="B1256" s="87"/>
      <c r="C1256" s="87"/>
      <c r="D1256" s="87"/>
      <c r="E1256" s="87"/>
      <c r="F1256" s="87"/>
      <c r="G1256" s="12"/>
      <c r="H1256" s="12"/>
      <c r="I1256" s="12"/>
      <c r="J1256" s="12"/>
      <c r="K1256" s="12"/>
      <c r="L1256" s="32" t="str">
        <f t="shared" si="55"/>
        <v/>
      </c>
    </row>
    <row r="1257" spans="2:12">
      <c r="B1257" s="87"/>
      <c r="C1257" s="87"/>
      <c r="D1257" s="87"/>
      <c r="E1257" s="87"/>
      <c r="F1257" s="87"/>
      <c r="G1257" s="12"/>
      <c r="H1257" s="12"/>
      <c r="I1257" s="12"/>
      <c r="J1257" s="12"/>
      <c r="K1257" s="12"/>
      <c r="L1257" s="32" t="str">
        <f t="shared" si="55"/>
        <v/>
      </c>
    </row>
    <row r="1258" spans="2:12">
      <c r="B1258" s="87"/>
      <c r="C1258" s="87"/>
      <c r="D1258" s="87"/>
      <c r="E1258" s="87"/>
      <c r="F1258" s="87"/>
      <c r="G1258" s="12"/>
      <c r="H1258" s="12"/>
      <c r="I1258" s="12"/>
      <c r="J1258" s="12"/>
      <c r="K1258" s="12"/>
      <c r="L1258" s="32" t="str">
        <f t="shared" si="55"/>
        <v/>
      </c>
    </row>
    <row r="1259" spans="2:12">
      <c r="B1259" s="87"/>
      <c r="C1259" s="87"/>
      <c r="D1259" s="87"/>
      <c r="E1259" s="87"/>
      <c r="F1259" s="87"/>
      <c r="G1259" s="12"/>
      <c r="H1259" s="12"/>
      <c r="I1259" s="12"/>
      <c r="J1259" s="12"/>
      <c r="K1259" s="12"/>
      <c r="L1259" s="32" t="str">
        <f t="shared" si="55"/>
        <v/>
      </c>
    </row>
    <row r="1260" spans="2:12">
      <c r="B1260" s="87"/>
      <c r="C1260" s="87"/>
      <c r="D1260" s="87"/>
      <c r="E1260" s="87"/>
      <c r="F1260" s="87"/>
      <c r="G1260" s="118" t="s">
        <v>326</v>
      </c>
      <c r="H1260" s="118"/>
      <c r="I1260" s="118"/>
      <c r="J1260" s="118"/>
      <c r="K1260" s="118"/>
      <c r="L1260" s="32">
        <f>SUM(L1238:L1259)</f>
        <v>100.03</v>
      </c>
    </row>
    <row r="1262" spans="2:12">
      <c r="B1262" s="118" t="s">
        <v>333</v>
      </c>
      <c r="C1262" s="87" t="s">
        <v>408</v>
      </c>
      <c r="D1262" s="118" t="s">
        <v>17</v>
      </c>
      <c r="E1262" s="119" t="str">
        <f>'PPTO GENERAL'!B122</f>
        <v>6.3.4</v>
      </c>
      <c r="F1262" s="40" t="s">
        <v>335</v>
      </c>
      <c r="G1262" s="118" t="s">
        <v>336</v>
      </c>
      <c r="H1262" s="118" t="s">
        <v>352</v>
      </c>
      <c r="I1262" s="118"/>
      <c r="J1262" s="118"/>
      <c r="K1262" s="40" t="s">
        <v>338</v>
      </c>
      <c r="L1262" s="12" t="s">
        <v>38</v>
      </c>
    </row>
    <row r="1263" spans="2:12">
      <c r="B1263" s="118"/>
      <c r="C1263" s="87"/>
      <c r="D1263" s="118"/>
      <c r="E1263" s="87"/>
      <c r="F1263" s="119" t="str">
        <f>'PPTO GENERAL'!C122</f>
        <v>Suministro e instalación de cerramiento (piso-techo) de 4.13 m de altura. Cerramiento metalico solido sin espacios visibles para protección contra lluvias</v>
      </c>
      <c r="G1263" s="118"/>
      <c r="H1263" s="118"/>
      <c r="I1263" s="118"/>
      <c r="J1263" s="118"/>
      <c r="K1263" s="117" t="s">
        <v>339</v>
      </c>
      <c r="L1263" s="117" t="s">
        <v>340</v>
      </c>
    </row>
    <row r="1264" spans="2:12">
      <c r="B1264" s="118"/>
      <c r="C1264" s="87"/>
      <c r="D1264" s="118"/>
      <c r="E1264" s="87"/>
      <c r="F1264" s="87"/>
      <c r="G1264" s="118"/>
      <c r="H1264" s="25" t="s">
        <v>341</v>
      </c>
      <c r="I1264" s="25" t="s">
        <v>342</v>
      </c>
      <c r="J1264" s="25" t="s">
        <v>343</v>
      </c>
      <c r="K1264" s="117"/>
      <c r="L1264" s="117"/>
    </row>
    <row r="1265" spans="2:12">
      <c r="B1265" s="87"/>
      <c r="C1265" s="87"/>
      <c r="D1265" s="87"/>
      <c r="E1265" s="87"/>
      <c r="F1265" s="87"/>
      <c r="G1265" s="12"/>
      <c r="H1265" s="12"/>
      <c r="I1265" s="45">
        <v>7</v>
      </c>
      <c r="J1265" s="46"/>
      <c r="K1265" s="45"/>
      <c r="L1265" s="32">
        <f t="shared" ref="L1265:L1286" si="56">IF(COUNT(H1265:K1265),IF(COUNT(H1265),H1265,1)*IF(COUNT(I1265),I1265,1)*IF(COUNT(J1265),J1265,1)*IF(COUNT(K1265),K1265,1),"")</f>
        <v>7</v>
      </c>
    </row>
    <row r="1266" spans="2:12">
      <c r="B1266" s="87"/>
      <c r="C1266" s="87"/>
      <c r="D1266" s="87"/>
      <c r="E1266" s="87"/>
      <c r="F1266" s="87"/>
      <c r="G1266" s="12"/>
      <c r="H1266" s="12"/>
      <c r="I1266" s="46"/>
      <c r="J1266" s="46"/>
      <c r="K1266" s="46"/>
      <c r="L1266" s="32" t="str">
        <f t="shared" si="56"/>
        <v/>
      </c>
    </row>
    <row r="1267" spans="2:12">
      <c r="B1267" s="87"/>
      <c r="C1267" s="87"/>
      <c r="D1267" s="87"/>
      <c r="E1267" s="87"/>
      <c r="F1267" s="87"/>
      <c r="G1267" s="12"/>
      <c r="H1267" s="12"/>
      <c r="I1267" s="46"/>
      <c r="J1267" s="46"/>
      <c r="K1267" s="46"/>
      <c r="L1267" s="32" t="str">
        <f t="shared" si="56"/>
        <v/>
      </c>
    </row>
    <row r="1268" spans="2:12">
      <c r="B1268" s="87"/>
      <c r="C1268" s="87"/>
      <c r="D1268" s="87"/>
      <c r="E1268" s="87"/>
      <c r="F1268" s="87"/>
      <c r="G1268" s="12"/>
      <c r="H1268" s="12"/>
      <c r="I1268" s="46"/>
      <c r="J1268" s="46"/>
      <c r="K1268" s="46"/>
      <c r="L1268" s="32" t="str">
        <f t="shared" si="56"/>
        <v/>
      </c>
    </row>
    <row r="1269" spans="2:12">
      <c r="B1269" s="87"/>
      <c r="C1269" s="87"/>
      <c r="D1269" s="87"/>
      <c r="E1269" s="87"/>
      <c r="F1269" s="87"/>
      <c r="G1269" s="42"/>
      <c r="H1269" s="12"/>
      <c r="I1269" s="46"/>
      <c r="J1269" s="46"/>
      <c r="K1269" s="46"/>
      <c r="L1269" s="32" t="str">
        <f t="shared" si="56"/>
        <v/>
      </c>
    </row>
    <row r="1270" spans="2:12">
      <c r="B1270" s="87"/>
      <c r="C1270" s="87"/>
      <c r="D1270" s="87"/>
      <c r="E1270" s="87"/>
      <c r="F1270" s="87"/>
      <c r="G1270" s="12"/>
      <c r="H1270" s="12"/>
      <c r="I1270" s="46"/>
      <c r="J1270" s="46"/>
      <c r="K1270" s="46"/>
      <c r="L1270" s="32" t="str">
        <f t="shared" si="56"/>
        <v/>
      </c>
    </row>
    <row r="1271" spans="2:12">
      <c r="B1271" s="87"/>
      <c r="C1271" s="87"/>
      <c r="D1271" s="87"/>
      <c r="E1271" s="87"/>
      <c r="F1271" s="87"/>
      <c r="G1271" s="12"/>
      <c r="H1271" s="12"/>
      <c r="I1271" s="46"/>
      <c r="J1271" s="46"/>
      <c r="K1271" s="46"/>
      <c r="L1271" s="32" t="str">
        <f t="shared" si="56"/>
        <v/>
      </c>
    </row>
    <row r="1272" spans="2:12">
      <c r="B1272" s="87"/>
      <c r="C1272" s="87"/>
      <c r="D1272" s="87"/>
      <c r="E1272" s="87"/>
      <c r="F1272" s="87"/>
      <c r="G1272" s="12"/>
      <c r="H1272" s="12"/>
      <c r="I1272" s="12"/>
      <c r="J1272" s="12"/>
      <c r="K1272" s="12"/>
      <c r="L1272" s="32" t="str">
        <f t="shared" si="56"/>
        <v/>
      </c>
    </row>
    <row r="1273" spans="2:12">
      <c r="B1273" s="87"/>
      <c r="C1273" s="87"/>
      <c r="D1273" s="87"/>
      <c r="E1273" s="87"/>
      <c r="F1273" s="87"/>
      <c r="G1273" s="12"/>
      <c r="H1273" s="12"/>
      <c r="I1273" s="12"/>
      <c r="J1273" s="12"/>
      <c r="K1273" s="12"/>
      <c r="L1273" s="32" t="str">
        <f t="shared" si="56"/>
        <v/>
      </c>
    </row>
    <row r="1274" spans="2:12">
      <c r="B1274" s="87"/>
      <c r="C1274" s="87"/>
      <c r="D1274" s="87"/>
      <c r="E1274" s="87"/>
      <c r="F1274" s="87"/>
      <c r="G1274" s="42"/>
      <c r="H1274" s="12"/>
      <c r="I1274" s="12"/>
      <c r="J1274" s="12"/>
      <c r="K1274" s="12"/>
      <c r="L1274" s="32" t="str">
        <f t="shared" si="56"/>
        <v/>
      </c>
    </row>
    <row r="1275" spans="2:12">
      <c r="B1275" s="87"/>
      <c r="C1275" s="87"/>
      <c r="D1275" s="87"/>
      <c r="E1275" s="87"/>
      <c r="F1275" s="87"/>
      <c r="G1275" s="12"/>
      <c r="H1275" s="12"/>
      <c r="I1275" s="12"/>
      <c r="J1275" s="12"/>
      <c r="K1275" s="12"/>
      <c r="L1275" s="32" t="str">
        <f t="shared" si="56"/>
        <v/>
      </c>
    </row>
    <row r="1276" spans="2:12">
      <c r="B1276" s="87"/>
      <c r="C1276" s="87"/>
      <c r="D1276" s="87"/>
      <c r="E1276" s="87"/>
      <c r="F1276" s="87"/>
      <c r="G1276" s="12"/>
      <c r="H1276" s="12"/>
      <c r="I1276" s="12"/>
      <c r="J1276" s="12"/>
      <c r="K1276" s="12"/>
      <c r="L1276" s="32" t="str">
        <f t="shared" si="56"/>
        <v/>
      </c>
    </row>
    <row r="1277" spans="2:12">
      <c r="B1277" s="87"/>
      <c r="C1277" s="87"/>
      <c r="D1277" s="87"/>
      <c r="E1277" s="87"/>
      <c r="F1277" s="87"/>
      <c r="G1277" s="12"/>
      <c r="H1277" s="12"/>
      <c r="I1277" s="12"/>
      <c r="J1277" s="12"/>
      <c r="K1277" s="12"/>
      <c r="L1277" s="32" t="str">
        <f t="shared" si="56"/>
        <v/>
      </c>
    </row>
    <row r="1278" spans="2:12">
      <c r="B1278" s="87"/>
      <c r="C1278" s="87"/>
      <c r="D1278" s="87"/>
      <c r="E1278" s="87"/>
      <c r="F1278" s="87"/>
      <c r="G1278" s="12"/>
      <c r="H1278" s="12"/>
      <c r="I1278" s="12"/>
      <c r="J1278" s="12"/>
      <c r="K1278" s="12"/>
      <c r="L1278" s="32" t="str">
        <f t="shared" si="56"/>
        <v/>
      </c>
    </row>
    <row r="1279" spans="2:12">
      <c r="B1279" s="87"/>
      <c r="C1279" s="87"/>
      <c r="D1279" s="87"/>
      <c r="E1279" s="87"/>
      <c r="F1279" s="87"/>
      <c r="G1279" s="12"/>
      <c r="H1279" s="12"/>
      <c r="I1279" s="12"/>
      <c r="J1279" s="12"/>
      <c r="K1279" s="12"/>
      <c r="L1279" s="32" t="str">
        <f t="shared" si="56"/>
        <v/>
      </c>
    </row>
    <row r="1280" spans="2:12">
      <c r="B1280" s="87"/>
      <c r="C1280" s="87"/>
      <c r="D1280" s="87"/>
      <c r="E1280" s="87"/>
      <c r="F1280" s="87"/>
      <c r="G1280" s="12"/>
      <c r="H1280" s="12"/>
      <c r="I1280" s="12"/>
      <c r="J1280" s="12"/>
      <c r="K1280" s="12"/>
      <c r="L1280" s="32" t="str">
        <f t="shared" si="56"/>
        <v/>
      </c>
    </row>
    <row r="1281" spans="2:12">
      <c r="B1281" s="87"/>
      <c r="C1281" s="87"/>
      <c r="D1281" s="87"/>
      <c r="E1281" s="87"/>
      <c r="F1281" s="87"/>
      <c r="G1281" s="12"/>
      <c r="H1281" s="12"/>
      <c r="I1281" s="12"/>
      <c r="J1281" s="12"/>
      <c r="K1281" s="12"/>
      <c r="L1281" s="32" t="str">
        <f t="shared" si="56"/>
        <v/>
      </c>
    </row>
    <row r="1282" spans="2:12">
      <c r="B1282" s="87"/>
      <c r="C1282" s="87"/>
      <c r="D1282" s="87"/>
      <c r="E1282" s="87"/>
      <c r="F1282" s="87"/>
      <c r="G1282" s="12"/>
      <c r="H1282" s="12"/>
      <c r="I1282" s="12"/>
      <c r="J1282" s="12"/>
      <c r="K1282" s="12"/>
      <c r="L1282" s="32" t="str">
        <f t="shared" si="56"/>
        <v/>
      </c>
    </row>
    <row r="1283" spans="2:12">
      <c r="B1283" s="87"/>
      <c r="C1283" s="87"/>
      <c r="D1283" s="87"/>
      <c r="E1283" s="87"/>
      <c r="F1283" s="87"/>
      <c r="G1283" s="12"/>
      <c r="H1283" s="12"/>
      <c r="I1283" s="12"/>
      <c r="J1283" s="12"/>
      <c r="K1283" s="12"/>
      <c r="L1283" s="32" t="str">
        <f t="shared" si="56"/>
        <v/>
      </c>
    </row>
    <row r="1284" spans="2:12">
      <c r="B1284" s="87"/>
      <c r="C1284" s="87"/>
      <c r="D1284" s="87"/>
      <c r="E1284" s="87"/>
      <c r="F1284" s="87"/>
      <c r="G1284" s="12"/>
      <c r="H1284" s="12"/>
      <c r="I1284" s="12"/>
      <c r="J1284" s="12"/>
      <c r="K1284" s="12"/>
      <c r="L1284" s="32" t="str">
        <f t="shared" si="56"/>
        <v/>
      </c>
    </row>
    <row r="1285" spans="2:12">
      <c r="B1285" s="87"/>
      <c r="C1285" s="87"/>
      <c r="D1285" s="87"/>
      <c r="E1285" s="87"/>
      <c r="F1285" s="87"/>
      <c r="G1285" s="12"/>
      <c r="H1285" s="12"/>
      <c r="I1285" s="12"/>
      <c r="J1285" s="12"/>
      <c r="K1285" s="12"/>
      <c r="L1285" s="32" t="str">
        <f t="shared" si="56"/>
        <v/>
      </c>
    </row>
    <row r="1286" spans="2:12">
      <c r="B1286" s="87"/>
      <c r="C1286" s="87"/>
      <c r="D1286" s="87"/>
      <c r="E1286" s="87"/>
      <c r="F1286" s="87"/>
      <c r="G1286" s="12"/>
      <c r="H1286" s="12"/>
      <c r="I1286" s="12"/>
      <c r="J1286" s="12"/>
      <c r="K1286" s="12"/>
      <c r="L1286" s="32" t="str">
        <f t="shared" si="56"/>
        <v/>
      </c>
    </row>
    <row r="1287" spans="2:12">
      <c r="B1287" s="87"/>
      <c r="C1287" s="87"/>
      <c r="D1287" s="87"/>
      <c r="E1287" s="87"/>
      <c r="F1287" s="87"/>
      <c r="G1287" s="118" t="s">
        <v>326</v>
      </c>
      <c r="H1287" s="118"/>
      <c r="I1287" s="118"/>
      <c r="J1287" s="118"/>
      <c r="K1287" s="118"/>
      <c r="L1287" s="32">
        <f>SUM(L1265:L1286)</f>
        <v>7</v>
      </c>
    </row>
    <row r="1289" spans="2:12">
      <c r="B1289" s="118" t="s">
        <v>333</v>
      </c>
      <c r="C1289" s="87" t="s">
        <v>408</v>
      </c>
      <c r="D1289" s="118" t="s">
        <v>17</v>
      </c>
      <c r="E1289" s="119" t="str">
        <f>'PPTO GENERAL'!B123</f>
        <v>6.3.5</v>
      </c>
      <c r="F1289" s="40" t="s">
        <v>335</v>
      </c>
      <c r="G1289" s="118" t="s">
        <v>336</v>
      </c>
      <c r="H1289" s="118" t="s">
        <v>352</v>
      </c>
      <c r="I1289" s="118"/>
      <c r="J1289" s="118"/>
      <c r="K1289" s="40" t="s">
        <v>338</v>
      </c>
      <c r="L1289" s="12" t="s">
        <v>38</v>
      </c>
    </row>
    <row r="1290" spans="2:12">
      <c r="B1290" s="118"/>
      <c r="C1290" s="87"/>
      <c r="D1290" s="118"/>
      <c r="E1290" s="87"/>
      <c r="F1290" s="87" t="str">
        <f>'PPTO GENERAL'!C123</f>
        <v>Suministro e instalación de baranda metalica para impedir el paso de usuarios hacia los carriles de buses alimentadores. M81</v>
      </c>
      <c r="G1290" s="118"/>
      <c r="H1290" s="118"/>
      <c r="I1290" s="118"/>
      <c r="J1290" s="118"/>
      <c r="K1290" s="117" t="s">
        <v>339</v>
      </c>
      <c r="L1290" s="117" t="s">
        <v>340</v>
      </c>
    </row>
    <row r="1291" spans="2:12">
      <c r="B1291" s="118"/>
      <c r="C1291" s="87"/>
      <c r="D1291" s="118"/>
      <c r="E1291" s="87"/>
      <c r="F1291" s="87"/>
      <c r="G1291" s="118"/>
      <c r="H1291" s="25" t="s">
        <v>341</v>
      </c>
      <c r="I1291" s="25" t="s">
        <v>342</v>
      </c>
      <c r="J1291" s="25" t="s">
        <v>343</v>
      </c>
      <c r="K1291" s="117"/>
      <c r="L1291" s="117"/>
    </row>
    <row r="1292" spans="2:12">
      <c r="B1292" s="87"/>
      <c r="C1292" s="87"/>
      <c r="D1292" s="87"/>
      <c r="E1292" s="87"/>
      <c r="F1292" s="87"/>
      <c r="G1292" s="12"/>
      <c r="H1292" s="12"/>
      <c r="I1292" s="12">
        <v>14.5</v>
      </c>
      <c r="J1292" s="12"/>
      <c r="K1292" s="12"/>
      <c r="L1292" s="32">
        <f t="shared" ref="L1292:L1313" si="57">IF(COUNT(H1292:K1292),IF(COUNT(H1292),H1292,1)*IF(COUNT(I1292),I1292,1)*IF(COUNT(J1292),J1292,1)*IF(COUNT(K1292),K1292,1),"")</f>
        <v>14.5</v>
      </c>
    </row>
    <row r="1293" spans="2:12">
      <c r="B1293" s="87"/>
      <c r="C1293" s="87"/>
      <c r="D1293" s="87"/>
      <c r="E1293" s="87"/>
      <c r="F1293" s="87"/>
      <c r="G1293" s="12" t="s">
        <v>415</v>
      </c>
      <c r="H1293" s="12"/>
      <c r="I1293" s="12">
        <v>6</v>
      </c>
      <c r="J1293" s="12"/>
      <c r="K1293" s="12"/>
      <c r="L1293" s="32">
        <f t="shared" si="57"/>
        <v>6</v>
      </c>
    </row>
    <row r="1294" spans="2:12">
      <c r="B1294" s="87"/>
      <c r="C1294" s="87"/>
      <c r="D1294" s="87"/>
      <c r="E1294" s="87"/>
      <c r="F1294" s="87"/>
      <c r="G1294" s="12"/>
      <c r="H1294" s="12"/>
      <c r="I1294" s="12"/>
      <c r="J1294" s="12"/>
      <c r="K1294" s="12"/>
      <c r="L1294" s="32" t="str">
        <f t="shared" si="57"/>
        <v/>
      </c>
    </row>
    <row r="1295" spans="2:12">
      <c r="B1295" s="87"/>
      <c r="C1295" s="87"/>
      <c r="D1295" s="87"/>
      <c r="E1295" s="87"/>
      <c r="F1295" s="87"/>
      <c r="G1295" s="12"/>
      <c r="H1295" s="12"/>
      <c r="I1295" s="12"/>
      <c r="J1295" s="12"/>
      <c r="K1295" s="12"/>
      <c r="L1295" s="32" t="str">
        <f t="shared" si="57"/>
        <v/>
      </c>
    </row>
    <row r="1296" spans="2:12">
      <c r="B1296" s="87"/>
      <c r="C1296" s="87"/>
      <c r="D1296" s="87"/>
      <c r="E1296" s="87"/>
      <c r="F1296" s="87"/>
      <c r="G1296" s="12"/>
      <c r="H1296" s="12"/>
      <c r="I1296" s="12"/>
      <c r="J1296" s="12"/>
      <c r="K1296" s="12"/>
      <c r="L1296" s="32" t="str">
        <f t="shared" si="57"/>
        <v/>
      </c>
    </row>
    <row r="1297" spans="2:12">
      <c r="B1297" s="87"/>
      <c r="C1297" s="87"/>
      <c r="D1297" s="87"/>
      <c r="E1297" s="87"/>
      <c r="F1297" s="87"/>
      <c r="G1297" s="12"/>
      <c r="H1297" s="12"/>
      <c r="I1297" s="12"/>
      <c r="J1297" s="12"/>
      <c r="K1297" s="12"/>
      <c r="L1297" s="32" t="str">
        <f t="shared" si="57"/>
        <v/>
      </c>
    </row>
    <row r="1298" spans="2:12">
      <c r="B1298" s="87"/>
      <c r="C1298" s="87"/>
      <c r="D1298" s="87"/>
      <c r="E1298" s="87"/>
      <c r="F1298" s="87"/>
      <c r="G1298" s="12"/>
      <c r="H1298" s="12"/>
      <c r="I1298" s="12"/>
      <c r="J1298" s="12"/>
      <c r="K1298" s="12"/>
      <c r="L1298" s="32" t="str">
        <f t="shared" si="57"/>
        <v/>
      </c>
    </row>
    <row r="1299" spans="2:12">
      <c r="B1299" s="87"/>
      <c r="C1299" s="87"/>
      <c r="D1299" s="87"/>
      <c r="E1299" s="87"/>
      <c r="F1299" s="87"/>
      <c r="G1299" s="12"/>
      <c r="H1299" s="12"/>
      <c r="I1299" s="12"/>
      <c r="J1299" s="12"/>
      <c r="K1299" s="12"/>
      <c r="L1299" s="32" t="str">
        <f t="shared" si="57"/>
        <v/>
      </c>
    </row>
    <row r="1300" spans="2:12">
      <c r="B1300" s="87"/>
      <c r="C1300" s="87"/>
      <c r="D1300" s="87"/>
      <c r="E1300" s="87"/>
      <c r="F1300" s="87"/>
      <c r="G1300" s="12"/>
      <c r="H1300" s="12"/>
      <c r="I1300" s="12"/>
      <c r="J1300" s="12"/>
      <c r="K1300" s="12"/>
      <c r="L1300" s="32" t="str">
        <f t="shared" si="57"/>
        <v/>
      </c>
    </row>
    <row r="1301" spans="2:12">
      <c r="B1301" s="87"/>
      <c r="C1301" s="87"/>
      <c r="D1301" s="87"/>
      <c r="E1301" s="87"/>
      <c r="F1301" s="87"/>
      <c r="G1301" s="12"/>
      <c r="H1301" s="12"/>
      <c r="I1301" s="12"/>
      <c r="J1301" s="12"/>
      <c r="K1301" s="12"/>
      <c r="L1301" s="32" t="str">
        <f t="shared" si="57"/>
        <v/>
      </c>
    </row>
    <row r="1302" spans="2:12">
      <c r="B1302" s="87"/>
      <c r="C1302" s="87"/>
      <c r="D1302" s="87"/>
      <c r="E1302" s="87"/>
      <c r="F1302" s="87"/>
      <c r="G1302" s="12"/>
      <c r="H1302" s="12"/>
      <c r="I1302" s="12"/>
      <c r="J1302" s="12"/>
      <c r="K1302" s="12"/>
      <c r="L1302" s="32" t="str">
        <f t="shared" si="57"/>
        <v/>
      </c>
    </row>
    <row r="1303" spans="2:12">
      <c r="B1303" s="87"/>
      <c r="C1303" s="87"/>
      <c r="D1303" s="87"/>
      <c r="E1303" s="87"/>
      <c r="F1303" s="87"/>
      <c r="G1303" s="12"/>
      <c r="H1303" s="12"/>
      <c r="I1303" s="12"/>
      <c r="J1303" s="12"/>
      <c r="K1303" s="12"/>
      <c r="L1303" s="32" t="str">
        <f t="shared" si="57"/>
        <v/>
      </c>
    </row>
    <row r="1304" spans="2:12">
      <c r="B1304" s="87"/>
      <c r="C1304" s="87"/>
      <c r="D1304" s="87"/>
      <c r="E1304" s="87"/>
      <c r="F1304" s="87"/>
      <c r="G1304" s="12"/>
      <c r="H1304" s="12"/>
      <c r="I1304" s="12"/>
      <c r="J1304" s="12"/>
      <c r="K1304" s="12"/>
      <c r="L1304" s="32" t="str">
        <f t="shared" si="57"/>
        <v/>
      </c>
    </row>
    <row r="1305" spans="2:12">
      <c r="B1305" s="87"/>
      <c r="C1305" s="87"/>
      <c r="D1305" s="87"/>
      <c r="E1305" s="87"/>
      <c r="F1305" s="87"/>
      <c r="G1305" s="12"/>
      <c r="H1305" s="12"/>
      <c r="I1305" s="12"/>
      <c r="J1305" s="12"/>
      <c r="K1305" s="12"/>
      <c r="L1305" s="32" t="str">
        <f t="shared" si="57"/>
        <v/>
      </c>
    </row>
    <row r="1306" spans="2:12">
      <c r="B1306" s="87"/>
      <c r="C1306" s="87"/>
      <c r="D1306" s="87"/>
      <c r="E1306" s="87"/>
      <c r="F1306" s="87"/>
      <c r="G1306" s="12"/>
      <c r="H1306" s="12"/>
      <c r="I1306" s="12"/>
      <c r="J1306" s="12"/>
      <c r="K1306" s="12"/>
      <c r="L1306" s="32" t="str">
        <f t="shared" si="57"/>
        <v/>
      </c>
    </row>
    <row r="1307" spans="2:12">
      <c r="B1307" s="87"/>
      <c r="C1307" s="87"/>
      <c r="D1307" s="87"/>
      <c r="E1307" s="87"/>
      <c r="F1307" s="87"/>
      <c r="G1307" s="12"/>
      <c r="H1307" s="12"/>
      <c r="I1307" s="12"/>
      <c r="J1307" s="12"/>
      <c r="K1307" s="12"/>
      <c r="L1307" s="32" t="str">
        <f t="shared" si="57"/>
        <v/>
      </c>
    </row>
    <row r="1308" spans="2:12">
      <c r="B1308" s="87"/>
      <c r="C1308" s="87"/>
      <c r="D1308" s="87"/>
      <c r="E1308" s="87"/>
      <c r="F1308" s="87"/>
      <c r="G1308" s="12"/>
      <c r="H1308" s="12"/>
      <c r="I1308" s="12"/>
      <c r="J1308" s="12"/>
      <c r="K1308" s="12"/>
      <c r="L1308" s="32" t="str">
        <f t="shared" si="57"/>
        <v/>
      </c>
    </row>
    <row r="1309" spans="2:12">
      <c r="B1309" s="87"/>
      <c r="C1309" s="87"/>
      <c r="D1309" s="87"/>
      <c r="E1309" s="87"/>
      <c r="F1309" s="87"/>
      <c r="G1309" s="12"/>
      <c r="H1309" s="12"/>
      <c r="I1309" s="12"/>
      <c r="J1309" s="12"/>
      <c r="K1309" s="12"/>
      <c r="L1309" s="32" t="str">
        <f t="shared" si="57"/>
        <v/>
      </c>
    </row>
    <row r="1310" spans="2:12">
      <c r="B1310" s="87"/>
      <c r="C1310" s="87"/>
      <c r="D1310" s="87"/>
      <c r="E1310" s="87"/>
      <c r="F1310" s="87"/>
      <c r="G1310" s="12"/>
      <c r="H1310" s="12"/>
      <c r="I1310" s="12"/>
      <c r="J1310" s="12"/>
      <c r="K1310" s="12"/>
      <c r="L1310" s="32" t="str">
        <f t="shared" si="57"/>
        <v/>
      </c>
    </row>
    <row r="1311" spans="2:12">
      <c r="B1311" s="87"/>
      <c r="C1311" s="87"/>
      <c r="D1311" s="87"/>
      <c r="E1311" s="87"/>
      <c r="F1311" s="87"/>
      <c r="G1311" s="12"/>
      <c r="H1311" s="12"/>
      <c r="I1311" s="12"/>
      <c r="J1311" s="12"/>
      <c r="K1311" s="12"/>
      <c r="L1311" s="32" t="str">
        <f t="shared" si="57"/>
        <v/>
      </c>
    </row>
    <row r="1312" spans="2:12">
      <c r="B1312" s="87"/>
      <c r="C1312" s="87"/>
      <c r="D1312" s="87"/>
      <c r="E1312" s="87"/>
      <c r="F1312" s="87"/>
      <c r="G1312" s="12"/>
      <c r="H1312" s="12"/>
      <c r="I1312" s="12"/>
      <c r="J1312" s="12"/>
      <c r="K1312" s="12"/>
      <c r="L1312" s="32" t="str">
        <f t="shared" si="57"/>
        <v/>
      </c>
    </row>
    <row r="1313" spans="2:12">
      <c r="B1313" s="87"/>
      <c r="C1313" s="87"/>
      <c r="D1313" s="87"/>
      <c r="E1313" s="87"/>
      <c r="F1313" s="87"/>
      <c r="G1313" s="12"/>
      <c r="H1313" s="12"/>
      <c r="I1313" s="12"/>
      <c r="J1313" s="12"/>
      <c r="K1313" s="12"/>
      <c r="L1313" s="32" t="str">
        <f t="shared" si="57"/>
        <v/>
      </c>
    </row>
    <row r="1314" spans="2:12">
      <c r="B1314" s="87"/>
      <c r="C1314" s="87"/>
      <c r="D1314" s="87"/>
      <c r="E1314" s="87"/>
      <c r="F1314" s="87"/>
      <c r="G1314" s="118" t="s">
        <v>326</v>
      </c>
      <c r="H1314" s="118"/>
      <c r="I1314" s="118"/>
      <c r="J1314" s="118"/>
      <c r="K1314" s="118"/>
      <c r="L1314" s="32">
        <f>SUM(L1292:L1313)</f>
        <v>20.5</v>
      </c>
    </row>
    <row r="1316" spans="2:12">
      <c r="B1316" s="118" t="s">
        <v>333</v>
      </c>
      <c r="C1316" s="87" t="s">
        <v>416</v>
      </c>
      <c r="D1316" s="118" t="s">
        <v>17</v>
      </c>
      <c r="E1316" s="87" t="s">
        <v>417</v>
      </c>
      <c r="F1316" s="40" t="s">
        <v>335</v>
      </c>
      <c r="G1316" s="118" t="s">
        <v>336</v>
      </c>
      <c r="H1316" s="118" t="s">
        <v>352</v>
      </c>
      <c r="I1316" s="118"/>
      <c r="J1316" s="118"/>
      <c r="K1316" s="40" t="s">
        <v>338</v>
      </c>
      <c r="L1316" s="12" t="s">
        <v>38</v>
      </c>
    </row>
    <row r="1317" spans="2:12">
      <c r="B1317" s="118"/>
      <c r="C1317" s="87"/>
      <c r="D1317" s="118"/>
      <c r="E1317" s="87"/>
      <c r="F1317" s="87" t="s">
        <v>418</v>
      </c>
      <c r="G1317" s="118"/>
      <c r="H1317" s="118"/>
      <c r="I1317" s="118"/>
      <c r="J1317" s="118"/>
      <c r="K1317" s="117" t="s">
        <v>339</v>
      </c>
      <c r="L1317" s="117" t="s">
        <v>340</v>
      </c>
    </row>
    <row r="1318" spans="2:12">
      <c r="B1318" s="118"/>
      <c r="C1318" s="87"/>
      <c r="D1318" s="118"/>
      <c r="E1318" s="87"/>
      <c r="F1318" s="87"/>
      <c r="G1318" s="118"/>
      <c r="H1318" s="25" t="s">
        <v>341</v>
      </c>
      <c r="I1318" s="25" t="s">
        <v>342</v>
      </c>
      <c r="J1318" s="25" t="s">
        <v>343</v>
      </c>
      <c r="K1318" s="117"/>
      <c r="L1318" s="117"/>
    </row>
    <row r="1319" spans="2:12">
      <c r="B1319" s="123"/>
      <c r="C1319" s="124"/>
      <c r="D1319" s="124"/>
      <c r="E1319" s="124"/>
      <c r="F1319" s="125"/>
      <c r="G1319" s="12" t="s">
        <v>419</v>
      </c>
      <c r="H1319" s="12"/>
      <c r="I1319" s="12"/>
      <c r="J1319" s="12"/>
      <c r="K1319" s="12">
        <v>2</v>
      </c>
      <c r="L1319" s="32">
        <f t="shared" ref="L1319:L1340" si="58">IF(COUNT(H1319:K1319),IF(COUNT(H1319),H1319,1)*IF(COUNT(I1319),I1319,1)*IF(COUNT(J1319),J1319,1)*IF(COUNT(K1319),K1319,1),"")</f>
        <v>2</v>
      </c>
    </row>
    <row r="1320" spans="2:12">
      <c r="B1320" s="126"/>
      <c r="C1320" s="127"/>
      <c r="D1320" s="127"/>
      <c r="E1320" s="127"/>
      <c r="F1320" s="128"/>
      <c r="G1320" s="12" t="s">
        <v>420</v>
      </c>
      <c r="H1320" s="12"/>
      <c r="I1320" s="12"/>
      <c r="J1320" s="12"/>
      <c r="K1320" s="12">
        <v>1</v>
      </c>
      <c r="L1320" s="32">
        <f t="shared" si="58"/>
        <v>1</v>
      </c>
    </row>
    <row r="1321" spans="2:12">
      <c r="B1321" s="126"/>
      <c r="C1321" s="127"/>
      <c r="D1321" s="127"/>
      <c r="E1321" s="127"/>
      <c r="F1321" s="128"/>
      <c r="G1321" s="12" t="s">
        <v>376</v>
      </c>
      <c r="H1321" s="12"/>
      <c r="I1321" s="12"/>
      <c r="J1321" s="12"/>
      <c r="K1321" s="12">
        <v>1</v>
      </c>
      <c r="L1321" s="32">
        <f t="shared" si="58"/>
        <v>1</v>
      </c>
    </row>
    <row r="1322" spans="2:12">
      <c r="B1322" s="126"/>
      <c r="C1322" s="127"/>
      <c r="D1322" s="127"/>
      <c r="E1322" s="127"/>
      <c r="F1322" s="128"/>
      <c r="G1322" s="12" t="s">
        <v>375</v>
      </c>
      <c r="H1322" s="12"/>
      <c r="I1322" s="12"/>
      <c r="J1322" s="12"/>
      <c r="K1322" s="12">
        <v>1</v>
      </c>
      <c r="L1322" s="32">
        <f t="shared" si="58"/>
        <v>1</v>
      </c>
    </row>
    <row r="1323" spans="2:12">
      <c r="B1323" s="126"/>
      <c r="C1323" s="127"/>
      <c r="D1323" s="127"/>
      <c r="E1323" s="127"/>
      <c r="F1323" s="128"/>
      <c r="G1323" s="12"/>
      <c r="H1323" s="12"/>
      <c r="I1323" s="12"/>
      <c r="J1323" s="12"/>
      <c r="K1323" s="12"/>
      <c r="L1323" s="32" t="str">
        <f t="shared" si="58"/>
        <v/>
      </c>
    </row>
    <row r="1324" spans="2:12">
      <c r="B1324" s="126"/>
      <c r="C1324" s="127"/>
      <c r="D1324" s="127"/>
      <c r="E1324" s="127"/>
      <c r="F1324" s="128"/>
      <c r="G1324" s="12"/>
      <c r="H1324" s="12"/>
      <c r="I1324" s="12"/>
      <c r="J1324" s="12"/>
      <c r="K1324" s="12"/>
      <c r="L1324" s="32" t="str">
        <f t="shared" si="58"/>
        <v/>
      </c>
    </row>
    <row r="1325" spans="2:12">
      <c r="B1325" s="126"/>
      <c r="C1325" s="127"/>
      <c r="D1325" s="127"/>
      <c r="E1325" s="127"/>
      <c r="F1325" s="128"/>
      <c r="G1325" s="12"/>
      <c r="H1325" s="12"/>
      <c r="I1325" s="12"/>
      <c r="J1325" s="12"/>
      <c r="K1325" s="12"/>
      <c r="L1325" s="32" t="str">
        <f t="shared" si="58"/>
        <v/>
      </c>
    </row>
    <row r="1326" spans="2:12">
      <c r="B1326" s="126"/>
      <c r="C1326" s="127"/>
      <c r="D1326" s="127"/>
      <c r="E1326" s="127"/>
      <c r="F1326" s="128"/>
      <c r="G1326" s="12"/>
      <c r="H1326" s="12"/>
      <c r="I1326" s="12"/>
      <c r="J1326" s="12"/>
      <c r="K1326" s="12"/>
      <c r="L1326" s="32" t="str">
        <f t="shared" si="58"/>
        <v/>
      </c>
    </row>
    <row r="1327" spans="2:12">
      <c r="B1327" s="126"/>
      <c r="C1327" s="127"/>
      <c r="D1327" s="127"/>
      <c r="E1327" s="127"/>
      <c r="F1327" s="128"/>
      <c r="G1327" s="12"/>
      <c r="H1327" s="12"/>
      <c r="I1327" s="12"/>
      <c r="J1327" s="12"/>
      <c r="K1327" s="12"/>
      <c r="L1327" s="32" t="str">
        <f t="shared" si="58"/>
        <v/>
      </c>
    </row>
    <row r="1328" spans="2:12">
      <c r="B1328" s="126"/>
      <c r="C1328" s="127"/>
      <c r="D1328" s="127"/>
      <c r="E1328" s="127"/>
      <c r="F1328" s="128"/>
      <c r="G1328" s="12"/>
      <c r="H1328" s="12"/>
      <c r="I1328" s="12"/>
      <c r="J1328" s="12"/>
      <c r="K1328" s="12"/>
      <c r="L1328" s="32" t="str">
        <f t="shared" si="58"/>
        <v/>
      </c>
    </row>
    <row r="1329" spans="2:12">
      <c r="B1329" s="126"/>
      <c r="C1329" s="127"/>
      <c r="D1329" s="127"/>
      <c r="E1329" s="127"/>
      <c r="F1329" s="128"/>
      <c r="G1329" s="12"/>
      <c r="H1329" s="12"/>
      <c r="I1329" s="12"/>
      <c r="J1329" s="12"/>
      <c r="K1329" s="12"/>
      <c r="L1329" s="32" t="str">
        <f t="shared" si="58"/>
        <v/>
      </c>
    </row>
    <row r="1330" spans="2:12">
      <c r="B1330" s="126"/>
      <c r="C1330" s="127"/>
      <c r="D1330" s="127"/>
      <c r="E1330" s="127"/>
      <c r="F1330" s="128"/>
      <c r="G1330" s="12"/>
      <c r="H1330" s="12"/>
      <c r="I1330" s="12"/>
      <c r="J1330" s="12"/>
      <c r="K1330" s="12"/>
      <c r="L1330" s="32" t="str">
        <f t="shared" si="58"/>
        <v/>
      </c>
    </row>
    <row r="1331" spans="2:12">
      <c r="B1331" s="126"/>
      <c r="C1331" s="127"/>
      <c r="D1331" s="127"/>
      <c r="E1331" s="127"/>
      <c r="F1331" s="128"/>
      <c r="G1331" s="12"/>
      <c r="H1331" s="12"/>
      <c r="I1331" s="12"/>
      <c r="J1331" s="12"/>
      <c r="K1331" s="12"/>
      <c r="L1331" s="32" t="str">
        <f t="shared" si="58"/>
        <v/>
      </c>
    </row>
    <row r="1332" spans="2:12">
      <c r="B1332" s="126"/>
      <c r="C1332" s="127"/>
      <c r="D1332" s="127"/>
      <c r="E1332" s="127"/>
      <c r="F1332" s="128"/>
      <c r="G1332" s="12"/>
      <c r="H1332" s="12"/>
      <c r="I1332" s="12"/>
      <c r="J1332" s="12"/>
      <c r="K1332" s="12"/>
      <c r="L1332" s="32" t="str">
        <f t="shared" si="58"/>
        <v/>
      </c>
    </row>
    <row r="1333" spans="2:12">
      <c r="B1333" s="126"/>
      <c r="C1333" s="127"/>
      <c r="D1333" s="127"/>
      <c r="E1333" s="127"/>
      <c r="F1333" s="128"/>
      <c r="G1333" s="12"/>
      <c r="H1333" s="12"/>
      <c r="I1333" s="12"/>
      <c r="J1333" s="12"/>
      <c r="K1333" s="12"/>
      <c r="L1333" s="32" t="str">
        <f t="shared" si="58"/>
        <v/>
      </c>
    </row>
    <row r="1334" spans="2:12">
      <c r="B1334" s="126"/>
      <c r="C1334" s="127"/>
      <c r="D1334" s="127"/>
      <c r="E1334" s="127"/>
      <c r="F1334" s="128"/>
      <c r="G1334" s="12"/>
      <c r="H1334" s="12"/>
      <c r="I1334" s="12"/>
      <c r="J1334" s="12"/>
      <c r="K1334" s="12"/>
      <c r="L1334" s="32" t="str">
        <f t="shared" si="58"/>
        <v/>
      </c>
    </row>
    <row r="1335" spans="2:12">
      <c r="B1335" s="126"/>
      <c r="C1335" s="127"/>
      <c r="D1335" s="127"/>
      <c r="E1335" s="127"/>
      <c r="F1335" s="128"/>
      <c r="G1335" s="12"/>
      <c r="H1335" s="12"/>
      <c r="I1335" s="12"/>
      <c r="J1335" s="12"/>
      <c r="K1335" s="12"/>
      <c r="L1335" s="32" t="str">
        <f t="shared" si="58"/>
        <v/>
      </c>
    </row>
    <row r="1336" spans="2:12">
      <c r="B1336" s="126"/>
      <c r="C1336" s="127"/>
      <c r="D1336" s="127"/>
      <c r="E1336" s="127"/>
      <c r="F1336" s="128"/>
      <c r="G1336" s="12"/>
      <c r="H1336" s="12"/>
      <c r="I1336" s="12"/>
      <c r="J1336" s="12"/>
      <c r="K1336" s="12"/>
      <c r="L1336" s="32" t="str">
        <f t="shared" si="58"/>
        <v/>
      </c>
    </row>
    <row r="1337" spans="2:12">
      <c r="B1337" s="126"/>
      <c r="C1337" s="127"/>
      <c r="D1337" s="127"/>
      <c r="E1337" s="127"/>
      <c r="F1337" s="128"/>
      <c r="G1337" s="12"/>
      <c r="H1337" s="12"/>
      <c r="I1337" s="12"/>
      <c r="J1337" s="12"/>
      <c r="K1337" s="12"/>
      <c r="L1337" s="32" t="str">
        <f t="shared" si="58"/>
        <v/>
      </c>
    </row>
    <row r="1338" spans="2:12">
      <c r="B1338" s="126"/>
      <c r="C1338" s="127"/>
      <c r="D1338" s="127"/>
      <c r="E1338" s="127"/>
      <c r="F1338" s="128"/>
      <c r="G1338" s="12"/>
      <c r="H1338" s="12"/>
      <c r="I1338" s="12"/>
      <c r="J1338" s="12"/>
      <c r="K1338" s="12"/>
      <c r="L1338" s="32" t="str">
        <f t="shared" si="58"/>
        <v/>
      </c>
    </row>
    <row r="1339" spans="2:12">
      <c r="B1339" s="126"/>
      <c r="C1339" s="127"/>
      <c r="D1339" s="127"/>
      <c r="E1339" s="127"/>
      <c r="F1339" s="128"/>
      <c r="G1339" s="12"/>
      <c r="H1339" s="12"/>
      <c r="I1339" s="12"/>
      <c r="J1339" s="12"/>
      <c r="K1339" s="12"/>
      <c r="L1339" s="32" t="str">
        <f t="shared" si="58"/>
        <v/>
      </c>
    </row>
    <row r="1340" spans="2:12">
      <c r="B1340" s="129"/>
      <c r="C1340" s="130"/>
      <c r="D1340" s="130"/>
      <c r="E1340" s="130"/>
      <c r="F1340" s="131"/>
      <c r="G1340" s="12"/>
      <c r="H1340" s="12"/>
      <c r="I1340" s="12"/>
      <c r="J1340" s="12"/>
      <c r="K1340" s="12"/>
      <c r="L1340" s="32" t="str">
        <f t="shared" si="58"/>
        <v/>
      </c>
    </row>
    <row r="1341" spans="2:12">
      <c r="B1341" s="120" t="s">
        <v>421</v>
      </c>
      <c r="C1341" s="122"/>
      <c r="D1341" s="122"/>
      <c r="E1341" s="122"/>
      <c r="F1341" s="121"/>
      <c r="G1341" s="118" t="s">
        <v>326</v>
      </c>
      <c r="H1341" s="118"/>
      <c r="I1341" s="118"/>
      <c r="J1341" s="118"/>
      <c r="K1341" s="118"/>
      <c r="L1341" s="32">
        <f>SUM(L1319:L1340)</f>
        <v>5</v>
      </c>
    </row>
    <row r="1344" spans="2:12">
      <c r="B1344" s="118" t="s">
        <v>333</v>
      </c>
      <c r="C1344" s="87" t="s">
        <v>416</v>
      </c>
      <c r="D1344" s="118" t="s">
        <v>17</v>
      </c>
      <c r="E1344" s="87" t="s">
        <v>268</v>
      </c>
      <c r="F1344" s="40" t="s">
        <v>335</v>
      </c>
      <c r="G1344" s="118" t="s">
        <v>336</v>
      </c>
      <c r="H1344" s="118" t="s">
        <v>352</v>
      </c>
      <c r="I1344" s="118"/>
      <c r="J1344" s="118"/>
      <c r="K1344" s="40" t="s">
        <v>338</v>
      </c>
      <c r="L1344" s="12" t="s">
        <v>38</v>
      </c>
    </row>
    <row r="1345" spans="2:12">
      <c r="B1345" s="118"/>
      <c r="C1345" s="87"/>
      <c r="D1345" s="118"/>
      <c r="E1345" s="87"/>
      <c r="F1345" s="87" t="s">
        <v>422</v>
      </c>
      <c r="G1345" s="118"/>
      <c r="H1345" s="118"/>
      <c r="I1345" s="118"/>
      <c r="J1345" s="118"/>
      <c r="K1345" s="117" t="s">
        <v>339</v>
      </c>
      <c r="L1345" s="117" t="s">
        <v>340</v>
      </c>
    </row>
    <row r="1346" spans="2:12">
      <c r="B1346" s="118"/>
      <c r="C1346" s="87"/>
      <c r="D1346" s="118"/>
      <c r="E1346" s="87"/>
      <c r="F1346" s="87"/>
      <c r="G1346" s="118"/>
      <c r="H1346" s="25" t="s">
        <v>341</v>
      </c>
      <c r="I1346" s="25" t="s">
        <v>342</v>
      </c>
      <c r="J1346" s="25" t="s">
        <v>343</v>
      </c>
      <c r="K1346" s="117"/>
      <c r="L1346" s="117"/>
    </row>
    <row r="1347" spans="2:12">
      <c r="B1347" s="87"/>
      <c r="C1347" s="87"/>
      <c r="D1347" s="87"/>
      <c r="E1347" s="87"/>
      <c r="F1347" s="87"/>
      <c r="G1347" s="12" t="s">
        <v>423</v>
      </c>
      <c r="H1347" s="12"/>
      <c r="I1347" s="12">
        <v>3</v>
      </c>
      <c r="J1347" s="12"/>
      <c r="K1347" s="12"/>
      <c r="L1347" s="32">
        <f t="shared" ref="L1347:L1368" si="59">IF(COUNT(H1347:K1347),IF(COUNT(H1347),H1347,1)*IF(COUNT(I1347),I1347,1)*IF(COUNT(J1347),J1347,1)*IF(COUNT(K1347),K1347,1),"")</f>
        <v>3</v>
      </c>
    </row>
    <row r="1348" spans="2:12">
      <c r="B1348" s="87"/>
      <c r="C1348" s="87"/>
      <c r="D1348" s="87"/>
      <c r="E1348" s="87"/>
      <c r="F1348" s="87"/>
      <c r="G1348" s="12" t="s">
        <v>424</v>
      </c>
      <c r="H1348" s="12"/>
      <c r="I1348" s="12">
        <v>80</v>
      </c>
      <c r="J1348" s="12"/>
      <c r="K1348" s="12"/>
      <c r="L1348" s="32">
        <f t="shared" si="59"/>
        <v>80</v>
      </c>
    </row>
    <row r="1349" spans="2:12">
      <c r="B1349" s="87"/>
      <c r="C1349" s="87"/>
      <c r="D1349" s="87"/>
      <c r="E1349" s="87"/>
      <c r="F1349" s="87"/>
      <c r="G1349" s="12"/>
      <c r="H1349" s="12"/>
      <c r="I1349" s="12">
        <v>30</v>
      </c>
      <c r="J1349" s="12"/>
      <c r="K1349" s="12"/>
      <c r="L1349" s="32">
        <f t="shared" si="59"/>
        <v>30</v>
      </c>
    </row>
    <row r="1350" spans="2:12">
      <c r="B1350" s="87"/>
      <c r="C1350" s="87"/>
      <c r="D1350" s="87"/>
      <c r="E1350" s="87"/>
      <c r="F1350" s="87"/>
      <c r="G1350" s="12"/>
      <c r="H1350" s="12"/>
      <c r="I1350" s="12"/>
      <c r="J1350" s="12"/>
      <c r="K1350" s="12"/>
      <c r="L1350" s="32" t="str">
        <f t="shared" si="59"/>
        <v/>
      </c>
    </row>
    <row r="1351" spans="2:12">
      <c r="B1351" s="87"/>
      <c r="C1351" s="87"/>
      <c r="D1351" s="87"/>
      <c r="E1351" s="87"/>
      <c r="F1351" s="87"/>
      <c r="G1351" s="12"/>
      <c r="H1351" s="12"/>
      <c r="I1351" s="12"/>
      <c r="J1351" s="12"/>
      <c r="K1351" s="12"/>
      <c r="L1351" s="32" t="str">
        <f t="shared" si="59"/>
        <v/>
      </c>
    </row>
    <row r="1352" spans="2:12">
      <c r="B1352" s="87"/>
      <c r="C1352" s="87"/>
      <c r="D1352" s="87"/>
      <c r="E1352" s="87"/>
      <c r="F1352" s="87"/>
      <c r="G1352" s="12"/>
      <c r="H1352" s="12"/>
      <c r="I1352" s="12"/>
      <c r="J1352" s="12"/>
      <c r="K1352" s="12"/>
      <c r="L1352" s="32" t="str">
        <f t="shared" si="59"/>
        <v/>
      </c>
    </row>
    <row r="1353" spans="2:12">
      <c r="B1353" s="87"/>
      <c r="C1353" s="87"/>
      <c r="D1353" s="87"/>
      <c r="E1353" s="87"/>
      <c r="F1353" s="87"/>
      <c r="G1353" s="12"/>
      <c r="H1353" s="12"/>
      <c r="I1353" s="12"/>
      <c r="J1353" s="12"/>
      <c r="K1353" s="12"/>
      <c r="L1353" s="32" t="str">
        <f t="shared" si="59"/>
        <v/>
      </c>
    </row>
    <row r="1354" spans="2:12">
      <c r="B1354" s="87"/>
      <c r="C1354" s="87"/>
      <c r="D1354" s="87"/>
      <c r="E1354" s="87"/>
      <c r="F1354" s="87"/>
      <c r="G1354" s="12"/>
      <c r="H1354" s="12"/>
      <c r="I1354" s="12"/>
      <c r="J1354" s="12"/>
      <c r="K1354" s="12"/>
      <c r="L1354" s="32" t="str">
        <f t="shared" si="59"/>
        <v/>
      </c>
    </row>
    <row r="1355" spans="2:12">
      <c r="B1355" s="87"/>
      <c r="C1355" s="87"/>
      <c r="D1355" s="87"/>
      <c r="E1355" s="87"/>
      <c r="F1355" s="87"/>
      <c r="G1355" s="12"/>
      <c r="H1355" s="12"/>
      <c r="I1355" s="12"/>
      <c r="J1355" s="12"/>
      <c r="K1355" s="12"/>
      <c r="L1355" s="32" t="str">
        <f t="shared" si="59"/>
        <v/>
      </c>
    </row>
    <row r="1356" spans="2:12">
      <c r="B1356" s="87"/>
      <c r="C1356" s="87"/>
      <c r="D1356" s="87"/>
      <c r="E1356" s="87"/>
      <c r="F1356" s="87"/>
      <c r="G1356" s="12"/>
      <c r="H1356" s="12"/>
      <c r="I1356" s="12"/>
      <c r="J1356" s="12"/>
      <c r="K1356" s="12"/>
      <c r="L1356" s="32" t="str">
        <f t="shared" si="59"/>
        <v/>
      </c>
    </row>
    <row r="1357" spans="2:12">
      <c r="B1357" s="87"/>
      <c r="C1357" s="87"/>
      <c r="D1357" s="87"/>
      <c r="E1357" s="87"/>
      <c r="F1357" s="87"/>
      <c r="G1357" s="12"/>
      <c r="H1357" s="12"/>
      <c r="I1357" s="12"/>
      <c r="J1357" s="12"/>
      <c r="K1357" s="12"/>
      <c r="L1357" s="32" t="str">
        <f t="shared" si="59"/>
        <v/>
      </c>
    </row>
    <row r="1358" spans="2:12">
      <c r="B1358" s="87"/>
      <c r="C1358" s="87"/>
      <c r="D1358" s="87"/>
      <c r="E1358" s="87"/>
      <c r="F1358" s="87"/>
      <c r="G1358" s="12"/>
      <c r="H1358" s="12"/>
      <c r="I1358" s="12"/>
      <c r="J1358" s="12"/>
      <c r="K1358" s="12"/>
      <c r="L1358" s="32" t="str">
        <f t="shared" si="59"/>
        <v/>
      </c>
    </row>
    <row r="1359" spans="2:12">
      <c r="B1359" s="87"/>
      <c r="C1359" s="87"/>
      <c r="D1359" s="87"/>
      <c r="E1359" s="87"/>
      <c r="F1359" s="87"/>
      <c r="G1359" s="12"/>
      <c r="H1359" s="12"/>
      <c r="I1359" s="12"/>
      <c r="J1359" s="12"/>
      <c r="K1359" s="12"/>
      <c r="L1359" s="32" t="str">
        <f t="shared" si="59"/>
        <v/>
      </c>
    </row>
    <row r="1360" spans="2:12">
      <c r="B1360" s="87"/>
      <c r="C1360" s="87"/>
      <c r="D1360" s="87"/>
      <c r="E1360" s="87"/>
      <c r="F1360" s="87"/>
      <c r="G1360" s="12"/>
      <c r="H1360" s="12"/>
      <c r="I1360" s="12"/>
      <c r="J1360" s="12"/>
      <c r="K1360" s="12"/>
      <c r="L1360" s="32" t="str">
        <f t="shared" si="59"/>
        <v/>
      </c>
    </row>
    <row r="1361" spans="2:12">
      <c r="B1361" s="87"/>
      <c r="C1361" s="87"/>
      <c r="D1361" s="87"/>
      <c r="E1361" s="87"/>
      <c r="F1361" s="87"/>
      <c r="G1361" s="12"/>
      <c r="H1361" s="12"/>
      <c r="I1361" s="12"/>
      <c r="J1361" s="12"/>
      <c r="K1361" s="12"/>
      <c r="L1361" s="32" t="str">
        <f t="shared" si="59"/>
        <v/>
      </c>
    </row>
    <row r="1362" spans="2:12">
      <c r="B1362" s="87"/>
      <c r="C1362" s="87"/>
      <c r="D1362" s="87"/>
      <c r="E1362" s="87"/>
      <c r="F1362" s="87"/>
      <c r="G1362" s="12"/>
      <c r="H1362" s="12"/>
      <c r="I1362" s="12"/>
      <c r="J1362" s="12"/>
      <c r="K1362" s="12"/>
      <c r="L1362" s="32" t="str">
        <f t="shared" si="59"/>
        <v/>
      </c>
    </row>
    <row r="1363" spans="2:12">
      <c r="B1363" s="87"/>
      <c r="C1363" s="87"/>
      <c r="D1363" s="87"/>
      <c r="E1363" s="87"/>
      <c r="F1363" s="87"/>
      <c r="G1363" s="12"/>
      <c r="H1363" s="12"/>
      <c r="I1363" s="12"/>
      <c r="J1363" s="12"/>
      <c r="K1363" s="12"/>
      <c r="L1363" s="32" t="str">
        <f t="shared" si="59"/>
        <v/>
      </c>
    </row>
    <row r="1364" spans="2:12">
      <c r="B1364" s="87"/>
      <c r="C1364" s="87"/>
      <c r="D1364" s="87"/>
      <c r="E1364" s="87"/>
      <c r="F1364" s="87"/>
      <c r="G1364" s="12"/>
      <c r="H1364" s="12"/>
      <c r="I1364" s="12"/>
      <c r="J1364" s="12"/>
      <c r="K1364" s="12"/>
      <c r="L1364" s="32" t="str">
        <f t="shared" si="59"/>
        <v/>
      </c>
    </row>
    <row r="1365" spans="2:12">
      <c r="B1365" s="87"/>
      <c r="C1365" s="87"/>
      <c r="D1365" s="87"/>
      <c r="E1365" s="87"/>
      <c r="F1365" s="87"/>
      <c r="G1365" s="12"/>
      <c r="H1365" s="12"/>
      <c r="I1365" s="12"/>
      <c r="J1365" s="12"/>
      <c r="K1365" s="12"/>
      <c r="L1365" s="32" t="str">
        <f t="shared" si="59"/>
        <v/>
      </c>
    </row>
    <row r="1366" spans="2:12">
      <c r="B1366" s="87"/>
      <c r="C1366" s="87"/>
      <c r="D1366" s="87"/>
      <c r="E1366" s="87"/>
      <c r="F1366" s="87"/>
      <c r="G1366" s="12"/>
      <c r="H1366" s="12"/>
      <c r="I1366" s="12"/>
      <c r="J1366" s="12"/>
      <c r="K1366" s="12"/>
      <c r="L1366" s="32" t="str">
        <f t="shared" si="59"/>
        <v/>
      </c>
    </row>
    <row r="1367" spans="2:12">
      <c r="B1367" s="87"/>
      <c r="C1367" s="87"/>
      <c r="D1367" s="87"/>
      <c r="E1367" s="87"/>
      <c r="F1367" s="87"/>
      <c r="G1367" s="12"/>
      <c r="H1367" s="12"/>
      <c r="I1367" s="12"/>
      <c r="J1367" s="12"/>
      <c r="K1367" s="12"/>
      <c r="L1367" s="32" t="str">
        <f t="shared" si="59"/>
        <v/>
      </c>
    </row>
    <row r="1368" spans="2:12">
      <c r="B1368" s="87"/>
      <c r="C1368" s="87"/>
      <c r="D1368" s="87"/>
      <c r="E1368" s="87"/>
      <c r="F1368" s="87"/>
      <c r="G1368" s="12"/>
      <c r="H1368" s="12"/>
      <c r="I1368" s="12"/>
      <c r="J1368" s="12"/>
      <c r="K1368" s="12"/>
      <c r="L1368" s="32" t="str">
        <f t="shared" si="59"/>
        <v/>
      </c>
    </row>
    <row r="1369" spans="2:12">
      <c r="B1369" s="87"/>
      <c r="C1369" s="87"/>
      <c r="D1369" s="87"/>
      <c r="E1369" s="87"/>
      <c r="F1369" s="87"/>
      <c r="G1369" s="118" t="s">
        <v>326</v>
      </c>
      <c r="H1369" s="118"/>
      <c r="I1369" s="118"/>
      <c r="J1369" s="118"/>
      <c r="K1369" s="118"/>
      <c r="L1369" s="32">
        <f>SUM(L1347:L1368)</f>
        <v>113</v>
      </c>
    </row>
    <row r="1371" spans="2:12">
      <c r="B1371" s="118" t="s">
        <v>333</v>
      </c>
      <c r="C1371" s="87" t="s">
        <v>416</v>
      </c>
      <c r="D1371" s="118" t="s">
        <v>17</v>
      </c>
      <c r="E1371" s="87" t="s">
        <v>273</v>
      </c>
      <c r="F1371" s="40" t="s">
        <v>335</v>
      </c>
      <c r="G1371" s="118" t="s">
        <v>336</v>
      </c>
      <c r="H1371" s="118" t="s">
        <v>352</v>
      </c>
      <c r="I1371" s="118"/>
      <c r="J1371" s="118"/>
      <c r="K1371" s="40" t="s">
        <v>338</v>
      </c>
      <c r="L1371" s="12" t="s">
        <v>38</v>
      </c>
    </row>
    <row r="1372" spans="2:12">
      <c r="B1372" s="118"/>
      <c r="C1372" s="87"/>
      <c r="D1372" s="118"/>
      <c r="E1372" s="87"/>
      <c r="F1372" s="87" t="s">
        <v>274</v>
      </c>
      <c r="G1372" s="118"/>
      <c r="H1372" s="118"/>
      <c r="I1372" s="118"/>
      <c r="J1372" s="118"/>
      <c r="K1372" s="117" t="s">
        <v>339</v>
      </c>
      <c r="L1372" s="117" t="s">
        <v>340</v>
      </c>
    </row>
    <row r="1373" spans="2:12">
      <c r="B1373" s="118"/>
      <c r="C1373" s="87"/>
      <c r="D1373" s="118"/>
      <c r="E1373" s="87"/>
      <c r="F1373" s="87"/>
      <c r="G1373" s="118"/>
      <c r="H1373" s="25" t="s">
        <v>341</v>
      </c>
      <c r="I1373" s="25" t="s">
        <v>342</v>
      </c>
      <c r="J1373" s="25" t="s">
        <v>343</v>
      </c>
      <c r="K1373" s="117"/>
      <c r="L1373" s="117"/>
    </row>
    <row r="1374" spans="2:12">
      <c r="B1374" s="87"/>
      <c r="C1374" s="87"/>
      <c r="D1374" s="87"/>
      <c r="E1374" s="87"/>
      <c r="F1374" s="87"/>
      <c r="G1374" s="12"/>
      <c r="H1374" s="12"/>
      <c r="I1374" s="12"/>
      <c r="J1374" s="12"/>
      <c r="K1374" s="12">
        <v>1</v>
      </c>
      <c r="L1374" s="32">
        <f t="shared" ref="L1374:L1395" si="60">IF(COUNT(H1374:K1374),IF(COUNT(H1374),H1374,1)*IF(COUNT(I1374),I1374,1)*IF(COUNT(J1374),J1374,1)*IF(COUNT(K1374),K1374,1),"")</f>
        <v>1</v>
      </c>
    </row>
    <row r="1375" spans="2:12">
      <c r="B1375" s="87"/>
      <c r="C1375" s="87"/>
      <c r="D1375" s="87"/>
      <c r="E1375" s="87"/>
      <c r="F1375" s="87"/>
      <c r="G1375" s="12"/>
      <c r="H1375" s="12"/>
      <c r="I1375" s="12"/>
      <c r="J1375" s="12"/>
      <c r="K1375" s="12"/>
      <c r="L1375" s="32" t="str">
        <f t="shared" si="60"/>
        <v/>
      </c>
    </row>
    <row r="1376" spans="2:12">
      <c r="B1376" s="87"/>
      <c r="C1376" s="87"/>
      <c r="D1376" s="87"/>
      <c r="E1376" s="87"/>
      <c r="F1376" s="87"/>
      <c r="G1376" s="12"/>
      <c r="H1376" s="12"/>
      <c r="I1376" s="12"/>
      <c r="J1376" s="12"/>
      <c r="K1376" s="12"/>
      <c r="L1376" s="32" t="str">
        <f t="shared" si="60"/>
        <v/>
      </c>
    </row>
    <row r="1377" spans="2:12">
      <c r="B1377" s="87"/>
      <c r="C1377" s="87"/>
      <c r="D1377" s="87"/>
      <c r="E1377" s="87"/>
      <c r="F1377" s="87"/>
      <c r="G1377" s="12"/>
      <c r="H1377" s="12"/>
      <c r="I1377" s="12"/>
      <c r="J1377" s="12"/>
      <c r="K1377" s="12"/>
      <c r="L1377" s="32" t="str">
        <f t="shared" si="60"/>
        <v/>
      </c>
    </row>
    <row r="1378" spans="2:12">
      <c r="B1378" s="87"/>
      <c r="C1378" s="87"/>
      <c r="D1378" s="87"/>
      <c r="E1378" s="87"/>
      <c r="F1378" s="87"/>
      <c r="G1378" s="12"/>
      <c r="H1378" s="12"/>
      <c r="I1378" s="12"/>
      <c r="J1378" s="12"/>
      <c r="K1378" s="12"/>
      <c r="L1378" s="32" t="str">
        <f t="shared" si="60"/>
        <v/>
      </c>
    </row>
    <row r="1379" spans="2:12">
      <c r="B1379" s="87"/>
      <c r="C1379" s="87"/>
      <c r="D1379" s="87"/>
      <c r="E1379" s="87"/>
      <c r="F1379" s="87"/>
      <c r="G1379" s="12"/>
      <c r="H1379" s="12"/>
      <c r="I1379" s="12"/>
      <c r="J1379" s="12"/>
      <c r="K1379" s="12"/>
      <c r="L1379" s="32" t="str">
        <f t="shared" si="60"/>
        <v/>
      </c>
    </row>
    <row r="1380" spans="2:12">
      <c r="B1380" s="87"/>
      <c r="C1380" s="87"/>
      <c r="D1380" s="87"/>
      <c r="E1380" s="87"/>
      <c r="F1380" s="87"/>
      <c r="G1380" s="12"/>
      <c r="H1380" s="12"/>
      <c r="I1380" s="12"/>
      <c r="J1380" s="12"/>
      <c r="K1380" s="12"/>
      <c r="L1380" s="32" t="str">
        <f t="shared" si="60"/>
        <v/>
      </c>
    </row>
    <row r="1381" spans="2:12">
      <c r="B1381" s="87"/>
      <c r="C1381" s="87"/>
      <c r="D1381" s="87"/>
      <c r="E1381" s="87"/>
      <c r="F1381" s="87"/>
      <c r="G1381" s="12"/>
      <c r="H1381" s="12"/>
      <c r="I1381" s="12"/>
      <c r="J1381" s="12"/>
      <c r="K1381" s="12"/>
      <c r="L1381" s="32" t="str">
        <f t="shared" si="60"/>
        <v/>
      </c>
    </row>
    <row r="1382" spans="2:12">
      <c r="B1382" s="87"/>
      <c r="C1382" s="87"/>
      <c r="D1382" s="87"/>
      <c r="E1382" s="87"/>
      <c r="F1382" s="87"/>
      <c r="G1382" s="12"/>
      <c r="H1382" s="12"/>
      <c r="I1382" s="12"/>
      <c r="J1382" s="12"/>
      <c r="K1382" s="12"/>
      <c r="L1382" s="32" t="str">
        <f t="shared" si="60"/>
        <v/>
      </c>
    </row>
    <row r="1383" spans="2:12">
      <c r="B1383" s="87"/>
      <c r="C1383" s="87"/>
      <c r="D1383" s="87"/>
      <c r="E1383" s="87"/>
      <c r="F1383" s="87"/>
      <c r="G1383" s="12"/>
      <c r="H1383" s="12"/>
      <c r="I1383" s="12"/>
      <c r="J1383" s="12"/>
      <c r="K1383" s="12"/>
      <c r="L1383" s="32" t="str">
        <f t="shared" si="60"/>
        <v/>
      </c>
    </row>
    <row r="1384" spans="2:12">
      <c r="B1384" s="87"/>
      <c r="C1384" s="87"/>
      <c r="D1384" s="87"/>
      <c r="E1384" s="87"/>
      <c r="F1384" s="87"/>
      <c r="G1384" s="12"/>
      <c r="H1384" s="12"/>
      <c r="I1384" s="12"/>
      <c r="J1384" s="12"/>
      <c r="K1384" s="12"/>
      <c r="L1384" s="32" t="str">
        <f t="shared" si="60"/>
        <v/>
      </c>
    </row>
    <row r="1385" spans="2:12">
      <c r="B1385" s="87"/>
      <c r="C1385" s="87"/>
      <c r="D1385" s="87"/>
      <c r="E1385" s="87"/>
      <c r="F1385" s="87"/>
      <c r="G1385" s="12"/>
      <c r="H1385" s="12"/>
      <c r="I1385" s="12"/>
      <c r="J1385" s="12"/>
      <c r="K1385" s="12"/>
      <c r="L1385" s="32" t="str">
        <f t="shared" si="60"/>
        <v/>
      </c>
    </row>
    <row r="1386" spans="2:12">
      <c r="B1386" s="87"/>
      <c r="C1386" s="87"/>
      <c r="D1386" s="87"/>
      <c r="E1386" s="87"/>
      <c r="F1386" s="87"/>
      <c r="G1386" s="12"/>
      <c r="H1386" s="12"/>
      <c r="I1386" s="12"/>
      <c r="J1386" s="12"/>
      <c r="K1386" s="12"/>
      <c r="L1386" s="32" t="str">
        <f t="shared" si="60"/>
        <v/>
      </c>
    </row>
    <row r="1387" spans="2:12">
      <c r="B1387" s="87"/>
      <c r="C1387" s="87"/>
      <c r="D1387" s="87"/>
      <c r="E1387" s="87"/>
      <c r="F1387" s="87"/>
      <c r="G1387" s="12"/>
      <c r="H1387" s="12"/>
      <c r="I1387" s="12"/>
      <c r="J1387" s="12"/>
      <c r="K1387" s="12"/>
      <c r="L1387" s="32" t="str">
        <f t="shared" si="60"/>
        <v/>
      </c>
    </row>
    <row r="1388" spans="2:12">
      <c r="B1388" s="87"/>
      <c r="C1388" s="87"/>
      <c r="D1388" s="87"/>
      <c r="E1388" s="87"/>
      <c r="F1388" s="87"/>
      <c r="G1388" s="12"/>
      <c r="H1388" s="12"/>
      <c r="I1388" s="12"/>
      <c r="J1388" s="12"/>
      <c r="K1388" s="12"/>
      <c r="L1388" s="32" t="str">
        <f t="shared" si="60"/>
        <v/>
      </c>
    </row>
    <row r="1389" spans="2:12">
      <c r="B1389" s="87"/>
      <c r="C1389" s="87"/>
      <c r="D1389" s="87"/>
      <c r="E1389" s="87"/>
      <c r="F1389" s="87"/>
      <c r="G1389" s="12"/>
      <c r="H1389" s="12"/>
      <c r="I1389" s="12"/>
      <c r="J1389" s="12"/>
      <c r="K1389" s="12"/>
      <c r="L1389" s="32" t="str">
        <f t="shared" si="60"/>
        <v/>
      </c>
    </row>
    <row r="1390" spans="2:12">
      <c r="B1390" s="87"/>
      <c r="C1390" s="87"/>
      <c r="D1390" s="87"/>
      <c r="E1390" s="87"/>
      <c r="F1390" s="87"/>
      <c r="G1390" s="12"/>
      <c r="H1390" s="12"/>
      <c r="I1390" s="12"/>
      <c r="J1390" s="12"/>
      <c r="K1390" s="12"/>
      <c r="L1390" s="32" t="str">
        <f t="shared" si="60"/>
        <v/>
      </c>
    </row>
    <row r="1391" spans="2:12">
      <c r="B1391" s="87"/>
      <c r="C1391" s="87"/>
      <c r="D1391" s="87"/>
      <c r="E1391" s="87"/>
      <c r="F1391" s="87"/>
      <c r="G1391" s="12"/>
      <c r="H1391" s="12"/>
      <c r="I1391" s="12"/>
      <c r="J1391" s="12"/>
      <c r="K1391" s="12"/>
      <c r="L1391" s="32" t="str">
        <f t="shared" si="60"/>
        <v/>
      </c>
    </row>
    <row r="1392" spans="2:12">
      <c r="B1392" s="87"/>
      <c r="C1392" s="87"/>
      <c r="D1392" s="87"/>
      <c r="E1392" s="87"/>
      <c r="F1392" s="87"/>
      <c r="G1392" s="12"/>
      <c r="H1392" s="12"/>
      <c r="I1392" s="12"/>
      <c r="J1392" s="12"/>
      <c r="K1392" s="12"/>
      <c r="L1392" s="32" t="str">
        <f t="shared" si="60"/>
        <v/>
      </c>
    </row>
    <row r="1393" spans="2:12">
      <c r="B1393" s="87"/>
      <c r="C1393" s="87"/>
      <c r="D1393" s="87"/>
      <c r="E1393" s="87"/>
      <c r="F1393" s="87"/>
      <c r="G1393" s="12"/>
      <c r="H1393" s="12"/>
      <c r="I1393" s="12"/>
      <c r="J1393" s="12"/>
      <c r="K1393" s="12"/>
      <c r="L1393" s="32" t="str">
        <f t="shared" si="60"/>
        <v/>
      </c>
    </row>
    <row r="1394" spans="2:12">
      <c r="B1394" s="87"/>
      <c r="C1394" s="87"/>
      <c r="D1394" s="87"/>
      <c r="E1394" s="87"/>
      <c r="F1394" s="87"/>
      <c r="G1394" s="12"/>
      <c r="H1394" s="12"/>
      <c r="I1394" s="12"/>
      <c r="J1394" s="12"/>
      <c r="K1394" s="12"/>
      <c r="L1394" s="32" t="str">
        <f t="shared" si="60"/>
        <v/>
      </c>
    </row>
    <row r="1395" spans="2:12">
      <c r="B1395" s="87"/>
      <c r="C1395" s="87"/>
      <c r="D1395" s="87"/>
      <c r="E1395" s="87"/>
      <c r="F1395" s="87"/>
      <c r="G1395" s="12"/>
      <c r="H1395" s="12"/>
      <c r="I1395" s="12"/>
      <c r="J1395" s="12"/>
      <c r="K1395" s="12"/>
      <c r="L1395" s="32" t="str">
        <f t="shared" si="60"/>
        <v/>
      </c>
    </row>
    <row r="1396" spans="2:12">
      <c r="B1396" s="87"/>
      <c r="C1396" s="87"/>
      <c r="D1396" s="87"/>
      <c r="E1396" s="87"/>
      <c r="F1396" s="87"/>
      <c r="G1396" s="118" t="s">
        <v>326</v>
      </c>
      <c r="H1396" s="118"/>
      <c r="I1396" s="118"/>
      <c r="J1396" s="118"/>
      <c r="K1396" s="118"/>
      <c r="L1396" s="32">
        <f>SUM(L1374:L1395)</f>
        <v>1</v>
      </c>
    </row>
    <row r="1399" spans="2:12">
      <c r="B1399" s="118" t="s">
        <v>333</v>
      </c>
      <c r="C1399" s="87" t="s">
        <v>416</v>
      </c>
      <c r="D1399" s="118" t="s">
        <v>17</v>
      </c>
      <c r="E1399" s="87" t="s">
        <v>425</v>
      </c>
      <c r="F1399" s="40" t="s">
        <v>335</v>
      </c>
      <c r="G1399" s="118" t="s">
        <v>336</v>
      </c>
      <c r="H1399" s="118" t="s">
        <v>352</v>
      </c>
      <c r="I1399" s="118"/>
      <c r="J1399" s="118"/>
      <c r="K1399" s="40" t="s">
        <v>338</v>
      </c>
      <c r="L1399" s="12" t="s">
        <v>20</v>
      </c>
    </row>
    <row r="1400" spans="2:12">
      <c r="B1400" s="118"/>
      <c r="C1400" s="87"/>
      <c r="D1400" s="118"/>
      <c r="E1400" s="87"/>
      <c r="F1400" s="87" t="s">
        <v>426</v>
      </c>
      <c r="G1400" s="118"/>
      <c r="H1400" s="118"/>
      <c r="I1400" s="118"/>
      <c r="J1400" s="118"/>
      <c r="K1400" s="117" t="s">
        <v>339</v>
      </c>
      <c r="L1400" s="117" t="s">
        <v>340</v>
      </c>
    </row>
    <row r="1401" spans="2:12">
      <c r="B1401" s="118"/>
      <c r="C1401" s="87"/>
      <c r="D1401" s="118"/>
      <c r="E1401" s="87"/>
      <c r="F1401" s="87"/>
      <c r="G1401" s="118"/>
      <c r="H1401" s="25" t="s">
        <v>341</v>
      </c>
      <c r="I1401" s="25" t="s">
        <v>342</v>
      </c>
      <c r="J1401" s="25" t="s">
        <v>343</v>
      </c>
      <c r="K1401" s="117"/>
      <c r="L1401" s="117"/>
    </row>
    <row r="1402" spans="2:12">
      <c r="B1402" s="87"/>
      <c r="C1402" s="87"/>
      <c r="D1402" s="87"/>
      <c r="E1402" s="87"/>
      <c r="F1402" s="87"/>
      <c r="G1402" s="12" t="s">
        <v>427</v>
      </c>
      <c r="H1402" s="12"/>
      <c r="I1402" s="12"/>
      <c r="J1402" s="12"/>
      <c r="K1402" s="12">
        <v>1</v>
      </c>
      <c r="L1402" s="32">
        <f t="shared" ref="L1402:L1423" si="61">IF(COUNT(H1402:K1402),IF(COUNT(H1402),H1402,1)*IF(COUNT(I1402),I1402,1)*IF(COUNT(J1402),J1402,1)*IF(COUNT(K1402),K1402,1),"")</f>
        <v>1</v>
      </c>
    </row>
    <row r="1403" spans="2:12">
      <c r="B1403" s="87"/>
      <c r="C1403" s="87"/>
      <c r="D1403" s="87"/>
      <c r="E1403" s="87"/>
      <c r="F1403" s="87"/>
      <c r="G1403" s="12" t="s">
        <v>428</v>
      </c>
      <c r="H1403" s="12"/>
      <c r="I1403" s="12"/>
      <c r="J1403" s="12"/>
      <c r="K1403" s="12">
        <v>1</v>
      </c>
      <c r="L1403" s="32">
        <f t="shared" si="61"/>
        <v>1</v>
      </c>
    </row>
    <row r="1404" spans="2:12">
      <c r="B1404" s="87"/>
      <c r="C1404" s="87"/>
      <c r="D1404" s="87"/>
      <c r="E1404" s="87"/>
      <c r="F1404" s="87"/>
      <c r="G1404" s="12"/>
      <c r="H1404" s="12"/>
      <c r="I1404" s="12"/>
      <c r="J1404" s="12"/>
      <c r="K1404" s="12"/>
      <c r="L1404" s="32" t="str">
        <f t="shared" si="61"/>
        <v/>
      </c>
    </row>
    <row r="1405" spans="2:12">
      <c r="B1405" s="87"/>
      <c r="C1405" s="87"/>
      <c r="D1405" s="87"/>
      <c r="E1405" s="87"/>
      <c r="F1405" s="87"/>
      <c r="G1405" s="12"/>
      <c r="H1405" s="12"/>
      <c r="I1405" s="12"/>
      <c r="J1405" s="12"/>
      <c r="K1405" s="12"/>
      <c r="L1405" s="32" t="str">
        <f t="shared" si="61"/>
        <v/>
      </c>
    </row>
    <row r="1406" spans="2:12">
      <c r="B1406" s="87"/>
      <c r="C1406" s="87"/>
      <c r="D1406" s="87"/>
      <c r="E1406" s="87"/>
      <c r="F1406" s="87"/>
      <c r="G1406" s="12"/>
      <c r="H1406" s="12"/>
      <c r="I1406" s="12"/>
      <c r="J1406" s="12"/>
      <c r="K1406" s="12"/>
      <c r="L1406" s="32" t="str">
        <f t="shared" si="61"/>
        <v/>
      </c>
    </row>
    <row r="1407" spans="2:12">
      <c r="B1407" s="87"/>
      <c r="C1407" s="87"/>
      <c r="D1407" s="87"/>
      <c r="E1407" s="87"/>
      <c r="F1407" s="87"/>
      <c r="G1407" s="12"/>
      <c r="H1407" s="12"/>
      <c r="I1407" s="12"/>
      <c r="J1407" s="12"/>
      <c r="K1407" s="12"/>
      <c r="L1407" s="32" t="str">
        <f t="shared" si="61"/>
        <v/>
      </c>
    </row>
    <row r="1408" spans="2:12">
      <c r="B1408" s="87"/>
      <c r="C1408" s="87"/>
      <c r="D1408" s="87"/>
      <c r="E1408" s="87"/>
      <c r="F1408" s="87"/>
      <c r="G1408" s="12"/>
      <c r="H1408" s="12"/>
      <c r="I1408" s="12"/>
      <c r="J1408" s="12"/>
      <c r="K1408" s="12"/>
      <c r="L1408" s="32" t="str">
        <f t="shared" si="61"/>
        <v/>
      </c>
    </row>
    <row r="1409" spans="2:12">
      <c r="B1409" s="87"/>
      <c r="C1409" s="87"/>
      <c r="D1409" s="87"/>
      <c r="E1409" s="87"/>
      <c r="F1409" s="87"/>
      <c r="G1409" s="12"/>
      <c r="H1409" s="12"/>
      <c r="I1409" s="12"/>
      <c r="J1409" s="12"/>
      <c r="K1409" s="12"/>
      <c r="L1409" s="32" t="str">
        <f t="shared" si="61"/>
        <v/>
      </c>
    </row>
    <row r="1410" spans="2:12">
      <c r="B1410" s="87"/>
      <c r="C1410" s="87"/>
      <c r="D1410" s="87"/>
      <c r="E1410" s="87"/>
      <c r="F1410" s="87"/>
      <c r="G1410" s="12"/>
      <c r="H1410" s="12"/>
      <c r="I1410" s="12"/>
      <c r="J1410" s="12"/>
      <c r="K1410" s="12"/>
      <c r="L1410" s="32" t="str">
        <f t="shared" si="61"/>
        <v/>
      </c>
    </row>
    <row r="1411" spans="2:12">
      <c r="B1411" s="87"/>
      <c r="C1411" s="87"/>
      <c r="D1411" s="87"/>
      <c r="E1411" s="87"/>
      <c r="F1411" s="87"/>
      <c r="G1411" s="12"/>
      <c r="H1411" s="12"/>
      <c r="I1411" s="12"/>
      <c r="J1411" s="12"/>
      <c r="K1411" s="12"/>
      <c r="L1411" s="32" t="str">
        <f t="shared" si="61"/>
        <v/>
      </c>
    </row>
    <row r="1412" spans="2:12">
      <c r="B1412" s="87"/>
      <c r="C1412" s="87"/>
      <c r="D1412" s="87"/>
      <c r="E1412" s="87"/>
      <c r="F1412" s="87"/>
      <c r="G1412" s="12"/>
      <c r="H1412" s="12"/>
      <c r="I1412" s="12"/>
      <c r="J1412" s="12"/>
      <c r="K1412" s="12"/>
      <c r="L1412" s="32" t="str">
        <f t="shared" si="61"/>
        <v/>
      </c>
    </row>
    <row r="1413" spans="2:12">
      <c r="B1413" s="87"/>
      <c r="C1413" s="87"/>
      <c r="D1413" s="87"/>
      <c r="E1413" s="87"/>
      <c r="F1413" s="87"/>
      <c r="G1413" s="12"/>
      <c r="H1413" s="12"/>
      <c r="I1413" s="12"/>
      <c r="J1413" s="12"/>
      <c r="K1413" s="12"/>
      <c r="L1413" s="32" t="str">
        <f t="shared" si="61"/>
        <v/>
      </c>
    </row>
    <row r="1414" spans="2:12">
      <c r="B1414" s="87"/>
      <c r="C1414" s="87"/>
      <c r="D1414" s="87"/>
      <c r="E1414" s="87"/>
      <c r="F1414" s="87"/>
      <c r="G1414" s="12"/>
      <c r="H1414" s="12"/>
      <c r="I1414" s="12"/>
      <c r="J1414" s="12"/>
      <c r="K1414" s="12"/>
      <c r="L1414" s="32" t="str">
        <f t="shared" si="61"/>
        <v/>
      </c>
    </row>
    <row r="1415" spans="2:12">
      <c r="B1415" s="87"/>
      <c r="C1415" s="87"/>
      <c r="D1415" s="87"/>
      <c r="E1415" s="87"/>
      <c r="F1415" s="87"/>
      <c r="G1415" s="12"/>
      <c r="H1415" s="12"/>
      <c r="I1415" s="12"/>
      <c r="J1415" s="12"/>
      <c r="K1415" s="12"/>
      <c r="L1415" s="32" t="str">
        <f t="shared" si="61"/>
        <v/>
      </c>
    </row>
    <row r="1416" spans="2:12">
      <c r="B1416" s="87"/>
      <c r="C1416" s="87"/>
      <c r="D1416" s="87"/>
      <c r="E1416" s="87"/>
      <c r="F1416" s="87"/>
      <c r="G1416" s="12"/>
      <c r="H1416" s="12"/>
      <c r="I1416" s="12"/>
      <c r="J1416" s="12"/>
      <c r="K1416" s="12"/>
      <c r="L1416" s="32" t="str">
        <f t="shared" si="61"/>
        <v/>
      </c>
    </row>
    <row r="1417" spans="2:12">
      <c r="B1417" s="87"/>
      <c r="C1417" s="87"/>
      <c r="D1417" s="87"/>
      <c r="E1417" s="87"/>
      <c r="F1417" s="87"/>
      <c r="G1417" s="12"/>
      <c r="H1417" s="12"/>
      <c r="I1417" s="12"/>
      <c r="J1417" s="12"/>
      <c r="K1417" s="12"/>
      <c r="L1417" s="32" t="str">
        <f t="shared" si="61"/>
        <v/>
      </c>
    </row>
    <row r="1418" spans="2:12">
      <c r="B1418" s="87"/>
      <c r="C1418" s="87"/>
      <c r="D1418" s="87"/>
      <c r="E1418" s="87"/>
      <c r="F1418" s="87"/>
      <c r="G1418" s="12"/>
      <c r="H1418" s="12"/>
      <c r="I1418" s="12"/>
      <c r="J1418" s="12"/>
      <c r="K1418" s="12"/>
      <c r="L1418" s="32" t="str">
        <f t="shared" si="61"/>
        <v/>
      </c>
    </row>
    <row r="1419" spans="2:12">
      <c r="B1419" s="87"/>
      <c r="C1419" s="87"/>
      <c r="D1419" s="87"/>
      <c r="E1419" s="87"/>
      <c r="F1419" s="87"/>
      <c r="G1419" s="12"/>
      <c r="H1419" s="12"/>
      <c r="I1419" s="12"/>
      <c r="J1419" s="12"/>
      <c r="K1419" s="12"/>
      <c r="L1419" s="32" t="str">
        <f t="shared" si="61"/>
        <v/>
      </c>
    </row>
    <row r="1420" spans="2:12">
      <c r="B1420" s="87"/>
      <c r="C1420" s="87"/>
      <c r="D1420" s="87"/>
      <c r="E1420" s="87"/>
      <c r="F1420" s="87"/>
      <c r="G1420" s="12"/>
      <c r="H1420" s="12"/>
      <c r="I1420" s="12"/>
      <c r="J1420" s="12"/>
      <c r="K1420" s="12"/>
      <c r="L1420" s="32" t="str">
        <f t="shared" si="61"/>
        <v/>
      </c>
    </row>
    <row r="1421" spans="2:12">
      <c r="B1421" s="87"/>
      <c r="C1421" s="87"/>
      <c r="D1421" s="87"/>
      <c r="E1421" s="87"/>
      <c r="F1421" s="87"/>
      <c r="G1421" s="12"/>
      <c r="H1421" s="12"/>
      <c r="I1421" s="12"/>
      <c r="J1421" s="12"/>
      <c r="K1421" s="12"/>
      <c r="L1421" s="32" t="str">
        <f t="shared" si="61"/>
        <v/>
      </c>
    </row>
    <row r="1422" spans="2:12">
      <c r="B1422" s="87"/>
      <c r="C1422" s="87"/>
      <c r="D1422" s="87"/>
      <c r="E1422" s="87"/>
      <c r="F1422" s="87"/>
      <c r="G1422" s="12"/>
      <c r="H1422" s="12"/>
      <c r="I1422" s="12"/>
      <c r="J1422" s="12"/>
      <c r="K1422" s="12"/>
      <c r="L1422" s="32" t="str">
        <f t="shared" si="61"/>
        <v/>
      </c>
    </row>
    <row r="1423" spans="2:12">
      <c r="B1423" s="87"/>
      <c r="C1423" s="87"/>
      <c r="D1423" s="87"/>
      <c r="E1423" s="87"/>
      <c r="F1423" s="87"/>
      <c r="G1423" s="12"/>
      <c r="H1423" s="12"/>
      <c r="I1423" s="12"/>
      <c r="J1423" s="12"/>
      <c r="K1423" s="12"/>
      <c r="L1423" s="32" t="str">
        <f t="shared" si="61"/>
        <v/>
      </c>
    </row>
    <row r="1424" spans="2:12">
      <c r="B1424" s="87"/>
      <c r="C1424" s="87"/>
      <c r="D1424" s="87"/>
      <c r="E1424" s="87"/>
      <c r="F1424" s="87"/>
      <c r="G1424" s="118" t="s">
        <v>326</v>
      </c>
      <c r="H1424" s="118"/>
      <c r="I1424" s="118"/>
      <c r="J1424" s="118"/>
      <c r="K1424" s="118"/>
      <c r="L1424" s="32">
        <f>SUM(L1402:L1423)</f>
        <v>2</v>
      </c>
    </row>
    <row r="1426" spans="2:12" ht="13.25" customHeight="1">
      <c r="B1426" s="118" t="s">
        <v>333</v>
      </c>
      <c r="C1426" s="87" t="s">
        <v>416</v>
      </c>
      <c r="D1426" s="118" t="s">
        <v>17</v>
      </c>
      <c r="E1426" s="87" t="s">
        <v>288</v>
      </c>
      <c r="F1426" s="40" t="s">
        <v>335</v>
      </c>
      <c r="G1426" s="118" t="s">
        <v>336</v>
      </c>
      <c r="H1426" s="118" t="s">
        <v>352</v>
      </c>
      <c r="I1426" s="118"/>
      <c r="J1426" s="118"/>
      <c r="K1426" s="40" t="s">
        <v>338</v>
      </c>
      <c r="L1426" s="12" t="s">
        <v>20</v>
      </c>
    </row>
    <row r="1427" spans="2:12" ht="13.25" customHeight="1">
      <c r="B1427" s="118"/>
      <c r="C1427" s="87"/>
      <c r="D1427" s="118"/>
      <c r="E1427" s="87"/>
      <c r="F1427" s="87" t="s">
        <v>429</v>
      </c>
      <c r="G1427" s="118"/>
      <c r="H1427" s="118"/>
      <c r="I1427" s="118"/>
      <c r="J1427" s="118"/>
      <c r="K1427" s="117" t="s">
        <v>339</v>
      </c>
      <c r="L1427" s="117" t="s">
        <v>340</v>
      </c>
    </row>
    <row r="1428" spans="2:12" ht="13.25" customHeight="1">
      <c r="B1428" s="118"/>
      <c r="C1428" s="87"/>
      <c r="D1428" s="118"/>
      <c r="E1428" s="87"/>
      <c r="F1428" s="87"/>
      <c r="G1428" s="118"/>
      <c r="H1428" s="25" t="s">
        <v>341</v>
      </c>
      <c r="I1428" s="25" t="s">
        <v>342</v>
      </c>
      <c r="J1428" s="25" t="s">
        <v>343</v>
      </c>
      <c r="K1428" s="117"/>
      <c r="L1428" s="117"/>
    </row>
    <row r="1429" spans="2:12" ht="28.25" customHeight="1">
      <c r="B1429" s="87"/>
      <c r="C1429" s="87"/>
      <c r="D1429" s="87"/>
      <c r="E1429" s="87"/>
      <c r="F1429" s="87"/>
      <c r="G1429" s="12" t="s">
        <v>430</v>
      </c>
      <c r="H1429" s="12"/>
      <c r="I1429" s="12">
        <v>24</v>
      </c>
      <c r="J1429" s="12"/>
      <c r="K1429" s="12"/>
      <c r="L1429" s="32">
        <f t="shared" ref="L1429:L1450" si="62">IF(COUNT(H1429:K1429),IF(COUNT(H1429),H1429,1)*IF(COUNT(I1429),I1429,1)*IF(COUNT(J1429),J1429,1)*IF(COUNT(K1429),K1429,1),"")</f>
        <v>24</v>
      </c>
    </row>
    <row r="1430" spans="2:12" ht="13.25" customHeight="1">
      <c r="B1430" s="87"/>
      <c r="C1430" s="87"/>
      <c r="D1430" s="87"/>
      <c r="E1430" s="87"/>
      <c r="F1430" s="87"/>
      <c r="G1430" s="12"/>
      <c r="H1430" s="12"/>
      <c r="I1430" s="12"/>
      <c r="J1430" s="12"/>
      <c r="K1430" s="12"/>
      <c r="L1430" s="32"/>
    </row>
    <row r="1431" spans="2:12" ht="13.25" customHeight="1">
      <c r="B1431" s="87"/>
      <c r="C1431" s="87"/>
      <c r="D1431" s="87"/>
      <c r="E1431" s="87"/>
      <c r="F1431" s="87"/>
      <c r="G1431" s="12"/>
      <c r="H1431" s="12"/>
      <c r="I1431" s="12"/>
      <c r="J1431" s="12"/>
      <c r="K1431" s="12"/>
      <c r="L1431" s="32" t="str">
        <f t="shared" si="62"/>
        <v/>
      </c>
    </row>
    <row r="1432" spans="2:12" ht="13.25" customHeight="1">
      <c r="B1432" s="87"/>
      <c r="C1432" s="87"/>
      <c r="D1432" s="87"/>
      <c r="E1432" s="87"/>
      <c r="F1432" s="87"/>
      <c r="G1432" s="12"/>
      <c r="H1432" s="12"/>
      <c r="I1432" s="12"/>
      <c r="J1432" s="12"/>
      <c r="K1432" s="12"/>
      <c r="L1432" s="32" t="str">
        <f t="shared" si="62"/>
        <v/>
      </c>
    </row>
    <row r="1433" spans="2:12">
      <c r="B1433" s="87"/>
      <c r="C1433" s="87"/>
      <c r="D1433" s="87"/>
      <c r="E1433" s="87"/>
      <c r="F1433" s="87"/>
      <c r="G1433" s="12"/>
      <c r="H1433" s="12"/>
      <c r="I1433" s="12"/>
      <c r="J1433" s="12"/>
      <c r="K1433" s="12"/>
      <c r="L1433" s="32" t="str">
        <f t="shared" si="62"/>
        <v/>
      </c>
    </row>
    <row r="1434" spans="2:12">
      <c r="B1434" s="87"/>
      <c r="C1434" s="87"/>
      <c r="D1434" s="87"/>
      <c r="E1434" s="87"/>
      <c r="F1434" s="87"/>
      <c r="G1434" s="12"/>
      <c r="H1434" s="12"/>
      <c r="I1434" s="12"/>
      <c r="J1434" s="12"/>
      <c r="K1434" s="12"/>
      <c r="L1434" s="32" t="str">
        <f t="shared" si="62"/>
        <v/>
      </c>
    </row>
    <row r="1435" spans="2:12">
      <c r="B1435" s="87"/>
      <c r="C1435" s="87"/>
      <c r="D1435" s="87"/>
      <c r="E1435" s="87"/>
      <c r="F1435" s="87"/>
      <c r="G1435" s="12"/>
      <c r="H1435" s="12"/>
      <c r="I1435" s="12"/>
      <c r="J1435" s="12"/>
      <c r="K1435" s="12"/>
      <c r="L1435" s="32" t="str">
        <f t="shared" si="62"/>
        <v/>
      </c>
    </row>
    <row r="1436" spans="2:12">
      <c r="B1436" s="87"/>
      <c r="C1436" s="87"/>
      <c r="D1436" s="87"/>
      <c r="E1436" s="87"/>
      <c r="F1436" s="87"/>
      <c r="G1436" s="12"/>
      <c r="H1436" s="12"/>
      <c r="I1436" s="12"/>
      <c r="J1436" s="12"/>
      <c r="K1436" s="12"/>
      <c r="L1436" s="32" t="str">
        <f t="shared" si="62"/>
        <v/>
      </c>
    </row>
    <row r="1437" spans="2:12">
      <c r="B1437" s="87"/>
      <c r="C1437" s="87"/>
      <c r="D1437" s="87"/>
      <c r="E1437" s="87"/>
      <c r="F1437" s="87"/>
      <c r="G1437" s="12"/>
      <c r="H1437" s="12"/>
      <c r="I1437" s="12"/>
      <c r="J1437" s="12"/>
      <c r="K1437" s="12"/>
      <c r="L1437" s="32" t="str">
        <f t="shared" si="62"/>
        <v/>
      </c>
    </row>
    <row r="1438" spans="2:12">
      <c r="B1438" s="87"/>
      <c r="C1438" s="87"/>
      <c r="D1438" s="87"/>
      <c r="E1438" s="87"/>
      <c r="F1438" s="87"/>
      <c r="G1438" s="12"/>
      <c r="H1438" s="12"/>
      <c r="I1438" s="12"/>
      <c r="J1438" s="12"/>
      <c r="K1438" s="12"/>
      <c r="L1438" s="32" t="str">
        <f t="shared" si="62"/>
        <v/>
      </c>
    </row>
    <row r="1439" spans="2:12">
      <c r="B1439" s="87"/>
      <c r="C1439" s="87"/>
      <c r="D1439" s="87"/>
      <c r="E1439" s="87"/>
      <c r="F1439" s="87"/>
      <c r="G1439" s="12"/>
      <c r="H1439" s="12"/>
      <c r="I1439" s="12"/>
      <c r="J1439" s="12"/>
      <c r="K1439" s="12"/>
      <c r="L1439" s="32" t="str">
        <f t="shared" si="62"/>
        <v/>
      </c>
    </row>
    <row r="1440" spans="2:12">
      <c r="B1440" s="87"/>
      <c r="C1440" s="87"/>
      <c r="D1440" s="87"/>
      <c r="E1440" s="87"/>
      <c r="F1440" s="87"/>
      <c r="G1440" s="12"/>
      <c r="H1440" s="12"/>
      <c r="I1440" s="12"/>
      <c r="J1440" s="12"/>
      <c r="K1440" s="12"/>
      <c r="L1440" s="32" t="str">
        <f t="shared" si="62"/>
        <v/>
      </c>
    </row>
    <row r="1441" spans="2:12">
      <c r="B1441" s="87"/>
      <c r="C1441" s="87"/>
      <c r="D1441" s="87"/>
      <c r="E1441" s="87"/>
      <c r="F1441" s="87"/>
      <c r="G1441" s="12"/>
      <c r="H1441" s="12"/>
      <c r="I1441" s="12"/>
      <c r="J1441" s="12"/>
      <c r="K1441" s="12"/>
      <c r="L1441" s="32" t="str">
        <f t="shared" si="62"/>
        <v/>
      </c>
    </row>
    <row r="1442" spans="2:12">
      <c r="B1442" s="87"/>
      <c r="C1442" s="87"/>
      <c r="D1442" s="87"/>
      <c r="E1442" s="87"/>
      <c r="F1442" s="87"/>
      <c r="G1442" s="12"/>
      <c r="H1442" s="12"/>
      <c r="I1442" s="12"/>
      <c r="J1442" s="12"/>
      <c r="K1442" s="12"/>
      <c r="L1442" s="32" t="str">
        <f t="shared" si="62"/>
        <v/>
      </c>
    </row>
    <row r="1443" spans="2:12">
      <c r="B1443" s="87"/>
      <c r="C1443" s="87"/>
      <c r="D1443" s="87"/>
      <c r="E1443" s="87"/>
      <c r="F1443" s="87"/>
      <c r="G1443" s="12"/>
      <c r="H1443" s="12"/>
      <c r="I1443" s="12"/>
      <c r="J1443" s="12"/>
      <c r="K1443" s="12"/>
      <c r="L1443" s="32" t="str">
        <f t="shared" si="62"/>
        <v/>
      </c>
    </row>
    <row r="1444" spans="2:12">
      <c r="B1444" s="87"/>
      <c r="C1444" s="87"/>
      <c r="D1444" s="87"/>
      <c r="E1444" s="87"/>
      <c r="F1444" s="87"/>
      <c r="G1444" s="12"/>
      <c r="H1444" s="12"/>
      <c r="I1444" s="12"/>
      <c r="J1444" s="12"/>
      <c r="K1444" s="12"/>
      <c r="L1444" s="32" t="str">
        <f t="shared" si="62"/>
        <v/>
      </c>
    </row>
    <row r="1445" spans="2:12">
      <c r="B1445" s="87"/>
      <c r="C1445" s="87"/>
      <c r="D1445" s="87"/>
      <c r="E1445" s="87"/>
      <c r="F1445" s="87"/>
      <c r="G1445" s="12"/>
      <c r="H1445" s="12"/>
      <c r="I1445" s="12"/>
      <c r="J1445" s="12"/>
      <c r="K1445" s="12"/>
      <c r="L1445" s="32" t="str">
        <f t="shared" si="62"/>
        <v/>
      </c>
    </row>
    <row r="1446" spans="2:12">
      <c r="B1446" s="87"/>
      <c r="C1446" s="87"/>
      <c r="D1446" s="87"/>
      <c r="E1446" s="87"/>
      <c r="F1446" s="87"/>
      <c r="G1446" s="12"/>
      <c r="H1446" s="12"/>
      <c r="I1446" s="12"/>
      <c r="J1446" s="12"/>
      <c r="K1446" s="12"/>
      <c r="L1446" s="32" t="str">
        <f t="shared" si="62"/>
        <v/>
      </c>
    </row>
    <row r="1447" spans="2:12">
      <c r="B1447" s="87"/>
      <c r="C1447" s="87"/>
      <c r="D1447" s="87"/>
      <c r="E1447" s="87"/>
      <c r="F1447" s="87"/>
      <c r="G1447" s="12"/>
      <c r="H1447" s="12"/>
      <c r="I1447" s="12"/>
      <c r="J1447" s="12"/>
      <c r="K1447" s="12"/>
      <c r="L1447" s="32" t="str">
        <f t="shared" si="62"/>
        <v/>
      </c>
    </row>
    <row r="1448" spans="2:12">
      <c r="B1448" s="87"/>
      <c r="C1448" s="87"/>
      <c r="D1448" s="87"/>
      <c r="E1448" s="87"/>
      <c r="F1448" s="87"/>
      <c r="G1448" s="12"/>
      <c r="H1448" s="12"/>
      <c r="I1448" s="12"/>
      <c r="J1448" s="12"/>
      <c r="K1448" s="12"/>
      <c r="L1448" s="32" t="str">
        <f t="shared" si="62"/>
        <v/>
      </c>
    </row>
    <row r="1449" spans="2:12">
      <c r="B1449" s="87"/>
      <c r="C1449" s="87"/>
      <c r="D1449" s="87"/>
      <c r="E1449" s="87"/>
      <c r="F1449" s="87"/>
      <c r="G1449" s="12"/>
      <c r="H1449" s="12"/>
      <c r="I1449" s="12"/>
      <c r="J1449" s="12"/>
      <c r="K1449" s="12"/>
      <c r="L1449" s="32" t="str">
        <f t="shared" si="62"/>
        <v/>
      </c>
    </row>
    <row r="1450" spans="2:12">
      <c r="B1450" s="87"/>
      <c r="C1450" s="87"/>
      <c r="D1450" s="87"/>
      <c r="E1450" s="87"/>
      <c r="F1450" s="87"/>
      <c r="G1450" s="12"/>
      <c r="H1450" s="12"/>
      <c r="I1450" s="12"/>
      <c r="J1450" s="12"/>
      <c r="K1450" s="12"/>
      <c r="L1450" s="32" t="str">
        <f t="shared" si="62"/>
        <v/>
      </c>
    </row>
    <row r="1451" spans="2:12">
      <c r="B1451" s="87"/>
      <c r="C1451" s="87"/>
      <c r="D1451" s="87"/>
      <c r="E1451" s="87"/>
      <c r="F1451" s="87"/>
      <c r="G1451" s="118" t="s">
        <v>326</v>
      </c>
      <c r="H1451" s="118"/>
      <c r="I1451" s="118"/>
      <c r="J1451" s="118"/>
      <c r="K1451" s="118"/>
      <c r="L1451" s="32">
        <f>SUM(L1429:L1450)</f>
        <v>24</v>
      </c>
    </row>
    <row r="1453" spans="2:12">
      <c r="B1453" s="118" t="s">
        <v>333</v>
      </c>
      <c r="C1453" s="87" t="s">
        <v>416</v>
      </c>
      <c r="D1453" s="118" t="s">
        <v>17</v>
      </c>
      <c r="E1453" s="87" t="s">
        <v>299</v>
      </c>
      <c r="F1453" s="40" t="s">
        <v>335</v>
      </c>
      <c r="G1453" s="118" t="s">
        <v>336</v>
      </c>
      <c r="H1453" s="118" t="s">
        <v>352</v>
      </c>
      <c r="I1453" s="118"/>
      <c r="J1453" s="118"/>
      <c r="K1453" s="40" t="s">
        <v>338</v>
      </c>
      <c r="L1453" s="12"/>
    </row>
    <row r="1454" spans="2:12">
      <c r="B1454" s="118"/>
      <c r="C1454" s="87"/>
      <c r="D1454" s="118"/>
      <c r="E1454" s="87"/>
      <c r="F1454" s="87" t="s">
        <v>431</v>
      </c>
      <c r="G1454" s="118"/>
      <c r="H1454" s="118"/>
      <c r="I1454" s="118"/>
      <c r="J1454" s="118"/>
      <c r="K1454" s="117" t="s">
        <v>339</v>
      </c>
      <c r="L1454" s="117" t="s">
        <v>340</v>
      </c>
    </row>
    <row r="1455" spans="2:12">
      <c r="B1455" s="118"/>
      <c r="C1455" s="87"/>
      <c r="D1455" s="118"/>
      <c r="E1455" s="87"/>
      <c r="F1455" s="87"/>
      <c r="G1455" s="118"/>
      <c r="H1455" s="25" t="s">
        <v>341</v>
      </c>
      <c r="I1455" s="25" t="s">
        <v>342</v>
      </c>
      <c r="J1455" s="25" t="s">
        <v>343</v>
      </c>
      <c r="K1455" s="117"/>
      <c r="L1455" s="117"/>
    </row>
    <row r="1456" spans="2:12">
      <c r="B1456" s="87"/>
      <c r="C1456" s="87"/>
      <c r="D1456" s="87"/>
      <c r="E1456" s="87"/>
      <c r="F1456" s="87"/>
      <c r="G1456" s="12"/>
      <c r="H1456" s="12"/>
      <c r="I1456" s="12">
        <v>15</v>
      </c>
      <c r="J1456" s="12"/>
      <c r="K1456" s="12"/>
      <c r="L1456" s="32">
        <f t="shared" ref="L1456:L1477" si="63">IF(COUNT(H1456:K1456),IF(COUNT(H1456),H1456,1)*IF(COUNT(I1456),I1456,1)*IF(COUNT(J1456),J1456,1)*IF(COUNT(K1456),K1456,1),"")</f>
        <v>15</v>
      </c>
    </row>
    <row r="1457" spans="2:12">
      <c r="B1457" s="87"/>
      <c r="C1457" s="87"/>
      <c r="D1457" s="87"/>
      <c r="E1457" s="87"/>
      <c r="F1457" s="87"/>
      <c r="G1457" s="12"/>
      <c r="H1457" s="12"/>
      <c r="I1457" s="12"/>
      <c r="J1457" s="12"/>
      <c r="K1457" s="12"/>
      <c r="L1457" s="32" t="str">
        <f t="shared" si="63"/>
        <v/>
      </c>
    </row>
    <row r="1458" spans="2:12">
      <c r="B1458" s="87"/>
      <c r="C1458" s="87"/>
      <c r="D1458" s="87"/>
      <c r="E1458" s="87"/>
      <c r="F1458" s="87"/>
      <c r="G1458" s="12"/>
      <c r="H1458" s="12"/>
      <c r="I1458" s="12"/>
      <c r="J1458" s="12"/>
      <c r="K1458" s="12"/>
      <c r="L1458" s="32" t="str">
        <f t="shared" si="63"/>
        <v/>
      </c>
    </row>
    <row r="1459" spans="2:12">
      <c r="B1459" s="87"/>
      <c r="C1459" s="87"/>
      <c r="D1459" s="87"/>
      <c r="E1459" s="87"/>
      <c r="F1459" s="87"/>
      <c r="G1459" s="12"/>
      <c r="H1459" s="12"/>
      <c r="I1459" s="12"/>
      <c r="J1459" s="12"/>
      <c r="K1459" s="12"/>
      <c r="L1459" s="32" t="str">
        <f t="shared" si="63"/>
        <v/>
      </c>
    </row>
    <row r="1460" spans="2:12">
      <c r="B1460" s="87"/>
      <c r="C1460" s="87"/>
      <c r="D1460" s="87"/>
      <c r="E1460" s="87"/>
      <c r="F1460" s="87"/>
      <c r="G1460" s="12"/>
      <c r="H1460" s="12"/>
      <c r="I1460" s="12"/>
      <c r="J1460" s="12"/>
      <c r="K1460" s="12"/>
      <c r="L1460" s="32" t="str">
        <f t="shared" si="63"/>
        <v/>
      </c>
    </row>
    <row r="1461" spans="2:12">
      <c r="B1461" s="87"/>
      <c r="C1461" s="87"/>
      <c r="D1461" s="87"/>
      <c r="E1461" s="87"/>
      <c r="F1461" s="87"/>
      <c r="G1461" s="12"/>
      <c r="H1461" s="12"/>
      <c r="I1461" s="12"/>
      <c r="J1461" s="12"/>
      <c r="K1461" s="12"/>
      <c r="L1461" s="32" t="str">
        <f t="shared" si="63"/>
        <v/>
      </c>
    </row>
    <row r="1462" spans="2:12">
      <c r="B1462" s="87"/>
      <c r="C1462" s="87"/>
      <c r="D1462" s="87"/>
      <c r="E1462" s="87"/>
      <c r="F1462" s="87"/>
      <c r="G1462" s="12"/>
      <c r="H1462" s="12"/>
      <c r="I1462" s="12"/>
      <c r="J1462" s="12"/>
      <c r="K1462" s="12"/>
      <c r="L1462" s="32" t="str">
        <f t="shared" si="63"/>
        <v/>
      </c>
    </row>
    <row r="1463" spans="2:12">
      <c r="B1463" s="87"/>
      <c r="C1463" s="87"/>
      <c r="D1463" s="87"/>
      <c r="E1463" s="87"/>
      <c r="F1463" s="87"/>
      <c r="G1463" s="12"/>
      <c r="H1463" s="12"/>
      <c r="I1463" s="12"/>
      <c r="J1463" s="12"/>
      <c r="K1463" s="12"/>
      <c r="L1463" s="32" t="str">
        <f t="shared" si="63"/>
        <v/>
      </c>
    </row>
    <row r="1464" spans="2:12">
      <c r="B1464" s="87"/>
      <c r="C1464" s="87"/>
      <c r="D1464" s="87"/>
      <c r="E1464" s="87"/>
      <c r="F1464" s="87"/>
      <c r="G1464" s="12"/>
      <c r="H1464" s="12"/>
      <c r="I1464" s="12"/>
      <c r="J1464" s="12"/>
      <c r="K1464" s="12"/>
      <c r="L1464" s="32" t="str">
        <f t="shared" si="63"/>
        <v/>
      </c>
    </row>
    <row r="1465" spans="2:12">
      <c r="B1465" s="87"/>
      <c r="C1465" s="87"/>
      <c r="D1465" s="87"/>
      <c r="E1465" s="87"/>
      <c r="F1465" s="87"/>
      <c r="G1465" s="12"/>
      <c r="H1465" s="12"/>
      <c r="I1465" s="12"/>
      <c r="J1465" s="12"/>
      <c r="K1465" s="12"/>
      <c r="L1465" s="32" t="str">
        <f t="shared" si="63"/>
        <v/>
      </c>
    </row>
    <row r="1466" spans="2:12">
      <c r="B1466" s="87"/>
      <c r="C1466" s="87"/>
      <c r="D1466" s="87"/>
      <c r="E1466" s="87"/>
      <c r="F1466" s="87"/>
      <c r="G1466" s="12"/>
      <c r="H1466" s="12"/>
      <c r="I1466" s="12"/>
      <c r="J1466" s="12"/>
      <c r="K1466" s="12"/>
      <c r="L1466" s="32" t="str">
        <f t="shared" si="63"/>
        <v/>
      </c>
    </row>
    <row r="1467" spans="2:12">
      <c r="B1467" s="87"/>
      <c r="C1467" s="87"/>
      <c r="D1467" s="87"/>
      <c r="E1467" s="87"/>
      <c r="F1467" s="87"/>
      <c r="G1467" s="12"/>
      <c r="H1467" s="12"/>
      <c r="I1467" s="12"/>
      <c r="J1467" s="12"/>
      <c r="K1467" s="12"/>
      <c r="L1467" s="32" t="str">
        <f t="shared" si="63"/>
        <v/>
      </c>
    </row>
    <row r="1468" spans="2:12">
      <c r="B1468" s="87"/>
      <c r="C1468" s="87"/>
      <c r="D1468" s="87"/>
      <c r="E1468" s="87"/>
      <c r="F1468" s="87"/>
      <c r="G1468" s="12"/>
      <c r="H1468" s="12"/>
      <c r="I1468" s="12"/>
      <c r="J1468" s="12"/>
      <c r="K1468" s="12"/>
      <c r="L1468" s="32" t="str">
        <f t="shared" si="63"/>
        <v/>
      </c>
    </row>
    <row r="1469" spans="2:12">
      <c r="B1469" s="87"/>
      <c r="C1469" s="87"/>
      <c r="D1469" s="87"/>
      <c r="E1469" s="87"/>
      <c r="F1469" s="87"/>
      <c r="G1469" s="12"/>
      <c r="H1469" s="12"/>
      <c r="I1469" s="12"/>
      <c r="J1469" s="12"/>
      <c r="K1469" s="12"/>
      <c r="L1469" s="32" t="str">
        <f t="shared" si="63"/>
        <v/>
      </c>
    </row>
    <row r="1470" spans="2:12">
      <c r="B1470" s="87"/>
      <c r="C1470" s="87"/>
      <c r="D1470" s="87"/>
      <c r="E1470" s="87"/>
      <c r="F1470" s="87"/>
      <c r="G1470" s="12"/>
      <c r="H1470" s="12"/>
      <c r="I1470" s="12"/>
      <c r="J1470" s="12"/>
      <c r="K1470" s="12"/>
      <c r="L1470" s="32" t="str">
        <f t="shared" si="63"/>
        <v/>
      </c>
    </row>
    <row r="1471" spans="2:12">
      <c r="B1471" s="87"/>
      <c r="C1471" s="87"/>
      <c r="D1471" s="87"/>
      <c r="E1471" s="87"/>
      <c r="F1471" s="87"/>
      <c r="G1471" s="12"/>
      <c r="H1471" s="12"/>
      <c r="I1471" s="12"/>
      <c r="J1471" s="12"/>
      <c r="K1471" s="12"/>
      <c r="L1471" s="32" t="str">
        <f t="shared" si="63"/>
        <v/>
      </c>
    </row>
    <row r="1472" spans="2:12">
      <c r="B1472" s="87"/>
      <c r="C1472" s="87"/>
      <c r="D1472" s="87"/>
      <c r="E1472" s="87"/>
      <c r="F1472" s="87"/>
      <c r="G1472" s="12"/>
      <c r="H1472" s="12"/>
      <c r="I1472" s="12"/>
      <c r="J1472" s="12"/>
      <c r="K1472" s="12"/>
      <c r="L1472" s="32" t="str">
        <f t="shared" si="63"/>
        <v/>
      </c>
    </row>
    <row r="1473" spans="2:12">
      <c r="B1473" s="87"/>
      <c r="C1473" s="87"/>
      <c r="D1473" s="87"/>
      <c r="E1473" s="87"/>
      <c r="F1473" s="87"/>
      <c r="G1473" s="12"/>
      <c r="H1473" s="12"/>
      <c r="I1473" s="12"/>
      <c r="J1473" s="12"/>
      <c r="K1473" s="12"/>
      <c r="L1473" s="32" t="str">
        <f t="shared" si="63"/>
        <v/>
      </c>
    </row>
    <row r="1474" spans="2:12">
      <c r="B1474" s="87"/>
      <c r="C1474" s="87"/>
      <c r="D1474" s="87"/>
      <c r="E1474" s="87"/>
      <c r="F1474" s="87"/>
      <c r="G1474" s="12"/>
      <c r="H1474" s="12"/>
      <c r="I1474" s="12"/>
      <c r="J1474" s="12"/>
      <c r="K1474" s="12"/>
      <c r="L1474" s="32" t="str">
        <f t="shared" si="63"/>
        <v/>
      </c>
    </row>
    <row r="1475" spans="2:12">
      <c r="B1475" s="87"/>
      <c r="C1475" s="87"/>
      <c r="D1475" s="87"/>
      <c r="E1475" s="87"/>
      <c r="F1475" s="87"/>
      <c r="G1475" s="12"/>
      <c r="H1475" s="12"/>
      <c r="I1475" s="12"/>
      <c r="J1475" s="12"/>
      <c r="K1475" s="12"/>
      <c r="L1475" s="32" t="str">
        <f t="shared" si="63"/>
        <v/>
      </c>
    </row>
    <row r="1476" spans="2:12">
      <c r="B1476" s="87"/>
      <c r="C1476" s="87"/>
      <c r="D1476" s="87"/>
      <c r="E1476" s="87"/>
      <c r="F1476" s="87"/>
      <c r="G1476" s="12"/>
      <c r="H1476" s="12"/>
      <c r="I1476" s="12"/>
      <c r="J1476" s="12"/>
      <c r="K1476" s="12"/>
      <c r="L1476" s="32" t="str">
        <f t="shared" si="63"/>
        <v/>
      </c>
    </row>
    <row r="1477" spans="2:12">
      <c r="B1477" s="87"/>
      <c r="C1477" s="87"/>
      <c r="D1477" s="87"/>
      <c r="E1477" s="87"/>
      <c r="F1477" s="87"/>
      <c r="G1477" s="12"/>
      <c r="H1477" s="12"/>
      <c r="I1477" s="12"/>
      <c r="J1477" s="12"/>
      <c r="K1477" s="12"/>
      <c r="L1477" s="32" t="str">
        <f t="shared" si="63"/>
        <v/>
      </c>
    </row>
    <row r="1478" spans="2:12">
      <c r="B1478" s="87"/>
      <c r="C1478" s="87"/>
      <c r="D1478" s="87"/>
      <c r="E1478" s="87"/>
      <c r="F1478" s="87"/>
      <c r="G1478" s="118" t="s">
        <v>326</v>
      </c>
      <c r="H1478" s="118"/>
      <c r="I1478" s="118"/>
      <c r="J1478" s="118"/>
      <c r="K1478" s="118"/>
      <c r="L1478" s="32">
        <f>SUM(L1456:L1477)</f>
        <v>15</v>
      </c>
    </row>
  </sheetData>
  <mergeCells count="618">
    <mergeCell ref="B2:F2"/>
    <mergeCell ref="B3:F18"/>
    <mergeCell ref="G2:L2"/>
    <mergeCell ref="G3:L18"/>
    <mergeCell ref="G1371:G1373"/>
    <mergeCell ref="H1371:J1372"/>
    <mergeCell ref="F1372:F1373"/>
    <mergeCell ref="K1372:K1373"/>
    <mergeCell ref="B1399:B1401"/>
    <mergeCell ref="C1399:C1401"/>
    <mergeCell ref="D1399:D1401"/>
    <mergeCell ref="E1399:E1401"/>
    <mergeCell ref="G1399:G1401"/>
    <mergeCell ref="H1399:J1400"/>
    <mergeCell ref="F1400:F1401"/>
    <mergeCell ref="K1400:K1401"/>
    <mergeCell ref="L1400:L1401"/>
    <mergeCell ref="G1341:K1341"/>
    <mergeCell ref="B1319:F1340"/>
    <mergeCell ref="B1341:F1341"/>
    <mergeCell ref="D1371:D1373"/>
    <mergeCell ref="E1371:E1373"/>
    <mergeCell ref="B1316:B1318"/>
    <mergeCell ref="C1316:C1318"/>
    <mergeCell ref="D1316:D1318"/>
    <mergeCell ref="E1316:E1318"/>
    <mergeCell ref="G1316:G1318"/>
    <mergeCell ref="H1316:J1317"/>
    <mergeCell ref="F1317:F1318"/>
    <mergeCell ref="K1317:K1318"/>
    <mergeCell ref="L1317:L1318"/>
    <mergeCell ref="L1128:L1129"/>
    <mergeCell ref="B1238:F1260"/>
    <mergeCell ref="G1260:K1260"/>
    <mergeCell ref="K1182:K1183"/>
    <mergeCell ref="K1155:K1156"/>
    <mergeCell ref="L1155:L1156"/>
    <mergeCell ref="B1208:B1210"/>
    <mergeCell ref="C1208:C1210"/>
    <mergeCell ref="D1208:D1210"/>
    <mergeCell ref="E1208:E1210"/>
    <mergeCell ref="G1208:G1210"/>
    <mergeCell ref="H1208:J1209"/>
    <mergeCell ref="F1209:F1210"/>
    <mergeCell ref="K1209:K1210"/>
    <mergeCell ref="L1209:L1210"/>
    <mergeCell ref="H1289:J1290"/>
    <mergeCell ref="F1290:F1291"/>
    <mergeCell ref="L1454:L1455"/>
    <mergeCell ref="B1456:F1478"/>
    <mergeCell ref="G1478:K1478"/>
    <mergeCell ref="B1429:F1451"/>
    <mergeCell ref="G1451:K1451"/>
    <mergeCell ref="B1453:B1455"/>
    <mergeCell ref="C1453:C1455"/>
    <mergeCell ref="D1453:D1455"/>
    <mergeCell ref="E1453:E1455"/>
    <mergeCell ref="G1453:G1455"/>
    <mergeCell ref="H1453:J1454"/>
    <mergeCell ref="F1454:F1455"/>
    <mergeCell ref="K1454:K1455"/>
    <mergeCell ref="L1372:L1373"/>
    <mergeCell ref="B1374:F1396"/>
    <mergeCell ref="G1396:K1396"/>
    <mergeCell ref="B1426:B1428"/>
    <mergeCell ref="C1426:C1428"/>
    <mergeCell ref="D1426:D1428"/>
    <mergeCell ref="E1426:E1428"/>
    <mergeCell ref="G1426:G1428"/>
    <mergeCell ref="H1426:J1427"/>
    <mergeCell ref="F1427:F1428"/>
    <mergeCell ref="K1427:K1428"/>
    <mergeCell ref="L1427:L1428"/>
    <mergeCell ref="C1371:C1373"/>
    <mergeCell ref="B1371:B1373"/>
    <mergeCell ref="B1402:F1424"/>
    <mergeCell ref="G1424:K1424"/>
    <mergeCell ref="B995:F1017"/>
    <mergeCell ref="G503:K503"/>
    <mergeCell ref="K506:K507"/>
    <mergeCell ref="B535:F557"/>
    <mergeCell ref="G746:K746"/>
    <mergeCell ref="B832:F854"/>
    <mergeCell ref="L398:L399"/>
    <mergeCell ref="B1292:F1314"/>
    <mergeCell ref="G1314:K1314"/>
    <mergeCell ref="B1211:F1233"/>
    <mergeCell ref="G1233:K1233"/>
    <mergeCell ref="B1103:F1125"/>
    <mergeCell ref="G1125:K1125"/>
    <mergeCell ref="L695:L696"/>
    <mergeCell ref="B697:F719"/>
    <mergeCell ref="H697:I697"/>
    <mergeCell ref="G719:K719"/>
    <mergeCell ref="B802:B804"/>
    <mergeCell ref="C802:C804"/>
    <mergeCell ref="D802:D804"/>
    <mergeCell ref="E802:E804"/>
    <mergeCell ref="G802:G804"/>
    <mergeCell ref="H802:J803"/>
    <mergeCell ref="F803:F804"/>
    <mergeCell ref="K830:K831"/>
    <mergeCell ref="L830:L831"/>
    <mergeCell ref="L803:L804"/>
    <mergeCell ref="G775:G777"/>
    <mergeCell ref="H775:J776"/>
    <mergeCell ref="G370:G372"/>
    <mergeCell ref="H370:J371"/>
    <mergeCell ref="F371:F372"/>
    <mergeCell ref="K371:K372"/>
    <mergeCell ref="B400:F422"/>
    <mergeCell ref="G422:K422"/>
    <mergeCell ref="B397:B399"/>
    <mergeCell ref="K803:K804"/>
    <mergeCell ref="L722:L723"/>
    <mergeCell ref="B724:F746"/>
    <mergeCell ref="L749:L750"/>
    <mergeCell ref="B751:F773"/>
    <mergeCell ref="G773:K773"/>
    <mergeCell ref="K749:K750"/>
    <mergeCell ref="D370:D372"/>
    <mergeCell ref="E370:E372"/>
    <mergeCell ref="H478:J479"/>
    <mergeCell ref="F479:F480"/>
    <mergeCell ref="K479:K480"/>
    <mergeCell ref="L344:L345"/>
    <mergeCell ref="B373:F395"/>
    <mergeCell ref="G395:K395"/>
    <mergeCell ref="B343:B345"/>
    <mergeCell ref="C748:C750"/>
    <mergeCell ref="D748:D750"/>
    <mergeCell ref="E748:E750"/>
    <mergeCell ref="G748:G750"/>
    <mergeCell ref="H748:J749"/>
    <mergeCell ref="F749:F750"/>
    <mergeCell ref="C343:C345"/>
    <mergeCell ref="D343:D345"/>
    <mergeCell ref="E343:E345"/>
    <mergeCell ref="G343:G345"/>
    <mergeCell ref="H343:J344"/>
    <mergeCell ref="F344:F345"/>
    <mergeCell ref="K344:K345"/>
    <mergeCell ref="E397:E399"/>
    <mergeCell ref="G397:G399"/>
    <mergeCell ref="H397:J398"/>
    <mergeCell ref="F398:F399"/>
    <mergeCell ref="K398:K399"/>
    <mergeCell ref="H424:J425"/>
    <mergeCell ref="B481:F503"/>
    <mergeCell ref="G854:K854"/>
    <mergeCell ref="D397:D399"/>
    <mergeCell ref="K1020:K1021"/>
    <mergeCell ref="H971:I971"/>
    <mergeCell ref="B1019:B1021"/>
    <mergeCell ref="C1019:C1021"/>
    <mergeCell ref="D1019:D1021"/>
    <mergeCell ref="E1019:E1021"/>
    <mergeCell ref="G1019:G1021"/>
    <mergeCell ref="H1019:J1020"/>
    <mergeCell ref="G557:K557"/>
    <mergeCell ref="B559:B561"/>
    <mergeCell ref="C559:C561"/>
    <mergeCell ref="D559:D561"/>
    <mergeCell ref="E559:E561"/>
    <mergeCell ref="G559:G561"/>
    <mergeCell ref="H535:I535"/>
    <mergeCell ref="D586:D588"/>
    <mergeCell ref="E586:E588"/>
    <mergeCell ref="G586:G588"/>
    <mergeCell ref="H586:J587"/>
    <mergeCell ref="F587:F588"/>
    <mergeCell ref="H451:J452"/>
    <mergeCell ref="F452:F453"/>
    <mergeCell ref="L1182:L1183"/>
    <mergeCell ref="L1290:L1291"/>
    <mergeCell ref="B1235:B1237"/>
    <mergeCell ref="C1235:C1237"/>
    <mergeCell ref="D1235:D1237"/>
    <mergeCell ref="E1235:E1237"/>
    <mergeCell ref="G1235:G1237"/>
    <mergeCell ref="H1235:J1236"/>
    <mergeCell ref="F1236:F1237"/>
    <mergeCell ref="K1236:K1237"/>
    <mergeCell ref="H1262:J1263"/>
    <mergeCell ref="F1263:F1264"/>
    <mergeCell ref="K1263:K1264"/>
    <mergeCell ref="L1263:L1264"/>
    <mergeCell ref="B1265:F1287"/>
    <mergeCell ref="G1287:K1287"/>
    <mergeCell ref="L1236:L1237"/>
    <mergeCell ref="B1262:B1264"/>
    <mergeCell ref="C1262:C1264"/>
    <mergeCell ref="D1262:D1264"/>
    <mergeCell ref="E1262:E1264"/>
    <mergeCell ref="G1262:G1264"/>
    <mergeCell ref="E1289:E1291"/>
    <mergeCell ref="G1289:G1291"/>
    <mergeCell ref="B1289:B1291"/>
    <mergeCell ref="C1289:C1291"/>
    <mergeCell ref="D1289:D1291"/>
    <mergeCell ref="B1127:B1129"/>
    <mergeCell ref="C1127:C1129"/>
    <mergeCell ref="D1127:D1129"/>
    <mergeCell ref="E1127:E1129"/>
    <mergeCell ref="H559:J560"/>
    <mergeCell ref="F560:F561"/>
    <mergeCell ref="B748:B750"/>
    <mergeCell ref="B775:B777"/>
    <mergeCell ref="C775:C777"/>
    <mergeCell ref="D775:D777"/>
    <mergeCell ref="E775:E777"/>
    <mergeCell ref="F830:F831"/>
    <mergeCell ref="H1154:J1155"/>
    <mergeCell ref="F1155:F1156"/>
    <mergeCell ref="B1157:F1179"/>
    <mergeCell ref="G1179:K1179"/>
    <mergeCell ref="B1154:B1156"/>
    <mergeCell ref="B1049:F1071"/>
    <mergeCell ref="G1071:K1071"/>
    <mergeCell ref="K1128:K1129"/>
    <mergeCell ref="F1020:F1021"/>
    <mergeCell ref="H1127:J1128"/>
    <mergeCell ref="F1128:F1129"/>
    <mergeCell ref="B1184:F1206"/>
    <mergeCell ref="G1206:K1206"/>
    <mergeCell ref="E1181:E1183"/>
    <mergeCell ref="G1181:G1183"/>
    <mergeCell ref="H1181:J1182"/>
    <mergeCell ref="F1182:F1183"/>
    <mergeCell ref="E1154:E1156"/>
    <mergeCell ref="C1154:C1156"/>
    <mergeCell ref="D1154:D1156"/>
    <mergeCell ref="B1130:F1152"/>
    <mergeCell ref="G1152:K1152"/>
    <mergeCell ref="C1181:C1183"/>
    <mergeCell ref="D1181:D1183"/>
    <mergeCell ref="K1290:K1291"/>
    <mergeCell ref="B1181:B1183"/>
    <mergeCell ref="G1154:G1156"/>
    <mergeCell ref="L1074:L1075"/>
    <mergeCell ref="B1076:F1098"/>
    <mergeCell ref="G1098:K1098"/>
    <mergeCell ref="B1100:B1102"/>
    <mergeCell ref="C1100:C1102"/>
    <mergeCell ref="D1100:D1102"/>
    <mergeCell ref="E1100:E1102"/>
    <mergeCell ref="G1100:G1102"/>
    <mergeCell ref="H1100:J1101"/>
    <mergeCell ref="F1101:F1102"/>
    <mergeCell ref="K1101:K1102"/>
    <mergeCell ref="L1101:L1102"/>
    <mergeCell ref="B1073:B1075"/>
    <mergeCell ref="C1073:C1075"/>
    <mergeCell ref="D1073:D1075"/>
    <mergeCell ref="E1073:E1075"/>
    <mergeCell ref="G1073:G1075"/>
    <mergeCell ref="H1073:J1074"/>
    <mergeCell ref="F1074:F1075"/>
    <mergeCell ref="K1074:K1075"/>
    <mergeCell ref="G1127:G1129"/>
    <mergeCell ref="L885:L886"/>
    <mergeCell ref="B887:F909"/>
    <mergeCell ref="G909:K909"/>
    <mergeCell ref="B1046:B1048"/>
    <mergeCell ref="C1046:C1048"/>
    <mergeCell ref="D1046:D1048"/>
    <mergeCell ref="E1046:E1048"/>
    <mergeCell ref="G1046:G1048"/>
    <mergeCell ref="H1046:J1047"/>
    <mergeCell ref="F1047:F1048"/>
    <mergeCell ref="K1047:K1048"/>
    <mergeCell ref="L1047:L1048"/>
    <mergeCell ref="B1022:F1044"/>
    <mergeCell ref="G1044:K1044"/>
    <mergeCell ref="B884:B886"/>
    <mergeCell ref="C884:C886"/>
    <mergeCell ref="D884:D886"/>
    <mergeCell ref="E884:E886"/>
    <mergeCell ref="G884:G886"/>
    <mergeCell ref="H884:J885"/>
    <mergeCell ref="F885:F886"/>
    <mergeCell ref="K885:K886"/>
    <mergeCell ref="L993:L994"/>
    <mergeCell ref="H970:I970"/>
    <mergeCell ref="L1020:L1021"/>
    <mergeCell ref="B968:F990"/>
    <mergeCell ref="G990:K990"/>
    <mergeCell ref="H943:I943"/>
    <mergeCell ref="H944:I944"/>
    <mergeCell ref="H945:I945"/>
    <mergeCell ref="B992:B994"/>
    <mergeCell ref="C992:C994"/>
    <mergeCell ref="D992:D994"/>
    <mergeCell ref="E992:E994"/>
    <mergeCell ref="G992:G994"/>
    <mergeCell ref="H992:J993"/>
    <mergeCell ref="F993:F994"/>
    <mergeCell ref="K993:K994"/>
    <mergeCell ref="B965:B967"/>
    <mergeCell ref="C965:C967"/>
    <mergeCell ref="D965:D967"/>
    <mergeCell ref="E965:E967"/>
    <mergeCell ref="G965:G967"/>
    <mergeCell ref="H965:J966"/>
    <mergeCell ref="F966:F967"/>
    <mergeCell ref="K966:K967"/>
    <mergeCell ref="L966:L967"/>
    <mergeCell ref="G1017:K1017"/>
    <mergeCell ref="E20:E22"/>
    <mergeCell ref="F21:F22"/>
    <mergeCell ref="L21:L22"/>
    <mergeCell ref="K21:K22"/>
    <mergeCell ref="G20:G22"/>
    <mergeCell ref="H20:J21"/>
    <mergeCell ref="H128:J129"/>
    <mergeCell ref="F129:F130"/>
    <mergeCell ref="K129:K130"/>
    <mergeCell ref="L129:L130"/>
    <mergeCell ref="L75:L76"/>
    <mergeCell ref="B77:F99"/>
    <mergeCell ref="G99:K99"/>
    <mergeCell ref="L48:L49"/>
    <mergeCell ref="C74:C76"/>
    <mergeCell ref="D74:D76"/>
    <mergeCell ref="E74:E76"/>
    <mergeCell ref="B20:B22"/>
    <mergeCell ref="C20:C22"/>
    <mergeCell ref="D20:D22"/>
    <mergeCell ref="G74:G76"/>
    <mergeCell ref="H74:J75"/>
    <mergeCell ref="B23:F45"/>
    <mergeCell ref="G45:K45"/>
    <mergeCell ref="L102:L103"/>
    <mergeCell ref="B104:F126"/>
    <mergeCell ref="G126:K126"/>
    <mergeCell ref="B128:B130"/>
    <mergeCell ref="C128:C130"/>
    <mergeCell ref="D128:D130"/>
    <mergeCell ref="E128:E130"/>
    <mergeCell ref="G128:G130"/>
    <mergeCell ref="B101:B103"/>
    <mergeCell ref="C101:C103"/>
    <mergeCell ref="D101:D103"/>
    <mergeCell ref="E101:E103"/>
    <mergeCell ref="G101:G103"/>
    <mergeCell ref="H101:J102"/>
    <mergeCell ref="F75:F76"/>
    <mergeCell ref="K75:K76"/>
    <mergeCell ref="H34:I34"/>
    <mergeCell ref="H50:I50"/>
    <mergeCell ref="B50:F72"/>
    <mergeCell ref="G72:K72"/>
    <mergeCell ref="B74:B76"/>
    <mergeCell ref="K156:K157"/>
    <mergeCell ref="B47:B49"/>
    <mergeCell ref="C47:C49"/>
    <mergeCell ref="D47:D49"/>
    <mergeCell ref="E47:E49"/>
    <mergeCell ref="G47:G49"/>
    <mergeCell ref="H47:J48"/>
    <mergeCell ref="F48:F49"/>
    <mergeCell ref="K48:K49"/>
    <mergeCell ref="H52:I52"/>
    <mergeCell ref="B131:F153"/>
    <mergeCell ref="G153:K153"/>
    <mergeCell ref="F102:F103"/>
    <mergeCell ref="K102:K103"/>
    <mergeCell ref="L156:L157"/>
    <mergeCell ref="B158:F179"/>
    <mergeCell ref="G179:K179"/>
    <mergeCell ref="B181:B183"/>
    <mergeCell ref="C181:C183"/>
    <mergeCell ref="D181:D183"/>
    <mergeCell ref="E181:E183"/>
    <mergeCell ref="G181:G183"/>
    <mergeCell ref="H181:J182"/>
    <mergeCell ref="B155:B157"/>
    <mergeCell ref="C155:C157"/>
    <mergeCell ref="D155:D157"/>
    <mergeCell ref="E155:E157"/>
    <mergeCell ref="G155:G157"/>
    <mergeCell ref="H155:J156"/>
    <mergeCell ref="F156:F157"/>
    <mergeCell ref="H208:J209"/>
    <mergeCell ref="F209:F210"/>
    <mergeCell ref="K209:K210"/>
    <mergeCell ref="L209:L210"/>
    <mergeCell ref="B211:F233"/>
    <mergeCell ref="G233:K233"/>
    <mergeCell ref="F182:F183"/>
    <mergeCell ref="K182:K183"/>
    <mergeCell ref="L182:L183"/>
    <mergeCell ref="B184:F206"/>
    <mergeCell ref="G206:K206"/>
    <mergeCell ref="B208:B210"/>
    <mergeCell ref="C208:C210"/>
    <mergeCell ref="D208:D210"/>
    <mergeCell ref="E208:E210"/>
    <mergeCell ref="G208:G210"/>
    <mergeCell ref="H184:I184"/>
    <mergeCell ref="K236:K237"/>
    <mergeCell ref="L236:L237"/>
    <mergeCell ref="B238:F260"/>
    <mergeCell ref="G260:K260"/>
    <mergeCell ref="B262:B264"/>
    <mergeCell ref="C262:C264"/>
    <mergeCell ref="D262:D264"/>
    <mergeCell ref="E262:E264"/>
    <mergeCell ref="G262:G264"/>
    <mergeCell ref="H262:J263"/>
    <mergeCell ref="B235:B237"/>
    <mergeCell ref="C235:C237"/>
    <mergeCell ref="D235:D237"/>
    <mergeCell ref="E235:E237"/>
    <mergeCell ref="G235:G237"/>
    <mergeCell ref="H235:J236"/>
    <mergeCell ref="F236:F237"/>
    <mergeCell ref="F263:F264"/>
    <mergeCell ref="K263:K264"/>
    <mergeCell ref="L263:L264"/>
    <mergeCell ref="B265:F287"/>
    <mergeCell ref="G287:K287"/>
    <mergeCell ref="B289:B291"/>
    <mergeCell ref="C289:C291"/>
    <mergeCell ref="D289:D291"/>
    <mergeCell ref="E289:E291"/>
    <mergeCell ref="G289:G291"/>
    <mergeCell ref="C316:C318"/>
    <mergeCell ref="D316:D318"/>
    <mergeCell ref="E316:E318"/>
    <mergeCell ref="G316:G318"/>
    <mergeCell ref="H316:J317"/>
    <mergeCell ref="H289:J290"/>
    <mergeCell ref="F290:F291"/>
    <mergeCell ref="K290:K291"/>
    <mergeCell ref="B316:B318"/>
    <mergeCell ref="L290:L291"/>
    <mergeCell ref="B292:F314"/>
    <mergeCell ref="G314:K314"/>
    <mergeCell ref="F425:F426"/>
    <mergeCell ref="K425:K426"/>
    <mergeCell ref="L425:L426"/>
    <mergeCell ref="B427:F449"/>
    <mergeCell ref="G449:K449"/>
    <mergeCell ref="F317:F318"/>
    <mergeCell ref="K317:K318"/>
    <mergeCell ref="L317:L318"/>
    <mergeCell ref="B319:F341"/>
    <mergeCell ref="G341:K341"/>
    <mergeCell ref="B424:B426"/>
    <mergeCell ref="C424:C426"/>
    <mergeCell ref="D424:D426"/>
    <mergeCell ref="E424:E426"/>
    <mergeCell ref="G424:G426"/>
    <mergeCell ref="H427:I427"/>
    <mergeCell ref="L371:L372"/>
    <mergeCell ref="B346:F368"/>
    <mergeCell ref="G368:K368"/>
    <mergeCell ref="B370:B372"/>
    <mergeCell ref="C370:C372"/>
    <mergeCell ref="G476:K476"/>
    <mergeCell ref="B478:B480"/>
    <mergeCell ref="C478:C480"/>
    <mergeCell ref="D478:D480"/>
    <mergeCell ref="E478:E480"/>
    <mergeCell ref="G478:G480"/>
    <mergeCell ref="B451:B453"/>
    <mergeCell ref="C451:C453"/>
    <mergeCell ref="D451:D453"/>
    <mergeCell ref="E451:E453"/>
    <mergeCell ref="G451:G453"/>
    <mergeCell ref="C397:C399"/>
    <mergeCell ref="L506:L507"/>
    <mergeCell ref="B508:F530"/>
    <mergeCell ref="G530:K530"/>
    <mergeCell ref="B532:B534"/>
    <mergeCell ref="C532:C534"/>
    <mergeCell ref="D532:D534"/>
    <mergeCell ref="E532:E534"/>
    <mergeCell ref="G532:G534"/>
    <mergeCell ref="H532:J533"/>
    <mergeCell ref="B505:B507"/>
    <mergeCell ref="C505:C507"/>
    <mergeCell ref="D505:D507"/>
    <mergeCell ref="E505:E507"/>
    <mergeCell ref="G505:G507"/>
    <mergeCell ref="H505:J506"/>
    <mergeCell ref="F506:F507"/>
    <mergeCell ref="F533:F534"/>
    <mergeCell ref="K533:K534"/>
    <mergeCell ref="L533:L534"/>
    <mergeCell ref="L479:L480"/>
    <mergeCell ref="K452:K453"/>
    <mergeCell ref="L452:L453"/>
    <mergeCell ref="B454:F476"/>
    <mergeCell ref="K560:K561"/>
    <mergeCell ref="L560:L561"/>
    <mergeCell ref="B562:F584"/>
    <mergeCell ref="G584:K584"/>
    <mergeCell ref="L614:L615"/>
    <mergeCell ref="B616:F638"/>
    <mergeCell ref="G638:K638"/>
    <mergeCell ref="K587:K588"/>
    <mergeCell ref="L587:L588"/>
    <mergeCell ref="B589:F611"/>
    <mergeCell ref="G611:K611"/>
    <mergeCell ref="H562:I562"/>
    <mergeCell ref="B613:B615"/>
    <mergeCell ref="C613:C615"/>
    <mergeCell ref="D613:D615"/>
    <mergeCell ref="E613:E615"/>
    <mergeCell ref="G613:G615"/>
    <mergeCell ref="H589:I589"/>
    <mergeCell ref="H590:I590"/>
    <mergeCell ref="H591:I591"/>
    <mergeCell ref="H616:I616"/>
    <mergeCell ref="H617:I617"/>
    <mergeCell ref="H618:I618"/>
    <mergeCell ref="H613:J614"/>
    <mergeCell ref="F614:F615"/>
    <mergeCell ref="K614:K615"/>
    <mergeCell ref="B586:B588"/>
    <mergeCell ref="C586:C588"/>
    <mergeCell ref="L641:L642"/>
    <mergeCell ref="B643:F665"/>
    <mergeCell ref="G665:K665"/>
    <mergeCell ref="B667:B669"/>
    <mergeCell ref="C667:C669"/>
    <mergeCell ref="D667:D669"/>
    <mergeCell ref="E667:E669"/>
    <mergeCell ref="G667:G669"/>
    <mergeCell ref="H667:J668"/>
    <mergeCell ref="B640:B642"/>
    <mergeCell ref="C640:C642"/>
    <mergeCell ref="D640:D642"/>
    <mergeCell ref="E640:E642"/>
    <mergeCell ref="G640:G642"/>
    <mergeCell ref="H640:J641"/>
    <mergeCell ref="F641:F642"/>
    <mergeCell ref="K641:K642"/>
    <mergeCell ref="F668:F669"/>
    <mergeCell ref="K668:K669"/>
    <mergeCell ref="L668:L669"/>
    <mergeCell ref="B670:F692"/>
    <mergeCell ref="G692:K692"/>
    <mergeCell ref="B721:B723"/>
    <mergeCell ref="C721:C723"/>
    <mergeCell ref="D721:D723"/>
    <mergeCell ref="E721:E723"/>
    <mergeCell ref="G721:G723"/>
    <mergeCell ref="H721:J722"/>
    <mergeCell ref="F722:F723"/>
    <mergeCell ref="K722:K723"/>
    <mergeCell ref="B694:B696"/>
    <mergeCell ref="C694:C696"/>
    <mergeCell ref="D694:D696"/>
    <mergeCell ref="E694:E696"/>
    <mergeCell ref="G694:G696"/>
    <mergeCell ref="H694:J695"/>
    <mergeCell ref="F695:F696"/>
    <mergeCell ref="K695:K696"/>
    <mergeCell ref="H856:J857"/>
    <mergeCell ref="F857:F858"/>
    <mergeCell ref="K857:K858"/>
    <mergeCell ref="L857:L858"/>
    <mergeCell ref="B859:F882"/>
    <mergeCell ref="G882:K882"/>
    <mergeCell ref="F776:F777"/>
    <mergeCell ref="K776:K777"/>
    <mergeCell ref="L776:L777"/>
    <mergeCell ref="B778:F800"/>
    <mergeCell ref="G800:K800"/>
    <mergeCell ref="B856:B858"/>
    <mergeCell ref="C856:C858"/>
    <mergeCell ref="D856:D858"/>
    <mergeCell ref="E856:E858"/>
    <mergeCell ref="G856:G858"/>
    <mergeCell ref="B805:F827"/>
    <mergeCell ref="G827:K827"/>
    <mergeCell ref="B829:B831"/>
    <mergeCell ref="C829:C831"/>
    <mergeCell ref="D829:D831"/>
    <mergeCell ref="E829:E831"/>
    <mergeCell ref="G829:G831"/>
    <mergeCell ref="H829:J830"/>
    <mergeCell ref="K939:K940"/>
    <mergeCell ref="L939:L940"/>
    <mergeCell ref="B941:F963"/>
    <mergeCell ref="G963:K963"/>
    <mergeCell ref="B938:B940"/>
    <mergeCell ref="C938:C940"/>
    <mergeCell ref="D938:D940"/>
    <mergeCell ref="E938:E940"/>
    <mergeCell ref="G938:G940"/>
    <mergeCell ref="H938:J939"/>
    <mergeCell ref="F939:F940"/>
    <mergeCell ref="L912:L913"/>
    <mergeCell ref="B914:F936"/>
    <mergeCell ref="G936:K936"/>
    <mergeCell ref="B911:B913"/>
    <mergeCell ref="C911:C913"/>
    <mergeCell ref="D911:D913"/>
    <mergeCell ref="E911:E913"/>
    <mergeCell ref="G911:G913"/>
    <mergeCell ref="H911:J912"/>
    <mergeCell ref="F912:F913"/>
    <mergeCell ref="K912:K913"/>
    <mergeCell ref="L1345:L1346"/>
    <mergeCell ref="B1347:F1369"/>
    <mergeCell ref="G1369:K1369"/>
    <mergeCell ref="B1344:B1346"/>
    <mergeCell ref="C1344:C1346"/>
    <mergeCell ref="D1344:D1346"/>
    <mergeCell ref="E1344:E1346"/>
    <mergeCell ref="G1344:G1346"/>
    <mergeCell ref="H1344:J1345"/>
    <mergeCell ref="F1345:F1346"/>
    <mergeCell ref="K1345:K1346"/>
  </mergeCells>
  <pageMargins left="0.7" right="0.7" top="0.75" bottom="0.75" header="0.3" footer="0.3"/>
  <drawing r:id="rId1"/>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PPTO GENERAL</vt:lpstr>
      <vt:lpstr>MEMORIA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Antonio Guzman Gerena</dc:creator>
  <cp:keywords/>
  <dc:description/>
  <cp:lastModifiedBy>Pablo Gutierrez Rodriguez</cp:lastModifiedBy>
  <cp:revision/>
  <dcterms:created xsi:type="dcterms:W3CDTF">2026-01-05T20:40:26Z</dcterms:created>
  <dcterms:modified xsi:type="dcterms:W3CDTF">2026-06-12T22:07:19Z</dcterms:modified>
  <cp:category/>
  <cp:contentStatus/>
</cp:coreProperties>
</file>