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mc:AlternateContent xmlns:mc="http://schemas.openxmlformats.org/markup-compatibility/2006">
    <mc:Choice Requires="x15">
      <x15ac:absPath xmlns:x15ac="http://schemas.microsoft.com/office/spreadsheetml/2010/11/ac" url="C:\Users\aseso\OneDrive\Documentos\MUNICIPIO CAJICA\CAJICA 2026\SAMC-015-2026 PH LA CUMBRE\"/>
    </mc:Choice>
  </mc:AlternateContent>
  <xr:revisionPtr revIDLastSave="0" documentId="13_ncr:1_{13BAB067-B39B-4A3E-8C99-2A3D3E94BB37}" xr6:coauthVersionLast="47" xr6:coauthVersionMax="47" xr10:uidLastSave="{00000000-0000-0000-0000-000000000000}"/>
  <bookViews>
    <workbookView xWindow="-120" yWindow="-120" windowWidth="20730" windowHeight="11040" tabRatio="906" xr2:uid="{00000000-000D-0000-FFFF-FFFF00000000}"/>
  </bookViews>
  <sheets>
    <sheet name="PRESUPUESTO OFICIAL" sheetId="265" r:id="rId1"/>
    <sheet name="PROPUESTA ECONOMICA"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OFICIAL'!$I$9:$I$45</definedName>
    <definedName name="_xlnm._FilterDatabase" localSheetId="1" hidden="1">'PROPUESTA ECONOMICA'!$I$9:$I$38</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PAGO'!$A$1:$Q$91</definedName>
    <definedName name="_xlnm.Print_Area" localSheetId="0">'PRESUPUESTO OFICIAL'!$A$1:$M$59</definedName>
    <definedName name="_xlnm.Print_Area" localSheetId="1">'PROPUESTA ECONOMICA'!$A$1:$M$59</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OFICIAL'!#REF!</definedName>
    <definedName name="solver_adj" localSheetId="1" hidden="1">'PROPUESTA ECONOMICA'!$K$40</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OFICIAL'!$K$54</definedName>
    <definedName name="solver_lhs1" localSheetId="1" hidden="1">'PROPUESTA ECONOMICA'!$K$52</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OFICIAL'!$K$54</definedName>
    <definedName name="solver_opt" localSheetId="1" hidden="1">'PROPUESTA ECONOMICA'!$K$52</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OFICIAL'!$K$55</definedName>
    <definedName name="solver_rhs1" localSheetId="1" hidden="1">'PROPUESTA ECONOMICA'!$K$53</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6" i="265" l="1"/>
  <c r="K26" i="265"/>
  <c r="K17" i="265"/>
  <c r="J43" i="265"/>
  <c r="K43" i="265" s="1"/>
  <c r="K44" i="265" s="1"/>
  <c r="J40" i="265"/>
  <c r="K40" i="265" s="1"/>
  <c r="J39" i="265"/>
  <c r="K39" i="265" s="1"/>
  <c r="J38" i="265"/>
  <c r="K38" i="265" s="1"/>
  <c r="J37" i="265"/>
  <c r="K37" i="265" s="1"/>
  <c r="J36" i="265"/>
  <c r="K36" i="265" s="1"/>
  <c r="J26" i="265"/>
  <c r="J29" i="265"/>
  <c r="K29" i="265" s="1"/>
  <c r="J30" i="265"/>
  <c r="K30" i="265" s="1"/>
  <c r="J33" i="265"/>
  <c r="J21" i="265"/>
  <c r="J25" i="265"/>
  <c r="K25" i="265"/>
  <c r="J24" i="265"/>
  <c r="K24" i="265" s="1"/>
  <c r="K21" i="265"/>
  <c r="K22" i="265" s="1"/>
  <c r="J14" i="265"/>
  <c r="K14" i="265" s="1"/>
  <c r="J15" i="265"/>
  <c r="K15" i="265" s="1"/>
  <c r="K16" i="265"/>
  <c r="J17" i="265"/>
  <c r="J18" i="265"/>
  <c r="K18" i="265" s="1"/>
  <c r="J13" i="265"/>
  <c r="K13" i="265" s="1"/>
  <c r="J12" i="265"/>
  <c r="K12" i="265"/>
  <c r="K33" i="265"/>
  <c r="K34" i="265" s="1"/>
  <c r="K31" i="265" l="1"/>
  <c r="K27" i="265"/>
  <c r="K19" i="265"/>
  <c r="K45" i="265" s="1"/>
  <c r="K41" i="265"/>
  <c r="K47" i="265" l="1"/>
  <c r="K49" i="265" s="1"/>
</calcChain>
</file>

<file path=xl/sharedStrings.xml><?xml version="1.0" encoding="utf-8"?>
<sst xmlns="http://schemas.openxmlformats.org/spreadsheetml/2006/main" count="229" uniqueCount="151">
  <si>
    <t>Código</t>
  </si>
  <si>
    <t>CCE-EICP-FM-25</t>
  </si>
  <si>
    <t>Versión</t>
  </si>
  <si>
    <t>FORMULARIO 1</t>
  </si>
  <si>
    <t>PRESUPUESTO OFICIAL</t>
  </si>
  <si>
    <t>[El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precio] </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</si>
  <si>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</si>
  <si>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</si>
  <si>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</si>
  <si>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</si>
  <si>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</si>
  <si>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</si>
  <si>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</si>
  <si>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</si>
  <si>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</si>
  <si>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</si>
  <si>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</si>
  <si>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</si>
  <si>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</si>
  <si>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</si>
  <si>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</si>
  <si>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</si>
  <si>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</si>
  <si>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</si>
  <si>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</si>
  <si>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</si>
  <si>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</si>
  <si>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</si>
  <si>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</si>
  <si>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</si>
  <si>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</si>
  <si>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r>
      <rPr>
        <b/>
        <sz val="12"/>
        <rFont val="Arial Narrow"/>
        <family val="2"/>
      </rPr>
      <t>NOTA 5:</t>
    </r>
    <r>
      <rPr>
        <sz val="12"/>
        <rFont val="Arial Narrow"/>
        <family val="2"/>
      </rPr>
      <t xml:space="preserve"> [Determinar por la Entidad]</t>
    </r>
  </si>
  <si>
    <t>TOTAL A.I.U</t>
  </si>
  <si>
    <t>A.I.U.=</t>
  </si>
  <si>
    <r>
      <t xml:space="preserve">NOTA 6: </t>
    </r>
    <r>
      <rPr>
        <sz val="12"/>
        <rFont val="Arial Narrow"/>
        <family val="2"/>
      </rPr>
      <t xml:space="preserve"> [Determinar por la Entidad]</t>
    </r>
  </si>
  <si>
    <t>PROPUESTA ECONOMICA</t>
  </si>
  <si>
    <t xml:space="preserve">[Los proponentes deben usar el presente formulario para determinar su propuesta económica conforme al Formulario 1 - Presupuesto Oficial publicado por la Entidad]
[El presente formato aplica para los procesos de contratación que tengan como forma de pago precios unitarios , la Entidad debe ajustarlo cuando la modalidad de pago corresponde a: precio global, llave en mano, administración delegada, reembolso de gastos o cualquier otra forma de pago.] </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</si>
  <si>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</si>
  <si>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</si>
  <si>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rPr>
        <b/>
        <sz val="12"/>
        <rFont val="Arial Narrow"/>
        <family val="2"/>
      </rPr>
      <t>NOTA 4:</t>
    </r>
    <r>
      <rPr>
        <sz val="12"/>
        <rFont val="Arial Narrow"/>
        <family val="2"/>
      </rPr>
      <t xml:space="preserve">  [Determinar por la Entidad]</t>
    </r>
  </si>
  <si>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</si>
  <si>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</si>
  <si>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</si>
  <si>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</si>
  <si>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</si>
  <si>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</si>
  <si>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</si>
  <si>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</si>
  <si>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</si>
  <si>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</si>
  <si>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</si>
  <si>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</si>
  <si>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</si>
  <si>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</si>
  <si>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</si>
  <si>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</si>
  <si>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</si>
  <si>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</si>
  <si>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</si>
  <si>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</si>
  <si>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</si>
  <si>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</si>
  <si>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</si>
  <si>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</si>
  <si>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</si>
  <si>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</si>
  <si>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</si>
  <si>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</si>
  <si>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</si>
  <si>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</si>
  <si>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</si>
  <si>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</si>
  <si>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</si>
  <si>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</si>
  <si>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</si>
  <si>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</si>
  <si>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</si>
  <si>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</si>
  <si>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</si>
  <si>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</si>
  <si>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</si>
  <si>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</si>
  <si>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</si>
  <si>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</si>
  <si>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</si>
  <si>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</si>
  <si>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</si>
  <si>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</si>
  <si>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</si>
  <si>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</si>
  <si>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</si>
  <si>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</si>
  <si>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</si>
  <si>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</si>
  <si>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</si>
  <si>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</si>
  <si>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CAMPAMENTO 18M2 EN TABLA, TEJA DE ETERNIT, INC. TRANS, MATERIALES</t>
  </si>
  <si>
    <t>DEMOLICIÓN ADOQUÍN SOBRE ARENA, H=0.15 m, INC RETIRO</t>
  </si>
  <si>
    <t>RETIRO DE SOBRANTES A UNA DISTANCIA DE 5 KM (INCLUYE CARGUE Y BOTADERO AUTORIZADO)</t>
  </si>
  <si>
    <t>LOCALIZACIÓN Y REPLANTEO PARA VÍAS, ANDENES Y ALAMEDAS</t>
  </si>
  <si>
    <t>SEÑALIZACION TUBULAR COLOMBINA PLÁSTICA</t>
  </si>
  <si>
    <t>CINTA DE SEÑALIZACION CAL 4 (ROLLO 500mx0.10m)</t>
  </si>
  <si>
    <t>DESCAPOTE MANUAL Y RETIRO  E= 0.20 M APILE A 15 M</t>
  </si>
  <si>
    <t>ICCU 1,1</t>
  </si>
  <si>
    <t>ICCU 1,15</t>
  </si>
  <si>
    <t>ICCU 1,31</t>
  </si>
  <si>
    <t>ICCU 1,46</t>
  </si>
  <si>
    <t>APU V 1,4</t>
  </si>
  <si>
    <t>IDDU 7554</t>
  </si>
  <si>
    <t>IDDU 7555</t>
  </si>
  <si>
    <t>UN</t>
  </si>
  <si>
    <t>M2</t>
  </si>
  <si>
    <t>M3</t>
  </si>
  <si>
    <t xml:space="preserve">PRELIMINARES </t>
  </si>
  <si>
    <t xml:space="preserve">CIMIENTOS </t>
  </si>
  <si>
    <t>ICCU 2,2</t>
  </si>
  <si>
    <t>BASE ARENA CEMENTO 1:20</t>
  </si>
  <si>
    <t xml:space="preserve">ESTRUCTURAS EN CONCRETO </t>
  </si>
  <si>
    <t>VIGA  CINTA 3500 PSI</t>
  </si>
  <si>
    <t>ACERO FIGURADO 60000 PSI</t>
  </si>
  <si>
    <t>REFUERZO MALLA ELECTROSOLDADA</t>
  </si>
  <si>
    <t>ICCU 4,27</t>
  </si>
  <si>
    <t>ICCU 4,22</t>
  </si>
  <si>
    <t>ICCU 4,23</t>
  </si>
  <si>
    <t>KG</t>
  </si>
  <si>
    <t xml:space="preserve">ANDENES Y SARDINELES </t>
  </si>
  <si>
    <t>ADOQUÍN DE ARCILLA 20X10X6CM</t>
  </si>
  <si>
    <t>SARDINEL PREFABRICADO A-10</t>
  </si>
  <si>
    <t>ICCU U 5,1</t>
  </si>
  <si>
    <t>ICCU U 5,15</t>
  </si>
  <si>
    <t>ML</t>
  </si>
  <si>
    <t>CARPINTERIA METÁLICA</t>
  </si>
  <si>
    <t>ICCU 10,21</t>
  </si>
  <si>
    <t xml:space="preserve">REJILLA PISO 0.30 M, PARA CARCAMO Ó CANAL </t>
  </si>
  <si>
    <t>EXCAVACIONES VARIAS A MÁQUINA SIN CLASIFICAR (INCLUYE RETIRO DE SOBRANTES A UNA DISTANCIA MENOR DE 5 KM)</t>
  </si>
  <si>
    <t>EXCAVACIÓN MANUAL ZANJA EN TIERRA H=1.0 M</t>
  </si>
  <si>
    <t>SUBBASE GRANULAR (NORMA INVIAS 320)</t>
  </si>
  <si>
    <t>BASE GRANULAR  (NORMA INVIAS 330)</t>
  </si>
  <si>
    <t>SUMINISTRO  E  INSTALACIÓN  DE  GEOTEXTIL NT 2500 (ESTABILIZACIÓN, FILTRO Y SEPARACIÓN)</t>
  </si>
  <si>
    <t>ICCU 16,2</t>
  </si>
  <si>
    <t>ICCU 16,3</t>
  </si>
  <si>
    <t>ICCU 16,12</t>
  </si>
  <si>
    <t>ICCU 16,13</t>
  </si>
  <si>
    <t>ICCU V 4,42</t>
  </si>
  <si>
    <t>ICCU V 4,21</t>
  </si>
  <si>
    <t xml:space="preserve">CUNETA DE CONCRETO CLASE E, 2500 PSI FUNDIDA EN EL LUGAR </t>
  </si>
  <si>
    <t>OBRAS DE ARTE</t>
  </si>
  <si>
    <t>EXCAVACIONES</t>
  </si>
  <si>
    <t>SUBTOTAL OBRAS (INCLUYE AIU)</t>
  </si>
  <si>
    <t>AJUSTE AL PESO</t>
  </si>
  <si>
    <t>VALOR UNITARIO CON 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</si>
</sst>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4" formatCode="_-&quot;$&quot;* #,##0.00_-;\-&quot;$&quot;* #,##0.00_-;_-&quot;$&quot;* &quot;-&quot;??_-;_-@_-"/>
    <numFmt numFmtId="43" formatCode="_-* #,##0.00_-;\-* #,##0.00_-;_-* &quot;-&quot;??_-;_-@_-"/>
    <numFmt numFmtId="164" formatCode="_-&quot;$&quot;\ * #,##0.00_-;\-&quot;$&quot;\ * #,##0.00_-;_-&quot;$&quot;\ *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 #,##0.00_-;\-[$$-240A]\ * #,##0.00_-;_-[$$-240A]\ * &quot;-&quot;??_-;_-@_-"/>
  </numFmts>
  <fonts count="5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sz val="10"/>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style="double">
        <color auto="1"/>
      </left>
      <right style="dotted">
        <color indexed="64"/>
      </right>
      <top style="double">
        <color auto="1"/>
      </top>
      <bottom style="dotted">
        <color indexed="64"/>
      </bottom>
      <diagonal/>
    </border>
    <border>
      <left style="dotted">
        <color indexed="64"/>
      </left>
      <right style="dotted">
        <color indexed="64"/>
      </right>
      <top style="double">
        <color auto="1"/>
      </top>
      <bottom style="dotted">
        <color indexed="64"/>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style="double">
        <color auto="1"/>
      </top>
      <bottom/>
      <diagonal/>
    </border>
  </borders>
  <cellStyleXfs count="259">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8">
      <alignment horizontal="right"/>
    </xf>
    <xf numFmtId="188" fontId="6" fillId="0" borderId="48">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8">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3">
      <protection locked="0"/>
    </xf>
    <xf numFmtId="0" fontId="49" fillId="0" borderId="0"/>
    <xf numFmtId="0" fontId="50" fillId="0" borderId="0" applyNumberFormat="0" applyFill="0" applyBorder="0" applyAlignment="0" applyProtection="0">
      <alignment vertical="top"/>
      <protection locked="0"/>
    </xf>
    <xf numFmtId="164" fontId="57" fillId="0" borderId="0" applyFont="0" applyFill="0" applyBorder="0" applyAlignment="0" applyProtection="0"/>
    <xf numFmtId="0" fontId="4" fillId="0" borderId="0"/>
  </cellStyleXfs>
  <cellXfs count="396">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8" xfId="89" applyFont="1" applyBorder="1"/>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40" xfId="73" applyFont="1" applyFill="1" applyBorder="1" applyAlignment="1">
      <alignment vertical="center"/>
    </xf>
    <xf numFmtId="0" fontId="30" fillId="24" borderId="42" xfId="73" applyFont="1" applyFill="1" applyBorder="1" applyAlignment="1">
      <alignment vertical="center"/>
    </xf>
    <xf numFmtId="0" fontId="30" fillId="24" borderId="43"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9" xfId="39" applyNumberFormat="1" applyFont="1" applyBorder="1" applyAlignment="1">
      <alignment horizontal="right" vertical="center"/>
    </xf>
    <xf numFmtId="0" fontId="33" fillId="0" borderId="51" xfId="73" applyFont="1" applyBorder="1" applyAlignment="1">
      <alignment horizontal="center" vertical="center"/>
    </xf>
    <xf numFmtId="167" fontId="33" fillId="0" borderId="46"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50" xfId="73" applyFont="1" applyBorder="1" applyAlignment="1">
      <alignment horizontal="left" vertical="center"/>
    </xf>
    <xf numFmtId="167" fontId="33" fillId="0" borderId="44" xfId="62" applyNumberFormat="1" applyFont="1" applyBorder="1" applyAlignment="1">
      <alignment horizontal="right" vertical="center" wrapText="1"/>
    </xf>
    <xf numFmtId="176" fontId="30" fillId="0" borderId="49"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3"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1"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4" xfId="0" applyFont="1" applyBorder="1"/>
    <xf numFmtId="0" fontId="31" fillId="0" borderId="55"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6"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7" xfId="0" applyFont="1" applyBorder="1"/>
    <xf numFmtId="0" fontId="31" fillId="0" borderId="58" xfId="0" applyFont="1" applyBorder="1"/>
    <xf numFmtId="0" fontId="31" fillId="0" borderId="59" xfId="0" applyFont="1" applyBorder="1"/>
    <xf numFmtId="43" fontId="31" fillId="24" borderId="60" xfId="0" applyNumberFormat="1" applyFont="1" applyFill="1" applyBorder="1"/>
    <xf numFmtId="43" fontId="31" fillId="0" borderId="60"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2"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60" xfId="0" applyNumberFormat="1" applyFont="1" applyFill="1" applyBorder="1"/>
    <xf numFmtId="173" fontId="31" fillId="0" borderId="60" xfId="34" applyFont="1" applyBorder="1"/>
    <xf numFmtId="173" fontId="31" fillId="0" borderId="39" xfId="34" applyFont="1" applyBorder="1"/>
    <xf numFmtId="0" fontId="31" fillId="0" borderId="63" xfId="0" applyFont="1" applyBorder="1"/>
    <xf numFmtId="173" fontId="31" fillId="0" borderId="46"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60"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1" xfId="34" applyFont="1" applyBorder="1"/>
    <xf numFmtId="0" fontId="31" fillId="0" borderId="20" xfId="0" applyFont="1" applyBorder="1"/>
    <xf numFmtId="2" fontId="31" fillId="0" borderId="18" xfId="0" applyNumberFormat="1" applyFont="1" applyBorder="1"/>
    <xf numFmtId="173" fontId="31" fillId="0" borderId="63" xfId="34" applyFont="1" applyBorder="1"/>
    <xf numFmtId="173" fontId="31" fillId="0" borderId="18" xfId="34" applyFont="1" applyBorder="1"/>
    <xf numFmtId="0" fontId="31" fillId="0" borderId="64" xfId="0" applyFont="1" applyBorder="1"/>
    <xf numFmtId="0" fontId="31" fillId="0" borderId="65" xfId="0" applyFont="1" applyBorder="1"/>
    <xf numFmtId="4" fontId="31" fillId="24" borderId="68" xfId="0" applyNumberFormat="1" applyFont="1" applyFill="1" applyBorder="1" applyAlignment="1">
      <alignment horizontal="center" vertical="center"/>
    </xf>
    <xf numFmtId="0" fontId="31" fillId="24" borderId="68" xfId="0" applyFont="1" applyFill="1" applyBorder="1" applyAlignment="1">
      <alignment horizontal="center" vertical="center"/>
    </xf>
    <xf numFmtId="0" fontId="31" fillId="0" borderId="69" xfId="0" applyFont="1" applyBorder="1"/>
    <xf numFmtId="0" fontId="48" fillId="0" borderId="71" xfId="0" applyFont="1" applyBorder="1" applyAlignment="1">
      <alignment horizontal="center"/>
    </xf>
    <xf numFmtId="0" fontId="48" fillId="0" borderId="55" xfId="0" applyFont="1" applyBorder="1" applyAlignment="1">
      <alignment horizontal="center"/>
    </xf>
    <xf numFmtId="0" fontId="48" fillId="0" borderId="72"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8" xfId="0" applyFont="1" applyBorder="1" applyAlignment="1">
      <alignment horizontal="right" vertical="center"/>
    </xf>
    <xf numFmtId="0" fontId="46" fillId="0" borderId="58" xfId="0" applyFont="1" applyBorder="1" applyAlignment="1">
      <alignment horizontal="center"/>
    </xf>
    <xf numFmtId="0" fontId="31" fillId="0" borderId="59" xfId="0" applyFont="1" applyBorder="1" applyAlignment="1">
      <alignment horizontal="center"/>
    </xf>
    <xf numFmtId="0" fontId="48" fillId="0" borderId="73" xfId="0" applyFont="1" applyBorder="1" applyAlignment="1">
      <alignment vertical="center"/>
    </xf>
    <xf numFmtId="0" fontId="48" fillId="0" borderId="54" xfId="0" applyFont="1" applyBorder="1" applyAlignment="1">
      <alignment vertical="center"/>
    </xf>
    <xf numFmtId="0" fontId="46" fillId="0" borderId="54" xfId="0" applyFont="1" applyBorder="1" applyAlignment="1">
      <alignment horizontal="center"/>
    </xf>
    <xf numFmtId="0" fontId="31" fillId="0" borderId="62"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6"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4"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5" xfId="0" applyFont="1" applyFill="1" applyBorder="1" applyAlignment="1">
      <alignment horizontal="center"/>
    </xf>
    <xf numFmtId="0" fontId="54" fillId="0" borderId="80" xfId="0" applyFont="1" applyBorder="1" applyAlignment="1">
      <alignment horizontal="left"/>
    </xf>
    <xf numFmtId="0" fontId="55" fillId="0" borderId="81" xfId="0" applyFont="1" applyBorder="1" applyAlignment="1">
      <alignment horizontal="left"/>
    </xf>
    <xf numFmtId="0" fontId="54" fillId="0" borderId="81" xfId="0" applyFont="1" applyBorder="1" applyAlignment="1">
      <alignment horizontal="left"/>
    </xf>
    <xf numFmtId="0" fontId="31" fillId="0" borderId="82" xfId="0" applyFont="1" applyBorder="1"/>
    <xf numFmtId="0" fontId="31" fillId="0" borderId="83" xfId="0" applyFont="1" applyBorder="1"/>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4" xfId="0" applyFont="1" applyBorder="1"/>
    <xf numFmtId="0" fontId="31" fillId="0" borderId="85" xfId="0" applyFont="1" applyBorder="1"/>
    <xf numFmtId="0" fontId="31" fillId="0" borderId="86"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2" xfId="89" applyFont="1" applyBorder="1"/>
    <xf numFmtId="0" fontId="33" fillId="0" borderId="83" xfId="89" applyFont="1" applyBorder="1"/>
    <xf numFmtId="0" fontId="33" fillId="0" borderId="84" xfId="90" applyFont="1" applyBorder="1"/>
    <xf numFmtId="0" fontId="33" fillId="0" borderId="85" xfId="89" applyFont="1" applyBorder="1"/>
    <xf numFmtId="0" fontId="33" fillId="0" borderId="85" xfId="89" applyFont="1" applyBorder="1" applyAlignment="1">
      <alignment horizontal="center"/>
    </xf>
    <xf numFmtId="185" fontId="33" fillId="0" borderId="85" xfId="34" applyNumberFormat="1" applyFont="1" applyBorder="1"/>
    <xf numFmtId="0" fontId="33" fillId="0" borderId="86" xfId="89" applyFont="1" applyBorder="1"/>
    <xf numFmtId="0" fontId="56" fillId="24" borderId="70" xfId="0" applyFont="1" applyFill="1" applyBorder="1" applyAlignment="1">
      <alignment horizontal="center" vertical="center"/>
    </xf>
    <xf numFmtId="0" fontId="30" fillId="24" borderId="42" xfId="73" applyFont="1" applyFill="1" applyBorder="1" applyAlignment="1">
      <alignment horizontal="center" vertical="center"/>
    </xf>
    <xf numFmtId="4" fontId="33" fillId="0" borderId="18" xfId="39" applyNumberFormat="1" applyFont="1" applyBorder="1" applyAlignment="1">
      <alignment horizontal="center" vertical="center" wrapText="1"/>
    </xf>
    <xf numFmtId="167" fontId="29" fillId="0" borderId="0" xfId="89" applyNumberFormat="1" applyFont="1"/>
    <xf numFmtId="164" fontId="33" fillId="0" borderId="46" xfId="257" applyFont="1" applyBorder="1" applyAlignment="1">
      <alignment horizontal="right" vertical="center" wrapText="1"/>
    </xf>
    <xf numFmtId="164" fontId="33" fillId="0" borderId="18" xfId="257" applyFont="1" applyBorder="1" applyAlignment="1">
      <alignment horizontal="right" vertical="center" wrapText="1"/>
    </xf>
    <xf numFmtId="164" fontId="33" fillId="0" borderId="14" xfId="257" applyFont="1" applyBorder="1"/>
    <xf numFmtId="164" fontId="30" fillId="0" borderId="39" xfId="257" applyFont="1" applyBorder="1" applyAlignment="1">
      <alignment horizontal="right" vertical="center"/>
    </xf>
    <xf numFmtId="164" fontId="33" fillId="0" borderId="30" xfId="257" applyFont="1" applyBorder="1" applyAlignment="1">
      <alignment horizontal="right" vertical="center" wrapText="1"/>
    </xf>
    <xf numFmtId="164" fontId="33" fillId="0" borderId="44" xfId="257" applyFont="1" applyBorder="1" applyAlignment="1">
      <alignment horizontal="right" vertical="center" wrapText="1"/>
    </xf>
    <xf numFmtId="164" fontId="30" fillId="0" borderId="49" xfId="257" applyFont="1" applyBorder="1" applyAlignment="1">
      <alignment horizontal="right" vertical="center"/>
    </xf>
    <xf numFmtId="181" fontId="30" fillId="24" borderId="35" xfId="129" applyNumberFormat="1" applyFont="1" applyFill="1" applyBorder="1" applyAlignment="1">
      <alignment vertical="center"/>
    </xf>
    <xf numFmtId="187" fontId="30" fillId="24" borderId="41" xfId="73" applyNumberFormat="1" applyFont="1" applyFill="1" applyBorder="1" applyAlignment="1">
      <alignment vertical="center"/>
    </xf>
    <xf numFmtId="0" fontId="54" fillId="0" borderId="87" xfId="0" applyFont="1" applyBorder="1" applyAlignment="1">
      <alignment horizontal="left"/>
    </xf>
    <xf numFmtId="0" fontId="55" fillId="0" borderId="87" xfId="0" applyFont="1" applyBorder="1" applyAlignment="1">
      <alignment horizontal="left"/>
    </xf>
    <xf numFmtId="49" fontId="30" fillId="0" borderId="11" xfId="131" applyNumberFormat="1" applyFont="1" applyBorder="1" applyAlignment="1">
      <alignment horizontal="right" vertical="center"/>
    </xf>
    <xf numFmtId="186" fontId="30" fillId="0" borderId="12" xfId="131" applyNumberFormat="1" applyFont="1" applyBorder="1" applyAlignment="1">
      <alignment vertical="center"/>
    </xf>
    <xf numFmtId="0" fontId="33" fillId="0" borderId="11" xfId="128" applyFont="1" applyBorder="1"/>
    <xf numFmtId="39" fontId="30" fillId="0" borderId="12" xfId="129" applyNumberFormat="1" applyFont="1" applyBorder="1" applyAlignment="1">
      <alignment vertical="center"/>
    </xf>
    <xf numFmtId="204" fontId="32" fillId="0" borderId="0" xfId="90" applyNumberFormat="1" applyFont="1"/>
    <xf numFmtId="187" fontId="32" fillId="0" borderId="0" xfId="90" applyNumberFormat="1" applyFont="1"/>
    <xf numFmtId="2" fontId="32" fillId="0" borderId="0" xfId="90" applyNumberFormat="1" applyFont="1"/>
    <xf numFmtId="0" fontId="33" fillId="25" borderId="31" xfId="130" applyFont="1" applyFill="1" applyBorder="1" applyAlignment="1">
      <alignment horizontal="center" vertical="center" wrapText="1"/>
    </xf>
    <xf numFmtId="0" fontId="33" fillId="25" borderId="69" xfId="130" applyFont="1" applyFill="1" applyBorder="1" applyAlignment="1">
      <alignment horizontal="center" vertical="center" wrapText="1"/>
    </xf>
    <xf numFmtId="3" fontId="30" fillId="26" borderId="19" xfId="130" applyNumberFormat="1" applyFont="1" applyFill="1" applyBorder="1" applyAlignment="1">
      <alignment horizontal="center" vertical="center"/>
    </xf>
    <xf numFmtId="3" fontId="30" fillId="26" borderId="23" xfId="130" applyNumberFormat="1" applyFont="1" applyFill="1" applyBorder="1" applyAlignment="1">
      <alignment horizontal="center" vertical="center"/>
    </xf>
    <xf numFmtId="3" fontId="30" fillId="26" borderId="19" xfId="130" applyNumberFormat="1" applyFont="1" applyFill="1" applyBorder="1" applyAlignment="1">
      <alignment horizontal="center" vertical="center" wrapText="1"/>
    </xf>
    <xf numFmtId="3" fontId="30" fillId="26" borderId="23" xfId="130" applyNumberFormat="1" applyFont="1" applyFill="1" applyBorder="1" applyAlignment="1">
      <alignment horizontal="center" vertical="center" wrapText="1"/>
    </xf>
    <xf numFmtId="0" fontId="33" fillId="25" borderId="11" xfId="130" applyFont="1" applyFill="1" applyBorder="1" applyAlignment="1">
      <alignment vertical="center" wrapText="1"/>
    </xf>
    <xf numFmtId="0" fontId="33" fillId="25" borderId="0" xfId="130" applyFont="1" applyFill="1" applyAlignment="1">
      <alignment vertical="center" wrapText="1"/>
    </xf>
    <xf numFmtId="0" fontId="33" fillId="25" borderId="11" xfId="0" applyFont="1" applyFill="1" applyBorder="1" applyAlignment="1">
      <alignment vertical="center" wrapText="1"/>
    </xf>
    <xf numFmtId="0" fontId="33" fillId="25" borderId="0" xfId="0" applyFont="1" applyFill="1" applyAlignment="1">
      <alignment vertical="center" wrapText="1"/>
    </xf>
    <xf numFmtId="0" fontId="30" fillId="25" borderId="13" xfId="130" applyFont="1" applyFill="1" applyBorder="1" applyAlignment="1">
      <alignment vertical="center" wrapText="1"/>
    </xf>
    <xf numFmtId="0" fontId="30" fillId="25" borderId="14" xfId="130" applyFont="1" applyFill="1" applyBorder="1" applyAlignment="1">
      <alignment vertical="center" wrapText="1"/>
    </xf>
    <xf numFmtId="0" fontId="30" fillId="24" borderId="40" xfId="73" applyFont="1" applyFill="1" applyBorder="1" applyAlignment="1">
      <alignment horizontal="right" vertical="center"/>
    </xf>
    <xf numFmtId="0" fontId="30" fillId="24" borderId="42" xfId="73" applyFont="1" applyFill="1" applyBorder="1" applyAlignment="1">
      <alignment horizontal="right" vertical="center"/>
    </xf>
    <xf numFmtId="0" fontId="30" fillId="24" borderId="52" xfId="73" applyFont="1" applyFill="1" applyBorder="1" applyAlignment="1">
      <alignment horizontal="right" vertical="center"/>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0" fillId="24" borderId="27" xfId="128" applyFont="1" applyFill="1" applyBorder="1" applyAlignment="1">
      <alignment horizontal="left" vertical="center"/>
    </xf>
    <xf numFmtId="0" fontId="30" fillId="24" borderId="31" xfId="128" applyFont="1" applyFill="1" applyBorder="1" applyAlignment="1">
      <alignment horizontal="left" vertical="center"/>
    </xf>
    <xf numFmtId="0" fontId="30" fillId="24" borderId="28" xfId="128" applyFont="1" applyFill="1" applyBorder="1" applyAlignment="1">
      <alignment horizontal="left" vertical="center"/>
    </xf>
    <xf numFmtId="0" fontId="30" fillId="24" borderId="34" xfId="128" applyFont="1" applyFill="1" applyBorder="1" applyAlignment="1">
      <alignment horizontal="left" vertical="center"/>
    </xf>
    <xf numFmtId="0" fontId="30" fillId="24" borderId="16" xfId="128" applyFont="1" applyFill="1" applyBorder="1" applyAlignment="1">
      <alignment horizontal="left" vertical="center"/>
    </xf>
    <xf numFmtId="0" fontId="30" fillId="24" borderId="17" xfId="128" applyFont="1" applyFill="1" applyBorder="1" applyAlignment="1">
      <alignment horizontal="left" vertical="center"/>
    </xf>
    <xf numFmtId="0" fontId="30" fillId="0" borderId="21" xfId="128" applyFont="1" applyBorder="1" applyAlignment="1">
      <alignment horizontal="left" vertical="center"/>
    </xf>
    <xf numFmtId="0" fontId="30" fillId="0" borderId="22" xfId="128" applyFont="1" applyBorder="1" applyAlignment="1">
      <alignment horizontal="left" vertical="center"/>
    </xf>
    <xf numFmtId="0" fontId="30" fillId="0" borderId="23" xfId="128" applyFont="1" applyBorder="1" applyAlignment="1">
      <alignment horizontal="left" vertical="center"/>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0" fontId="30" fillId="0" borderId="59" xfId="130" applyFont="1" applyBorder="1" applyAlignment="1">
      <alignment horizontal="center"/>
    </xf>
    <xf numFmtId="0" fontId="30" fillId="0" borderId="58" xfId="130" applyFont="1" applyBorder="1" applyAlignment="1">
      <alignment horizontal="center"/>
    </xf>
    <xf numFmtId="0" fontId="30" fillId="0" borderId="57" xfId="130" applyFont="1" applyBorder="1" applyAlignment="1">
      <alignment horizontal="center"/>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1"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7"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6" xfId="89" applyFont="1" applyFill="1" applyBorder="1" applyAlignment="1">
      <alignment horizont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29" fillId="27" borderId="18" xfId="89" applyFont="1" applyFill="1" applyBorder="1" applyAlignment="1">
      <alignment horizontal="left"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33" fillId="27" borderId="33" xfId="0" applyFont="1" applyFill="1" applyBorder="1" applyAlignment="1">
      <alignment vertical="center" wrapText="1"/>
    </xf>
    <xf numFmtId="0" fontId="33" fillId="27" borderId="18" xfId="0" applyFont="1" applyFill="1" applyBorder="1" applyAlignment="1">
      <alignment vertical="center" wrapText="1"/>
    </xf>
    <xf numFmtId="3" fontId="30" fillId="26" borderId="18" xfId="130" applyNumberFormat="1" applyFont="1" applyFill="1" applyBorder="1" applyAlignment="1">
      <alignment horizontal="center" vertical="center" wrapText="1"/>
    </xf>
    <xf numFmtId="0" fontId="33" fillId="27" borderId="33" xfId="130" applyFont="1" applyFill="1" applyBorder="1" applyAlignment="1">
      <alignment vertical="center" wrapText="1"/>
    </xf>
    <xf numFmtId="0" fontId="33" fillId="27" borderId="18" xfId="130" applyFont="1" applyFill="1" applyBorder="1" applyAlignment="1">
      <alignment vertical="center" wrapText="1"/>
    </xf>
    <xf numFmtId="0" fontId="30" fillId="27" borderId="33" xfId="130" applyFont="1" applyFill="1" applyBorder="1" applyAlignment="1">
      <alignment vertical="center" wrapText="1"/>
    </xf>
    <xf numFmtId="0" fontId="33" fillId="25" borderId="18" xfId="130" applyFont="1" applyFill="1" applyBorder="1" applyAlignment="1">
      <alignment horizontal="center" vertical="center" wrapText="1"/>
    </xf>
    <xf numFmtId="0" fontId="33" fillId="25" borderId="30" xfId="130" applyFont="1" applyFill="1" applyBorder="1" applyAlignment="1">
      <alignment horizontal="center" vertical="center" wrapText="1"/>
    </xf>
    <xf numFmtId="0" fontId="33" fillId="27" borderId="18" xfId="0" applyFont="1" applyFill="1" applyBorder="1" applyAlignment="1">
      <alignment horizontal="center" wrapText="1"/>
    </xf>
    <xf numFmtId="0" fontId="48" fillId="0" borderId="76" xfId="255" applyFont="1" applyBorder="1" applyAlignment="1">
      <alignment horizontal="center" vertical="center"/>
    </xf>
    <xf numFmtId="0" fontId="48" fillId="0" borderId="48" xfId="255" applyFont="1" applyBorder="1" applyAlignment="1">
      <alignment horizontal="center" vertical="center"/>
    </xf>
    <xf numFmtId="0" fontId="46" fillId="0" borderId="74" xfId="0" applyFont="1" applyBorder="1" applyAlignment="1">
      <alignment horizontal="center"/>
    </xf>
    <xf numFmtId="0" fontId="46" fillId="0" borderId="0" xfId="0" applyFont="1" applyAlignment="1">
      <alignment horizontal="center"/>
    </xf>
    <xf numFmtId="0" fontId="46" fillId="0" borderId="44" xfId="0" applyFont="1" applyBorder="1" applyAlignment="1">
      <alignment horizontal="center"/>
    </xf>
    <xf numFmtId="0" fontId="46" fillId="0" borderId="74" xfId="0" applyFont="1" applyBorder="1" applyAlignment="1">
      <alignment horizontal="center" vertical="center" wrapText="1"/>
    </xf>
    <xf numFmtId="0" fontId="46" fillId="0" borderId="0" xfId="0" applyFont="1" applyAlignment="1">
      <alignment horizontal="center" vertical="center" wrapText="1"/>
    </xf>
    <xf numFmtId="0" fontId="46" fillId="0" borderId="44" xfId="0" applyFont="1" applyBorder="1" applyAlignment="1">
      <alignment horizontal="center" vertical="center" wrapText="1"/>
    </xf>
    <xf numFmtId="0" fontId="45" fillId="0" borderId="40" xfId="0" applyFont="1" applyBorder="1" applyAlignment="1">
      <alignment horizontal="right"/>
    </xf>
    <xf numFmtId="0" fontId="45" fillId="0" borderId="42" xfId="0" applyFont="1" applyBorder="1" applyAlignment="1">
      <alignment horizontal="right"/>
    </xf>
    <xf numFmtId="0" fontId="45" fillId="0" borderId="43" xfId="0" applyFont="1" applyBorder="1" applyAlignment="1">
      <alignment horizontal="right"/>
    </xf>
    <xf numFmtId="0" fontId="45" fillId="24" borderId="45" xfId="0" applyFont="1" applyFill="1" applyBorder="1" applyAlignment="1">
      <alignment horizontal="center"/>
    </xf>
    <xf numFmtId="0" fontId="45" fillId="24" borderId="17" xfId="0" applyFont="1" applyFill="1" applyBorder="1" applyAlignment="1">
      <alignment horizontal="center"/>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9" xfId="0" applyFont="1" applyBorder="1" applyAlignment="1" applyProtection="1">
      <alignment horizontal="center"/>
      <protection locked="0"/>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31" fillId="0" borderId="21" xfId="0" applyFont="1" applyBorder="1"/>
    <xf numFmtId="0" fontId="31" fillId="0" borderId="22" xfId="0" applyFont="1" applyBorder="1"/>
    <xf numFmtId="0" fontId="31" fillId="0" borderId="23" xfId="0" applyFont="1" applyBorder="1"/>
    <xf numFmtId="0" fontId="31" fillId="0" borderId="19" xfId="0" applyFont="1" applyBorder="1"/>
    <xf numFmtId="0" fontId="31" fillId="0" borderId="19" xfId="0" applyFont="1" applyBorder="1" applyAlignment="1">
      <alignment horizontal="center"/>
    </xf>
    <xf numFmtId="0" fontId="31" fillId="0" borderId="23" xfId="0" applyFont="1" applyBorder="1" applyAlignment="1">
      <alignment horizontal="center"/>
    </xf>
    <xf numFmtId="0" fontId="31" fillId="0" borderId="27" xfId="0" applyFont="1" applyBorder="1"/>
    <xf numFmtId="0" fontId="31" fillId="0" borderId="31" xfId="0" applyFont="1" applyBorder="1"/>
    <xf numFmtId="0" fontId="31" fillId="0" borderId="28" xfId="0" applyFont="1" applyBorder="1"/>
    <xf numFmtId="0" fontId="31" fillId="0" borderId="61" xfId="0" applyFont="1" applyBorder="1" applyAlignment="1">
      <alignment horizontal="center"/>
    </xf>
    <xf numFmtId="0" fontId="31" fillId="0" borderId="28" xfId="0" applyFont="1" applyBorder="1" applyAlignment="1">
      <alignment horizont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27" xfId="0" applyFont="1" applyFill="1" applyBorder="1" applyAlignment="1">
      <alignment horizontal="center" vertical="center"/>
    </xf>
    <xf numFmtId="0" fontId="31" fillId="24" borderId="69" xfId="0" applyFont="1" applyFill="1" applyBorder="1" applyAlignment="1">
      <alignment horizontal="center" vertical="center"/>
    </xf>
    <xf numFmtId="0" fontId="45" fillId="24" borderId="34" xfId="0" applyFont="1" applyFill="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45" fillId="0" borderId="59" xfId="0" applyFont="1" applyBorder="1" applyAlignment="1">
      <alignment horizontal="left"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51" fillId="0" borderId="79" xfId="256" applyFont="1" applyBorder="1" applyAlignment="1" applyProtection="1">
      <alignment horizontal="center"/>
    </xf>
    <xf numFmtId="0" fontId="51" fillId="0" borderId="50" xfId="256" applyFont="1" applyBorder="1" applyAlignment="1" applyProtection="1">
      <alignment horizontal="center"/>
    </xf>
    <xf numFmtId="0" fontId="52" fillId="0" borderId="77" xfId="0" applyFont="1" applyBorder="1" applyAlignment="1">
      <alignment horizontal="center"/>
    </xf>
    <xf numFmtId="0" fontId="52" fillId="0" borderId="58" xfId="0" applyFont="1" applyBorder="1" applyAlignment="1">
      <alignment horizontal="center"/>
    </xf>
    <xf numFmtId="0" fontId="52" fillId="0" borderId="78" xfId="0" applyFont="1" applyBorder="1" applyAlignment="1">
      <alignment horizontal="center"/>
    </xf>
    <xf numFmtId="0" fontId="45" fillId="0" borderId="74" xfId="0" applyFont="1" applyBorder="1" applyAlignment="1">
      <alignment horizontal="center"/>
    </xf>
    <xf numFmtId="0" fontId="45" fillId="0" borderId="0" xfId="0" applyFont="1" applyAlignment="1">
      <alignment horizontal="center"/>
    </xf>
    <xf numFmtId="0" fontId="45" fillId="0" borderId="44" xfId="0" applyFont="1" applyBorder="1" applyAlignment="1">
      <alignment horizont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5" xfId="255" applyFont="1" applyBorder="1" applyAlignment="1">
      <alignment horizontal="center" vertical="center"/>
    </xf>
    <xf numFmtId="0" fontId="48" fillId="0" borderId="49" xfId="255" applyFont="1" applyBorder="1" applyAlignment="1">
      <alignment horizontal="center" vertical="center"/>
    </xf>
    <xf numFmtId="0" fontId="48" fillId="0" borderId="77" xfId="255" applyFont="1" applyBorder="1" applyAlignment="1">
      <alignment horizontal="center" vertical="center"/>
    </xf>
    <xf numFmtId="0" fontId="48" fillId="0" borderId="58" xfId="255" applyFont="1" applyBorder="1" applyAlignment="1">
      <alignment horizontal="center" vertical="center"/>
    </xf>
    <xf numFmtId="0" fontId="48" fillId="0" borderId="57" xfId="255" applyFont="1" applyBorder="1" applyAlignment="1">
      <alignment horizontal="center" vertical="center"/>
    </xf>
    <xf numFmtId="0" fontId="48" fillId="0" borderId="67" xfId="255" applyFont="1" applyBorder="1" applyAlignment="1">
      <alignment horizontal="center" vertical="center"/>
    </xf>
    <xf numFmtId="0" fontId="48" fillId="0" borderId="55" xfId="255" applyFont="1" applyBorder="1" applyAlignment="1">
      <alignment horizontal="center" vertical="center"/>
    </xf>
    <xf numFmtId="0" fontId="48" fillId="0" borderId="71" xfId="255" applyFont="1" applyBorder="1" applyAlignment="1">
      <alignment horizontal="center" vertical="center"/>
    </xf>
    <xf numFmtId="0" fontId="48" fillId="0" borderId="65" xfId="255" applyFont="1" applyBorder="1" applyAlignment="1">
      <alignment horizontal="center" vertical="center"/>
    </xf>
    <xf numFmtId="0" fontId="48" fillId="0" borderId="54" xfId="255" applyFont="1" applyBorder="1" applyAlignment="1">
      <alignment horizontal="center" vertical="center"/>
    </xf>
    <xf numFmtId="0" fontId="48" fillId="0" borderId="73" xfId="255" applyFont="1" applyBorder="1" applyAlignment="1">
      <alignment horizontal="center" vertical="center"/>
    </xf>
    <xf numFmtId="0" fontId="48" fillId="0" borderId="67" xfId="0" applyFont="1" applyBorder="1" applyAlignment="1">
      <alignment horizontal="center" vertical="center"/>
    </xf>
    <xf numFmtId="0" fontId="48" fillId="0" borderId="55" xfId="0" applyFont="1" applyBorder="1" applyAlignment="1">
      <alignment horizontal="center" vertical="center"/>
    </xf>
    <xf numFmtId="0" fontId="48" fillId="0" borderId="71" xfId="0" applyFont="1" applyBorder="1" applyAlignment="1">
      <alignment horizontal="center" vertical="center"/>
    </xf>
    <xf numFmtId="0" fontId="45" fillId="24" borderId="16" xfId="0" applyFont="1" applyFill="1" applyBorder="1" applyAlignment="1">
      <alignment horizontal="center"/>
    </xf>
    <xf numFmtId="0" fontId="45" fillId="24" borderId="67" xfId="0" applyFont="1" applyFill="1" applyBorder="1" applyAlignment="1">
      <alignment horizontal="center"/>
    </xf>
    <xf numFmtId="0" fontId="45" fillId="24" borderId="66" xfId="0" applyFont="1" applyFill="1" applyBorder="1" applyAlignment="1">
      <alignment horizontal="center"/>
    </xf>
    <xf numFmtId="0" fontId="31" fillId="24" borderId="31" xfId="0" applyFont="1" applyFill="1" applyBorder="1" applyAlignment="1">
      <alignment horizontal="center" vertical="center"/>
    </xf>
    <xf numFmtId="0" fontId="31" fillId="0" borderId="61" xfId="0" applyFont="1" applyBorder="1"/>
    <xf numFmtId="2" fontId="31" fillId="0" borderId="61" xfId="0" applyNumberFormat="1" applyFont="1" applyBorder="1" applyAlignment="1">
      <alignment horizontal="center"/>
    </xf>
    <xf numFmtId="2" fontId="31" fillId="0" borderId="28" xfId="0" applyNumberFormat="1" applyFont="1" applyBorder="1" applyAlignment="1">
      <alignment horizontal="center"/>
    </xf>
    <xf numFmtId="0" fontId="46" fillId="24" borderId="40" xfId="0" applyFont="1" applyFill="1" applyBorder="1" applyAlignment="1">
      <alignment horizontal="right"/>
    </xf>
    <xf numFmtId="0" fontId="46" fillId="24" borderId="42" xfId="0" applyFont="1" applyFill="1" applyBorder="1" applyAlignment="1">
      <alignment horizontal="right"/>
    </xf>
    <xf numFmtId="0" fontId="46" fillId="24" borderId="43" xfId="0" applyFont="1" applyFill="1" applyBorder="1" applyAlignment="1">
      <alignment horizontal="right"/>
    </xf>
    <xf numFmtId="0" fontId="45" fillId="24" borderId="45"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6" xfId="0" applyFont="1" applyBorder="1" applyAlignment="1">
      <alignment horizontal="center"/>
    </xf>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1" xfId="34" applyNumberFormat="1" applyFont="1" applyBorder="1" applyAlignment="1">
      <alignment horizontal="center"/>
    </xf>
    <xf numFmtId="43" fontId="31" fillId="0" borderId="28" xfId="34" applyNumberFormat="1" applyFont="1" applyBorder="1" applyAlignment="1">
      <alignment horizontal="center"/>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61" xfId="258" xr:uid="{A79C818D-507C-45D1-9C6F-2463A0AEE959}"/>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13</xdr:row>
      <xdr:rowOff>142875</xdr:rowOff>
    </xdr:from>
    <xdr:to>
      <xdr:col>6</xdr:col>
      <xdr:colOff>447675</xdr:colOff>
      <xdr:row>14</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13</xdr:row>
      <xdr:rowOff>142875</xdr:rowOff>
    </xdr:from>
    <xdr:to>
      <xdr:col>10</xdr:col>
      <xdr:colOff>447675</xdr:colOff>
      <xdr:row>14</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SUB APU"/>
      <sheetName val="ESTADO VÍA-CRIT.TECNICO"/>
      <sheetName val="PRECIOS"/>
      <sheetName val="PREACTA 6"/>
      <sheetName val="TABLA 2008"/>
      <sheetName val="CLASIFICACION"/>
      <sheetName val="PRESUPUESTO"/>
      <sheetName val="Equipo"/>
      <sheetName val="Listas"/>
      <sheetName val="Excavación Mat. Común Estacione"/>
      <sheetName val="Demolición Pavimento"/>
      <sheetName val="Insum"/>
      <sheetName val="TRANSPORTE"/>
      <sheetName val="A. P. U."/>
      <sheetName val="PUNITARIOS%20PARA%20241201%202S"/>
      <sheetName val="RELACION MES"/>
      <sheetName val="GCB2000"/>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 Liquidacion de Obra por Tramos"/>
      <sheetName val="SUB_APU"/>
      <sheetName val="ESTADO_VÍA-CRIT_TECNICO"/>
      <sheetName val="PREACTA_6"/>
      <sheetName val="TABLA_2008"/>
      <sheetName val="PUNITARIOS_PARA_241201_2S10"/>
      <sheetName val="PR_110"/>
      <sheetName val="ESTADO_RED_TEC10"/>
      <sheetName val="PREACTA_1010"/>
      <sheetName val="PREACTA_910"/>
      <sheetName val="LISTA DE PRECIOS"/>
      <sheetName val="062"/>
      <sheetName val="Listado"/>
      <sheetName val="REC-COD,"/>
      <sheetName val="Lp"/>
      <sheetName val="2,2,6,1 Pilotes 0,30"/>
      <sheetName val="TRAPMO"/>
      <sheetName val="THE"/>
      <sheetName val="ATHE"/>
      <sheetName val="UNITARIOS"/>
      <sheetName val="Cuadr."/>
      <sheetName val="c2_5y2_6"/>
      <sheetName val="c2_5y2_62"/>
      <sheetName val="c2_5y2_61"/>
      <sheetName val="c2_5y2_63"/>
      <sheetName val="c2_5y2_65"/>
      <sheetName val="c2_5y2_64"/>
      <sheetName val="c2_5y2_66"/>
      <sheetName val="c2_5y2_67"/>
      <sheetName val="c2_5y2_68"/>
      <sheetName val="c2_5y2_69"/>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5. ELECTRICO"/>
      <sheetName val="materiales"/>
      <sheetName val="otros"/>
      <sheetName val="FINANC"/>
      <sheetName val="TODAS"/>
      <sheetName val="OCTUBRE"/>
      <sheetName val="Bajadas"/>
      <sheetName val="NARIÑO"/>
      <sheetName val="CODCONST"/>
      <sheetName val="PREACTA Y CONTRATISTAS"/>
      <sheetName val="PERSONAL"/>
      <sheetName val="Tarifa MT"/>
      <sheetName val="PUNITARIOS PARA 241201 2S.xls"/>
      <sheetName val="PLAN DE INVERSION ANTICIPO"/>
      <sheetName val="inv mensual"/>
      <sheetName val="borrador flujo inv"/>
      <sheetName val="social-ambiental"/>
      <sheetName val="AU"/>
      <sheetName val="Proveedores y acreedor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59"/>
  <sheetViews>
    <sheetView showGridLines="0" tabSelected="1" view="pageLayout" topLeftCell="A45" zoomScale="70" zoomScaleNormal="55" zoomScaleSheetLayoutView="70" zoomScalePageLayoutView="70" workbookViewId="0">
      <selection activeCell="K52" sqref="K52"/>
    </sheetView>
  </sheetViews>
  <sheetFormatPr baseColWidth="10" defaultColWidth="11.42578125" defaultRowHeight="16.5"/>
  <cols>
    <col min="1" max="2" width="4.42578125" style="1" customWidth="1"/>
    <col min="3" max="3" width="14.7109375" style="1" customWidth="1"/>
    <col min="4" max="4" width="11.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14.28515625" style="1" bestFit="1" customWidth="1"/>
    <col min="15" max="16384" width="11.42578125" style="1"/>
  </cols>
  <sheetData>
    <row r="1" spans="1:14" ht="17.25" thickBot="1">
      <c r="A1" s="5"/>
      <c r="B1" s="178"/>
      <c r="C1" s="179"/>
      <c r="D1" s="178"/>
      <c r="E1" s="179"/>
      <c r="F1" s="5"/>
      <c r="G1" s="5"/>
      <c r="H1" s="5"/>
      <c r="I1" s="5"/>
      <c r="J1" s="5"/>
      <c r="K1" s="5"/>
      <c r="L1" s="5"/>
      <c r="M1" s="5"/>
    </row>
    <row r="2" spans="1:14" ht="18" thickTop="1" thickBot="1">
      <c r="A2" s="5"/>
      <c r="B2" s="7"/>
      <c r="C2" s="210" t="s">
        <v>0</v>
      </c>
      <c r="D2" s="211" t="s">
        <v>1</v>
      </c>
      <c r="E2" s="210" t="s">
        <v>2</v>
      </c>
      <c r="F2" s="211">
        <v>1</v>
      </c>
      <c r="G2" s="190"/>
      <c r="H2" s="190"/>
      <c r="I2" s="190"/>
      <c r="J2" s="190"/>
      <c r="K2" s="190"/>
      <c r="L2" s="191"/>
      <c r="M2" s="5"/>
    </row>
    <row r="3" spans="1:14" ht="31.5" customHeight="1">
      <c r="A3" s="5"/>
      <c r="B3" s="8"/>
      <c r="C3" s="256" t="s">
        <v>3</v>
      </c>
      <c r="D3" s="257"/>
      <c r="E3" s="257"/>
      <c r="F3" s="257"/>
      <c r="G3" s="257"/>
      <c r="H3" s="257"/>
      <c r="I3" s="257"/>
      <c r="J3" s="257"/>
      <c r="K3" s="258"/>
      <c r="L3" s="9"/>
      <c r="M3" s="5"/>
    </row>
    <row r="4" spans="1:14">
      <c r="A4" s="5"/>
      <c r="B4" s="8"/>
      <c r="C4" s="251" t="s">
        <v>4</v>
      </c>
      <c r="D4" s="252"/>
      <c r="E4" s="252"/>
      <c r="F4" s="252"/>
      <c r="G4" s="252"/>
      <c r="H4" s="252"/>
      <c r="I4" s="252"/>
      <c r="J4" s="252"/>
      <c r="K4" s="253"/>
      <c r="L4" s="9"/>
      <c r="M4" s="5"/>
    </row>
    <row r="5" spans="1:14" s="148" customFormat="1">
      <c r="A5" s="146"/>
      <c r="B5" s="147"/>
      <c r="C5" s="266" t="s">
        <v>5</v>
      </c>
      <c r="D5" s="267"/>
      <c r="E5" s="267"/>
      <c r="F5" s="267"/>
      <c r="G5" s="267"/>
      <c r="H5" s="267"/>
      <c r="I5" s="267"/>
      <c r="J5" s="267"/>
      <c r="K5" s="268"/>
      <c r="L5" s="149"/>
      <c r="M5" s="146"/>
    </row>
    <row r="6" spans="1:14">
      <c r="A6" s="5"/>
      <c r="B6" s="8"/>
      <c r="C6" s="266"/>
      <c r="D6" s="267"/>
      <c r="E6" s="267"/>
      <c r="F6" s="267"/>
      <c r="G6" s="267"/>
      <c r="H6" s="267"/>
      <c r="I6" s="267"/>
      <c r="J6" s="267"/>
      <c r="K6" s="268"/>
      <c r="L6" s="9"/>
      <c r="M6" s="5"/>
    </row>
    <row r="7" spans="1:14" ht="34.5" customHeight="1">
      <c r="A7" s="5"/>
      <c r="B7" s="8"/>
      <c r="C7" s="269" t="s">
        <v>6</v>
      </c>
      <c r="D7" s="270"/>
      <c r="E7" s="270"/>
      <c r="F7" s="270"/>
      <c r="G7" s="270"/>
      <c r="H7" s="270"/>
      <c r="I7" s="270"/>
      <c r="J7" s="270"/>
      <c r="K7" s="271"/>
      <c r="L7" s="9"/>
      <c r="M7" s="5"/>
    </row>
    <row r="8" spans="1:14" ht="30" customHeight="1" thickBot="1">
      <c r="A8" s="5"/>
      <c r="B8" s="8"/>
      <c r="C8" s="272"/>
      <c r="D8" s="273"/>
      <c r="E8" s="273"/>
      <c r="F8" s="273"/>
      <c r="G8" s="273"/>
      <c r="H8" s="273"/>
      <c r="I8" s="273"/>
      <c r="J8" s="273"/>
      <c r="K8" s="274"/>
      <c r="L8" s="9"/>
      <c r="M8" s="5"/>
    </row>
    <row r="9" spans="1:14" ht="30" customHeight="1">
      <c r="A9" s="5"/>
      <c r="B9" s="8"/>
      <c r="C9" s="263" t="s">
        <v>7</v>
      </c>
      <c r="D9" s="254" t="s">
        <v>8</v>
      </c>
      <c r="E9" s="265" t="s">
        <v>9</v>
      </c>
      <c r="F9" s="265"/>
      <c r="G9" s="263" t="s">
        <v>10</v>
      </c>
      <c r="H9" s="254" t="s">
        <v>11</v>
      </c>
      <c r="I9" s="254" t="s">
        <v>12</v>
      </c>
      <c r="J9" s="259" t="s">
        <v>150</v>
      </c>
      <c r="K9" s="261" t="s">
        <v>14</v>
      </c>
      <c r="L9" s="9"/>
      <c r="M9" s="5"/>
    </row>
    <row r="10" spans="1:14" ht="30" customHeight="1" thickBot="1">
      <c r="A10" s="5"/>
      <c r="B10" s="8"/>
      <c r="C10" s="264"/>
      <c r="D10" s="255"/>
      <c r="E10" s="10" t="s">
        <v>15</v>
      </c>
      <c r="F10" s="10" t="s">
        <v>16</v>
      </c>
      <c r="G10" s="264"/>
      <c r="H10" s="255"/>
      <c r="I10" s="255"/>
      <c r="J10" s="260"/>
      <c r="K10" s="262"/>
      <c r="L10" s="9"/>
      <c r="M10" s="5"/>
    </row>
    <row r="11" spans="1:14" ht="30" customHeight="1" thickBot="1">
      <c r="A11" s="5"/>
      <c r="B11" s="8"/>
      <c r="C11" s="11"/>
      <c r="D11" s="12"/>
      <c r="E11" s="12"/>
      <c r="F11" s="12"/>
      <c r="G11" s="198" t="s">
        <v>113</v>
      </c>
      <c r="H11" s="12"/>
      <c r="I11" s="12"/>
      <c r="J11" s="12"/>
      <c r="K11" s="13"/>
      <c r="L11" s="9"/>
      <c r="M11" s="5"/>
    </row>
    <row r="12" spans="1:14" ht="30" customHeight="1">
      <c r="A12" s="5"/>
      <c r="B12" s="8"/>
      <c r="C12" s="26">
        <v>1</v>
      </c>
      <c r="D12" s="28">
        <v>1.01</v>
      </c>
      <c r="E12" s="28" t="s">
        <v>103</v>
      </c>
      <c r="F12" s="28"/>
      <c r="G12" s="29" t="s">
        <v>96</v>
      </c>
      <c r="H12" s="28" t="s">
        <v>110</v>
      </c>
      <c r="I12" s="199">
        <v>1</v>
      </c>
      <c r="J12" s="202">
        <f>3143119*1.3</f>
        <v>4086054.7</v>
      </c>
      <c r="K12" s="201">
        <f>+I12*J12</f>
        <v>4086054.7</v>
      </c>
      <c r="L12" s="9"/>
      <c r="M12" s="5"/>
      <c r="N12" s="200"/>
    </row>
    <row r="13" spans="1:14" ht="30" customHeight="1">
      <c r="A13" s="5"/>
      <c r="B13" s="8"/>
      <c r="C13" s="26">
        <v>2</v>
      </c>
      <c r="D13" s="28">
        <v>1.02</v>
      </c>
      <c r="E13" s="28" t="s">
        <v>104</v>
      </c>
      <c r="F13" s="28"/>
      <c r="G13" s="29" t="s">
        <v>97</v>
      </c>
      <c r="H13" s="28" t="s">
        <v>111</v>
      </c>
      <c r="I13" s="199">
        <v>390</v>
      </c>
      <c r="J13" s="202">
        <f>16736*1.3</f>
        <v>21756.799999999999</v>
      </c>
      <c r="K13" s="201">
        <f t="shared" ref="K13:K18" si="0">+I13*J13</f>
        <v>8485152</v>
      </c>
      <c r="L13" s="9"/>
      <c r="M13" s="5"/>
    </row>
    <row r="14" spans="1:14" ht="30" customHeight="1">
      <c r="A14" s="5"/>
      <c r="B14" s="8"/>
      <c r="C14" s="26">
        <v>3</v>
      </c>
      <c r="D14" s="28">
        <v>1.03</v>
      </c>
      <c r="E14" s="28" t="s">
        <v>105</v>
      </c>
      <c r="F14" s="28"/>
      <c r="G14" s="29" t="s">
        <v>102</v>
      </c>
      <c r="H14" s="28" t="s">
        <v>111</v>
      </c>
      <c r="I14" s="199">
        <v>390</v>
      </c>
      <c r="J14" s="202">
        <f>11851*1.3</f>
        <v>15406.300000000001</v>
      </c>
      <c r="K14" s="201">
        <f t="shared" si="0"/>
        <v>6008457</v>
      </c>
      <c r="L14" s="9"/>
      <c r="M14" s="5"/>
    </row>
    <row r="15" spans="1:14" ht="30" customHeight="1">
      <c r="A15" s="5"/>
      <c r="B15" s="8"/>
      <c r="C15" s="26">
        <v>4</v>
      </c>
      <c r="D15" s="28">
        <v>1.04</v>
      </c>
      <c r="E15" s="28" t="s">
        <v>106</v>
      </c>
      <c r="F15" s="28"/>
      <c r="G15" s="29" t="s">
        <v>98</v>
      </c>
      <c r="H15" s="28" t="s">
        <v>112</v>
      </c>
      <c r="I15" s="199">
        <v>175.5</v>
      </c>
      <c r="J15" s="202">
        <f>17962*1.3</f>
        <v>23350.600000000002</v>
      </c>
      <c r="K15" s="201">
        <f t="shared" si="0"/>
        <v>4098030.3000000003</v>
      </c>
      <c r="L15" s="9"/>
      <c r="M15" s="5"/>
    </row>
    <row r="16" spans="1:14" ht="30" customHeight="1">
      <c r="A16" s="5"/>
      <c r="B16" s="8"/>
      <c r="C16" s="26">
        <v>5</v>
      </c>
      <c r="D16" s="28">
        <v>1.05</v>
      </c>
      <c r="E16" s="28" t="s">
        <v>107</v>
      </c>
      <c r="F16" s="28"/>
      <c r="G16" s="29" t="s">
        <v>99</v>
      </c>
      <c r="H16" s="28" t="s">
        <v>111</v>
      </c>
      <c r="I16" s="199">
        <v>390</v>
      </c>
      <c r="J16" s="202">
        <f>5636*1.3</f>
        <v>7326.8</v>
      </c>
      <c r="K16" s="201">
        <f t="shared" si="0"/>
        <v>2857452</v>
      </c>
      <c r="L16" s="9"/>
      <c r="M16" s="5"/>
    </row>
    <row r="17" spans="1:13" ht="30" customHeight="1">
      <c r="A17" s="5"/>
      <c r="B17" s="8"/>
      <c r="C17" s="26">
        <v>6</v>
      </c>
      <c r="D17" s="28">
        <v>1.06</v>
      </c>
      <c r="E17" s="28" t="s">
        <v>108</v>
      </c>
      <c r="F17" s="28"/>
      <c r="G17" s="29" t="s">
        <v>100</v>
      </c>
      <c r="H17" s="28" t="s">
        <v>110</v>
      </c>
      <c r="I17" s="199">
        <v>24</v>
      </c>
      <c r="J17" s="202">
        <f>46520*1.3</f>
        <v>60476</v>
      </c>
      <c r="K17" s="201">
        <f>+I17*J17</f>
        <v>1451424</v>
      </c>
      <c r="L17" s="9"/>
      <c r="M17" s="5"/>
    </row>
    <row r="18" spans="1:13" ht="30" customHeight="1">
      <c r="A18" s="5"/>
      <c r="B18" s="8"/>
      <c r="C18" s="26">
        <v>7</v>
      </c>
      <c r="D18" s="28">
        <v>1.07</v>
      </c>
      <c r="E18" s="28" t="s">
        <v>109</v>
      </c>
      <c r="F18" s="28"/>
      <c r="G18" s="29" t="s">
        <v>101</v>
      </c>
      <c r="H18" s="28" t="s">
        <v>110</v>
      </c>
      <c r="I18" s="199">
        <v>1</v>
      </c>
      <c r="J18" s="202">
        <f>42090*1.3</f>
        <v>54717</v>
      </c>
      <c r="K18" s="201">
        <f t="shared" si="0"/>
        <v>54717</v>
      </c>
      <c r="L18" s="9"/>
      <c r="M18" s="5"/>
    </row>
    <row r="19" spans="1:13" ht="30" customHeight="1" thickBot="1">
      <c r="A19" s="5"/>
      <c r="B19" s="8"/>
      <c r="C19" s="21" t="s">
        <v>17</v>
      </c>
      <c r="D19" s="35"/>
      <c r="E19" s="36"/>
      <c r="F19" s="35"/>
      <c r="G19" s="35"/>
      <c r="H19" s="35"/>
      <c r="I19" s="18"/>
      <c r="J19" s="203"/>
      <c r="K19" s="204">
        <f>SUM(K12:K18)</f>
        <v>27041287</v>
      </c>
      <c r="L19" s="9"/>
      <c r="M19" s="5"/>
    </row>
    <row r="20" spans="1:13" ht="30" customHeight="1" thickBot="1">
      <c r="A20" s="5"/>
      <c r="B20" s="8"/>
      <c r="C20" s="11"/>
      <c r="D20" s="12"/>
      <c r="E20" s="12"/>
      <c r="F20" s="12"/>
      <c r="G20" s="198" t="s">
        <v>114</v>
      </c>
      <c r="H20" s="12"/>
      <c r="I20" s="12"/>
      <c r="J20" s="12"/>
      <c r="K20" s="13"/>
      <c r="L20" s="9"/>
      <c r="M20" s="5"/>
    </row>
    <row r="21" spans="1:13" ht="30" customHeight="1">
      <c r="A21" s="5"/>
      <c r="B21" s="8"/>
      <c r="C21" s="26">
        <v>8</v>
      </c>
      <c r="D21" s="28">
        <v>2.0099999999999998</v>
      </c>
      <c r="E21" s="28" t="s">
        <v>115</v>
      </c>
      <c r="F21" s="28"/>
      <c r="G21" s="32" t="s">
        <v>116</v>
      </c>
      <c r="H21" s="28" t="s">
        <v>112</v>
      </c>
      <c r="I21" s="199">
        <v>19.5</v>
      </c>
      <c r="J21" s="202">
        <f>192852*1.3</f>
        <v>250707.6</v>
      </c>
      <c r="K21" s="205">
        <f>+I21*J21</f>
        <v>4888798.2</v>
      </c>
      <c r="L21" s="9"/>
      <c r="M21" s="5"/>
    </row>
    <row r="22" spans="1:13" ht="30" customHeight="1" thickBot="1">
      <c r="A22" s="5"/>
      <c r="B22" s="8"/>
      <c r="C22" s="21" t="s">
        <v>17</v>
      </c>
      <c r="D22" s="35"/>
      <c r="E22" s="36"/>
      <c r="F22" s="35"/>
      <c r="G22" s="35"/>
      <c r="H22" s="35"/>
      <c r="I22" s="18"/>
      <c r="J22" s="203"/>
      <c r="K22" s="204">
        <f>+SUM(K21)</f>
        <v>4888798.2</v>
      </c>
      <c r="L22" s="9"/>
      <c r="M22" s="5"/>
    </row>
    <row r="23" spans="1:13" ht="30" customHeight="1" thickBot="1">
      <c r="A23" s="5"/>
      <c r="B23" s="8"/>
      <c r="C23" s="11"/>
      <c r="D23" s="12"/>
      <c r="E23" s="12"/>
      <c r="F23" s="12"/>
      <c r="G23" s="198" t="s">
        <v>117</v>
      </c>
      <c r="H23" s="12"/>
      <c r="I23" s="12"/>
      <c r="J23" s="12"/>
      <c r="K23" s="13"/>
      <c r="L23" s="9"/>
      <c r="M23" s="5"/>
    </row>
    <row r="24" spans="1:13" ht="30" customHeight="1">
      <c r="A24" s="5"/>
      <c r="B24" s="8"/>
      <c r="C24" s="26">
        <v>9</v>
      </c>
      <c r="D24" s="15">
        <v>3.01</v>
      </c>
      <c r="E24" s="33" t="s">
        <v>121</v>
      </c>
      <c r="F24" s="15"/>
      <c r="G24" s="16" t="s">
        <v>118</v>
      </c>
      <c r="H24" s="15" t="s">
        <v>112</v>
      </c>
      <c r="I24" s="199">
        <v>12</v>
      </c>
      <c r="J24" s="202">
        <f>1274154*1.3</f>
        <v>1656400.2</v>
      </c>
      <c r="K24" s="205">
        <f>+I24*J24</f>
        <v>19876802.399999999</v>
      </c>
      <c r="L24" s="9"/>
      <c r="M24" s="5"/>
    </row>
    <row r="25" spans="1:13" ht="30" customHeight="1">
      <c r="A25" s="5"/>
      <c r="B25" s="8"/>
      <c r="C25" s="26">
        <v>10</v>
      </c>
      <c r="D25" s="52">
        <v>3.02</v>
      </c>
      <c r="E25" s="33" t="s">
        <v>122</v>
      </c>
      <c r="F25" s="52"/>
      <c r="G25" s="16" t="s">
        <v>119</v>
      </c>
      <c r="H25" s="15" t="s">
        <v>124</v>
      </c>
      <c r="I25" s="199">
        <v>349.99363718206598</v>
      </c>
      <c r="J25" s="202">
        <f>8378*1.3</f>
        <v>10891.4</v>
      </c>
      <c r="K25" s="205">
        <f t="shared" ref="K25" si="1">+I25*J25</f>
        <v>3811920.7000047532</v>
      </c>
      <c r="L25" s="9"/>
      <c r="M25" s="5"/>
    </row>
    <row r="26" spans="1:13" ht="30" customHeight="1">
      <c r="A26" s="5"/>
      <c r="B26" s="8"/>
      <c r="C26" s="26">
        <v>11</v>
      </c>
      <c r="D26" s="15">
        <v>3.2</v>
      </c>
      <c r="E26" s="33" t="s">
        <v>123</v>
      </c>
      <c r="F26" s="15"/>
      <c r="G26" s="16" t="s">
        <v>120</v>
      </c>
      <c r="H26" s="15" t="s">
        <v>124</v>
      </c>
      <c r="I26" s="199">
        <v>232.466814759475</v>
      </c>
      <c r="J26" s="202">
        <f>10980*1.3</f>
        <v>14274</v>
      </c>
      <c r="K26" s="205">
        <f>+I26*J26</f>
        <v>3318231.3138767462</v>
      </c>
      <c r="L26" s="9"/>
      <c r="M26" s="5"/>
    </row>
    <row r="27" spans="1:13" ht="30" customHeight="1" thickBot="1">
      <c r="A27" s="5"/>
      <c r="B27" s="8"/>
      <c r="C27" s="38" t="s">
        <v>17</v>
      </c>
      <c r="D27" s="180"/>
      <c r="E27" s="180"/>
      <c r="F27" s="180"/>
      <c r="G27" s="181"/>
      <c r="H27" s="180"/>
      <c r="I27" s="18"/>
      <c r="J27" s="206"/>
      <c r="K27" s="207">
        <f>+SUM(K24:K26)</f>
        <v>27006954.413881496</v>
      </c>
      <c r="L27" s="9"/>
      <c r="M27" s="5"/>
    </row>
    <row r="28" spans="1:13" ht="30" customHeight="1" thickBot="1">
      <c r="A28" s="5"/>
      <c r="B28" s="8"/>
      <c r="C28" s="11"/>
      <c r="D28" s="12"/>
      <c r="E28" s="12"/>
      <c r="F28" s="12"/>
      <c r="G28" s="198" t="s">
        <v>125</v>
      </c>
      <c r="H28" s="12"/>
      <c r="I28" s="12"/>
      <c r="J28" s="12"/>
      <c r="K28" s="13"/>
      <c r="L28" s="9"/>
      <c r="M28" s="5"/>
    </row>
    <row r="29" spans="1:13" ht="30" customHeight="1">
      <c r="A29" s="5"/>
      <c r="B29" s="8"/>
      <c r="C29" s="26">
        <v>12</v>
      </c>
      <c r="D29" s="15">
        <v>4.01</v>
      </c>
      <c r="E29" s="15" t="s">
        <v>128</v>
      </c>
      <c r="F29" s="15"/>
      <c r="G29" s="16" t="s">
        <v>126</v>
      </c>
      <c r="H29" s="15" t="s">
        <v>111</v>
      </c>
      <c r="I29" s="199">
        <v>390</v>
      </c>
      <c r="J29" s="19">
        <f>111044*1.3</f>
        <v>144357.20000000001</v>
      </c>
      <c r="K29" s="20">
        <f>+I29*J29</f>
        <v>56299308.000000007</v>
      </c>
      <c r="L29" s="9"/>
      <c r="M29" s="5"/>
    </row>
    <row r="30" spans="1:13" ht="30" customHeight="1">
      <c r="A30" s="5"/>
      <c r="B30" s="8"/>
      <c r="C30" s="26">
        <v>13</v>
      </c>
      <c r="D30" s="15">
        <v>4.0199999999999996</v>
      </c>
      <c r="E30" s="15" t="s">
        <v>129</v>
      </c>
      <c r="F30" s="15"/>
      <c r="G30" s="16" t="s">
        <v>127</v>
      </c>
      <c r="H30" s="15" t="s">
        <v>130</v>
      </c>
      <c r="I30" s="199">
        <v>100</v>
      </c>
      <c r="J30" s="19">
        <f>131926*1.3</f>
        <v>171503.80000000002</v>
      </c>
      <c r="K30" s="20">
        <f>+I30*J30</f>
        <v>17150380</v>
      </c>
      <c r="L30" s="9"/>
      <c r="M30" s="5"/>
    </row>
    <row r="31" spans="1:13" ht="30" customHeight="1" thickBot="1">
      <c r="A31" s="5"/>
      <c r="B31" s="8"/>
      <c r="C31" s="21" t="s">
        <v>17</v>
      </c>
      <c r="D31" s="41"/>
      <c r="E31" s="41"/>
      <c r="F31" s="41"/>
      <c r="G31" s="42"/>
      <c r="H31" s="22"/>
      <c r="I31" s="18"/>
      <c r="J31" s="24"/>
      <c r="K31" s="25">
        <f>+SUM(K29:K30)</f>
        <v>73449688</v>
      </c>
      <c r="L31" s="9"/>
      <c r="M31" s="5"/>
    </row>
    <row r="32" spans="1:13" ht="30" customHeight="1" thickBot="1">
      <c r="A32" s="5"/>
      <c r="B32" s="8"/>
      <c r="C32" s="11"/>
      <c r="D32" s="12"/>
      <c r="E32" s="12"/>
      <c r="F32" s="12"/>
      <c r="G32" s="198" t="s">
        <v>131</v>
      </c>
      <c r="H32" s="12"/>
      <c r="I32" s="12"/>
      <c r="J32" s="12"/>
      <c r="K32" s="13"/>
      <c r="L32" s="9"/>
      <c r="M32" s="5"/>
    </row>
    <row r="33" spans="1:14" ht="30" customHeight="1">
      <c r="A33" s="5"/>
      <c r="B33" s="8"/>
      <c r="C33" s="26">
        <v>14</v>
      </c>
      <c r="D33" s="15">
        <v>5.01</v>
      </c>
      <c r="E33" s="15" t="s">
        <v>132</v>
      </c>
      <c r="F33" s="15"/>
      <c r="G33" s="16" t="s">
        <v>133</v>
      </c>
      <c r="H33" s="15" t="s">
        <v>111</v>
      </c>
      <c r="I33" s="199">
        <v>10.8</v>
      </c>
      <c r="J33" s="19">
        <f>159054*1.3</f>
        <v>206770.2</v>
      </c>
      <c r="K33" s="20">
        <f>+I33*J33</f>
        <v>2233118.16</v>
      </c>
      <c r="L33" s="9"/>
      <c r="M33" s="5"/>
    </row>
    <row r="34" spans="1:14" ht="30" customHeight="1" thickBot="1">
      <c r="A34" s="5"/>
      <c r="B34" s="8"/>
      <c r="C34" s="21" t="s">
        <v>17</v>
      </c>
      <c r="D34" s="41"/>
      <c r="E34" s="41"/>
      <c r="F34" s="41"/>
      <c r="G34" s="23"/>
      <c r="H34" s="22"/>
      <c r="I34" s="18"/>
      <c r="J34" s="24"/>
      <c r="K34" s="25">
        <f>+SUM(K33)</f>
        <v>2233118.16</v>
      </c>
      <c r="L34" s="9"/>
      <c r="M34" s="5"/>
    </row>
    <row r="35" spans="1:14" ht="30" customHeight="1" thickBot="1">
      <c r="A35" s="5"/>
      <c r="B35" s="8"/>
      <c r="C35" s="11"/>
      <c r="D35" s="12"/>
      <c r="E35" s="12"/>
      <c r="F35" s="12"/>
      <c r="G35" s="198" t="s">
        <v>147</v>
      </c>
      <c r="H35" s="12"/>
      <c r="I35" s="12"/>
      <c r="J35" s="12"/>
      <c r="K35" s="13"/>
      <c r="L35" s="9"/>
      <c r="M35" s="5"/>
    </row>
    <row r="36" spans="1:14" ht="30" customHeight="1">
      <c r="A36" s="5"/>
      <c r="B36" s="8"/>
      <c r="C36" s="26">
        <v>15</v>
      </c>
      <c r="D36" s="15">
        <v>6.01</v>
      </c>
      <c r="E36" s="15" t="s">
        <v>139</v>
      </c>
      <c r="F36" s="15"/>
      <c r="G36" s="16" t="s">
        <v>134</v>
      </c>
      <c r="H36" s="15" t="s">
        <v>112</v>
      </c>
      <c r="I36" s="199">
        <v>135</v>
      </c>
      <c r="J36" s="19">
        <f>21896*1.3</f>
        <v>28464.799999999999</v>
      </c>
      <c r="K36" s="20">
        <f>+I36*J36</f>
        <v>3842748</v>
      </c>
      <c r="L36" s="9"/>
      <c r="M36" s="5"/>
    </row>
    <row r="37" spans="1:14" ht="30" customHeight="1">
      <c r="A37" s="5"/>
      <c r="B37" s="8"/>
      <c r="C37" s="26">
        <v>16</v>
      </c>
      <c r="D37" s="15">
        <v>6.02</v>
      </c>
      <c r="E37" s="15" t="s">
        <v>140</v>
      </c>
      <c r="F37" s="15"/>
      <c r="G37" s="16" t="s">
        <v>135</v>
      </c>
      <c r="H37" s="15" t="s">
        <v>112</v>
      </c>
      <c r="I37" s="199">
        <v>40.5</v>
      </c>
      <c r="J37" s="19">
        <f>42489*1.3</f>
        <v>55235.700000000004</v>
      </c>
      <c r="K37" s="20">
        <f t="shared" ref="K37:K40" si="2">+I37*J37</f>
        <v>2237045.85</v>
      </c>
      <c r="L37" s="9"/>
      <c r="M37" s="5"/>
    </row>
    <row r="38" spans="1:14" ht="30" customHeight="1">
      <c r="A38" s="5"/>
      <c r="B38" s="8"/>
      <c r="C38" s="26">
        <v>17</v>
      </c>
      <c r="D38" s="15">
        <v>6.03</v>
      </c>
      <c r="E38" s="15" t="s">
        <v>141</v>
      </c>
      <c r="F38" s="15"/>
      <c r="G38" s="16" t="s">
        <v>136</v>
      </c>
      <c r="H38" s="15" t="s">
        <v>112</v>
      </c>
      <c r="I38" s="199">
        <v>117</v>
      </c>
      <c r="J38" s="19">
        <f>135988*1.3</f>
        <v>176784.4</v>
      </c>
      <c r="K38" s="20">
        <f t="shared" si="2"/>
        <v>20683774.800000001</v>
      </c>
      <c r="L38" s="9"/>
      <c r="M38" s="5"/>
    </row>
    <row r="39" spans="1:14" ht="30" customHeight="1">
      <c r="A39" s="5"/>
      <c r="B39" s="8"/>
      <c r="C39" s="26">
        <v>18</v>
      </c>
      <c r="D39" s="15">
        <v>6.04</v>
      </c>
      <c r="E39" s="15" t="s">
        <v>142</v>
      </c>
      <c r="F39" s="15"/>
      <c r="G39" s="16" t="s">
        <v>137</v>
      </c>
      <c r="H39" s="15" t="s">
        <v>112</v>
      </c>
      <c r="I39" s="199">
        <v>58.5</v>
      </c>
      <c r="J39" s="19">
        <f>145968*1.3</f>
        <v>189758.4</v>
      </c>
      <c r="K39" s="20">
        <f t="shared" si="2"/>
        <v>11100866.4</v>
      </c>
      <c r="L39" s="9"/>
      <c r="M39" s="5"/>
    </row>
    <row r="40" spans="1:14" ht="30" customHeight="1">
      <c r="A40" s="5"/>
      <c r="B40" s="8"/>
      <c r="C40" s="26">
        <v>19</v>
      </c>
      <c r="D40" s="15">
        <v>6.05</v>
      </c>
      <c r="E40" s="15" t="s">
        <v>143</v>
      </c>
      <c r="F40" s="15"/>
      <c r="G40" s="16" t="s">
        <v>138</v>
      </c>
      <c r="H40" s="15" t="s">
        <v>111</v>
      </c>
      <c r="I40" s="199">
        <v>390</v>
      </c>
      <c r="J40" s="19">
        <f>12910*1.3</f>
        <v>16783</v>
      </c>
      <c r="K40" s="20">
        <f t="shared" si="2"/>
        <v>6545370</v>
      </c>
      <c r="L40" s="9"/>
      <c r="M40" s="5"/>
    </row>
    <row r="41" spans="1:14" ht="30" customHeight="1" thickBot="1">
      <c r="A41" s="5"/>
      <c r="B41" s="8"/>
      <c r="C41" s="21" t="s">
        <v>17</v>
      </c>
      <c r="D41" s="41"/>
      <c r="E41" s="41"/>
      <c r="F41" s="41"/>
      <c r="G41" s="23"/>
      <c r="H41" s="22"/>
      <c r="I41" s="18"/>
      <c r="J41" s="24"/>
      <c r="K41" s="25">
        <f>+SUM(K36:K40)</f>
        <v>44409805.049999997</v>
      </c>
      <c r="L41" s="9"/>
      <c r="M41" s="5"/>
    </row>
    <row r="42" spans="1:14" ht="30" customHeight="1" thickBot="1">
      <c r="A42" s="5"/>
      <c r="B42" s="8"/>
      <c r="C42" s="11"/>
      <c r="D42" s="12"/>
      <c r="E42" s="12"/>
      <c r="F42" s="12"/>
      <c r="G42" s="198" t="s">
        <v>146</v>
      </c>
      <c r="H42" s="12"/>
      <c r="I42" s="12"/>
      <c r="J42" s="12"/>
      <c r="K42" s="13"/>
      <c r="L42" s="9"/>
      <c r="M42" s="5"/>
    </row>
    <row r="43" spans="1:14" ht="30" customHeight="1">
      <c r="A43" s="5"/>
      <c r="B43" s="8"/>
      <c r="C43" s="26">
        <v>20</v>
      </c>
      <c r="D43" s="15">
        <v>7.01</v>
      </c>
      <c r="E43" s="15" t="s">
        <v>144</v>
      </c>
      <c r="F43" s="15"/>
      <c r="G43" s="16" t="s">
        <v>145</v>
      </c>
      <c r="H43" s="15" t="s">
        <v>112</v>
      </c>
      <c r="I43" s="199">
        <v>13.5</v>
      </c>
      <c r="J43" s="19">
        <f>614481*1.3</f>
        <v>798825.3</v>
      </c>
      <c r="K43" s="20">
        <f>+I43*J43</f>
        <v>10784141.550000001</v>
      </c>
      <c r="L43" s="9"/>
      <c r="M43" s="5"/>
    </row>
    <row r="44" spans="1:14" ht="30" customHeight="1" thickBot="1">
      <c r="A44" s="5"/>
      <c r="B44" s="8"/>
      <c r="C44" s="21" t="s">
        <v>17</v>
      </c>
      <c r="D44" s="41"/>
      <c r="E44" s="41"/>
      <c r="F44" s="41"/>
      <c r="G44" s="23"/>
      <c r="H44" s="22"/>
      <c r="I44" s="18"/>
      <c r="J44" s="24"/>
      <c r="K44" s="25">
        <f>+SUM(K43)</f>
        <v>10784141.550000001</v>
      </c>
      <c r="L44" s="9"/>
      <c r="M44" s="5"/>
    </row>
    <row r="45" spans="1:14" s="3" customFormat="1" ht="30" customHeight="1" thickBot="1">
      <c r="A45" s="43"/>
      <c r="B45" s="44"/>
      <c r="C45" s="231" t="s">
        <v>18</v>
      </c>
      <c r="D45" s="232"/>
      <c r="E45" s="232"/>
      <c r="F45" s="232"/>
      <c r="G45" s="232"/>
      <c r="H45" s="232"/>
      <c r="I45" s="232"/>
      <c r="J45" s="233"/>
      <c r="K45" s="45">
        <f>+SUM(K19+K22+K27+K31+K34+K41+K44)</f>
        <v>189813792.37388152</v>
      </c>
      <c r="L45" s="46"/>
      <c r="M45" s="43"/>
    </row>
    <row r="46" spans="1:14" s="3" customFormat="1" thickBot="1">
      <c r="A46" s="43"/>
      <c r="B46" s="44"/>
      <c r="C46" s="212"/>
      <c r="D46" s="182"/>
      <c r="E46" s="182"/>
      <c r="F46" s="182"/>
      <c r="G46" s="182"/>
      <c r="H46" s="182"/>
      <c r="I46" s="182"/>
      <c r="J46" s="182"/>
      <c r="K46" s="213"/>
      <c r="L46" s="46"/>
      <c r="M46" s="43"/>
    </row>
    <row r="47" spans="1:14" s="3" customFormat="1" ht="30" customHeight="1">
      <c r="A47" s="43"/>
      <c r="B47" s="44"/>
      <c r="C47" s="214"/>
      <c r="D47" s="186"/>
      <c r="E47" s="186"/>
      <c r="F47" s="186"/>
      <c r="G47" s="245" t="s">
        <v>148</v>
      </c>
      <c r="H47" s="246"/>
      <c r="I47" s="246"/>
      <c r="J47" s="247"/>
      <c r="K47" s="208">
        <f>+SUM(K45:K46)</f>
        <v>189813792.37388152</v>
      </c>
      <c r="L47" s="46"/>
      <c r="M47" s="43"/>
    </row>
    <row r="48" spans="1:14" s="3" customFormat="1" ht="30" customHeight="1">
      <c r="A48" s="43"/>
      <c r="B48" s="44"/>
      <c r="C48" s="214"/>
      <c r="D48" s="185"/>
      <c r="E48" s="184"/>
      <c r="F48" s="184"/>
      <c r="G48" s="248" t="s">
        <v>149</v>
      </c>
      <c r="H48" s="249"/>
      <c r="I48" s="249"/>
      <c r="J48" s="250"/>
      <c r="K48" s="58">
        <v>0.91</v>
      </c>
      <c r="L48" s="46"/>
      <c r="M48" s="43"/>
      <c r="N48" s="217"/>
    </row>
    <row r="49" spans="1:14" s="3" customFormat="1" ht="30" customHeight="1" thickBot="1">
      <c r="A49" s="43"/>
      <c r="B49" s="44"/>
      <c r="C49" s="214"/>
      <c r="D49" s="185"/>
      <c r="E49" s="184"/>
      <c r="F49" s="184"/>
      <c r="G49" s="242" t="s">
        <v>20</v>
      </c>
      <c r="H49" s="243"/>
      <c r="I49" s="243"/>
      <c r="J49" s="244"/>
      <c r="K49" s="209">
        <f>+K47+K48</f>
        <v>189813793.28388152</v>
      </c>
      <c r="L49" s="46"/>
      <c r="M49" s="43"/>
      <c r="N49" s="218"/>
    </row>
    <row r="50" spans="1:14" s="3" customFormat="1" thickBot="1">
      <c r="A50" s="43"/>
      <c r="B50" s="44"/>
      <c r="C50" s="214"/>
      <c r="D50" s="185"/>
      <c r="E50" s="185"/>
      <c r="F50" s="185"/>
      <c r="G50" s="184"/>
      <c r="H50" s="184"/>
      <c r="I50" s="187"/>
      <c r="J50" s="188"/>
      <c r="K50" s="215"/>
      <c r="L50" s="46"/>
      <c r="M50" s="43"/>
    </row>
    <row r="51" spans="1:14" s="3" customFormat="1" ht="15.75">
      <c r="A51" s="43"/>
      <c r="B51" s="44"/>
      <c r="C51" s="49"/>
      <c r="D51" s="240"/>
      <c r="E51" s="240"/>
      <c r="F51" s="240"/>
      <c r="G51" s="240"/>
      <c r="H51" s="240"/>
      <c r="I51" s="240"/>
      <c r="J51" s="240"/>
      <c r="K51" s="241"/>
      <c r="L51" s="50"/>
      <c r="M51" s="43"/>
    </row>
    <row r="52" spans="1:14" s="3" customFormat="1" ht="46.5" customHeight="1">
      <c r="A52" s="43"/>
      <c r="B52" s="44"/>
      <c r="C52" s="234" t="s">
        <v>21</v>
      </c>
      <c r="D52" s="235"/>
      <c r="E52" s="235"/>
      <c r="F52" s="235"/>
      <c r="G52" s="235"/>
      <c r="H52" s="238" t="s">
        <v>10</v>
      </c>
      <c r="I52" s="238"/>
      <c r="J52" s="238"/>
      <c r="K52" s="151" t="s">
        <v>22</v>
      </c>
      <c r="L52" s="51"/>
      <c r="M52" s="43"/>
      <c r="N52" s="216"/>
    </row>
    <row r="53" spans="1:14" s="3" customFormat="1" ht="32.25" customHeight="1">
      <c r="A53" s="43"/>
      <c r="B53" s="44"/>
      <c r="C53" s="234" t="s">
        <v>23</v>
      </c>
      <c r="D53" s="235"/>
      <c r="E53" s="235"/>
      <c r="F53" s="235"/>
      <c r="G53" s="235"/>
      <c r="H53" s="239" t="s">
        <v>24</v>
      </c>
      <c r="I53" s="239"/>
      <c r="J53" s="152" t="s">
        <v>25</v>
      </c>
      <c r="K53" s="150">
        <v>0.25</v>
      </c>
      <c r="L53" s="51"/>
      <c r="M53" s="43"/>
    </row>
    <row r="54" spans="1:14" s="3" customFormat="1" ht="30" customHeight="1">
      <c r="A54" s="43"/>
      <c r="B54" s="44"/>
      <c r="C54" s="234" t="s">
        <v>26</v>
      </c>
      <c r="D54" s="235"/>
      <c r="E54" s="235"/>
      <c r="F54" s="235"/>
      <c r="G54" s="235"/>
      <c r="H54" s="236" t="s">
        <v>27</v>
      </c>
      <c r="I54" s="237"/>
      <c r="J54" s="152" t="s">
        <v>28</v>
      </c>
      <c r="K54" s="150">
        <v>0.03</v>
      </c>
      <c r="L54" s="51"/>
      <c r="M54" s="43"/>
    </row>
    <row r="55" spans="1:14" s="4" customFormat="1" ht="58.5" customHeight="1">
      <c r="A55" s="43"/>
      <c r="B55" s="44"/>
      <c r="C55" s="227"/>
      <c r="D55" s="228"/>
      <c r="E55" s="228"/>
      <c r="F55" s="228"/>
      <c r="G55" s="228"/>
      <c r="H55" s="223" t="s">
        <v>29</v>
      </c>
      <c r="I55" s="224"/>
      <c r="J55" s="152" t="s">
        <v>30</v>
      </c>
      <c r="K55" s="150">
        <v>0.02</v>
      </c>
      <c r="L55" s="46"/>
      <c r="M55" s="43"/>
    </row>
    <row r="56" spans="1:14" ht="39" customHeight="1">
      <c r="A56" s="5"/>
      <c r="B56" s="8"/>
      <c r="C56" s="225"/>
      <c r="D56" s="226"/>
      <c r="E56" s="226"/>
      <c r="F56" s="226"/>
      <c r="G56" s="226"/>
      <c r="H56" s="221" t="s">
        <v>32</v>
      </c>
      <c r="I56" s="222"/>
      <c r="J56" s="152" t="s">
        <v>33</v>
      </c>
      <c r="K56" s="150">
        <v>0.3</v>
      </c>
      <c r="L56" s="9"/>
      <c r="M56" s="5"/>
    </row>
    <row r="57" spans="1:14" ht="47.25" customHeight="1" thickBot="1">
      <c r="A57" s="5"/>
      <c r="B57" s="8"/>
      <c r="C57" s="229"/>
      <c r="D57" s="230"/>
      <c r="E57" s="230"/>
      <c r="F57" s="230"/>
      <c r="G57" s="230"/>
      <c r="H57" s="219"/>
      <c r="I57" s="219"/>
      <c r="J57" s="219"/>
      <c r="K57" s="220"/>
      <c r="L57" s="9"/>
      <c r="M57" s="5"/>
    </row>
    <row r="58" spans="1:14" ht="17.25" thickBot="1">
      <c r="A58" s="5"/>
      <c r="B58" s="192"/>
      <c r="C58" s="193"/>
      <c r="D58" s="193"/>
      <c r="E58" s="194"/>
      <c r="F58" s="193"/>
      <c r="G58" s="195"/>
      <c r="H58" s="193"/>
      <c r="I58" s="193"/>
      <c r="J58" s="193"/>
      <c r="K58" s="193"/>
      <c r="L58" s="196"/>
      <c r="M58" s="5"/>
    </row>
    <row r="59" spans="1:14" ht="17.25" thickTop="1">
      <c r="A59" s="5"/>
      <c r="B59" s="5"/>
      <c r="C59" s="5"/>
      <c r="D59" s="5"/>
      <c r="E59" s="6"/>
      <c r="F59" s="5"/>
      <c r="G59" s="5"/>
      <c r="H59" s="5"/>
      <c r="I59" s="5"/>
      <c r="J59" s="5"/>
      <c r="K59" s="5"/>
      <c r="L59" s="5"/>
      <c r="M59" s="5"/>
    </row>
  </sheetData>
  <mergeCells count="30">
    <mergeCell ref="C4:K4"/>
    <mergeCell ref="I9:I10"/>
    <mergeCell ref="C3:K3"/>
    <mergeCell ref="J9:J10"/>
    <mergeCell ref="K9:K10"/>
    <mergeCell ref="C9:C10"/>
    <mergeCell ref="D9:D10"/>
    <mergeCell ref="G9:G10"/>
    <mergeCell ref="H9:H10"/>
    <mergeCell ref="E9:F9"/>
    <mergeCell ref="C5:K6"/>
    <mergeCell ref="C7:K7"/>
    <mergeCell ref="C8:K8"/>
    <mergeCell ref="C45:J45"/>
    <mergeCell ref="C54:G54"/>
    <mergeCell ref="H54:I54"/>
    <mergeCell ref="C52:G52"/>
    <mergeCell ref="H52:J52"/>
    <mergeCell ref="H53:I53"/>
    <mergeCell ref="D51:K51"/>
    <mergeCell ref="G49:J49"/>
    <mergeCell ref="G47:J47"/>
    <mergeCell ref="G48:J48"/>
    <mergeCell ref="C53:G53"/>
    <mergeCell ref="H57:K57"/>
    <mergeCell ref="H56:I56"/>
    <mergeCell ref="H55:I55"/>
    <mergeCell ref="C56:G56"/>
    <mergeCell ref="C55:G55"/>
    <mergeCell ref="C57:G57"/>
  </mergeCells>
  <pageMargins left="0.11811023622047245" right="0.11811023622047245" top="0.15748031496062992" bottom="0.15748031496062992" header="0.31496062992125984" footer="0.31496062992125984"/>
  <pageSetup scale="45"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59"/>
  <sheetViews>
    <sheetView showGridLines="0" view="pageLayout" topLeftCell="A9" zoomScaleNormal="100" zoomScaleSheetLayoutView="85" workbookViewId="0">
      <selection activeCell="G9" sqref="G9:G10"/>
    </sheetView>
  </sheetViews>
  <sheetFormatPr baseColWidth="10" defaultColWidth="11.42578125" defaultRowHeight="16.5"/>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1:13" ht="17.25" thickBot="1">
      <c r="A1" s="5"/>
      <c r="B1" s="5"/>
      <c r="C1" s="178"/>
      <c r="D1" s="179"/>
      <c r="E1" s="178"/>
      <c r="F1" s="179"/>
      <c r="G1" s="5"/>
      <c r="H1" s="5"/>
      <c r="I1" s="5"/>
      <c r="J1" s="5"/>
      <c r="K1" s="5"/>
      <c r="L1" s="5"/>
      <c r="M1" s="5"/>
    </row>
    <row r="2" spans="1:13" ht="17.25" thickTop="1">
      <c r="A2" s="5"/>
      <c r="B2" s="7"/>
      <c r="C2" s="164" t="s">
        <v>0</v>
      </c>
      <c r="D2" s="163" t="s">
        <v>1</v>
      </c>
      <c r="E2" s="164" t="s">
        <v>2</v>
      </c>
      <c r="F2" s="163">
        <v>1</v>
      </c>
      <c r="G2" s="190"/>
      <c r="H2" s="190"/>
      <c r="I2" s="190"/>
      <c r="J2" s="190"/>
      <c r="K2" s="190"/>
      <c r="L2" s="191"/>
      <c r="M2" s="5"/>
    </row>
    <row r="3" spans="1:13" ht="31.5" customHeight="1">
      <c r="A3" s="5"/>
      <c r="B3" s="8"/>
      <c r="C3" s="251" t="s">
        <v>3</v>
      </c>
      <c r="D3" s="252"/>
      <c r="E3" s="252"/>
      <c r="F3" s="252"/>
      <c r="G3" s="252"/>
      <c r="H3" s="252"/>
      <c r="I3" s="252"/>
      <c r="J3" s="252"/>
      <c r="K3" s="253"/>
      <c r="L3" s="9"/>
      <c r="M3" s="5"/>
    </row>
    <row r="4" spans="1:13">
      <c r="A4" s="5"/>
      <c r="B4" s="8"/>
      <c r="C4" s="251" t="s">
        <v>35</v>
      </c>
      <c r="D4" s="252"/>
      <c r="E4" s="252"/>
      <c r="F4" s="252"/>
      <c r="G4" s="252"/>
      <c r="H4" s="252"/>
      <c r="I4" s="252"/>
      <c r="J4" s="252"/>
      <c r="K4" s="253"/>
      <c r="L4" s="9"/>
      <c r="M4" s="5"/>
    </row>
    <row r="5" spans="1:13" s="148" customFormat="1">
      <c r="A5" s="146"/>
      <c r="B5" s="147"/>
      <c r="C5" s="275" t="s">
        <v>36</v>
      </c>
      <c r="D5" s="275"/>
      <c r="E5" s="275"/>
      <c r="F5" s="275"/>
      <c r="G5" s="275"/>
      <c r="H5" s="275"/>
      <c r="I5" s="275"/>
      <c r="J5" s="275"/>
      <c r="K5" s="275"/>
      <c r="L5" s="149"/>
      <c r="M5" s="146"/>
    </row>
    <row r="6" spans="1:13" ht="55.5" customHeight="1">
      <c r="A6" s="5"/>
      <c r="B6" s="8"/>
      <c r="C6" s="275"/>
      <c r="D6" s="275"/>
      <c r="E6" s="275"/>
      <c r="F6" s="275"/>
      <c r="G6" s="275"/>
      <c r="H6" s="275"/>
      <c r="I6" s="275"/>
      <c r="J6" s="275"/>
      <c r="K6" s="275"/>
      <c r="L6" s="9"/>
      <c r="M6" s="5"/>
    </row>
    <row r="7" spans="1:13" ht="34.5" customHeight="1">
      <c r="A7" s="5"/>
      <c r="B7" s="8"/>
      <c r="C7" s="276" t="s">
        <v>37</v>
      </c>
      <c r="D7" s="277"/>
      <c r="E7" s="277"/>
      <c r="F7" s="277"/>
      <c r="G7" s="277"/>
      <c r="H7" s="277"/>
      <c r="I7" s="277"/>
      <c r="J7" s="277"/>
      <c r="K7" s="278"/>
      <c r="L7" s="9"/>
      <c r="M7" s="5"/>
    </row>
    <row r="8" spans="1:13" ht="30" customHeight="1" thickBot="1">
      <c r="A8" s="5"/>
      <c r="B8" s="8"/>
      <c r="C8" s="272"/>
      <c r="D8" s="273"/>
      <c r="E8" s="273"/>
      <c r="F8" s="273"/>
      <c r="G8" s="273"/>
      <c r="H8" s="273"/>
      <c r="I8" s="273"/>
      <c r="J8" s="273"/>
      <c r="K8" s="274"/>
      <c r="L8" s="9"/>
      <c r="M8" s="5"/>
    </row>
    <row r="9" spans="1:13" ht="30" customHeight="1">
      <c r="A9" s="5"/>
      <c r="B9" s="8"/>
      <c r="C9" s="263" t="s">
        <v>7</v>
      </c>
      <c r="D9" s="254" t="s">
        <v>8</v>
      </c>
      <c r="E9" s="265" t="s">
        <v>9</v>
      </c>
      <c r="F9" s="265"/>
      <c r="G9" s="263" t="s">
        <v>10</v>
      </c>
      <c r="H9" s="254" t="s">
        <v>11</v>
      </c>
      <c r="I9" s="254" t="s">
        <v>12</v>
      </c>
      <c r="J9" s="259" t="s">
        <v>13</v>
      </c>
      <c r="K9" s="261" t="s">
        <v>14</v>
      </c>
      <c r="L9" s="9"/>
      <c r="M9" s="5"/>
    </row>
    <row r="10" spans="1:13" ht="30" customHeight="1" thickBot="1">
      <c r="A10" s="5"/>
      <c r="B10" s="8"/>
      <c r="C10" s="264"/>
      <c r="D10" s="255"/>
      <c r="E10" s="10" t="s">
        <v>15</v>
      </c>
      <c r="F10" s="10" t="s">
        <v>16</v>
      </c>
      <c r="G10" s="264"/>
      <c r="H10" s="255"/>
      <c r="I10" s="255"/>
      <c r="J10" s="260"/>
      <c r="K10" s="262"/>
      <c r="L10" s="9"/>
      <c r="M10" s="5"/>
    </row>
    <row r="11" spans="1:13" ht="30" customHeight="1" thickBot="1">
      <c r="A11" s="5"/>
      <c r="B11" s="8"/>
      <c r="C11" s="11"/>
      <c r="D11" s="12"/>
      <c r="E11" s="12"/>
      <c r="F11" s="12"/>
      <c r="G11" s="12"/>
      <c r="H11" s="12"/>
      <c r="I11" s="12"/>
      <c r="J11" s="12"/>
      <c r="K11" s="13"/>
      <c r="L11" s="9"/>
      <c r="M11" s="5"/>
    </row>
    <row r="12" spans="1:13" ht="30" customHeight="1">
      <c r="A12" s="5"/>
      <c r="B12" s="8"/>
      <c r="C12" s="26"/>
      <c r="D12" s="28"/>
      <c r="E12" s="28"/>
      <c r="F12" s="28"/>
      <c r="G12" s="29"/>
      <c r="H12" s="28"/>
      <c r="I12" s="18"/>
      <c r="J12" s="19"/>
      <c r="K12" s="27"/>
      <c r="L12" s="9"/>
      <c r="M12" s="5"/>
    </row>
    <row r="13" spans="1:13" ht="30" customHeight="1" thickBot="1">
      <c r="A13" s="5"/>
      <c r="B13" s="8"/>
      <c r="C13" s="21" t="s">
        <v>17</v>
      </c>
      <c r="D13" s="30"/>
      <c r="E13" s="30"/>
      <c r="F13" s="30"/>
      <c r="G13" s="31"/>
      <c r="H13" s="30"/>
      <c r="I13" s="18"/>
      <c r="J13" s="24"/>
      <c r="K13" s="25"/>
      <c r="L13" s="9"/>
      <c r="M13" s="5"/>
    </row>
    <row r="14" spans="1:13" ht="30" customHeight="1" thickBot="1">
      <c r="A14" s="5"/>
      <c r="B14" s="8"/>
      <c r="C14" s="11"/>
      <c r="D14" s="12"/>
      <c r="E14" s="12"/>
      <c r="F14" s="12"/>
      <c r="G14" s="12"/>
      <c r="H14" s="12"/>
      <c r="I14" s="12"/>
      <c r="J14" s="12"/>
      <c r="K14" s="13"/>
      <c r="L14" s="9"/>
      <c r="M14" s="5"/>
    </row>
    <row r="15" spans="1:13" ht="30" customHeight="1">
      <c r="A15" s="5"/>
      <c r="B15" s="8"/>
      <c r="C15" s="26"/>
      <c r="D15" s="28"/>
      <c r="E15" s="28"/>
      <c r="F15" s="28"/>
      <c r="G15" s="32"/>
      <c r="H15" s="28"/>
      <c r="I15" s="18"/>
      <c r="J15" s="19"/>
      <c r="K15" s="20"/>
      <c r="L15" s="9"/>
      <c r="M15" s="5"/>
    </row>
    <row r="16" spans="1:13" ht="30" customHeight="1">
      <c r="A16" s="5"/>
      <c r="B16" s="8"/>
      <c r="C16" s="26"/>
      <c r="D16" s="28"/>
      <c r="E16" s="28"/>
      <c r="F16" s="28"/>
      <c r="G16" s="32"/>
      <c r="H16" s="28"/>
      <c r="I16" s="18"/>
      <c r="J16" s="19"/>
      <c r="K16" s="20"/>
      <c r="L16" s="9"/>
      <c r="M16" s="5"/>
    </row>
    <row r="17" spans="1:13" s="5" customFormat="1" ht="30" customHeight="1">
      <c r="B17" s="8"/>
      <c r="C17" s="26"/>
      <c r="D17" s="33"/>
      <c r="E17" s="33"/>
      <c r="F17" s="33"/>
      <c r="G17" s="73"/>
      <c r="H17" s="33"/>
      <c r="I17" s="18"/>
      <c r="J17" s="19"/>
      <c r="K17" s="20"/>
      <c r="L17" s="9"/>
    </row>
    <row r="18" spans="1:13" ht="30" customHeight="1">
      <c r="B18" s="69"/>
      <c r="C18" s="26"/>
      <c r="D18" s="28"/>
      <c r="E18" s="28"/>
      <c r="F18" s="28"/>
      <c r="G18" s="32"/>
      <c r="H18" s="28"/>
      <c r="I18" s="18"/>
      <c r="J18" s="19"/>
      <c r="K18" s="20"/>
      <c r="L18" s="70"/>
    </row>
    <row r="19" spans="1:13" ht="30" customHeight="1" thickBot="1">
      <c r="A19" s="5"/>
      <c r="B19" s="8"/>
      <c r="C19" s="21" t="s">
        <v>17</v>
      </c>
      <c r="D19" s="35"/>
      <c r="E19" s="36"/>
      <c r="F19" s="35"/>
      <c r="G19" s="35"/>
      <c r="H19" s="35"/>
      <c r="I19" s="18"/>
      <c r="J19" s="35"/>
      <c r="K19" s="25"/>
      <c r="L19" s="9"/>
      <c r="M19" s="5"/>
    </row>
    <row r="20" spans="1:13" ht="30" customHeight="1" thickBot="1">
      <c r="A20" s="5"/>
      <c r="B20" s="8"/>
      <c r="C20" s="11"/>
      <c r="D20" s="12"/>
      <c r="E20" s="12"/>
      <c r="F20" s="12"/>
      <c r="G20" s="12"/>
      <c r="H20" s="12"/>
      <c r="I20" s="12"/>
      <c r="J20" s="12"/>
      <c r="K20" s="13"/>
      <c r="L20" s="9"/>
      <c r="M20" s="5"/>
    </row>
    <row r="21" spans="1:13" ht="30" customHeight="1">
      <c r="A21" s="5"/>
      <c r="B21" s="8"/>
      <c r="C21" s="26"/>
      <c r="D21" s="15"/>
      <c r="E21" s="15"/>
      <c r="F21" s="15"/>
      <c r="G21" s="16"/>
      <c r="H21" s="15"/>
      <c r="I21" s="18"/>
      <c r="J21" s="19"/>
      <c r="K21" s="20"/>
      <c r="L21" s="9"/>
      <c r="M21" s="5"/>
    </row>
    <row r="22" spans="1:13" ht="30" customHeight="1">
      <c r="A22" s="5"/>
      <c r="B22" s="8"/>
      <c r="C22" s="26"/>
      <c r="D22" s="52"/>
      <c r="E22" s="52"/>
      <c r="F22" s="52"/>
      <c r="G22" s="16"/>
      <c r="H22" s="15"/>
      <c r="I22" s="18"/>
      <c r="J22" s="19"/>
      <c r="K22" s="20"/>
      <c r="L22" s="9"/>
      <c r="M22" s="5"/>
    </row>
    <row r="23" spans="1:13" ht="30" customHeight="1">
      <c r="A23" s="5"/>
      <c r="B23" s="8"/>
      <c r="C23" s="26"/>
      <c r="D23" s="15"/>
      <c r="E23" s="15"/>
      <c r="F23" s="15"/>
      <c r="G23" s="16"/>
      <c r="H23" s="15"/>
      <c r="I23" s="18"/>
      <c r="J23" s="19"/>
      <c r="K23" s="20"/>
      <c r="L23" s="9"/>
      <c r="M23" s="5"/>
    </row>
    <row r="24" spans="1:13" s="5" customFormat="1" ht="30" customHeight="1">
      <c r="B24" s="8"/>
      <c r="C24" s="26"/>
      <c r="D24" s="33"/>
      <c r="E24" s="33"/>
      <c r="F24" s="33"/>
      <c r="G24" s="34"/>
      <c r="H24" s="33"/>
      <c r="I24" s="18"/>
      <c r="J24" s="19"/>
      <c r="K24" s="20"/>
      <c r="L24" s="9"/>
    </row>
    <row r="25" spans="1:13" ht="30" customHeight="1">
      <c r="A25" s="5"/>
      <c r="B25" s="8"/>
      <c r="C25" s="26"/>
      <c r="D25" s="15"/>
      <c r="E25" s="15"/>
      <c r="F25" s="15"/>
      <c r="G25" s="16"/>
      <c r="H25" s="15"/>
      <c r="I25" s="18"/>
      <c r="J25" s="37"/>
      <c r="K25" s="20"/>
      <c r="L25" s="9"/>
      <c r="M25" s="5"/>
    </row>
    <row r="26" spans="1:13" s="5" customFormat="1" ht="30" customHeight="1">
      <c r="B26" s="8"/>
      <c r="C26" s="72"/>
      <c r="D26" s="33"/>
      <c r="E26" s="33"/>
      <c r="F26" s="33"/>
      <c r="G26" s="34"/>
      <c r="H26" s="33"/>
      <c r="I26" s="18"/>
      <c r="J26" s="37"/>
      <c r="K26" s="20"/>
      <c r="L26" s="9"/>
    </row>
    <row r="27" spans="1:13" ht="30" customHeight="1">
      <c r="A27" s="5"/>
      <c r="B27" s="8"/>
      <c r="C27" s="26"/>
      <c r="D27" s="15"/>
      <c r="E27" s="28"/>
      <c r="F27" s="15"/>
      <c r="G27" s="16"/>
      <c r="H27" s="15"/>
      <c r="I27" s="18"/>
      <c r="J27" s="19"/>
      <c r="K27" s="20"/>
      <c r="L27" s="9"/>
      <c r="M27" s="5"/>
    </row>
    <row r="28" spans="1:13" ht="30" customHeight="1">
      <c r="A28" s="5"/>
      <c r="B28" s="8"/>
      <c r="C28" s="26"/>
      <c r="D28" s="15"/>
      <c r="E28" s="15"/>
      <c r="F28" s="15"/>
      <c r="G28" s="16"/>
      <c r="H28" s="17"/>
      <c r="I28" s="18"/>
      <c r="J28" s="19"/>
      <c r="K28" s="20"/>
      <c r="L28" s="9"/>
      <c r="M28" s="5"/>
    </row>
    <row r="29" spans="1:13" ht="30" customHeight="1" thickBot="1">
      <c r="A29" s="5"/>
      <c r="B29" s="8"/>
      <c r="C29" s="38" t="s">
        <v>17</v>
      </c>
      <c r="D29" s="180"/>
      <c r="E29" s="180"/>
      <c r="F29" s="180"/>
      <c r="G29" s="181"/>
      <c r="H29" s="180"/>
      <c r="I29" s="18"/>
      <c r="J29" s="39"/>
      <c r="K29" s="40"/>
      <c r="L29" s="9"/>
      <c r="M29" s="5"/>
    </row>
    <row r="30" spans="1:13" ht="30" customHeight="1" thickBot="1">
      <c r="A30" s="5"/>
      <c r="B30" s="8"/>
      <c r="C30" s="11"/>
      <c r="D30" s="12"/>
      <c r="E30" s="12"/>
      <c r="F30" s="12"/>
      <c r="G30" s="12"/>
      <c r="H30" s="12"/>
      <c r="I30" s="12"/>
      <c r="J30" s="12"/>
      <c r="K30" s="13"/>
      <c r="L30" s="9"/>
      <c r="M30" s="5"/>
    </row>
    <row r="31" spans="1:13" ht="30" customHeight="1">
      <c r="A31" s="5"/>
      <c r="B31" s="8"/>
      <c r="C31" s="26"/>
      <c r="D31" s="15"/>
      <c r="E31" s="15"/>
      <c r="F31" s="15"/>
      <c r="G31" s="16"/>
      <c r="H31" s="15"/>
      <c r="I31" s="18"/>
      <c r="J31" s="19"/>
      <c r="K31" s="20"/>
      <c r="L31" s="9"/>
      <c r="M31" s="5"/>
    </row>
    <row r="32" spans="1:13" ht="30" customHeight="1">
      <c r="A32" s="5"/>
      <c r="B32" s="8"/>
      <c r="C32" s="26"/>
      <c r="D32" s="15"/>
      <c r="E32" s="15"/>
      <c r="F32" s="15"/>
      <c r="G32" s="16"/>
      <c r="H32" s="15"/>
      <c r="I32" s="18"/>
      <c r="J32" s="19"/>
      <c r="K32" s="20"/>
      <c r="L32" s="9"/>
      <c r="M32" s="5"/>
    </row>
    <row r="33" spans="1:13" ht="30" customHeight="1">
      <c r="A33" s="5"/>
      <c r="B33" s="8"/>
      <c r="C33" s="14"/>
      <c r="D33" s="15"/>
      <c r="E33" s="15"/>
      <c r="F33" s="15"/>
      <c r="G33" s="16"/>
      <c r="H33" s="15"/>
      <c r="I33" s="18"/>
      <c r="J33" s="19"/>
      <c r="K33" s="20"/>
      <c r="L33" s="9"/>
      <c r="M33" s="5"/>
    </row>
    <row r="34" spans="1:13" ht="30" customHeight="1" thickBot="1">
      <c r="A34" s="5"/>
      <c r="B34" s="8"/>
      <c r="C34" s="21" t="s">
        <v>17</v>
      </c>
      <c r="D34" s="41"/>
      <c r="E34" s="41"/>
      <c r="F34" s="41"/>
      <c r="G34" s="42"/>
      <c r="H34" s="22"/>
      <c r="I34" s="18"/>
      <c r="J34" s="24"/>
      <c r="K34" s="25"/>
      <c r="L34" s="9"/>
      <c r="M34" s="5"/>
    </row>
    <row r="35" spans="1:13" ht="30" customHeight="1" thickBot="1">
      <c r="A35" s="5"/>
      <c r="B35" s="8"/>
      <c r="C35" s="11"/>
      <c r="D35" s="12"/>
      <c r="E35" s="12"/>
      <c r="F35" s="12"/>
      <c r="G35" s="12"/>
      <c r="H35" s="12"/>
      <c r="I35" s="12"/>
      <c r="J35" s="12"/>
      <c r="K35" s="13"/>
      <c r="L35" s="9"/>
      <c r="M35" s="5"/>
    </row>
    <row r="36" spans="1:13" ht="30" customHeight="1">
      <c r="A36" s="5"/>
      <c r="B36" s="8"/>
      <c r="C36" s="26"/>
      <c r="D36" s="15"/>
      <c r="E36" s="15"/>
      <c r="F36" s="15"/>
      <c r="G36" s="16"/>
      <c r="H36" s="15"/>
      <c r="I36" s="18"/>
      <c r="J36" s="19"/>
      <c r="K36" s="20"/>
      <c r="L36" s="9"/>
      <c r="M36" s="5"/>
    </row>
    <row r="37" spans="1:13" ht="30" customHeight="1" thickBot="1">
      <c r="A37" s="5"/>
      <c r="B37" s="8"/>
      <c r="C37" s="21" t="s">
        <v>17</v>
      </c>
      <c r="D37" s="41"/>
      <c r="E37" s="41"/>
      <c r="F37" s="41"/>
      <c r="G37" s="23"/>
      <c r="H37" s="22"/>
      <c r="I37" s="18"/>
      <c r="J37" s="24"/>
      <c r="K37" s="25"/>
      <c r="L37" s="9"/>
      <c r="M37" s="5"/>
    </row>
    <row r="38" spans="1:13" s="3" customFormat="1" ht="30" customHeight="1" thickBot="1">
      <c r="A38" s="43"/>
      <c r="B38" s="44"/>
      <c r="C38" s="231" t="s">
        <v>18</v>
      </c>
      <c r="D38" s="232"/>
      <c r="E38" s="232"/>
      <c r="F38" s="232"/>
      <c r="G38" s="232"/>
      <c r="H38" s="232"/>
      <c r="I38" s="232"/>
      <c r="J38" s="233"/>
      <c r="K38" s="45"/>
      <c r="L38" s="46"/>
      <c r="M38" s="43"/>
    </row>
    <row r="39" spans="1:13" s="3" customFormat="1" thickBot="1">
      <c r="A39" s="43"/>
      <c r="B39" s="44"/>
      <c r="C39" s="182"/>
      <c r="D39" s="182"/>
      <c r="E39" s="182"/>
      <c r="F39" s="182"/>
      <c r="G39" s="182"/>
      <c r="H39" s="182"/>
      <c r="I39" s="182"/>
      <c r="J39" s="182"/>
      <c r="K39" s="183"/>
      <c r="L39" s="46"/>
      <c r="M39" s="43"/>
    </row>
    <row r="40" spans="1:13" s="3" customFormat="1" ht="30" customHeight="1">
      <c r="A40" s="43"/>
      <c r="B40" s="44"/>
      <c r="C40" s="184"/>
      <c r="D40" s="185"/>
      <c r="E40" s="184"/>
      <c r="F40" s="184"/>
      <c r="G40" s="279"/>
      <c r="H40" s="280"/>
      <c r="I40" s="281"/>
      <c r="J40" s="53"/>
      <c r="K40" s="54"/>
      <c r="L40" s="46"/>
      <c r="M40" s="43"/>
    </row>
    <row r="41" spans="1:13" s="3" customFormat="1" ht="30" customHeight="1">
      <c r="A41" s="43"/>
      <c r="B41" s="44"/>
      <c r="C41" s="184"/>
      <c r="D41" s="185"/>
      <c r="E41" s="184"/>
      <c r="F41" s="184"/>
      <c r="G41" s="48"/>
      <c r="H41" s="55"/>
      <c r="I41" s="56"/>
      <c r="J41" s="57"/>
      <c r="K41" s="58"/>
      <c r="L41" s="46"/>
      <c r="M41" s="43"/>
    </row>
    <row r="42" spans="1:13" s="3" customFormat="1" ht="30" customHeight="1">
      <c r="A42" s="43"/>
      <c r="B42" s="44"/>
      <c r="C42" s="184"/>
      <c r="D42" s="186"/>
      <c r="E42" s="186"/>
      <c r="F42" s="186"/>
      <c r="G42" s="48"/>
      <c r="H42" s="59"/>
      <c r="I42" s="60"/>
      <c r="J42" s="61"/>
      <c r="K42" s="58"/>
      <c r="L42" s="46"/>
      <c r="M42" s="43"/>
    </row>
    <row r="43" spans="1:13" s="3" customFormat="1" ht="30" customHeight="1">
      <c r="A43" s="43"/>
      <c r="B43" s="44"/>
      <c r="C43" s="184"/>
      <c r="D43" s="186"/>
      <c r="E43" s="186"/>
      <c r="F43" s="186"/>
      <c r="G43" s="62" t="s">
        <v>19</v>
      </c>
      <c r="H43" s="59"/>
      <c r="I43" s="60"/>
      <c r="J43" s="61"/>
      <c r="K43" s="63"/>
      <c r="L43" s="46"/>
      <c r="M43" s="43"/>
    </row>
    <row r="44" spans="1:13" s="3" customFormat="1" ht="30" customHeight="1">
      <c r="A44" s="43"/>
      <c r="B44" s="44"/>
      <c r="C44" s="184"/>
      <c r="D44" s="185"/>
      <c r="E44" s="184"/>
      <c r="F44" s="184"/>
      <c r="G44" s="71"/>
      <c r="H44" s="59"/>
      <c r="I44" s="60"/>
      <c r="J44" s="64"/>
      <c r="K44" s="58"/>
      <c r="L44" s="46"/>
      <c r="M44" s="43"/>
    </row>
    <row r="45" spans="1:13" s="3" customFormat="1" ht="30" customHeight="1">
      <c r="A45" s="43"/>
      <c r="B45" s="44"/>
      <c r="C45" s="184"/>
      <c r="D45" s="185"/>
      <c r="E45" s="184"/>
      <c r="F45" s="184"/>
      <c r="G45" s="71"/>
      <c r="H45" s="59"/>
      <c r="I45" s="60"/>
      <c r="J45" s="64"/>
      <c r="K45" s="58"/>
      <c r="L45" s="46"/>
      <c r="M45" s="43"/>
    </row>
    <row r="46" spans="1:13" s="3" customFormat="1" ht="30" customHeight="1" thickBot="1">
      <c r="A46" s="43"/>
      <c r="B46" s="44"/>
      <c r="C46" s="184"/>
      <c r="D46" s="185"/>
      <c r="E46" s="184"/>
      <c r="F46" s="184"/>
      <c r="G46" s="47"/>
      <c r="H46" s="59"/>
      <c r="I46" s="60"/>
      <c r="J46" s="64"/>
      <c r="K46" s="63"/>
      <c r="L46" s="46"/>
      <c r="M46" s="43"/>
    </row>
    <row r="47" spans="1:13" s="3" customFormat="1" ht="30" customHeight="1" thickBot="1">
      <c r="A47" s="43"/>
      <c r="B47" s="44"/>
      <c r="C47" s="184"/>
      <c r="D47" s="185"/>
      <c r="E47" s="184"/>
      <c r="F47" s="184"/>
      <c r="G47" s="65" t="s">
        <v>20</v>
      </c>
      <c r="H47" s="66"/>
      <c r="I47" s="67"/>
      <c r="J47" s="68"/>
      <c r="K47" s="45"/>
      <c r="L47" s="46"/>
      <c r="M47" s="43"/>
    </row>
    <row r="48" spans="1:13" s="3" customFormat="1" thickBot="1">
      <c r="A48" s="43"/>
      <c r="B48" s="44"/>
      <c r="C48" s="184"/>
      <c r="D48" s="185"/>
      <c r="E48" s="185"/>
      <c r="F48" s="185"/>
      <c r="G48" s="184"/>
      <c r="H48" s="184"/>
      <c r="I48" s="187"/>
      <c r="J48" s="188"/>
      <c r="K48" s="189"/>
      <c r="L48" s="46"/>
      <c r="M48" s="43"/>
    </row>
    <row r="49" spans="1:13" s="3" customFormat="1" ht="15.75">
      <c r="A49" s="43"/>
      <c r="B49" s="44"/>
      <c r="C49" s="49"/>
      <c r="D49" s="240"/>
      <c r="E49" s="240"/>
      <c r="F49" s="240"/>
      <c r="G49" s="240"/>
      <c r="H49" s="240"/>
      <c r="I49" s="240"/>
      <c r="J49" s="240"/>
      <c r="K49" s="241"/>
      <c r="L49" s="50"/>
      <c r="M49" s="43"/>
    </row>
    <row r="50" spans="1:13" s="3" customFormat="1" ht="46.5" customHeight="1">
      <c r="A50" s="43"/>
      <c r="B50" s="44"/>
      <c r="C50" s="234" t="s">
        <v>21</v>
      </c>
      <c r="D50" s="235"/>
      <c r="E50" s="235"/>
      <c r="F50" s="235"/>
      <c r="G50" s="235"/>
      <c r="H50" s="238" t="s">
        <v>10</v>
      </c>
      <c r="I50" s="238"/>
      <c r="J50" s="238"/>
      <c r="K50" s="151" t="s">
        <v>22</v>
      </c>
      <c r="L50" s="51"/>
      <c r="M50" s="43"/>
    </row>
    <row r="51" spans="1:13" s="3" customFormat="1" ht="32.25" customHeight="1">
      <c r="A51" s="43"/>
      <c r="B51" s="44"/>
      <c r="C51" s="234" t="s">
        <v>23</v>
      </c>
      <c r="D51" s="235"/>
      <c r="E51" s="235"/>
      <c r="F51" s="235"/>
      <c r="G51" s="235"/>
      <c r="H51" s="239" t="s">
        <v>24</v>
      </c>
      <c r="I51" s="239"/>
      <c r="J51" s="152" t="s">
        <v>25</v>
      </c>
      <c r="K51" s="150" t="s">
        <v>38</v>
      </c>
      <c r="L51" s="51"/>
      <c r="M51" s="43"/>
    </row>
    <row r="52" spans="1:13" s="3" customFormat="1" ht="30" customHeight="1">
      <c r="A52" s="43"/>
      <c r="B52" s="44"/>
      <c r="C52" s="234" t="s">
        <v>26</v>
      </c>
      <c r="D52" s="235"/>
      <c r="E52" s="235"/>
      <c r="F52" s="235"/>
      <c r="G52" s="235"/>
      <c r="H52" s="236" t="s">
        <v>27</v>
      </c>
      <c r="I52" s="237"/>
      <c r="J52" s="152" t="s">
        <v>28</v>
      </c>
      <c r="K52" s="150" t="s">
        <v>38</v>
      </c>
      <c r="L52" s="51"/>
      <c r="M52" s="43"/>
    </row>
    <row r="53" spans="1:13" s="4" customFormat="1" ht="58.5" customHeight="1">
      <c r="A53" s="43"/>
      <c r="B53" s="44"/>
      <c r="C53" s="282" t="s">
        <v>39</v>
      </c>
      <c r="D53" s="283"/>
      <c r="E53" s="283"/>
      <c r="F53" s="283"/>
      <c r="G53" s="283"/>
      <c r="H53" s="284" t="s">
        <v>29</v>
      </c>
      <c r="I53" s="239"/>
      <c r="J53" s="152" t="s">
        <v>30</v>
      </c>
      <c r="K53" s="150" t="s">
        <v>38</v>
      </c>
      <c r="L53" s="46"/>
      <c r="M53" s="43"/>
    </row>
    <row r="54" spans="1:13" ht="39" customHeight="1">
      <c r="A54" s="5"/>
      <c r="B54" s="8"/>
      <c r="C54" s="285" t="s">
        <v>31</v>
      </c>
      <c r="D54" s="286"/>
      <c r="E54" s="286"/>
      <c r="F54" s="286"/>
      <c r="G54" s="286"/>
      <c r="H54" s="239" t="s">
        <v>32</v>
      </c>
      <c r="I54" s="239"/>
      <c r="J54" s="152" t="s">
        <v>33</v>
      </c>
      <c r="K54" s="150" t="s">
        <v>38</v>
      </c>
      <c r="L54" s="9"/>
      <c r="M54" s="5"/>
    </row>
    <row r="55" spans="1:13" ht="47.25" customHeight="1">
      <c r="A55" s="5"/>
      <c r="B55" s="8"/>
      <c r="C55" s="287" t="s">
        <v>34</v>
      </c>
      <c r="D55" s="286"/>
      <c r="E55" s="286"/>
      <c r="F55" s="286"/>
      <c r="G55" s="286"/>
      <c r="H55" s="288"/>
      <c r="I55" s="288"/>
      <c r="J55" s="288"/>
      <c r="K55" s="289"/>
      <c r="L55" s="9"/>
      <c r="M55" s="5"/>
    </row>
    <row r="56" spans="1:13" ht="47.25" customHeight="1">
      <c r="A56" s="5"/>
      <c r="B56" s="8"/>
      <c r="C56" s="153"/>
      <c r="D56" s="153"/>
      <c r="E56" s="153"/>
      <c r="F56" s="153"/>
      <c r="G56" s="153"/>
      <c r="H56" s="153"/>
      <c r="I56" s="153"/>
      <c r="J56" s="153"/>
      <c r="K56" s="153"/>
      <c r="L56" s="9"/>
      <c r="M56" s="5"/>
    </row>
    <row r="57" spans="1:13" ht="47.25" customHeight="1">
      <c r="A57" s="5"/>
      <c r="B57" s="8"/>
      <c r="C57" s="153"/>
      <c r="D57" s="153"/>
      <c r="E57" s="153"/>
      <c r="F57" s="153"/>
      <c r="G57" s="154" t="s">
        <v>40</v>
      </c>
      <c r="H57" s="153"/>
      <c r="I57" s="153"/>
      <c r="J57" s="153"/>
      <c r="K57" s="153"/>
      <c r="L57" s="9"/>
      <c r="M57" s="5"/>
    </row>
    <row r="58" spans="1:13" ht="17.25" thickBot="1">
      <c r="A58" s="5"/>
      <c r="B58" s="192"/>
      <c r="C58" s="193"/>
      <c r="D58" s="193"/>
      <c r="E58" s="194"/>
      <c r="F58" s="193"/>
      <c r="G58" s="195"/>
      <c r="H58" s="193"/>
      <c r="I58" s="193"/>
      <c r="J58" s="193"/>
      <c r="K58" s="193"/>
      <c r="L58" s="196"/>
      <c r="M58" s="5"/>
    </row>
    <row r="59" spans="1:13" ht="17.25" thickTop="1">
      <c r="A59" s="5"/>
      <c r="B59" s="5"/>
      <c r="C59" s="5"/>
      <c r="D59" s="5"/>
      <c r="E59" s="6"/>
      <c r="F59" s="5"/>
      <c r="G59" s="5"/>
      <c r="H59" s="5"/>
      <c r="I59" s="5"/>
      <c r="J59" s="5"/>
      <c r="K59" s="5"/>
      <c r="L59" s="5"/>
      <c r="M59" s="5"/>
    </row>
  </sheetData>
  <mergeCells count="28">
    <mergeCell ref="C53:G53"/>
    <mergeCell ref="H53:I53"/>
    <mergeCell ref="C54:G54"/>
    <mergeCell ref="H54:I54"/>
    <mergeCell ref="C55:G55"/>
    <mergeCell ref="H55:K55"/>
    <mergeCell ref="C50:G50"/>
    <mergeCell ref="H50:J50"/>
    <mergeCell ref="C51:G51"/>
    <mergeCell ref="H51:I51"/>
    <mergeCell ref="C52:G52"/>
    <mergeCell ref="H52:I52"/>
    <mergeCell ref="D49:K49"/>
    <mergeCell ref="C3:K3"/>
    <mergeCell ref="C4:K4"/>
    <mergeCell ref="C5:K6"/>
    <mergeCell ref="C7:K7"/>
    <mergeCell ref="C8:K8"/>
    <mergeCell ref="C9:C10"/>
    <mergeCell ref="D9:D10"/>
    <mergeCell ref="E9:F9"/>
    <mergeCell ref="G9:G10"/>
    <mergeCell ref="H9:H10"/>
    <mergeCell ref="I9:I10"/>
    <mergeCell ref="J9:J10"/>
    <mergeCell ref="K9:K10"/>
    <mergeCell ref="C38:J38"/>
    <mergeCell ref="G40:I40"/>
  </mergeCells>
  <pageMargins left="0.11811023622047245" right="0.11811023622047245" top="0.15748031496062992" bottom="0.15748031496062992" header="0.31496062992125984" footer="0.31496062992125984"/>
  <pageSetup scale="42"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1"/>
  <sheetViews>
    <sheetView showGridLines="0" view="pageLayout" topLeftCell="A79" zoomScale="85" zoomScaleNormal="80" zoomScaleSheetLayoutView="55" zoomScalePageLayoutView="85" workbookViewId="0">
      <selection activeCell="D9" sqref="D9:K10"/>
    </sheetView>
  </sheetViews>
  <sheetFormatPr baseColWidth="10" defaultColWidth="11.42578125" defaultRowHeight="12.75"/>
  <cols>
    <col min="1" max="2" width="3.140625" style="74" customWidth="1"/>
    <col min="3" max="3" width="14.7109375" style="74" customWidth="1"/>
    <col min="4" max="4" width="13" style="74" customWidth="1"/>
    <col min="5" max="11" width="11.42578125" style="74"/>
    <col min="12" max="12" width="12.85546875" style="74" customWidth="1"/>
    <col min="13" max="14" width="11.42578125" style="74"/>
    <col min="15" max="15" width="13" style="74" customWidth="1"/>
    <col min="16" max="17" width="3.140625" style="74" customWidth="1"/>
    <col min="18" max="16384" width="11.42578125" style="74"/>
  </cols>
  <sheetData>
    <row r="1" spans="2:16" ht="13.5" thickBot="1"/>
    <row r="2" spans="2:16" ht="13.5" thickTop="1">
      <c r="B2" s="162"/>
      <c r="C2" s="162" t="s">
        <v>0</v>
      </c>
      <c r="D2" s="163" t="s">
        <v>1</v>
      </c>
      <c r="E2" s="164" t="s">
        <v>2</v>
      </c>
      <c r="F2" s="163">
        <v>1</v>
      </c>
      <c r="G2" s="165"/>
      <c r="H2" s="165"/>
      <c r="I2" s="165"/>
      <c r="J2" s="165"/>
      <c r="K2" s="165"/>
      <c r="L2" s="165"/>
      <c r="M2" s="165"/>
      <c r="N2" s="165"/>
      <c r="O2" s="165"/>
      <c r="P2" s="166"/>
    </row>
    <row r="3" spans="2:16" ht="105.75" customHeight="1">
      <c r="B3" s="167"/>
      <c r="C3" s="290" t="s">
        <v>41</v>
      </c>
      <c r="D3" s="290"/>
      <c r="E3" s="290"/>
      <c r="F3" s="290"/>
      <c r="G3" s="290"/>
      <c r="H3" s="290"/>
      <c r="I3" s="290"/>
      <c r="J3" s="290"/>
      <c r="K3" s="290"/>
      <c r="L3" s="290"/>
      <c r="M3" s="290"/>
      <c r="N3" s="290"/>
      <c r="O3" s="290"/>
      <c r="P3" s="168"/>
    </row>
    <row r="4" spans="2:16" ht="13.5" thickBot="1">
      <c r="B4" s="167"/>
      <c r="P4" s="168"/>
    </row>
    <row r="5" spans="2:16">
      <c r="B5" s="167"/>
      <c r="C5" s="336"/>
      <c r="D5" s="338"/>
      <c r="E5" s="339"/>
      <c r="F5" s="339"/>
      <c r="G5" s="339"/>
      <c r="H5" s="339"/>
      <c r="I5" s="339"/>
      <c r="J5" s="339"/>
      <c r="K5" s="340"/>
      <c r="L5" s="350"/>
      <c r="M5" s="351"/>
      <c r="N5" s="351"/>
      <c r="O5" s="352"/>
      <c r="P5" s="168"/>
    </row>
    <row r="6" spans="2:16">
      <c r="B6" s="167"/>
      <c r="C6" s="337"/>
      <c r="D6" s="293" t="s">
        <v>42</v>
      </c>
      <c r="E6" s="294"/>
      <c r="F6" s="294"/>
      <c r="G6" s="294"/>
      <c r="H6" s="294"/>
      <c r="I6" s="294"/>
      <c r="J6" s="294"/>
      <c r="K6" s="295"/>
      <c r="L6" s="353"/>
      <c r="M6" s="354"/>
      <c r="N6" s="354"/>
      <c r="O6" s="355"/>
      <c r="P6" s="168"/>
    </row>
    <row r="7" spans="2:16" ht="13.5">
      <c r="B7" s="167"/>
      <c r="C7" s="337"/>
      <c r="D7" s="341"/>
      <c r="E7" s="342"/>
      <c r="F7" s="342"/>
      <c r="G7" s="342"/>
      <c r="H7" s="342"/>
      <c r="I7" s="342"/>
      <c r="J7" s="342"/>
      <c r="K7" s="343"/>
      <c r="L7" s="291" t="s">
        <v>43</v>
      </c>
      <c r="M7" s="356"/>
      <c r="N7" s="357"/>
      <c r="O7" s="358"/>
      <c r="P7" s="168"/>
    </row>
    <row r="8" spans="2:16">
      <c r="B8" s="167"/>
      <c r="C8" s="337"/>
      <c r="D8" s="293" t="s">
        <v>44</v>
      </c>
      <c r="E8" s="294"/>
      <c r="F8" s="294"/>
      <c r="G8" s="294"/>
      <c r="H8" s="294"/>
      <c r="I8" s="294"/>
      <c r="J8" s="294"/>
      <c r="K8" s="295"/>
      <c r="L8" s="344"/>
      <c r="M8" s="359"/>
      <c r="N8" s="360"/>
      <c r="O8" s="361"/>
      <c r="P8" s="168"/>
    </row>
    <row r="9" spans="2:16" ht="12.75" customHeight="1">
      <c r="B9" s="167"/>
      <c r="C9" s="337"/>
      <c r="D9" s="296"/>
      <c r="E9" s="297"/>
      <c r="F9" s="297"/>
      <c r="G9" s="297"/>
      <c r="H9" s="297"/>
      <c r="I9" s="297"/>
      <c r="J9" s="297"/>
      <c r="K9" s="298"/>
      <c r="L9" s="291" t="s">
        <v>45</v>
      </c>
      <c r="M9" s="291">
        <v>1</v>
      </c>
      <c r="N9" s="291" t="s">
        <v>46</v>
      </c>
      <c r="O9" s="348">
        <v>1</v>
      </c>
      <c r="P9" s="168"/>
    </row>
    <row r="10" spans="2:16">
      <c r="B10" s="167"/>
      <c r="C10" s="337"/>
      <c r="D10" s="296"/>
      <c r="E10" s="297"/>
      <c r="F10" s="297"/>
      <c r="G10" s="297"/>
      <c r="H10" s="297"/>
      <c r="I10" s="297"/>
      <c r="J10" s="297"/>
      <c r="K10" s="298"/>
      <c r="L10" s="292"/>
      <c r="M10" s="292"/>
      <c r="N10" s="292"/>
      <c r="O10" s="349"/>
      <c r="P10" s="168"/>
    </row>
    <row r="11" spans="2:16">
      <c r="B11" s="167"/>
      <c r="C11" s="337"/>
      <c r="D11" s="293" t="s">
        <v>47</v>
      </c>
      <c r="E11" s="294"/>
      <c r="F11" s="294"/>
      <c r="G11" s="294"/>
      <c r="H11" s="294"/>
      <c r="I11" s="294"/>
      <c r="J11" s="294"/>
      <c r="K11" s="295"/>
      <c r="L11" s="292"/>
      <c r="M11" s="292"/>
      <c r="N11" s="292"/>
      <c r="O11" s="349"/>
      <c r="P11" s="168"/>
    </row>
    <row r="12" spans="2:16" ht="14.25" thickBot="1">
      <c r="B12" s="167"/>
      <c r="C12" s="145"/>
      <c r="D12" s="144"/>
      <c r="E12" s="144"/>
      <c r="F12" s="144"/>
      <c r="G12" s="144"/>
      <c r="H12" s="144"/>
      <c r="I12" s="144"/>
      <c r="J12" s="144"/>
      <c r="K12" s="144"/>
      <c r="L12" s="144"/>
      <c r="M12" s="143"/>
      <c r="N12" s="143"/>
      <c r="O12" s="142"/>
      <c r="P12" s="168"/>
    </row>
    <row r="13" spans="2:16" ht="13.5">
      <c r="B13" s="167"/>
      <c r="C13" s="141"/>
      <c r="D13" s="140"/>
      <c r="E13" s="140"/>
      <c r="F13" s="140"/>
      <c r="G13" s="140"/>
      <c r="H13" s="140"/>
      <c r="I13" s="140"/>
      <c r="J13" s="140"/>
      <c r="K13" s="140"/>
      <c r="L13" s="139" t="s">
        <v>48</v>
      </c>
      <c r="M13" s="138" t="s">
        <v>49</v>
      </c>
      <c r="N13" s="138" t="s">
        <v>50</v>
      </c>
      <c r="O13" s="137" t="s">
        <v>51</v>
      </c>
      <c r="P13" s="168"/>
    </row>
    <row r="14" spans="2:16" ht="13.5">
      <c r="B14" s="167"/>
      <c r="C14" s="83"/>
      <c r="D14" s="169"/>
      <c r="E14" s="169"/>
      <c r="F14" s="169"/>
      <c r="G14" s="169"/>
      <c r="H14" s="169"/>
      <c r="I14" s="169"/>
      <c r="J14" s="169"/>
      <c r="K14" s="169"/>
      <c r="L14" s="170"/>
      <c r="M14" s="136"/>
      <c r="N14" s="136"/>
      <c r="O14" s="135"/>
      <c r="P14" s="168"/>
    </row>
    <row r="15" spans="2:16" ht="18" customHeight="1">
      <c r="B15" s="167"/>
      <c r="C15" s="384" t="s">
        <v>52</v>
      </c>
      <c r="D15" s="385"/>
      <c r="E15" s="385"/>
      <c r="F15" s="385"/>
      <c r="G15" s="169"/>
      <c r="H15" s="169"/>
      <c r="I15" s="169" t="s">
        <v>53</v>
      </c>
      <c r="K15" s="169"/>
      <c r="L15" s="170"/>
      <c r="O15" s="134"/>
      <c r="P15" s="168"/>
    </row>
    <row r="16" spans="2:16" ht="13.5">
      <c r="B16" s="167"/>
      <c r="C16" s="133"/>
      <c r="D16" s="132"/>
      <c r="E16" s="132"/>
      <c r="F16" s="132"/>
      <c r="G16" s="132"/>
      <c r="H16" s="132"/>
      <c r="I16" s="132"/>
      <c r="J16" s="132"/>
      <c r="K16" s="132"/>
      <c r="L16" s="132"/>
      <c r="M16" s="132"/>
      <c r="N16" s="132"/>
      <c r="O16" s="131"/>
      <c r="P16" s="168"/>
    </row>
    <row r="17" spans="2:16" ht="13.5" thickBot="1">
      <c r="B17" s="167"/>
      <c r="C17" s="156"/>
      <c r="D17" s="157"/>
      <c r="E17" s="157"/>
      <c r="F17" s="157"/>
      <c r="G17" s="157"/>
      <c r="H17" s="157"/>
      <c r="I17" s="157"/>
      <c r="J17" s="157"/>
      <c r="K17" s="157"/>
      <c r="L17" s="157"/>
      <c r="M17" s="157"/>
      <c r="N17" s="157"/>
      <c r="O17" s="130"/>
      <c r="P17" s="168"/>
    </row>
    <row r="18" spans="2:16" ht="13.5" thickBot="1">
      <c r="B18" s="167"/>
      <c r="C18" s="91"/>
      <c r="D18" s="90"/>
      <c r="E18" s="90"/>
      <c r="F18" s="90"/>
      <c r="G18" s="90"/>
      <c r="H18" s="90"/>
      <c r="K18" s="90"/>
      <c r="L18" s="90"/>
      <c r="M18" s="90"/>
      <c r="N18" s="90"/>
      <c r="O18" s="89"/>
      <c r="P18" s="168"/>
    </row>
    <row r="19" spans="2:16" ht="13.5">
      <c r="B19" s="167"/>
      <c r="C19" s="306" t="s">
        <v>54</v>
      </c>
      <c r="D19" s="307"/>
      <c r="E19" s="307"/>
      <c r="F19" s="307"/>
      <c r="G19" s="307"/>
      <c r="H19" s="307"/>
      <c r="I19" s="307"/>
      <c r="J19" s="307"/>
      <c r="K19" s="307"/>
      <c r="L19" s="307"/>
      <c r="M19" s="307"/>
      <c r="N19" s="307"/>
      <c r="O19" s="308"/>
      <c r="P19" s="168"/>
    </row>
    <row r="20" spans="2:16" ht="13.5" thickBot="1">
      <c r="B20" s="167"/>
      <c r="C20" s="80"/>
      <c r="O20" s="79"/>
      <c r="P20" s="168"/>
    </row>
    <row r="21" spans="2:16">
      <c r="B21" s="167"/>
      <c r="C21" s="197" t="s">
        <v>55</v>
      </c>
      <c r="D21" s="345" t="s">
        <v>56</v>
      </c>
      <c r="E21" s="346"/>
      <c r="F21" s="346"/>
      <c r="G21" s="346"/>
      <c r="H21" s="346"/>
      <c r="I21" s="346"/>
      <c r="J21" s="346"/>
      <c r="K21" s="346"/>
      <c r="L21" s="347"/>
      <c r="M21" s="304" t="s">
        <v>57</v>
      </c>
      <c r="N21" s="305"/>
      <c r="O21" s="197" t="s">
        <v>12</v>
      </c>
      <c r="P21" s="168"/>
    </row>
    <row r="22" spans="2:16" ht="13.5" thickBot="1">
      <c r="B22" s="167"/>
      <c r="C22" s="129"/>
      <c r="D22" s="322"/>
      <c r="E22" s="365"/>
      <c r="F22" s="365"/>
      <c r="G22" s="365"/>
      <c r="H22" s="365"/>
      <c r="I22" s="365"/>
      <c r="J22" s="365"/>
      <c r="K22" s="365"/>
      <c r="L22" s="323"/>
      <c r="M22" s="322"/>
      <c r="N22" s="323"/>
      <c r="O22" s="128"/>
      <c r="P22" s="168"/>
    </row>
    <row r="23" spans="2:16">
      <c r="B23" s="167"/>
      <c r="C23" s="327" t="s">
        <v>58</v>
      </c>
      <c r="D23" s="328"/>
      <c r="E23" s="328"/>
      <c r="F23" s="328"/>
      <c r="G23" s="328"/>
      <c r="H23" s="328"/>
      <c r="I23" s="328"/>
      <c r="J23" s="328"/>
      <c r="K23" s="328"/>
      <c r="L23" s="328"/>
      <c r="M23" s="328"/>
      <c r="N23" s="328"/>
      <c r="O23" s="329"/>
      <c r="P23" s="168"/>
    </row>
    <row r="24" spans="2:16">
      <c r="B24" s="167"/>
      <c r="C24" s="330"/>
      <c r="D24" s="331"/>
      <c r="E24" s="331"/>
      <c r="F24" s="331"/>
      <c r="G24" s="331"/>
      <c r="H24" s="331"/>
      <c r="I24" s="331"/>
      <c r="J24" s="331"/>
      <c r="K24" s="331"/>
      <c r="L24" s="331"/>
      <c r="M24" s="331"/>
      <c r="N24" s="331"/>
      <c r="O24" s="332"/>
      <c r="P24" s="168"/>
    </row>
    <row r="25" spans="2:16" ht="13.5" thickBot="1">
      <c r="B25" s="167"/>
      <c r="C25" s="333"/>
      <c r="D25" s="334"/>
      <c r="E25" s="334"/>
      <c r="F25" s="334"/>
      <c r="G25" s="334"/>
      <c r="H25" s="334"/>
      <c r="I25" s="334"/>
      <c r="J25" s="334"/>
      <c r="K25" s="334"/>
      <c r="L25" s="334"/>
      <c r="M25" s="334"/>
      <c r="N25" s="334"/>
      <c r="O25" s="335"/>
      <c r="P25" s="168"/>
    </row>
    <row r="26" spans="2:16" ht="13.5">
      <c r="B26" s="167"/>
      <c r="C26" s="324" t="s">
        <v>56</v>
      </c>
      <c r="D26" s="325"/>
      <c r="E26" s="325"/>
      <c r="F26" s="325"/>
      <c r="G26" s="326"/>
      <c r="H26" s="302" t="s">
        <v>59</v>
      </c>
      <c r="I26" s="325"/>
      <c r="J26" s="363" t="s">
        <v>60</v>
      </c>
      <c r="K26" s="364"/>
      <c r="L26" s="114" t="s">
        <v>61</v>
      </c>
      <c r="M26" s="302" t="s">
        <v>62</v>
      </c>
      <c r="N26" s="303"/>
      <c r="O26" s="119" t="s">
        <v>63</v>
      </c>
      <c r="P26" s="168"/>
    </row>
    <row r="27" spans="2:16">
      <c r="B27" s="167"/>
      <c r="C27" s="309"/>
      <c r="D27" s="310"/>
      <c r="E27" s="310"/>
      <c r="F27" s="310"/>
      <c r="G27" s="311"/>
      <c r="H27" s="312"/>
      <c r="I27" s="311"/>
      <c r="J27" s="312"/>
      <c r="K27" s="311"/>
      <c r="L27" s="125"/>
      <c r="M27" s="313"/>
      <c r="N27" s="314"/>
      <c r="O27" s="116"/>
      <c r="P27" s="168"/>
    </row>
    <row r="28" spans="2:16">
      <c r="B28" s="167"/>
      <c r="C28" s="100"/>
      <c r="D28" s="81"/>
      <c r="E28" s="81"/>
      <c r="F28" s="81"/>
      <c r="G28" s="126"/>
      <c r="H28" s="127"/>
      <c r="I28" s="126"/>
      <c r="J28" s="127"/>
      <c r="K28" s="126"/>
      <c r="L28" s="125"/>
      <c r="M28" s="313"/>
      <c r="N28" s="314"/>
      <c r="O28" s="116"/>
      <c r="P28" s="168"/>
    </row>
    <row r="29" spans="2:16" ht="13.5" thickBot="1">
      <c r="B29" s="167"/>
      <c r="C29" s="315"/>
      <c r="D29" s="316"/>
      <c r="E29" s="316"/>
      <c r="F29" s="316"/>
      <c r="G29" s="317"/>
      <c r="H29" s="366"/>
      <c r="I29" s="317"/>
      <c r="J29" s="366"/>
      <c r="K29" s="317"/>
      <c r="L29" s="124"/>
      <c r="M29" s="367"/>
      <c r="N29" s="368"/>
      <c r="O29" s="116"/>
      <c r="P29" s="168"/>
    </row>
    <row r="30" spans="2:16" ht="14.25" thickBot="1">
      <c r="B30" s="167"/>
      <c r="C30" s="299" t="s">
        <v>64</v>
      </c>
      <c r="D30" s="300"/>
      <c r="E30" s="300"/>
      <c r="F30" s="300"/>
      <c r="G30" s="300"/>
      <c r="H30" s="300"/>
      <c r="I30" s="300"/>
      <c r="J30" s="300"/>
      <c r="K30" s="300"/>
      <c r="L30" s="300"/>
      <c r="M30" s="300"/>
      <c r="N30" s="301"/>
      <c r="O30" s="115"/>
      <c r="P30" s="168"/>
    </row>
    <row r="31" spans="2:16" ht="13.5" customHeight="1">
      <c r="B31" s="167"/>
      <c r="C31" s="327" t="s">
        <v>65</v>
      </c>
      <c r="D31" s="328"/>
      <c r="E31" s="328"/>
      <c r="F31" s="328"/>
      <c r="G31" s="328"/>
      <c r="H31" s="328"/>
      <c r="I31" s="328"/>
      <c r="J31" s="328"/>
      <c r="K31" s="328"/>
      <c r="L31" s="328"/>
      <c r="M31" s="328"/>
      <c r="N31" s="328"/>
      <c r="O31" s="329"/>
      <c r="P31" s="168"/>
    </row>
    <row r="32" spans="2:16">
      <c r="B32" s="167"/>
      <c r="C32" s="330"/>
      <c r="D32" s="331"/>
      <c r="E32" s="331"/>
      <c r="F32" s="331"/>
      <c r="G32" s="331"/>
      <c r="H32" s="331"/>
      <c r="I32" s="331"/>
      <c r="J32" s="331"/>
      <c r="K32" s="331"/>
      <c r="L32" s="331"/>
      <c r="M32" s="331"/>
      <c r="N32" s="331"/>
      <c r="O32" s="332"/>
      <c r="P32" s="168"/>
    </row>
    <row r="33" spans="2:16" ht="13.5" thickBot="1">
      <c r="B33" s="167"/>
      <c r="C33" s="333"/>
      <c r="D33" s="334"/>
      <c r="E33" s="334"/>
      <c r="F33" s="334"/>
      <c r="G33" s="334"/>
      <c r="H33" s="334"/>
      <c r="I33" s="334"/>
      <c r="J33" s="334"/>
      <c r="K33" s="334"/>
      <c r="L33" s="334"/>
      <c r="M33" s="334"/>
      <c r="N33" s="334"/>
      <c r="O33" s="335"/>
      <c r="P33" s="168"/>
    </row>
    <row r="34" spans="2:16" ht="13.5">
      <c r="B34" s="167"/>
      <c r="C34" s="324" t="s">
        <v>56</v>
      </c>
      <c r="D34" s="362"/>
      <c r="E34" s="362"/>
      <c r="F34" s="362"/>
      <c r="G34" s="362"/>
      <c r="H34" s="362"/>
      <c r="I34" s="362"/>
      <c r="J34" s="303"/>
      <c r="K34" s="161" t="s">
        <v>57</v>
      </c>
      <c r="L34" s="114" t="s">
        <v>12</v>
      </c>
      <c r="M34" s="302" t="s">
        <v>66</v>
      </c>
      <c r="N34" s="303"/>
      <c r="O34" s="119" t="s">
        <v>63</v>
      </c>
      <c r="P34" s="168"/>
    </row>
    <row r="35" spans="2:16">
      <c r="B35" s="167"/>
      <c r="C35" s="309"/>
      <c r="D35" s="310"/>
      <c r="E35" s="310"/>
      <c r="F35" s="310"/>
      <c r="G35" s="310"/>
      <c r="H35" s="310"/>
      <c r="I35" s="310"/>
      <c r="J35" s="311"/>
      <c r="K35" s="158"/>
      <c r="L35" s="123"/>
      <c r="M35" s="320"/>
      <c r="N35" s="321"/>
      <c r="O35" s="116"/>
      <c r="P35" s="168"/>
    </row>
    <row r="36" spans="2:16" ht="13.5" thickBot="1">
      <c r="B36" s="167"/>
      <c r="C36" s="315"/>
      <c r="D36" s="316"/>
      <c r="E36" s="316"/>
      <c r="F36" s="316"/>
      <c r="G36" s="316"/>
      <c r="H36" s="316"/>
      <c r="I36" s="316"/>
      <c r="J36" s="317"/>
      <c r="K36" s="81"/>
      <c r="L36" s="122"/>
      <c r="M36" s="318"/>
      <c r="N36" s="319"/>
      <c r="O36" s="121"/>
      <c r="P36" s="168"/>
    </row>
    <row r="37" spans="2:16" ht="14.25" thickBot="1">
      <c r="B37" s="167"/>
      <c r="C37" s="299" t="s">
        <v>64</v>
      </c>
      <c r="D37" s="300"/>
      <c r="E37" s="300"/>
      <c r="F37" s="300"/>
      <c r="G37" s="300"/>
      <c r="H37" s="300"/>
      <c r="I37" s="300"/>
      <c r="J37" s="300"/>
      <c r="K37" s="300"/>
      <c r="L37" s="300"/>
      <c r="M37" s="300"/>
      <c r="N37" s="301"/>
      <c r="O37" s="104">
        <v>0</v>
      </c>
      <c r="P37" s="168"/>
    </row>
    <row r="38" spans="2:16">
      <c r="B38" s="167"/>
      <c r="C38" s="327" t="s">
        <v>67</v>
      </c>
      <c r="D38" s="328"/>
      <c r="E38" s="328"/>
      <c r="F38" s="328"/>
      <c r="G38" s="328"/>
      <c r="H38" s="328"/>
      <c r="I38" s="328"/>
      <c r="J38" s="328"/>
      <c r="K38" s="328"/>
      <c r="L38" s="328"/>
      <c r="M38" s="328"/>
      <c r="N38" s="328"/>
      <c r="O38" s="329"/>
      <c r="P38" s="168"/>
    </row>
    <row r="39" spans="2:16">
      <c r="B39" s="167"/>
      <c r="C39" s="330"/>
      <c r="D39" s="331"/>
      <c r="E39" s="331"/>
      <c r="F39" s="331"/>
      <c r="G39" s="331"/>
      <c r="H39" s="331"/>
      <c r="I39" s="331"/>
      <c r="J39" s="331"/>
      <c r="K39" s="331"/>
      <c r="L39" s="331"/>
      <c r="M39" s="331"/>
      <c r="N39" s="331"/>
      <c r="O39" s="332"/>
      <c r="P39" s="168"/>
    </row>
    <row r="40" spans="2:16" ht="13.5" thickBot="1">
      <c r="B40" s="167"/>
      <c r="C40" s="333"/>
      <c r="D40" s="334"/>
      <c r="E40" s="334"/>
      <c r="F40" s="334"/>
      <c r="G40" s="334"/>
      <c r="H40" s="334"/>
      <c r="I40" s="334"/>
      <c r="J40" s="334"/>
      <c r="K40" s="334"/>
      <c r="L40" s="334"/>
      <c r="M40" s="334"/>
      <c r="N40" s="334"/>
      <c r="O40" s="335"/>
      <c r="P40" s="168"/>
    </row>
    <row r="41" spans="2:16" ht="13.5">
      <c r="B41" s="167"/>
      <c r="C41" s="324" t="s">
        <v>68</v>
      </c>
      <c r="D41" s="362"/>
      <c r="E41" s="362"/>
      <c r="F41" s="362"/>
      <c r="G41" s="362"/>
      <c r="H41" s="362"/>
      <c r="I41" s="362"/>
      <c r="J41" s="114" t="s">
        <v>69</v>
      </c>
      <c r="K41" s="159" t="s">
        <v>70</v>
      </c>
      <c r="L41" s="120" t="s">
        <v>71</v>
      </c>
      <c r="M41" s="302" t="s">
        <v>72</v>
      </c>
      <c r="N41" s="303"/>
      <c r="O41" s="119" t="s">
        <v>63</v>
      </c>
      <c r="P41" s="168"/>
    </row>
    <row r="42" spans="2:16">
      <c r="B42" s="167"/>
      <c r="C42" s="309"/>
      <c r="D42" s="310"/>
      <c r="E42" s="310"/>
      <c r="F42" s="310"/>
      <c r="G42" s="310"/>
      <c r="H42" s="310"/>
      <c r="I42" s="310"/>
      <c r="J42" s="117"/>
      <c r="K42" s="118"/>
      <c r="L42" s="117"/>
      <c r="M42" s="374"/>
      <c r="N42" s="375"/>
      <c r="O42" s="116"/>
      <c r="P42" s="168"/>
    </row>
    <row r="43" spans="2:16" ht="13.5" thickBot="1">
      <c r="B43" s="167"/>
      <c r="C43" s="315"/>
      <c r="D43" s="316"/>
      <c r="E43" s="316"/>
      <c r="F43" s="316"/>
      <c r="G43" s="316"/>
      <c r="H43" s="316"/>
      <c r="I43" s="316"/>
      <c r="J43" s="106"/>
      <c r="K43" s="75"/>
      <c r="L43" s="106"/>
      <c r="M43" s="318"/>
      <c r="N43" s="319"/>
      <c r="O43" s="105"/>
      <c r="P43" s="168"/>
    </row>
    <row r="44" spans="2:16" ht="14.25" thickBot="1">
      <c r="B44" s="167"/>
      <c r="C44" s="299" t="s">
        <v>64</v>
      </c>
      <c r="D44" s="300"/>
      <c r="E44" s="300"/>
      <c r="F44" s="300"/>
      <c r="G44" s="300"/>
      <c r="H44" s="300"/>
      <c r="I44" s="300"/>
      <c r="J44" s="300"/>
      <c r="K44" s="300"/>
      <c r="L44" s="300"/>
      <c r="M44" s="300"/>
      <c r="N44" s="301"/>
      <c r="O44" s="115"/>
      <c r="P44" s="168"/>
    </row>
    <row r="45" spans="2:16">
      <c r="B45" s="167"/>
      <c r="C45" s="327" t="s">
        <v>73</v>
      </c>
      <c r="D45" s="328"/>
      <c r="E45" s="328"/>
      <c r="F45" s="328"/>
      <c r="G45" s="328"/>
      <c r="H45" s="328"/>
      <c r="I45" s="328"/>
      <c r="J45" s="328"/>
      <c r="K45" s="328"/>
      <c r="L45" s="328"/>
      <c r="M45" s="328"/>
      <c r="N45" s="328"/>
      <c r="O45" s="329"/>
      <c r="P45" s="168"/>
    </row>
    <row r="46" spans="2:16">
      <c r="B46" s="167"/>
      <c r="C46" s="330"/>
      <c r="D46" s="331"/>
      <c r="E46" s="331"/>
      <c r="F46" s="331"/>
      <c r="G46" s="331"/>
      <c r="H46" s="331"/>
      <c r="I46" s="331"/>
      <c r="J46" s="331"/>
      <c r="K46" s="331"/>
      <c r="L46" s="331"/>
      <c r="M46" s="331"/>
      <c r="N46" s="331"/>
      <c r="O46" s="332"/>
      <c r="P46" s="168"/>
    </row>
    <row r="47" spans="2:16" ht="13.5" thickBot="1">
      <c r="B47" s="167"/>
      <c r="C47" s="333"/>
      <c r="D47" s="334"/>
      <c r="E47" s="334"/>
      <c r="F47" s="334"/>
      <c r="G47" s="334"/>
      <c r="H47" s="334"/>
      <c r="I47" s="334"/>
      <c r="J47" s="334"/>
      <c r="K47" s="334"/>
      <c r="L47" s="334"/>
      <c r="M47" s="334"/>
      <c r="N47" s="334"/>
      <c r="O47" s="335"/>
      <c r="P47" s="168"/>
    </row>
    <row r="48" spans="2:16" ht="13.5">
      <c r="B48" s="167"/>
      <c r="C48" s="324" t="s">
        <v>74</v>
      </c>
      <c r="D48" s="362"/>
      <c r="E48" s="362"/>
      <c r="F48" s="362"/>
      <c r="G48" s="362"/>
      <c r="H48" s="362"/>
      <c r="I48" s="362"/>
      <c r="J48" s="114" t="s">
        <v>75</v>
      </c>
      <c r="K48" s="113" t="s">
        <v>76</v>
      </c>
      <c r="L48" s="102" t="s">
        <v>77</v>
      </c>
      <c r="M48" s="372" t="s">
        <v>62</v>
      </c>
      <c r="N48" s="373"/>
      <c r="O48" s="101" t="s">
        <v>63</v>
      </c>
      <c r="P48" s="168"/>
    </row>
    <row r="49" spans="2:16">
      <c r="B49" s="167"/>
      <c r="C49" s="112"/>
      <c r="D49" s="111"/>
      <c r="E49" s="111"/>
      <c r="F49" s="111"/>
      <c r="G49" s="111"/>
      <c r="H49" s="111"/>
      <c r="I49" s="111"/>
      <c r="J49" s="110"/>
      <c r="K49" s="109"/>
      <c r="L49" s="108"/>
      <c r="M49" s="376"/>
      <c r="N49" s="377"/>
      <c r="O49" s="107"/>
      <c r="P49" s="168"/>
    </row>
    <row r="50" spans="2:16">
      <c r="B50" s="167"/>
      <c r="C50" s="112"/>
      <c r="D50" s="111"/>
      <c r="E50" s="111"/>
      <c r="F50" s="111"/>
      <c r="G50" s="111"/>
      <c r="H50" s="111"/>
      <c r="I50" s="111"/>
      <c r="J50" s="110"/>
      <c r="K50" s="109"/>
      <c r="L50" s="108"/>
      <c r="M50" s="376"/>
      <c r="N50" s="377"/>
      <c r="O50" s="107"/>
      <c r="P50" s="168"/>
    </row>
    <row r="51" spans="2:16">
      <c r="B51" s="167"/>
      <c r="C51" s="112"/>
      <c r="D51" s="111"/>
      <c r="E51" s="111"/>
      <c r="F51" s="111"/>
      <c r="G51" s="111"/>
      <c r="H51" s="111"/>
      <c r="I51" s="111"/>
      <c r="J51" s="110"/>
      <c r="K51" s="109"/>
      <c r="L51" s="108"/>
      <c r="M51" s="374"/>
      <c r="N51" s="375"/>
      <c r="O51" s="107"/>
      <c r="P51" s="168"/>
    </row>
    <row r="52" spans="2:16" ht="13.5" thickBot="1">
      <c r="B52" s="167"/>
      <c r="C52" s="315"/>
      <c r="D52" s="316"/>
      <c r="E52" s="316"/>
      <c r="F52" s="316"/>
      <c r="G52" s="316"/>
      <c r="H52" s="316"/>
      <c r="I52" s="316"/>
      <c r="J52" s="106"/>
      <c r="K52" s="75"/>
      <c r="L52" s="106"/>
      <c r="M52" s="318"/>
      <c r="N52" s="319"/>
      <c r="O52" s="105"/>
      <c r="P52" s="168"/>
    </row>
    <row r="53" spans="2:16" ht="14.25" thickBot="1">
      <c r="B53" s="167"/>
      <c r="C53" s="299" t="s">
        <v>64</v>
      </c>
      <c r="D53" s="300"/>
      <c r="E53" s="300"/>
      <c r="F53" s="300"/>
      <c r="G53" s="300"/>
      <c r="H53" s="300"/>
      <c r="I53" s="300"/>
      <c r="J53" s="300"/>
      <c r="K53" s="300"/>
      <c r="L53" s="300"/>
      <c r="M53" s="300"/>
      <c r="N53" s="301"/>
      <c r="O53" s="104"/>
      <c r="P53" s="168"/>
    </row>
    <row r="54" spans="2:16" ht="13.5" thickBot="1">
      <c r="B54" s="167"/>
      <c r="C54" s="80"/>
      <c r="O54" s="79"/>
      <c r="P54" s="168"/>
    </row>
    <row r="55" spans="2:16" ht="13.5" thickBot="1">
      <c r="B55" s="167"/>
      <c r="C55" s="369" t="s">
        <v>78</v>
      </c>
      <c r="D55" s="370"/>
      <c r="E55" s="370"/>
      <c r="F55" s="370"/>
      <c r="G55" s="370"/>
      <c r="H55" s="370"/>
      <c r="I55" s="370"/>
      <c r="J55" s="370"/>
      <c r="K55" s="370"/>
      <c r="L55" s="370"/>
      <c r="M55" s="370"/>
      <c r="N55" s="371"/>
      <c r="O55" s="103"/>
      <c r="P55" s="168"/>
    </row>
    <row r="56" spans="2:16">
      <c r="B56" s="167"/>
      <c r="C56" s="327" t="s">
        <v>79</v>
      </c>
      <c r="D56" s="328"/>
      <c r="E56" s="328"/>
      <c r="F56" s="328"/>
      <c r="G56" s="328"/>
      <c r="H56" s="328"/>
      <c r="I56" s="328"/>
      <c r="J56" s="328"/>
      <c r="K56" s="328"/>
      <c r="L56" s="328"/>
      <c r="M56" s="328"/>
      <c r="N56" s="328"/>
      <c r="O56" s="329"/>
      <c r="P56" s="168"/>
    </row>
    <row r="57" spans="2:16">
      <c r="B57" s="167"/>
      <c r="C57" s="330"/>
      <c r="D57" s="331"/>
      <c r="E57" s="331"/>
      <c r="F57" s="331"/>
      <c r="G57" s="331"/>
      <c r="H57" s="331"/>
      <c r="I57" s="331"/>
      <c r="J57" s="331"/>
      <c r="K57" s="331"/>
      <c r="L57" s="331"/>
      <c r="M57" s="331"/>
      <c r="N57" s="331"/>
      <c r="O57" s="332"/>
      <c r="P57" s="168"/>
    </row>
    <row r="58" spans="2:16" ht="13.5" thickBot="1">
      <c r="B58" s="167"/>
      <c r="C58" s="333"/>
      <c r="D58" s="334"/>
      <c r="E58" s="334"/>
      <c r="F58" s="334"/>
      <c r="G58" s="334"/>
      <c r="H58" s="334"/>
      <c r="I58" s="334"/>
      <c r="J58" s="334"/>
      <c r="K58" s="334"/>
      <c r="L58" s="334"/>
      <c r="M58" s="334"/>
      <c r="N58" s="334"/>
      <c r="O58" s="335"/>
      <c r="P58" s="168"/>
    </row>
    <row r="59" spans="2:16" ht="13.5">
      <c r="B59" s="167"/>
      <c r="C59" s="324" t="s">
        <v>80</v>
      </c>
      <c r="D59" s="362"/>
      <c r="E59" s="362"/>
      <c r="F59" s="362"/>
      <c r="G59" s="362"/>
      <c r="H59" s="362"/>
      <c r="I59" s="362"/>
      <c r="J59" s="159"/>
      <c r="K59" s="160"/>
      <c r="L59" s="102" t="s">
        <v>81</v>
      </c>
      <c r="M59" s="372" t="s">
        <v>82</v>
      </c>
      <c r="N59" s="373"/>
      <c r="O59" s="101"/>
      <c r="P59" s="168"/>
    </row>
    <row r="60" spans="2:16">
      <c r="B60" s="167"/>
      <c r="C60" s="309" t="s">
        <v>24</v>
      </c>
      <c r="D60" s="310"/>
      <c r="E60" s="310"/>
      <c r="F60" s="310"/>
      <c r="G60" s="310"/>
      <c r="H60" s="310"/>
      <c r="I60" s="310"/>
      <c r="J60" s="99"/>
      <c r="K60" s="98"/>
      <c r="L60" s="95"/>
      <c r="M60" s="392"/>
      <c r="N60" s="393"/>
      <c r="O60" s="94"/>
      <c r="P60" s="168"/>
    </row>
    <row r="61" spans="2:16">
      <c r="B61" s="167"/>
      <c r="C61" s="100" t="s">
        <v>83</v>
      </c>
      <c r="D61" s="81"/>
      <c r="E61" s="81"/>
      <c r="F61" s="81"/>
      <c r="G61" s="81"/>
      <c r="H61" s="81"/>
      <c r="I61" s="81"/>
      <c r="J61" s="99"/>
      <c r="K61" s="98"/>
      <c r="L61" s="95"/>
      <c r="M61" s="392"/>
      <c r="N61" s="393"/>
      <c r="O61" s="94"/>
      <c r="P61" s="168"/>
    </row>
    <row r="62" spans="2:16" ht="13.5" thickBot="1">
      <c r="B62" s="167"/>
      <c r="C62" s="156" t="s">
        <v>84</v>
      </c>
      <c r="D62" s="157"/>
      <c r="E62" s="157"/>
      <c r="F62" s="157"/>
      <c r="G62" s="157"/>
      <c r="H62" s="157"/>
      <c r="I62" s="157"/>
      <c r="J62" s="97"/>
      <c r="K62" s="96"/>
      <c r="L62" s="95"/>
      <c r="M62" s="394"/>
      <c r="N62" s="395"/>
      <c r="O62" s="94"/>
      <c r="P62" s="168"/>
    </row>
    <row r="63" spans="2:16" ht="14.25" thickBot="1">
      <c r="B63" s="167"/>
      <c r="C63" s="299" t="s">
        <v>64</v>
      </c>
      <c r="D63" s="300"/>
      <c r="E63" s="300"/>
      <c r="F63" s="300"/>
      <c r="G63" s="300"/>
      <c r="H63" s="300"/>
      <c r="I63" s="300"/>
      <c r="J63" s="300"/>
      <c r="K63" s="300"/>
      <c r="L63" s="300"/>
      <c r="M63" s="300"/>
      <c r="N63" s="301"/>
      <c r="O63" s="93"/>
      <c r="P63" s="168"/>
    </row>
    <row r="64" spans="2:16" ht="13.5" thickBot="1">
      <c r="B64" s="167"/>
      <c r="C64" s="80"/>
      <c r="O64" s="79"/>
      <c r="P64" s="168"/>
    </row>
    <row r="65" spans="2:16" ht="13.5" thickBot="1">
      <c r="B65" s="167"/>
      <c r="C65" s="369" t="s">
        <v>85</v>
      </c>
      <c r="D65" s="370"/>
      <c r="E65" s="370"/>
      <c r="F65" s="370"/>
      <c r="G65" s="370"/>
      <c r="H65" s="370"/>
      <c r="I65" s="370"/>
      <c r="J65" s="370"/>
      <c r="K65" s="370"/>
      <c r="L65" s="370"/>
      <c r="M65" s="370"/>
      <c r="N65" s="371"/>
      <c r="O65" s="92"/>
      <c r="P65" s="168"/>
    </row>
    <row r="66" spans="2:16">
      <c r="B66" s="167"/>
      <c r="C66" s="91"/>
      <c r="D66" s="90"/>
      <c r="E66" s="90"/>
      <c r="F66" s="90"/>
      <c r="G66" s="90"/>
      <c r="H66" s="90"/>
      <c r="I66" s="90"/>
      <c r="J66" s="90"/>
      <c r="K66" s="90"/>
      <c r="L66" s="90"/>
      <c r="M66" s="90"/>
      <c r="N66" s="90"/>
      <c r="O66" s="89"/>
      <c r="P66" s="168"/>
    </row>
    <row r="67" spans="2:16">
      <c r="B67" s="167"/>
      <c r="C67" s="80"/>
      <c r="O67" s="79"/>
      <c r="P67" s="168"/>
    </row>
    <row r="68" spans="2:16">
      <c r="B68" s="167"/>
      <c r="C68" s="80"/>
      <c r="O68" s="79"/>
      <c r="P68" s="168"/>
    </row>
    <row r="69" spans="2:16">
      <c r="B69" s="167"/>
      <c r="C69" s="80"/>
      <c r="H69" s="82" t="s">
        <v>86</v>
      </c>
      <c r="I69" s="82"/>
      <c r="J69" s="82"/>
      <c r="K69" s="82"/>
      <c r="O69" s="79"/>
      <c r="P69" s="168"/>
    </row>
    <row r="70" spans="2:16" ht="13.5">
      <c r="B70" s="167"/>
      <c r="C70" s="88"/>
      <c r="D70" s="171"/>
      <c r="E70" s="171"/>
      <c r="F70" s="171"/>
      <c r="G70" s="171"/>
      <c r="H70" s="82" t="s">
        <v>87</v>
      </c>
      <c r="I70" s="171"/>
      <c r="J70" s="171"/>
      <c r="K70" s="171"/>
      <c r="L70" s="171"/>
      <c r="M70" s="171"/>
      <c r="N70" s="171"/>
      <c r="O70" s="87"/>
      <c r="P70" s="168"/>
    </row>
    <row r="71" spans="2:16" ht="13.5">
      <c r="B71" s="167"/>
      <c r="C71" s="88"/>
      <c r="D71" s="171"/>
      <c r="E71" s="171"/>
      <c r="F71" s="171"/>
      <c r="G71" s="171"/>
      <c r="H71" s="82" t="s">
        <v>88</v>
      </c>
      <c r="K71" s="171"/>
      <c r="L71" s="171"/>
      <c r="M71" s="171"/>
      <c r="N71" s="171"/>
      <c r="O71" s="87"/>
      <c r="P71" s="168"/>
    </row>
    <row r="72" spans="2:16">
      <c r="B72" s="167"/>
      <c r="C72" s="83"/>
      <c r="D72" s="172"/>
      <c r="E72" s="172"/>
      <c r="F72" s="172"/>
      <c r="G72" s="172"/>
      <c r="H72" s="82" t="s">
        <v>89</v>
      </c>
      <c r="I72" s="172"/>
      <c r="J72" s="172"/>
      <c r="K72" s="172"/>
      <c r="L72" s="172"/>
      <c r="M72" s="172"/>
      <c r="N72" s="172"/>
      <c r="O72" s="77"/>
      <c r="P72" s="168"/>
    </row>
    <row r="73" spans="2:16">
      <c r="B73" s="167"/>
      <c r="C73" s="80"/>
      <c r="H73" s="74" t="s">
        <v>90</v>
      </c>
      <c r="O73" s="79"/>
      <c r="P73" s="168"/>
    </row>
    <row r="74" spans="2:16" ht="13.5">
      <c r="B74" s="167"/>
      <c r="C74" s="86" t="s">
        <v>91</v>
      </c>
      <c r="D74" s="155"/>
      <c r="E74" s="155"/>
      <c r="F74" s="155"/>
      <c r="G74" s="155"/>
      <c r="H74" s="155"/>
      <c r="I74" s="155"/>
      <c r="J74" s="155"/>
      <c r="K74" s="155"/>
      <c r="L74" s="155"/>
      <c r="M74" s="155"/>
      <c r="N74" s="155"/>
      <c r="O74" s="85"/>
      <c r="P74" s="168"/>
    </row>
    <row r="75" spans="2:16">
      <c r="B75" s="167"/>
      <c r="C75" s="389"/>
      <c r="D75" s="390"/>
      <c r="E75" s="390"/>
      <c r="F75" s="390"/>
      <c r="G75" s="390"/>
      <c r="H75" s="390"/>
      <c r="I75" s="390"/>
      <c r="J75" s="390"/>
      <c r="K75" s="390"/>
      <c r="L75" s="390"/>
      <c r="M75" s="390"/>
      <c r="N75" s="390"/>
      <c r="O75" s="391"/>
      <c r="P75" s="168"/>
    </row>
    <row r="76" spans="2:16">
      <c r="B76" s="167"/>
      <c r="C76" s="389"/>
      <c r="D76" s="390"/>
      <c r="E76" s="390"/>
      <c r="F76" s="390"/>
      <c r="G76" s="390"/>
      <c r="H76" s="390"/>
      <c r="I76" s="390"/>
      <c r="J76" s="390"/>
      <c r="K76" s="390"/>
      <c r="L76" s="390"/>
      <c r="M76" s="390"/>
      <c r="N76" s="390"/>
      <c r="O76" s="391"/>
      <c r="P76" s="168"/>
    </row>
    <row r="77" spans="2:16">
      <c r="B77" s="167"/>
      <c r="C77" s="83"/>
      <c r="D77" s="172"/>
      <c r="E77" s="172"/>
      <c r="F77" s="172"/>
      <c r="G77" s="172"/>
      <c r="H77" s="172"/>
      <c r="I77" s="172"/>
      <c r="J77" s="172"/>
      <c r="K77" s="172"/>
      <c r="L77" s="172"/>
      <c r="M77" s="172"/>
      <c r="N77" s="172"/>
      <c r="O77" s="77"/>
      <c r="P77" s="168"/>
    </row>
    <row r="78" spans="2:16">
      <c r="B78" s="167"/>
      <c r="C78" s="84" t="s">
        <v>92</v>
      </c>
      <c r="D78" s="172"/>
      <c r="E78" s="172"/>
      <c r="F78" s="172"/>
      <c r="G78" s="172"/>
      <c r="H78" s="172"/>
      <c r="I78" s="172"/>
      <c r="J78" s="172"/>
      <c r="K78" s="172"/>
      <c r="L78" s="172"/>
      <c r="M78" s="172"/>
      <c r="N78" s="172"/>
      <c r="O78" s="77"/>
      <c r="P78" s="168"/>
    </row>
    <row r="79" spans="2:16" ht="12.75" customHeight="1">
      <c r="B79" s="167"/>
      <c r="C79" s="386" t="s">
        <v>93</v>
      </c>
      <c r="D79" s="387"/>
      <c r="E79" s="387"/>
      <c r="F79" s="387"/>
      <c r="G79" s="387"/>
      <c r="H79" s="387"/>
      <c r="I79" s="387"/>
      <c r="J79" s="387"/>
      <c r="K79" s="387"/>
      <c r="L79" s="387"/>
      <c r="M79" s="387"/>
      <c r="N79" s="387"/>
      <c r="O79" s="388"/>
      <c r="P79" s="168"/>
    </row>
    <row r="80" spans="2:16">
      <c r="B80" s="167"/>
      <c r="C80" s="386"/>
      <c r="D80" s="387"/>
      <c r="E80" s="387"/>
      <c r="F80" s="387"/>
      <c r="G80" s="387"/>
      <c r="H80" s="387"/>
      <c r="I80" s="387"/>
      <c r="J80" s="387"/>
      <c r="K80" s="387"/>
      <c r="L80" s="387"/>
      <c r="M80" s="387"/>
      <c r="N80" s="387"/>
      <c r="O80" s="388"/>
      <c r="P80" s="168"/>
    </row>
    <row r="81" spans="2:16" ht="12.95" customHeight="1">
      <c r="B81" s="167"/>
      <c r="C81" s="386" t="s">
        <v>94</v>
      </c>
      <c r="D81" s="387"/>
      <c r="E81" s="387"/>
      <c r="F81" s="387"/>
      <c r="G81" s="387"/>
      <c r="H81" s="387"/>
      <c r="I81" s="387"/>
      <c r="J81" s="387"/>
      <c r="K81" s="387"/>
      <c r="L81" s="387"/>
      <c r="M81" s="387"/>
      <c r="N81" s="387"/>
      <c r="O81" s="388"/>
      <c r="P81" s="168"/>
    </row>
    <row r="82" spans="2:16">
      <c r="B82" s="167"/>
      <c r="C82" s="386"/>
      <c r="D82" s="387"/>
      <c r="E82" s="387"/>
      <c r="F82" s="387"/>
      <c r="G82" s="387"/>
      <c r="H82" s="387"/>
      <c r="I82" s="387"/>
      <c r="J82" s="387"/>
      <c r="K82" s="387"/>
      <c r="L82" s="387"/>
      <c r="M82" s="387"/>
      <c r="N82" s="387"/>
      <c r="O82" s="388"/>
      <c r="P82" s="168"/>
    </row>
    <row r="83" spans="2:16">
      <c r="B83" s="167"/>
      <c r="C83" s="83"/>
      <c r="D83" s="172"/>
      <c r="E83" s="172"/>
      <c r="F83" s="172"/>
      <c r="G83" s="172"/>
      <c r="H83" s="172"/>
      <c r="I83" s="172"/>
      <c r="J83" s="172"/>
      <c r="K83" s="172"/>
      <c r="L83" s="172"/>
      <c r="M83" s="172"/>
      <c r="N83" s="172"/>
      <c r="O83" s="77"/>
      <c r="P83" s="168"/>
    </row>
    <row r="84" spans="2:16">
      <c r="B84" s="167"/>
      <c r="C84" s="80"/>
      <c r="H84" s="82" t="s">
        <v>86</v>
      </c>
      <c r="O84" s="79"/>
      <c r="P84" s="168"/>
    </row>
    <row r="85" spans="2:16">
      <c r="B85" s="167"/>
      <c r="C85" s="80"/>
      <c r="H85" s="74" t="s">
        <v>87</v>
      </c>
      <c r="I85" s="81"/>
      <c r="J85" s="81"/>
      <c r="K85" s="81"/>
      <c r="O85" s="79"/>
      <c r="P85" s="168"/>
    </row>
    <row r="86" spans="2:16">
      <c r="B86" s="167"/>
      <c r="C86" s="80"/>
      <c r="H86" s="74" t="s">
        <v>95</v>
      </c>
      <c r="I86" s="173"/>
      <c r="J86" s="173"/>
      <c r="K86" s="173"/>
      <c r="O86" s="79"/>
      <c r="P86" s="168"/>
    </row>
    <row r="87" spans="2:16">
      <c r="B87" s="167"/>
      <c r="C87" s="78"/>
      <c r="D87" s="172"/>
      <c r="E87" s="172"/>
      <c r="F87" s="172"/>
      <c r="G87" s="172"/>
      <c r="H87" s="74" t="s">
        <v>89</v>
      </c>
      <c r="L87" s="172"/>
      <c r="M87" s="172"/>
      <c r="N87" s="172"/>
      <c r="O87" s="77"/>
      <c r="P87" s="168"/>
    </row>
    <row r="88" spans="2:16" ht="17.25" customHeight="1">
      <c r="B88" s="167"/>
      <c r="C88" s="76"/>
      <c r="D88" s="174"/>
      <c r="E88" s="174"/>
      <c r="K88" s="378"/>
      <c r="L88" s="378"/>
      <c r="M88" s="378"/>
      <c r="N88" s="378"/>
      <c r="O88" s="379"/>
      <c r="P88" s="168"/>
    </row>
    <row r="89" spans="2:16" ht="18.75" customHeight="1" thickBot="1">
      <c r="B89" s="167"/>
      <c r="C89" s="382"/>
      <c r="D89" s="383"/>
      <c r="E89" s="383"/>
      <c r="F89" s="75"/>
      <c r="G89" s="75"/>
      <c r="H89" s="75"/>
      <c r="I89" s="75"/>
      <c r="J89" s="75"/>
      <c r="K89" s="380"/>
      <c r="L89" s="380"/>
      <c r="M89" s="380"/>
      <c r="N89" s="380"/>
      <c r="O89" s="381"/>
      <c r="P89" s="168"/>
    </row>
    <row r="90" spans="2:16" ht="13.5" thickBot="1">
      <c r="B90" s="175"/>
      <c r="C90" s="176"/>
      <c r="D90" s="176"/>
      <c r="E90" s="176"/>
      <c r="F90" s="176"/>
      <c r="G90" s="176"/>
      <c r="H90" s="176"/>
      <c r="I90" s="176"/>
      <c r="J90" s="176"/>
      <c r="K90" s="176"/>
      <c r="L90" s="176"/>
      <c r="M90" s="176"/>
      <c r="N90" s="176"/>
      <c r="O90" s="176"/>
      <c r="P90" s="177"/>
    </row>
    <row r="91" spans="2:16" ht="13.5" thickTop="1"/>
  </sheetData>
  <mergeCells count="77">
    <mergeCell ref="K88:O89"/>
    <mergeCell ref="C89:E89"/>
    <mergeCell ref="C15:F15"/>
    <mergeCell ref="C79:O80"/>
    <mergeCell ref="C75:O75"/>
    <mergeCell ref="C76:O76"/>
    <mergeCell ref="C60:I60"/>
    <mergeCell ref="M60:N60"/>
    <mergeCell ref="M61:N61"/>
    <mergeCell ref="M62:N62"/>
    <mergeCell ref="C63:N63"/>
    <mergeCell ref="C65:N65"/>
    <mergeCell ref="C81:O82"/>
    <mergeCell ref="C52:I52"/>
    <mergeCell ref="M52:N52"/>
    <mergeCell ref="C53:N53"/>
    <mergeCell ref="C30:N30"/>
    <mergeCell ref="C55:N55"/>
    <mergeCell ref="C59:I59"/>
    <mergeCell ref="M59:N59"/>
    <mergeCell ref="M51:N51"/>
    <mergeCell ref="C41:I41"/>
    <mergeCell ref="M41:N41"/>
    <mergeCell ref="C42:I42"/>
    <mergeCell ref="M42:N42"/>
    <mergeCell ref="C43:I43"/>
    <mergeCell ref="M43:N43"/>
    <mergeCell ref="C44:N44"/>
    <mergeCell ref="C48:I48"/>
    <mergeCell ref="M48:N48"/>
    <mergeCell ref="M49:N49"/>
    <mergeCell ref="M50:N50"/>
    <mergeCell ref="J26:K26"/>
    <mergeCell ref="M26:N26"/>
    <mergeCell ref="D22:L22"/>
    <mergeCell ref="C23:O25"/>
    <mergeCell ref="C29:G29"/>
    <mergeCell ref="H29:I29"/>
    <mergeCell ref="J29:K29"/>
    <mergeCell ref="M29:N29"/>
    <mergeCell ref="C38:O40"/>
    <mergeCell ref="C45:O47"/>
    <mergeCell ref="C56:O58"/>
    <mergeCell ref="C5:C11"/>
    <mergeCell ref="D5:K5"/>
    <mergeCell ref="D6:K6"/>
    <mergeCell ref="D7:K7"/>
    <mergeCell ref="L7:L8"/>
    <mergeCell ref="D21:L21"/>
    <mergeCell ref="C31:O33"/>
    <mergeCell ref="O9:O11"/>
    <mergeCell ref="L5:O6"/>
    <mergeCell ref="M7:O8"/>
    <mergeCell ref="D8:K8"/>
    <mergeCell ref="L9:L11"/>
    <mergeCell ref="C34:J34"/>
    <mergeCell ref="C37:N37"/>
    <mergeCell ref="M34:N34"/>
    <mergeCell ref="M21:N21"/>
    <mergeCell ref="C19:O19"/>
    <mergeCell ref="C27:G27"/>
    <mergeCell ref="H27:I27"/>
    <mergeCell ref="J27:K27"/>
    <mergeCell ref="M27:N27"/>
    <mergeCell ref="M28:N28"/>
    <mergeCell ref="C36:J36"/>
    <mergeCell ref="M36:N36"/>
    <mergeCell ref="C35:J35"/>
    <mergeCell ref="M35:N35"/>
    <mergeCell ref="M22:N22"/>
    <mergeCell ref="C26:G26"/>
    <mergeCell ref="H26:I26"/>
    <mergeCell ref="C3:O3"/>
    <mergeCell ref="M9:M11"/>
    <mergeCell ref="N9:N11"/>
    <mergeCell ref="D11:K11"/>
    <mergeCell ref="D9:K10"/>
  </mergeCells>
  <printOptions horizontalCentered="1" verticalCentered="1"/>
  <pageMargins left="0.11811023622047245" right="0.11811023622047245" top="0.15748031496062992" bottom="0.15748031496062992" header="0" footer="0"/>
  <pageSetup scale="59"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dcmitype/"/>
    <ds:schemaRef ds:uri="http://schemas.microsoft.com/office/infopath/2007/PartnerControls"/>
    <ds:schemaRef ds:uri="http://purl.org/dc/elements/1.1/"/>
    <ds:schemaRef ds:uri="http://schemas.microsoft.com/office/2006/metadata/properties"/>
    <ds:schemaRef ds:uri="http://purl.org/dc/terms/"/>
    <ds:schemaRef ds:uri="http://schemas.microsoft.com/office/2006/documentManagement/types"/>
    <ds:schemaRef ds:uri="http://schemas.openxmlformats.org/package/2006/metadata/core-properties"/>
    <ds:schemaRef ds:uri="a6cb9e4b-f1d1-4245-83ec-6cad768d538a"/>
    <ds:schemaRef ds:uri="9d85dbaf-23eb-4e57-a637-93dcacc8b1a1"/>
    <ds:schemaRef ds:uri="http://www.w3.org/XML/1998/namespace"/>
  </ds:schemaRefs>
</ds:datastoreItem>
</file>

<file path=customXml/itemProps2.xml><?xml version="1.0" encoding="utf-8"?>
<ds:datastoreItem xmlns:ds="http://schemas.openxmlformats.org/officeDocument/2006/customXml" ds:itemID="{4A835395-C58A-4D59-BF22-E3513E8A55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vt:lpstr>
      <vt:lpstr>PROPUESTA ECONOMICA</vt:lpstr>
      <vt:lpstr>INDICAR CÓDIGO DEL ITEM DE PAGO</vt:lpstr>
      <vt:lpstr>_GoBack</vt:lpstr>
      <vt:lpstr>'INDICAR CÓDIGO DEL ITEM DE PAGO'!Área_de_impresión</vt:lpstr>
      <vt:lpstr>'PRESUPUESTO OFICIAL'!Área_de_impresión</vt:lpstr>
      <vt:lpstr>'PROPUESTA ECONOMICA'!Área_de_impresión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paola gracia</cp:lastModifiedBy>
  <cp:revision/>
  <cp:lastPrinted>2020-02-14T22:15:33Z</cp:lastPrinted>
  <dcterms:created xsi:type="dcterms:W3CDTF">2006-06-27T16:47:25Z</dcterms:created>
  <dcterms:modified xsi:type="dcterms:W3CDTF">2026-06-10T17:58:27Z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