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an Camilo Molina\Desktop\1- ALCALDÍA\1- INFRAESTRUCTURA\2- CONTRATOS\2026\12- CUBIERTAS\01- PRESUPUESTO OFICIAL\"/>
    </mc:Choice>
  </mc:AlternateContent>
  <xr:revisionPtr revIDLastSave="0" documentId="13_ncr:1_{971D1705-3564-4852-9005-65965A47687A}" xr6:coauthVersionLast="47" xr6:coauthVersionMax="47" xr10:uidLastSave="{00000000-0000-0000-0000-000000000000}"/>
  <bookViews>
    <workbookView xWindow="-110" yWindow="-110" windowWidth="19420" windowHeight="10300" xr2:uid="{DE4A4E17-CD6D-46E7-BDDC-87E170190FE2}"/>
  </bookViews>
  <sheets>
    <sheet name="PPTO ALCALDIA Y CULTURA DISCRIM" sheetId="7" r:id="rId1"/>
    <sheet name="PPTO ALCALDIA Y CASA CULTURA" sheetId="5" r:id="rId2"/>
    <sheet name="Hoja1" sheetId="6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2" i="7" l="1"/>
  <c r="G21" i="7"/>
  <c r="G20" i="7"/>
  <c r="J7" i="7"/>
  <c r="G18" i="7"/>
  <c r="G17" i="7"/>
  <c r="G15" i="7"/>
  <c r="G14" i="7"/>
  <c r="G13" i="7"/>
  <c r="G10" i="7"/>
  <c r="G9" i="7"/>
  <c r="G7" i="7"/>
  <c r="G6" i="7"/>
  <c r="G5" i="7"/>
  <c r="H86" i="6"/>
  <c r="H70" i="6"/>
  <c r="H51" i="6"/>
  <c r="H39" i="6"/>
  <c r="G6" i="5" s="1"/>
  <c r="H27" i="6"/>
  <c r="G19" i="7" l="1"/>
  <c r="H9" i="6"/>
  <c r="H10" i="6" s="1"/>
  <c r="H15" i="6" s="1"/>
  <c r="G23" i="7" l="1"/>
  <c r="G10" i="5"/>
  <c r="G5" i="5"/>
  <c r="G7" i="5" l="1"/>
  <c r="G9" i="5"/>
  <c r="G11" i="5" l="1"/>
  <c r="G12" i="5" l="1"/>
  <c r="G13" i="5"/>
  <c r="G14" i="5" l="1"/>
  <c r="G15" i="5" s="1"/>
</calcChain>
</file>

<file path=xl/sharedStrings.xml><?xml version="1.0" encoding="utf-8"?>
<sst xmlns="http://schemas.openxmlformats.org/spreadsheetml/2006/main" count="292" uniqueCount="81">
  <si>
    <t>Ítem</t>
  </si>
  <si>
    <t>APU</t>
  </si>
  <si>
    <t>Descripción</t>
  </si>
  <si>
    <t>Unidad</t>
  </si>
  <si>
    <t>Cantidad</t>
  </si>
  <si>
    <t>Precio unitario</t>
  </si>
  <si>
    <t>Costo total</t>
  </si>
  <si>
    <t>TOTAL COSTO DIRECTOS</t>
  </si>
  <si>
    <t>ADMISTRACIÓN</t>
  </si>
  <si>
    <t>UTILIDAD</t>
  </si>
  <si>
    <t>TOTAL COSTOS INDIRECTOS</t>
  </si>
  <si>
    <t>TOTAL PRESUPUESTO</t>
  </si>
  <si>
    <t>Fecha:</t>
  </si>
  <si>
    <t>Elaboró:</t>
  </si>
  <si>
    <t>Aprobó:</t>
  </si>
  <si>
    <t>JUANITA BRAVO RESTREPO
Secretaria de infraestructura</t>
  </si>
  <si>
    <t>MARGARITA MARIA OSORIO SALDAÑA</t>
  </si>
  <si>
    <t>1</t>
  </si>
  <si>
    <t>m2</t>
  </si>
  <si>
    <t>PRELIMINARES</t>
  </si>
  <si>
    <t>Desmontaje tejas rotas, fisuradas o porosas</t>
  </si>
  <si>
    <t>Limpieza de canales y bajantes</t>
  </si>
  <si>
    <t>CUBIERTA</t>
  </si>
  <si>
    <t>ml</t>
  </si>
  <si>
    <t>Reparación y/o reposición de entramado soporte de tejas (esterilla, listones, cuartones, etc) (incluye manto)</t>
  </si>
  <si>
    <t xml:space="preserve">Recorrido de cubiertas (superior e inferior) y diagnòstico </t>
  </si>
  <si>
    <t>Desmonte y retiro de entramado (en mal estado) soporte de tejas</t>
  </si>
  <si>
    <r>
      <rPr>
        <sz val="14"/>
        <color theme="1"/>
        <rFont val="Arial Narrow"/>
        <family val="2"/>
      </rPr>
      <t>MUNICIPIO DE ANSERMANUEVO - VALLE DEL CAUCA
SECRETARÍA DE PLANEACIÓN E INFRAESTRUCTURA</t>
    </r>
    <r>
      <rPr>
        <sz val="16"/>
        <color theme="1"/>
        <rFont val="Arial Narrow"/>
        <family val="2"/>
      </rPr>
      <t xml:space="preserve">
</t>
    </r>
    <r>
      <rPr>
        <sz val="14"/>
        <color theme="1"/>
        <rFont val="Arial Narrow"/>
        <family val="2"/>
      </rPr>
      <t>PRESUPUESTO MANTENIMIENTO CUBIERTAS ALCALDIA, CASA DE LA CULTURA Y CENTRO VIDA</t>
    </r>
  </si>
  <si>
    <t>M2</t>
  </si>
  <si>
    <t>MATERIALES</t>
  </si>
  <si>
    <t>CÓDIGO</t>
  </si>
  <si>
    <t>DESCRIPCIÓN</t>
  </si>
  <si>
    <t>UNIDAD</t>
  </si>
  <si>
    <t>CANTIDAD</t>
  </si>
  <si>
    <t>DESPER. %</t>
  </si>
  <si>
    <t>PRECIO UNIT.</t>
  </si>
  <si>
    <t>VALOR TOTAL</t>
  </si>
  <si>
    <t>SUBTOTAL</t>
  </si>
  <si>
    <t>MANO DE OBRA</t>
  </si>
  <si>
    <t>JORNAL</t>
  </si>
  <si>
    <t>PRESTAC.</t>
  </si>
  <si>
    <t>JORNAL TOTAL</t>
  </si>
  <si>
    <t>REND/CANT</t>
  </si>
  <si>
    <t>M.O. 1 OFICIAL</t>
  </si>
  <si>
    <t>EQUIPOS</t>
  </si>
  <si>
    <t>CANTIDAD.</t>
  </si>
  <si>
    <t>TARIFA</t>
  </si>
  <si>
    <t>ANDAMIO METALICO CERTIFICADO ALTURAS</t>
  </si>
  <si>
    <t>U/D</t>
  </si>
  <si>
    <t>$ 13.113,00</t>
  </si>
  <si>
    <t>TOTAL</t>
  </si>
  <si>
    <t>M.O. 2 AYUDANTES + 1 OFICIAL</t>
  </si>
  <si>
    <t>HERRAMIENTA MENOR</t>
  </si>
  <si>
    <t>GLB</t>
  </si>
  <si>
    <t>COSTO DIRECTO</t>
  </si>
  <si>
    <t>$ 20.423,00</t>
  </si>
  <si>
    <t>LIMPIEZA CANAL METALICA DLLO. 51-100CM</t>
  </si>
  <si>
    <t>M.O. 1 AYUDANTE + 1 OFICIAL</t>
  </si>
  <si>
    <t>$ 3.731,00</t>
  </si>
  <si>
    <t>ML</t>
  </si>
  <si>
    <t>LISTON AMARILLO 2" X 2" X 300 CM</t>
  </si>
  <si>
    <t>UND</t>
  </si>
  <si>
    <t>CAÑABRAVA</t>
  </si>
  <si>
    <t>ATADO</t>
  </si>
  <si>
    <t>PUNTILLA CON CABEZA 2"</t>
  </si>
  <si>
    <t>LB</t>
  </si>
  <si>
    <t>MERULEX IFS TRANSPARENTE 3 KG</t>
  </si>
  <si>
    <t>$ 43.604,00</t>
  </si>
  <si>
    <t>Reposiciòn y mantenimiento e instalaciòn de Tejas</t>
  </si>
  <si>
    <t>$ 60.117,00</t>
  </si>
  <si>
    <t xml:space="preserve">TEJA </t>
  </si>
  <si>
    <t>Reposiciòn, mantenimiento e instalaciòn de Tejas</t>
  </si>
  <si>
    <t>Recorrido de cubiertas (superior e inferior) y desmonte de tejas rotas, fisuradas o porosas</t>
  </si>
  <si>
    <t>Gl</t>
  </si>
  <si>
    <t>2</t>
  </si>
  <si>
    <t>3</t>
  </si>
  <si>
    <t>4</t>
  </si>
  <si>
    <t>5</t>
  </si>
  <si>
    <t>CUBIERTAS ALCALDÌA</t>
  </si>
  <si>
    <r>
      <rPr>
        <sz val="14"/>
        <color theme="1"/>
        <rFont val="Arial Narrow"/>
        <family val="2"/>
      </rPr>
      <t>MUNICIPIO DE ANSERMANUEVO - VALLE DEL CAUCA
SECRETARÍA DE PLANEACIÓN E INFRAESTRUCTURA</t>
    </r>
    <r>
      <rPr>
        <sz val="16"/>
        <color theme="1"/>
        <rFont val="Arial Narrow"/>
        <family val="2"/>
      </rPr>
      <t xml:space="preserve">
</t>
    </r>
    <r>
      <rPr>
        <sz val="14"/>
        <color theme="1"/>
        <rFont val="Arial Narrow"/>
        <family val="2"/>
      </rPr>
      <t>PRESUPUESTO MANTENIMIENTO CUBIERTAS ALCALDIA Y CENTRO VIDA</t>
    </r>
  </si>
  <si>
    <t>CUBIERTAS CENTRO VIDA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</si>
</sst>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sz val="16"/>
      <color theme="1"/>
      <name val="Arial Narrow"/>
      <family val="2"/>
    </font>
    <font>
      <sz val="14"/>
      <color theme="1"/>
      <name val="Arial Narrow"/>
      <family val="2"/>
    </font>
    <font>
      <sz val="12"/>
      <color theme="0"/>
      <name val="Arial Narrow"/>
      <family val="2"/>
    </font>
    <font>
      <sz val="12"/>
      <name val="Arial Narrow"/>
      <family val="2"/>
    </font>
    <font>
      <sz val="10"/>
      <color theme="1"/>
      <name val="Arial Narrow"/>
      <family val="2"/>
    </font>
    <font>
      <b/>
      <sz val="16"/>
      <color theme="1"/>
      <name val="Arial Narrow"/>
      <family val="2"/>
    </font>
    <font>
      <sz val="11"/>
      <color rgb="FF384B6E"/>
      <name val="Arial"/>
      <family val="2"/>
    </font>
    <font>
      <sz val="11"/>
      <color rgb="FF212529"/>
      <name val="Arial"/>
      <family val="2"/>
    </font>
    <font>
      <b/>
      <sz val="11"/>
      <color rgb="FF212529"/>
      <name val="Arial"/>
      <family val="2"/>
    </font>
    <font>
      <b/>
      <sz val="11"/>
      <color rgb="FF424E79"/>
      <name val="Arial"/>
      <family val="2"/>
    </font>
    <font>
      <sz val="11"/>
      <color rgb="FF424E79"/>
      <name val="Arial"/>
      <family val="2"/>
    </font>
    <font>
      <b/>
      <sz val="11"/>
      <color theme="1"/>
      <name val="Arial"/>
      <family val="2"/>
    </font>
    <font>
      <sz val="11"/>
      <color rgb="FFFFFFFF"/>
      <name val="Arial"/>
      <family val="2"/>
    </font>
    <font>
      <b/>
      <sz val="12"/>
      <color theme="1"/>
      <name val="Calibri"/>
      <family val="2"/>
      <scheme val="minor"/>
    </font>
    <font>
      <b/>
      <sz val="12"/>
      <name val="Arial Narrow"/>
      <family val="2"/>
    </font>
    <font>
      <b/>
      <sz val="12"/>
      <color theme="1"/>
      <name val="Arial Narrow"/>
      <family val="2"/>
    </font>
    <font>
      <b/>
      <sz val="10"/>
      <color rgb="FF424E79"/>
      <name val="Arial"/>
      <family val="2"/>
    </font>
    <font>
      <sz val="12"/>
      <color rgb="FF424E79"/>
      <name val="Arial"/>
      <family val="2"/>
    </font>
    <font>
      <sz val="11"/>
      <color rgb="FF384B6E"/>
      <name val="Arial"/>
      <family val="2"/>
    </font>
    <font>
      <sz val="13.5"/>
      <color rgb="FFFFFFFF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4F5FB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9">
    <xf numFmtId="0" fontId="0" fillId="0" borderId="0" xfId="0"/>
    <xf numFmtId="1" fontId="5" fillId="2" borderId="1" xfId="0" applyNumberFormat="1" applyFont="1" applyFill="1" applyBorder="1" applyAlignment="1">
      <alignment horizontal="center" vertical="top"/>
    </xf>
    <xf numFmtId="49" fontId="5" fillId="2" borderId="1" xfId="0" applyNumberFormat="1" applyFont="1" applyFill="1" applyBorder="1" applyAlignment="1">
      <alignment horizontal="center" vertical="center"/>
    </xf>
    <xf numFmtId="4" fontId="5" fillId="2" borderId="1" xfId="0" applyNumberFormat="1" applyFont="1" applyFill="1" applyBorder="1" applyAlignment="1">
      <alignment horizontal="center" vertical="center"/>
    </xf>
    <xf numFmtId="44" fontId="5" fillId="2" borderId="1" xfId="1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justify" vertical="top"/>
    </xf>
    <xf numFmtId="10" fontId="6" fillId="4" borderId="4" xfId="2" applyNumberFormat="1" applyFont="1" applyFill="1" applyBorder="1" applyAlignment="1">
      <alignment horizontal="center" vertical="center" wrapText="1"/>
    </xf>
    <xf numFmtId="10" fontId="6" fillId="0" borderId="4" xfId="2" applyNumberFormat="1" applyFont="1" applyFill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left" vertical="top"/>
    </xf>
    <xf numFmtId="44" fontId="2" fillId="0" borderId="0" xfId="1" applyFont="1" applyAlignment="1">
      <alignment vertical="center"/>
    </xf>
    <xf numFmtId="0" fontId="2" fillId="0" borderId="0" xfId="0" applyFont="1" applyAlignment="1">
      <alignment vertical="top"/>
    </xf>
    <xf numFmtId="44" fontId="2" fillId="0" borderId="0" xfId="1" applyFont="1" applyAlignment="1">
      <alignment vertical="top"/>
    </xf>
    <xf numFmtId="44" fontId="2" fillId="0" borderId="0" xfId="0" applyNumberFormat="1" applyFont="1" applyAlignment="1">
      <alignment vertical="top"/>
    </xf>
    <xf numFmtId="0" fontId="5" fillId="2" borderId="1" xfId="0" applyFont="1" applyFill="1" applyBorder="1" applyAlignment="1">
      <alignment horizontal="center" vertical="top"/>
    </xf>
    <xf numFmtId="49" fontId="7" fillId="0" borderId="5" xfId="0" applyNumberFormat="1" applyFont="1" applyBorder="1" applyAlignment="1">
      <alignment horizontal="left" vertical="top"/>
    </xf>
    <xf numFmtId="49" fontId="5" fillId="2" borderId="11" xfId="0" applyNumberFormat="1" applyFont="1" applyFill="1" applyBorder="1" applyAlignment="1">
      <alignment horizontal="center" vertical="top"/>
    </xf>
    <xf numFmtId="44" fontId="5" fillId="2" borderId="12" xfId="1" applyFont="1" applyFill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top"/>
    </xf>
    <xf numFmtId="44" fontId="6" fillId="3" borderId="12" xfId="1" applyFont="1" applyFill="1" applyBorder="1" applyAlignment="1">
      <alignment horizontal="center" vertical="center"/>
    </xf>
    <xf numFmtId="44" fontId="6" fillId="0" borderId="12" xfId="1" applyFont="1" applyFill="1" applyBorder="1" applyAlignment="1">
      <alignment horizontal="center" vertical="center"/>
    </xf>
    <xf numFmtId="44" fontId="6" fillId="3" borderId="17" xfId="1" applyFont="1" applyFill="1" applyBorder="1" applyAlignment="1">
      <alignment horizontal="center" vertical="center"/>
    </xf>
    <xf numFmtId="4" fontId="6" fillId="0" borderId="1" xfId="0" applyNumberFormat="1" applyFont="1" applyBorder="1" applyAlignment="1">
      <alignment vertical="center"/>
    </xf>
    <xf numFmtId="3" fontId="0" fillId="0" borderId="0" xfId="0" applyNumberFormat="1"/>
    <xf numFmtId="49" fontId="5" fillId="0" borderId="11" xfId="0" applyNumberFormat="1" applyFont="1" applyBorder="1" applyAlignment="1">
      <alignment horizontal="center" vertical="top"/>
    </xf>
    <xf numFmtId="1" fontId="5" fillId="0" borderId="1" xfId="0" applyNumberFormat="1" applyFont="1" applyBorder="1" applyAlignment="1">
      <alignment horizontal="center" vertical="top"/>
    </xf>
    <xf numFmtId="49" fontId="5" fillId="0" borderId="1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44" fontId="5" fillId="0" borderId="1" xfId="1" applyFont="1" applyFill="1" applyBorder="1" applyAlignment="1">
      <alignment horizontal="center" vertical="center"/>
    </xf>
    <xf numFmtId="44" fontId="5" fillId="0" borderId="12" xfId="1" applyFont="1" applyFill="1" applyBorder="1" applyAlignment="1">
      <alignment horizontal="center" vertical="center"/>
    </xf>
    <xf numFmtId="44" fontId="6" fillId="0" borderId="1" xfId="1" applyFont="1" applyBorder="1" applyAlignment="1">
      <alignment horizontal="center" vertical="center"/>
    </xf>
    <xf numFmtId="44" fontId="6" fillId="0" borderId="1" xfId="1" applyFont="1" applyBorder="1" applyAlignment="1">
      <alignment vertical="center"/>
    </xf>
    <xf numFmtId="44" fontId="6" fillId="0" borderId="12" xfId="1" applyFont="1" applyFill="1" applyBorder="1" applyAlignment="1">
      <alignment vertical="center"/>
    </xf>
    <xf numFmtId="0" fontId="2" fillId="0" borderId="1" xfId="0" applyFont="1" applyBorder="1" applyAlignment="1">
      <alignment horizontal="justify" vertical="top" wrapText="1"/>
    </xf>
    <xf numFmtId="0" fontId="15" fillId="0" borderId="0" xfId="0" applyFont="1" applyAlignment="1">
      <alignment horizontal="left" vertical="center" wrapText="1"/>
    </xf>
    <xf numFmtId="0" fontId="0" fillId="0" borderId="1" xfId="0" applyBorder="1"/>
    <xf numFmtId="0" fontId="9" fillId="5" borderId="1" xfId="0" applyFont="1" applyFill="1" applyBorder="1" applyAlignment="1">
      <alignment horizont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right" vertical="center"/>
    </xf>
    <xf numFmtId="4" fontId="10" fillId="0" borderId="1" xfId="0" applyNumberFormat="1" applyFont="1" applyBorder="1" applyAlignment="1">
      <alignment horizontal="right" vertical="center"/>
    </xf>
    <xf numFmtId="0" fontId="11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vertical="center" wrapText="1"/>
    </xf>
    <xf numFmtId="0" fontId="0" fillId="0" borderId="12" xfId="0" applyBorder="1"/>
    <xf numFmtId="0" fontId="9" fillId="5" borderId="11" xfId="0" applyFont="1" applyFill="1" applyBorder="1" applyAlignment="1">
      <alignment horizontal="center"/>
    </xf>
    <xf numFmtId="0" fontId="10" fillId="0" borderId="11" xfId="0" applyFont="1" applyBorder="1" applyAlignment="1">
      <alignment vertical="center"/>
    </xf>
    <xf numFmtId="0" fontId="9" fillId="5" borderId="12" xfId="0" applyFont="1" applyFill="1" applyBorder="1" applyAlignment="1">
      <alignment horizontal="center"/>
    </xf>
    <xf numFmtId="4" fontId="10" fillId="0" borderId="12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23" xfId="0" applyNumberFormat="1" applyFont="1" applyBorder="1" applyAlignment="1">
      <alignment horizontal="right" vertical="center"/>
    </xf>
    <xf numFmtId="0" fontId="0" fillId="0" borderId="23" xfId="0" applyBorder="1"/>
    <xf numFmtId="0" fontId="0" fillId="0" borderId="17" xfId="0" applyBorder="1"/>
    <xf numFmtId="4" fontId="16" fillId="0" borderId="26" xfId="0" applyNumberFormat="1" applyFont="1" applyBorder="1"/>
    <xf numFmtId="0" fontId="12" fillId="0" borderId="10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top"/>
    </xf>
    <xf numFmtId="0" fontId="18" fillId="0" borderId="1" xfId="0" applyFont="1" applyBorder="1" applyAlignment="1">
      <alignment horizontal="center" vertical="top"/>
    </xf>
    <xf numFmtId="0" fontId="22" fillId="0" borderId="0" xfId="0" applyFont="1" applyAlignment="1">
      <alignment horizontal="left" vertical="center" wrapText="1"/>
    </xf>
    <xf numFmtId="0" fontId="19" fillId="0" borderId="1" xfId="0" applyFont="1" applyBorder="1" applyAlignment="1">
      <alignment horizontal="center" vertical="center" wrapText="1"/>
    </xf>
    <xf numFmtId="0" fontId="21" fillId="5" borderId="1" xfId="0" applyFont="1" applyFill="1" applyBorder="1" applyAlignment="1">
      <alignment horizontal="center"/>
    </xf>
    <xf numFmtId="4" fontId="11" fillId="0" borderId="1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21" fillId="5" borderId="11" xfId="0" applyFont="1" applyFill="1" applyBorder="1" applyAlignment="1">
      <alignment horizontal="center"/>
    </xf>
    <xf numFmtId="0" fontId="21" fillId="5" borderId="12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4" fontId="16" fillId="0" borderId="17" xfId="0" applyNumberFormat="1" applyFont="1" applyBorder="1"/>
    <xf numFmtId="0" fontId="20" fillId="0" borderId="1" xfId="0" applyFont="1" applyBorder="1" applyAlignment="1">
      <alignment horizontal="left" vertical="center" wrapText="1"/>
    </xf>
    <xf numFmtId="44" fontId="0" fillId="0" borderId="0" xfId="0" applyNumberFormat="1"/>
    <xf numFmtId="4" fontId="0" fillId="0" borderId="0" xfId="0" applyNumberFormat="1"/>
    <xf numFmtId="0" fontId="6" fillId="3" borderId="13" xfId="0" applyFont="1" applyFill="1" applyBorder="1" applyAlignment="1">
      <alignment horizontal="center" vertical="top" wrapText="1"/>
    </xf>
    <xf numFmtId="0" fontId="6" fillId="3" borderId="3" xfId="0" applyFont="1" applyFill="1" applyBorder="1" applyAlignment="1">
      <alignment horizontal="center" vertical="top" wrapText="1"/>
    </xf>
    <xf numFmtId="0" fontId="6" fillId="3" borderId="4" xfId="0" applyFont="1" applyFill="1" applyBorder="1" applyAlignment="1">
      <alignment horizontal="center" vertical="top" wrapText="1"/>
    </xf>
    <xf numFmtId="0" fontId="6" fillId="3" borderId="14" xfId="0" applyFont="1" applyFill="1" applyBorder="1" applyAlignment="1">
      <alignment horizontal="center" vertical="top" wrapText="1"/>
    </xf>
    <xf numFmtId="0" fontId="6" fillId="3" borderId="15" xfId="0" applyFont="1" applyFill="1" applyBorder="1" applyAlignment="1">
      <alignment horizontal="center" vertical="top" wrapText="1"/>
    </xf>
    <xf numFmtId="0" fontId="6" fillId="3" borderId="16" xfId="0" applyFont="1" applyFill="1" applyBorder="1" applyAlignment="1">
      <alignment horizontal="center" vertical="top" wrapText="1"/>
    </xf>
    <xf numFmtId="14" fontId="2" fillId="0" borderId="6" xfId="0" applyNumberFormat="1" applyFont="1" applyBorder="1" applyAlignment="1">
      <alignment horizontal="center" vertical="top"/>
    </xf>
    <xf numFmtId="14" fontId="2" fillId="0" borderId="7" xfId="0" applyNumberFormat="1" applyFont="1" applyBorder="1" applyAlignment="1">
      <alignment horizontal="center" vertical="top"/>
    </xf>
    <xf numFmtId="1" fontId="2" fillId="0" borderId="3" xfId="0" applyNumberFormat="1" applyFont="1" applyBorder="1" applyAlignment="1">
      <alignment horizontal="center" vertical="top" wrapText="1"/>
    </xf>
    <xf numFmtId="1" fontId="2" fillId="0" borderId="4" xfId="0" applyNumberFormat="1" applyFont="1" applyBorder="1" applyAlignment="1">
      <alignment horizontal="center" vertical="top"/>
    </xf>
    <xf numFmtId="0" fontId="8" fillId="3" borderId="1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top"/>
    </xf>
    <xf numFmtId="49" fontId="2" fillId="0" borderId="9" xfId="0" applyNumberFormat="1" applyFont="1" applyBorder="1" applyAlignment="1">
      <alignment horizontal="center" vertical="top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right" vertical="top" wrapText="1"/>
    </xf>
    <xf numFmtId="0" fontId="6" fillId="0" borderId="3" xfId="0" applyFont="1" applyBorder="1" applyAlignment="1">
      <alignment horizontal="right" vertical="top" wrapText="1"/>
    </xf>
    <xf numFmtId="0" fontId="14" fillId="0" borderId="24" xfId="0" applyFont="1" applyBorder="1" applyAlignment="1">
      <alignment horizontal="right" vertical="center" wrapText="1"/>
    </xf>
    <xf numFmtId="0" fontId="14" fillId="0" borderId="25" xfId="0" applyFont="1" applyBorder="1" applyAlignment="1">
      <alignment horizontal="right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right" vertical="center"/>
    </xf>
    <xf numFmtId="0" fontId="11" fillId="0" borderId="1" xfId="0" applyFont="1" applyBorder="1" applyAlignment="1">
      <alignment horizontal="right" vertical="center"/>
    </xf>
    <xf numFmtId="0" fontId="11" fillId="0" borderId="22" xfId="0" applyFont="1" applyBorder="1" applyAlignment="1">
      <alignment horizontal="right" vertical="center"/>
    </xf>
    <xf numFmtId="0" fontId="11" fillId="0" borderId="23" xfId="0" applyFont="1" applyBorder="1" applyAlignment="1">
      <alignment horizontal="right" vertical="center"/>
    </xf>
    <xf numFmtId="0" fontId="13" fillId="0" borderId="1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left" vertical="center" wrapText="1"/>
    </xf>
    <xf numFmtId="0" fontId="19" fillId="0" borderId="8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left" vertical="center" wrapText="1"/>
    </xf>
    <xf numFmtId="0" fontId="14" fillId="0" borderId="22" xfId="0" applyFont="1" applyBorder="1" applyAlignment="1">
      <alignment horizontal="right" vertical="center" wrapText="1"/>
    </xf>
    <xf numFmtId="0" fontId="14" fillId="0" borderId="23" xfId="0" applyFont="1" applyBorder="1" applyAlignment="1">
      <alignment horizontal="right" vertical="center" wrapText="1"/>
    </xf>
    <xf numFmtId="0" fontId="19" fillId="0" borderId="1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left" vertical="center" wrapText="1"/>
    </xf>
    <xf numFmtId="0" fontId="20" fillId="0" borderId="3" xfId="0" applyFont="1" applyBorder="1" applyAlignment="1">
      <alignment horizontal="left" vertical="center" wrapText="1"/>
    </xf>
    <xf numFmtId="0" fontId="20" fillId="0" borderId="4" xfId="0" applyFont="1" applyBorder="1" applyAlignment="1">
      <alignment horizontal="left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34925</xdr:rowOff>
    </xdr:from>
    <xdr:to>
      <xdr:col>1</xdr:col>
      <xdr:colOff>425450</xdr:colOff>
      <xdr:row>0</xdr:row>
      <xdr:rowOff>898925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C87C202-2EC3-4AB0-BABD-A5C6B35240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34925"/>
          <a:ext cx="682625" cy="7782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34925</xdr:rowOff>
    </xdr:from>
    <xdr:to>
      <xdr:col>1</xdr:col>
      <xdr:colOff>425450</xdr:colOff>
      <xdr:row>0</xdr:row>
      <xdr:rowOff>898925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71712F0-00C9-4BF8-AD1E-D1F0D682CD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34925"/>
          <a:ext cx="796925" cy="778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F9B99-AD66-4FFA-85C8-6CA02AA13F0A}">
  <sheetPr>
    <tabColor rgb="FF0070C0"/>
  </sheetPr>
  <dimension ref="A1:M26"/>
  <sheetViews>
    <sheetView tabSelected="1" workbookViewId="0">
      <selection activeCell="A2" sqref="A2:G23"/>
    </sheetView>
  </sheetViews>
  <sheetFormatPr baseColWidth="10" defaultRowHeight="14.5" x14ac:dyDescent="0.35"/>
  <cols>
    <col min="1" max="1" width="4.81640625" customWidth="1"/>
    <col min="2" max="2" width="6.1796875" customWidth="1"/>
    <col min="3" max="3" width="55" customWidth="1"/>
    <col min="4" max="4" width="6.453125" bestFit="1" customWidth="1"/>
    <col min="5" max="5" width="8.1796875" bestFit="1" customWidth="1"/>
    <col min="6" max="6" width="17.54296875" customWidth="1"/>
    <col min="7" max="7" width="19" customWidth="1"/>
    <col min="9" max="9" width="7.7265625" style="23" customWidth="1"/>
    <col min="13" max="13" width="14.54296875" bestFit="1" customWidth="1"/>
  </cols>
  <sheetData>
    <row r="1" spans="1:13" ht="64.150000000000006" customHeight="1" x14ac:dyDescent="0.35">
      <c r="A1" s="81"/>
      <c r="B1" s="82"/>
      <c r="C1" s="83" t="s">
        <v>79</v>
      </c>
      <c r="D1" s="83"/>
      <c r="E1" s="83"/>
      <c r="F1" s="83"/>
      <c r="G1" s="84"/>
    </row>
    <row r="2" spans="1:13" ht="27.75" customHeight="1" x14ac:dyDescent="0.35">
      <c r="A2" s="78" t="s">
        <v>78</v>
      </c>
      <c r="B2" s="79"/>
      <c r="C2" s="79"/>
      <c r="D2" s="79"/>
      <c r="E2" s="79"/>
      <c r="F2" s="79"/>
      <c r="G2" s="80"/>
    </row>
    <row r="3" spans="1:13" ht="15.5" x14ac:dyDescent="0.35">
      <c r="A3" s="16" t="s">
        <v>0</v>
      </c>
      <c r="B3" s="1" t="s">
        <v>1</v>
      </c>
      <c r="C3" s="14" t="s">
        <v>2</v>
      </c>
      <c r="D3" s="2" t="s">
        <v>3</v>
      </c>
      <c r="E3" s="3" t="s">
        <v>4</v>
      </c>
      <c r="F3" s="4" t="s">
        <v>5</v>
      </c>
      <c r="G3" s="17" t="s">
        <v>6</v>
      </c>
    </row>
    <row r="4" spans="1:13" ht="15.5" x14ac:dyDescent="0.35">
      <c r="A4" s="24"/>
      <c r="B4" s="25"/>
      <c r="C4" s="54" t="s">
        <v>19</v>
      </c>
      <c r="D4" s="26"/>
      <c r="E4" s="27"/>
      <c r="F4" s="28"/>
      <c r="G4" s="29"/>
    </row>
    <row r="5" spans="1:13" ht="31" x14ac:dyDescent="0.35">
      <c r="A5" s="18" t="s">
        <v>17</v>
      </c>
      <c r="B5" s="5"/>
      <c r="C5" s="6" t="s">
        <v>72</v>
      </c>
      <c r="D5" s="30" t="s">
        <v>73</v>
      </c>
      <c r="E5" s="22">
        <v>1</v>
      </c>
      <c r="F5" s="31">
        <v>2000000</v>
      </c>
      <c r="G5" s="32">
        <f>+E5*F5</f>
        <v>2000000</v>
      </c>
    </row>
    <row r="6" spans="1:13" ht="15.5" x14ac:dyDescent="0.35">
      <c r="A6" s="18" t="s">
        <v>74</v>
      </c>
      <c r="B6" s="5"/>
      <c r="C6" s="6" t="s">
        <v>21</v>
      </c>
      <c r="D6" s="30" t="s">
        <v>23</v>
      </c>
      <c r="E6" s="22">
        <v>100</v>
      </c>
      <c r="F6" s="31">
        <v>5000</v>
      </c>
      <c r="G6" s="32">
        <f>+E6*F6</f>
        <v>500000</v>
      </c>
    </row>
    <row r="7" spans="1:13" ht="15.5" x14ac:dyDescent="0.35">
      <c r="A7" s="18" t="s">
        <v>75</v>
      </c>
      <c r="B7" s="5"/>
      <c r="C7" s="6" t="s">
        <v>26</v>
      </c>
      <c r="D7" s="30" t="s">
        <v>18</v>
      </c>
      <c r="E7" s="22">
        <v>60</v>
      </c>
      <c r="F7" s="31">
        <v>24000</v>
      </c>
      <c r="G7" s="32">
        <f>+E7*F7</f>
        <v>1440000</v>
      </c>
      <c r="J7" s="67">
        <f>+E6-250</f>
        <v>-150</v>
      </c>
    </row>
    <row r="8" spans="1:13" ht="15.5" x14ac:dyDescent="0.35">
      <c r="A8" s="18"/>
      <c r="B8" s="5"/>
      <c r="C8" s="55" t="s">
        <v>22</v>
      </c>
      <c r="D8" s="30"/>
      <c r="E8" s="22"/>
      <c r="F8" s="31"/>
      <c r="G8" s="32"/>
    </row>
    <row r="9" spans="1:13" ht="30.75" customHeight="1" x14ac:dyDescent="0.35">
      <c r="A9" s="18" t="s">
        <v>76</v>
      </c>
      <c r="B9" s="5"/>
      <c r="C9" s="33" t="s">
        <v>24</v>
      </c>
      <c r="D9" s="30" t="s">
        <v>18</v>
      </c>
      <c r="E9" s="22">
        <v>60</v>
      </c>
      <c r="F9" s="31">
        <v>43000</v>
      </c>
      <c r="G9" s="32">
        <f t="shared" ref="G9" si="0">ROUND(E9*F9,2)</f>
        <v>2580000</v>
      </c>
    </row>
    <row r="10" spans="1:13" ht="15.5" x14ac:dyDescent="0.35">
      <c r="A10" s="18" t="s">
        <v>77</v>
      </c>
      <c r="B10" s="5"/>
      <c r="C10" s="6" t="s">
        <v>71</v>
      </c>
      <c r="D10" s="30" t="s">
        <v>18</v>
      </c>
      <c r="E10" s="22">
        <v>60</v>
      </c>
      <c r="F10" s="31">
        <v>61000</v>
      </c>
      <c r="G10" s="32">
        <f>+E10*F10</f>
        <v>3660000</v>
      </c>
    </row>
    <row r="11" spans="1:13" ht="27.75" customHeight="1" x14ac:dyDescent="0.35">
      <c r="A11" s="78" t="s">
        <v>80</v>
      </c>
      <c r="B11" s="79"/>
      <c r="C11" s="79"/>
      <c r="D11" s="79"/>
      <c r="E11" s="79"/>
      <c r="F11" s="79"/>
      <c r="G11" s="80"/>
    </row>
    <row r="12" spans="1:13" ht="15.5" x14ac:dyDescent="0.35">
      <c r="A12" s="24"/>
      <c r="B12" s="25"/>
      <c r="C12" s="54" t="s">
        <v>19</v>
      </c>
      <c r="D12" s="26"/>
      <c r="E12" s="27"/>
      <c r="F12" s="28"/>
      <c r="G12" s="29"/>
    </row>
    <row r="13" spans="1:13" ht="31" x14ac:dyDescent="0.35">
      <c r="A13" s="18" t="s">
        <v>17</v>
      </c>
      <c r="B13" s="5"/>
      <c r="C13" s="6" t="s">
        <v>72</v>
      </c>
      <c r="D13" s="30" t="s">
        <v>73</v>
      </c>
      <c r="E13" s="22">
        <v>1</v>
      </c>
      <c r="F13" s="31">
        <v>3000000</v>
      </c>
      <c r="G13" s="32">
        <f>+E13*F13</f>
        <v>3000000</v>
      </c>
    </row>
    <row r="14" spans="1:13" ht="15.5" x14ac:dyDescent="0.35">
      <c r="A14" s="18" t="s">
        <v>74</v>
      </c>
      <c r="B14" s="5"/>
      <c r="C14" s="6" t="s">
        <v>21</v>
      </c>
      <c r="D14" s="30" t="s">
        <v>23</v>
      </c>
      <c r="E14" s="22">
        <v>150</v>
      </c>
      <c r="F14" s="31">
        <v>5000</v>
      </c>
      <c r="G14" s="32">
        <f>+E14*F14</f>
        <v>750000</v>
      </c>
    </row>
    <row r="15" spans="1:13" ht="15.5" x14ac:dyDescent="0.35">
      <c r="A15" s="18" t="s">
        <v>75</v>
      </c>
      <c r="B15" s="5"/>
      <c r="C15" s="6" t="s">
        <v>26</v>
      </c>
      <c r="D15" s="30" t="s">
        <v>18</v>
      </c>
      <c r="E15" s="22">
        <v>90</v>
      </c>
      <c r="F15" s="31">
        <v>24000</v>
      </c>
      <c r="G15" s="32">
        <f>+E15*F15</f>
        <v>2160000</v>
      </c>
      <c r="M15" s="66"/>
    </row>
    <row r="16" spans="1:13" ht="15.5" x14ac:dyDescent="0.35">
      <c r="A16" s="18"/>
      <c r="B16" s="5"/>
      <c r="C16" s="55" t="s">
        <v>22</v>
      </c>
      <c r="D16" s="30"/>
      <c r="E16" s="22"/>
      <c r="F16" s="31"/>
      <c r="G16" s="32"/>
    </row>
    <row r="17" spans="1:7" ht="30.75" customHeight="1" x14ac:dyDescent="0.35">
      <c r="A17" s="18" t="s">
        <v>76</v>
      </c>
      <c r="B17" s="5"/>
      <c r="C17" s="33" t="s">
        <v>24</v>
      </c>
      <c r="D17" s="30" t="s">
        <v>18</v>
      </c>
      <c r="E17" s="22">
        <v>90</v>
      </c>
      <c r="F17" s="31">
        <v>43000</v>
      </c>
      <c r="G17" s="32">
        <f t="shared" ref="G17" si="1">ROUND(E17*F17,2)</f>
        <v>3870000</v>
      </c>
    </row>
    <row r="18" spans="1:7" ht="15.5" x14ac:dyDescent="0.35">
      <c r="A18" s="18" t="s">
        <v>77</v>
      </c>
      <c r="B18" s="5"/>
      <c r="C18" s="6" t="s">
        <v>71</v>
      </c>
      <c r="D18" s="30" t="s">
        <v>18</v>
      </c>
      <c r="E18" s="22">
        <v>90</v>
      </c>
      <c r="F18" s="31">
        <v>61000</v>
      </c>
      <c r="G18" s="32">
        <f>+E18*F18</f>
        <v>5490000</v>
      </c>
    </row>
    <row r="19" spans="1:7" ht="15.5" x14ac:dyDescent="0.35">
      <c r="A19" s="68" t="s">
        <v>7</v>
      </c>
      <c r="B19" s="69"/>
      <c r="C19" s="69"/>
      <c r="D19" s="69"/>
      <c r="E19" s="69"/>
      <c r="F19" s="70"/>
      <c r="G19" s="19">
        <f>SUM(G5:G10)+SUM(G13:G18)</f>
        <v>25450000</v>
      </c>
    </row>
    <row r="20" spans="1:7" ht="15.5" x14ac:dyDescent="0.35">
      <c r="A20" s="85" t="s">
        <v>8</v>
      </c>
      <c r="B20" s="86"/>
      <c r="C20" s="86"/>
      <c r="D20" s="86"/>
      <c r="E20" s="86"/>
      <c r="F20" s="7">
        <v>0.32</v>
      </c>
      <c r="G20" s="20">
        <f>ROUND(G19*F20,2)</f>
        <v>8144000</v>
      </c>
    </row>
    <row r="21" spans="1:7" ht="15.5" x14ac:dyDescent="0.35">
      <c r="A21" s="85" t="s">
        <v>9</v>
      </c>
      <c r="B21" s="86"/>
      <c r="C21" s="86"/>
      <c r="D21" s="86"/>
      <c r="E21" s="86"/>
      <c r="F21" s="8">
        <v>0.05</v>
      </c>
      <c r="G21" s="20">
        <f>ROUND(G19*F21,2)</f>
        <v>1272500</v>
      </c>
    </row>
    <row r="22" spans="1:7" ht="15.5" x14ac:dyDescent="0.35">
      <c r="A22" s="68" t="s">
        <v>10</v>
      </c>
      <c r="B22" s="69"/>
      <c r="C22" s="69"/>
      <c r="D22" s="69"/>
      <c r="E22" s="69"/>
      <c r="F22" s="70"/>
      <c r="G22" s="19">
        <f>ROUND(SUM(G20:G21),2)</f>
        <v>9416500</v>
      </c>
    </row>
    <row r="23" spans="1:7" ht="16" thickBot="1" x14ac:dyDescent="0.4">
      <c r="A23" s="71" t="s">
        <v>11</v>
      </c>
      <c r="B23" s="72"/>
      <c r="C23" s="72"/>
      <c r="D23" s="72"/>
      <c r="E23" s="72"/>
      <c r="F23" s="73"/>
      <c r="G23" s="21">
        <f>ROUND(G19+G22,2)</f>
        <v>34866500</v>
      </c>
    </row>
    <row r="24" spans="1:7" ht="15.5" x14ac:dyDescent="0.35">
      <c r="A24" s="15" t="s">
        <v>12</v>
      </c>
      <c r="B24" s="74">
        <v>45723</v>
      </c>
      <c r="C24" s="75"/>
      <c r="D24" s="10"/>
      <c r="E24" s="11"/>
      <c r="F24" s="11"/>
      <c r="G24" s="11"/>
    </row>
    <row r="25" spans="1:7" ht="15.5" x14ac:dyDescent="0.35">
      <c r="A25" s="9" t="s">
        <v>13</v>
      </c>
      <c r="B25" s="76" t="s">
        <v>16</v>
      </c>
      <c r="C25" s="77"/>
      <c r="D25" s="12"/>
      <c r="E25" s="11"/>
      <c r="F25" s="11"/>
      <c r="G25" s="11"/>
    </row>
    <row r="26" spans="1:7" ht="15.5" x14ac:dyDescent="0.35">
      <c r="A26" s="9" t="s">
        <v>14</v>
      </c>
      <c r="B26" s="76" t="s">
        <v>15</v>
      </c>
      <c r="C26" s="77"/>
      <c r="D26" s="13"/>
      <c r="E26" s="11"/>
      <c r="F26" s="11"/>
      <c r="G26" s="11"/>
    </row>
  </sheetData>
  <mergeCells count="12">
    <mergeCell ref="A20:E20"/>
    <mergeCell ref="A21:E21"/>
    <mergeCell ref="A11:G11"/>
    <mergeCell ref="A1:B1"/>
    <mergeCell ref="C1:G1"/>
    <mergeCell ref="A2:G2"/>
    <mergeCell ref="A19:F19"/>
    <mergeCell ref="A22:F22"/>
    <mergeCell ref="A23:F23"/>
    <mergeCell ref="B24:C24"/>
    <mergeCell ref="B25:C25"/>
    <mergeCell ref="B26:C26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7DE53-2F59-4EE9-BA80-2F51582B7BA2}">
  <dimension ref="A1:I18"/>
  <sheetViews>
    <sheetView workbookViewId="0">
      <selection activeCell="J1" sqref="J1"/>
    </sheetView>
  </sheetViews>
  <sheetFormatPr baseColWidth="10" defaultRowHeight="14.5" x14ac:dyDescent="0.35"/>
  <cols>
    <col min="1" max="1" width="4.81640625" customWidth="1"/>
    <col min="2" max="2" width="6.1796875" customWidth="1"/>
    <col min="3" max="3" width="55" customWidth="1"/>
    <col min="4" max="4" width="6.453125" bestFit="1" customWidth="1"/>
    <col min="5" max="5" width="8.1796875" bestFit="1" customWidth="1"/>
    <col min="6" max="6" width="17.54296875" customWidth="1"/>
    <col min="7" max="7" width="19" customWidth="1"/>
    <col min="9" max="9" width="7.7265625" style="23" customWidth="1"/>
  </cols>
  <sheetData>
    <row r="1" spans="1:7" ht="64.150000000000006" customHeight="1" x14ac:dyDescent="0.35">
      <c r="A1" s="81"/>
      <c r="B1" s="82"/>
      <c r="C1" s="83" t="s">
        <v>27</v>
      </c>
      <c r="D1" s="83"/>
      <c r="E1" s="83"/>
      <c r="F1" s="83"/>
      <c r="G1" s="84"/>
    </row>
    <row r="2" spans="1:7" ht="27.75" customHeight="1" x14ac:dyDescent="0.35">
      <c r="A2" s="78"/>
      <c r="B2" s="79"/>
      <c r="C2" s="79"/>
      <c r="D2" s="79"/>
      <c r="E2" s="79"/>
      <c r="F2" s="79"/>
      <c r="G2" s="80"/>
    </row>
    <row r="3" spans="1:7" ht="15.5" x14ac:dyDescent="0.35">
      <c r="A3" s="16" t="s">
        <v>0</v>
      </c>
      <c r="B3" s="1" t="s">
        <v>1</v>
      </c>
      <c r="C3" s="14" t="s">
        <v>2</v>
      </c>
      <c r="D3" s="2" t="s">
        <v>3</v>
      </c>
      <c r="E3" s="3" t="s">
        <v>4</v>
      </c>
      <c r="F3" s="4" t="s">
        <v>5</v>
      </c>
      <c r="G3" s="17" t="s">
        <v>6</v>
      </c>
    </row>
    <row r="4" spans="1:7" ht="15.5" x14ac:dyDescent="0.35">
      <c r="A4" s="24"/>
      <c r="B4" s="25"/>
      <c r="C4" s="54" t="s">
        <v>19</v>
      </c>
      <c r="D4" s="26"/>
      <c r="E4" s="27"/>
      <c r="F4" s="28"/>
      <c r="G4" s="29"/>
    </row>
    <row r="5" spans="1:7" ht="31" x14ac:dyDescent="0.35">
      <c r="A5" s="18" t="s">
        <v>17</v>
      </c>
      <c r="B5" s="5"/>
      <c r="C5" s="6" t="s">
        <v>72</v>
      </c>
      <c r="D5" s="30" t="s">
        <v>73</v>
      </c>
      <c r="E5" s="22">
        <v>1</v>
      </c>
      <c r="F5" s="31">
        <v>5000000</v>
      </c>
      <c r="G5" s="32">
        <f>+E5*F5</f>
        <v>5000000</v>
      </c>
    </row>
    <row r="6" spans="1:7" ht="15.5" x14ac:dyDescent="0.35">
      <c r="A6" s="18" t="s">
        <v>74</v>
      </c>
      <c r="B6" s="5"/>
      <c r="C6" s="6" t="s">
        <v>21</v>
      </c>
      <c r="D6" s="30" t="s">
        <v>23</v>
      </c>
      <c r="E6" s="22">
        <v>250</v>
      </c>
      <c r="F6" s="31">
        <v>5000</v>
      </c>
      <c r="G6" s="32">
        <f>+E6*F6</f>
        <v>1250000</v>
      </c>
    </row>
    <row r="7" spans="1:7" ht="15.5" x14ac:dyDescent="0.35">
      <c r="A7" s="18" t="s">
        <v>75</v>
      </c>
      <c r="B7" s="5"/>
      <c r="C7" s="6" t="s">
        <v>26</v>
      </c>
      <c r="D7" s="30" t="s">
        <v>18</v>
      </c>
      <c r="E7" s="22">
        <v>150</v>
      </c>
      <c r="F7" s="31">
        <v>24000</v>
      </c>
      <c r="G7" s="32">
        <f>+E7*F7</f>
        <v>3600000</v>
      </c>
    </row>
    <row r="8" spans="1:7" ht="15.5" x14ac:dyDescent="0.35">
      <c r="A8" s="18"/>
      <c r="B8" s="5"/>
      <c r="C8" s="55" t="s">
        <v>22</v>
      </c>
      <c r="D8" s="30"/>
      <c r="E8" s="22"/>
      <c r="F8" s="31"/>
      <c r="G8" s="32"/>
    </row>
    <row r="9" spans="1:7" ht="30.75" customHeight="1" x14ac:dyDescent="0.35">
      <c r="A9" s="18" t="s">
        <v>76</v>
      </c>
      <c r="B9" s="5"/>
      <c r="C9" s="33" t="s">
        <v>24</v>
      </c>
      <c r="D9" s="30" t="s">
        <v>18</v>
      </c>
      <c r="E9" s="22">
        <v>150</v>
      </c>
      <c r="F9" s="31">
        <v>43000</v>
      </c>
      <c r="G9" s="32">
        <f t="shared" ref="G9" si="0">ROUND(E9*F9,2)</f>
        <v>6450000</v>
      </c>
    </row>
    <row r="10" spans="1:7" ht="15.5" x14ac:dyDescent="0.35">
      <c r="A10" s="18" t="s">
        <v>77</v>
      </c>
      <c r="B10" s="5"/>
      <c r="C10" s="6" t="s">
        <v>71</v>
      </c>
      <c r="D10" s="30" t="s">
        <v>18</v>
      </c>
      <c r="E10" s="22">
        <v>150</v>
      </c>
      <c r="F10" s="31">
        <v>61000</v>
      </c>
      <c r="G10" s="32">
        <f>+E10*F10</f>
        <v>9150000</v>
      </c>
    </row>
    <row r="11" spans="1:7" ht="15.5" x14ac:dyDescent="0.35">
      <c r="A11" s="68" t="s">
        <v>7</v>
      </c>
      <c r="B11" s="69"/>
      <c r="C11" s="69"/>
      <c r="D11" s="69"/>
      <c r="E11" s="69"/>
      <c r="F11" s="70"/>
      <c r="G11" s="19">
        <f>SUM(G5:G10)</f>
        <v>25450000</v>
      </c>
    </row>
    <row r="12" spans="1:7" ht="15.5" x14ac:dyDescent="0.35">
      <c r="A12" s="85" t="s">
        <v>8</v>
      </c>
      <c r="B12" s="86"/>
      <c r="C12" s="86"/>
      <c r="D12" s="86"/>
      <c r="E12" s="86"/>
      <c r="F12" s="7">
        <v>0.32</v>
      </c>
      <c r="G12" s="20">
        <f>ROUND(G11*F12,2)</f>
        <v>8144000</v>
      </c>
    </row>
    <row r="13" spans="1:7" ht="15.5" x14ac:dyDescent="0.35">
      <c r="A13" s="85" t="s">
        <v>9</v>
      </c>
      <c r="B13" s="86"/>
      <c r="C13" s="86"/>
      <c r="D13" s="86"/>
      <c r="E13" s="86"/>
      <c r="F13" s="8">
        <v>0.05</v>
      </c>
      <c r="G13" s="20">
        <f>ROUND(G11*F13,2)</f>
        <v>1272500</v>
      </c>
    </row>
    <row r="14" spans="1:7" ht="15.5" x14ac:dyDescent="0.35">
      <c r="A14" s="68" t="s">
        <v>10</v>
      </c>
      <c r="B14" s="69"/>
      <c r="C14" s="69"/>
      <c r="D14" s="69"/>
      <c r="E14" s="69"/>
      <c r="F14" s="70"/>
      <c r="G14" s="19">
        <f>ROUND(SUM(G12:G13),2)</f>
        <v>9416500</v>
      </c>
    </row>
    <row r="15" spans="1:7" ht="16" thickBot="1" x14ac:dyDescent="0.4">
      <c r="A15" s="71" t="s">
        <v>11</v>
      </c>
      <c r="B15" s="72"/>
      <c r="C15" s="72"/>
      <c r="D15" s="72"/>
      <c r="E15" s="72"/>
      <c r="F15" s="73"/>
      <c r="G15" s="21">
        <f>ROUND(G11+G14,2)</f>
        <v>34866500</v>
      </c>
    </row>
    <row r="16" spans="1:7" ht="15.5" x14ac:dyDescent="0.35">
      <c r="A16" s="15" t="s">
        <v>12</v>
      </c>
      <c r="B16" s="74">
        <v>45723</v>
      </c>
      <c r="C16" s="75"/>
      <c r="D16" s="10"/>
      <c r="E16" s="11"/>
      <c r="F16" s="11"/>
      <c r="G16" s="11"/>
    </row>
    <row r="17" spans="1:7" ht="15.5" x14ac:dyDescent="0.35">
      <c r="A17" s="9" t="s">
        <v>13</v>
      </c>
      <c r="B17" s="76" t="s">
        <v>16</v>
      </c>
      <c r="C17" s="77"/>
      <c r="D17" s="12"/>
      <c r="E17" s="11"/>
      <c r="F17" s="11"/>
      <c r="G17" s="11"/>
    </row>
    <row r="18" spans="1:7" ht="15.5" x14ac:dyDescent="0.35">
      <c r="A18" s="9" t="s">
        <v>14</v>
      </c>
      <c r="B18" s="76" t="s">
        <v>15</v>
      </c>
      <c r="C18" s="77"/>
      <c r="D18" s="13"/>
      <c r="E18" s="11"/>
      <c r="F18" s="11"/>
      <c r="G18" s="11"/>
    </row>
  </sheetData>
  <mergeCells count="11">
    <mergeCell ref="B18:C18"/>
    <mergeCell ref="A1:B1"/>
    <mergeCell ref="C1:G1"/>
    <mergeCell ref="A2:G2"/>
    <mergeCell ref="A11:F11"/>
    <mergeCell ref="A12:E12"/>
    <mergeCell ref="A13:E13"/>
    <mergeCell ref="A14:F14"/>
    <mergeCell ref="A15:F15"/>
    <mergeCell ref="B16:C16"/>
    <mergeCell ref="B17:C17"/>
  </mergeCell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B6192-AF20-4564-9919-6D0DEF1867B7}">
  <dimension ref="A1:H87"/>
  <sheetViews>
    <sheetView zoomScale="85" zoomScaleNormal="85" workbookViewId="0">
      <selection activeCell="H87" sqref="H87"/>
    </sheetView>
  </sheetViews>
  <sheetFormatPr baseColWidth="10" defaultColWidth="11.453125" defaultRowHeight="14.5" x14ac:dyDescent="0.35"/>
  <cols>
    <col min="2" max="2" width="46.81640625" customWidth="1"/>
    <col min="5" max="5" width="14.26953125" customWidth="1"/>
    <col min="6" max="6" width="17.26953125" customWidth="1"/>
    <col min="7" max="7" width="15.81640625" customWidth="1"/>
    <col min="8" max="8" width="16.453125" customWidth="1"/>
  </cols>
  <sheetData>
    <row r="1" spans="1:8" ht="15" thickBot="1" x14ac:dyDescent="0.4"/>
    <row r="2" spans="1:8" ht="15" customHeight="1" x14ac:dyDescent="0.35">
      <c r="A2" s="89" t="s">
        <v>25</v>
      </c>
      <c r="B2" s="90"/>
      <c r="C2" s="90"/>
      <c r="D2" s="90"/>
      <c r="E2" s="90"/>
      <c r="F2" s="90"/>
      <c r="G2" s="91"/>
      <c r="H2" s="53" t="s">
        <v>28</v>
      </c>
    </row>
    <row r="3" spans="1:8" x14ac:dyDescent="0.35">
      <c r="A3" s="96" t="s">
        <v>29</v>
      </c>
      <c r="B3" s="97"/>
      <c r="C3" s="97"/>
      <c r="D3" s="97"/>
      <c r="E3" s="97"/>
      <c r="F3" s="97"/>
      <c r="G3" s="35"/>
      <c r="H3" s="43"/>
    </row>
    <row r="4" spans="1:8" x14ac:dyDescent="0.35">
      <c r="A4" s="44" t="s">
        <v>30</v>
      </c>
      <c r="B4" s="36" t="s">
        <v>31</v>
      </c>
      <c r="C4" s="36" t="s">
        <v>32</v>
      </c>
      <c r="D4" s="36" t="s">
        <v>33</v>
      </c>
      <c r="E4" s="36" t="s">
        <v>34</v>
      </c>
      <c r="F4" s="36" t="s">
        <v>35</v>
      </c>
      <c r="G4" s="36" t="s">
        <v>36</v>
      </c>
      <c r="H4" s="43"/>
    </row>
    <row r="5" spans="1:8" x14ac:dyDescent="0.35">
      <c r="A5" s="45"/>
      <c r="B5" s="37"/>
      <c r="C5" s="38"/>
      <c r="D5" s="39"/>
      <c r="E5" s="39"/>
      <c r="F5" s="40"/>
      <c r="G5" s="39"/>
      <c r="H5" s="43"/>
    </row>
    <row r="6" spans="1:8" x14ac:dyDescent="0.35">
      <c r="A6" s="92" t="s">
        <v>37</v>
      </c>
      <c r="B6" s="93"/>
      <c r="C6" s="93"/>
      <c r="D6" s="93"/>
      <c r="E6" s="93"/>
      <c r="F6" s="93"/>
      <c r="G6" s="41"/>
      <c r="H6" s="43"/>
    </row>
    <row r="7" spans="1:8" x14ac:dyDescent="0.35">
      <c r="A7" s="96" t="s">
        <v>38</v>
      </c>
      <c r="B7" s="97"/>
      <c r="C7" s="97"/>
      <c r="D7" s="97"/>
      <c r="E7" s="97"/>
      <c r="F7" s="97"/>
      <c r="G7" s="35"/>
      <c r="H7" s="43"/>
    </row>
    <row r="8" spans="1:8" x14ac:dyDescent="0.35">
      <c r="A8" s="44" t="s">
        <v>30</v>
      </c>
      <c r="B8" s="36" t="s">
        <v>31</v>
      </c>
      <c r="C8" s="36" t="s">
        <v>39</v>
      </c>
      <c r="D8" s="36" t="s">
        <v>32</v>
      </c>
      <c r="E8" s="36" t="s">
        <v>40</v>
      </c>
      <c r="F8" s="36" t="s">
        <v>41</v>
      </c>
      <c r="G8" s="36" t="s">
        <v>42</v>
      </c>
      <c r="H8" s="46" t="s">
        <v>36</v>
      </c>
    </row>
    <row r="9" spans="1:8" x14ac:dyDescent="0.35">
      <c r="A9" s="45">
        <v>200100</v>
      </c>
      <c r="B9" s="37" t="s">
        <v>43</v>
      </c>
      <c r="C9" s="40">
        <v>108356</v>
      </c>
      <c r="D9" s="38" t="s">
        <v>39</v>
      </c>
      <c r="E9" s="39">
        <v>1.8</v>
      </c>
      <c r="F9" s="40">
        <v>195040.8</v>
      </c>
      <c r="G9" s="39">
        <v>40</v>
      </c>
      <c r="H9" s="47">
        <f>+F9/G9</f>
        <v>4876.0199999999995</v>
      </c>
    </row>
    <row r="10" spans="1:8" x14ac:dyDescent="0.35">
      <c r="A10" s="92" t="s">
        <v>37</v>
      </c>
      <c r="B10" s="93"/>
      <c r="C10" s="93"/>
      <c r="D10" s="93"/>
      <c r="E10" s="93"/>
      <c r="F10" s="93"/>
      <c r="G10" s="93"/>
      <c r="H10" s="48">
        <f>+H9</f>
        <v>4876.0199999999995</v>
      </c>
    </row>
    <row r="11" spans="1:8" x14ac:dyDescent="0.35">
      <c r="A11" s="96" t="s">
        <v>44</v>
      </c>
      <c r="B11" s="97"/>
      <c r="C11" s="97"/>
      <c r="D11" s="97"/>
      <c r="E11" s="97"/>
      <c r="F11" s="97"/>
      <c r="G11" s="35"/>
      <c r="H11" s="43"/>
    </row>
    <row r="12" spans="1:8" x14ac:dyDescent="0.35">
      <c r="A12" s="44" t="s">
        <v>30</v>
      </c>
      <c r="B12" s="36" t="s">
        <v>31</v>
      </c>
      <c r="C12" s="36" t="s">
        <v>32</v>
      </c>
      <c r="D12" s="36" t="s">
        <v>45</v>
      </c>
      <c r="E12" s="36" t="s">
        <v>46</v>
      </c>
      <c r="F12" s="36" t="s">
        <v>36</v>
      </c>
      <c r="G12" s="35"/>
      <c r="H12" s="43"/>
    </row>
    <row r="13" spans="1:8" x14ac:dyDescent="0.35">
      <c r="A13" s="45">
        <v>300002</v>
      </c>
      <c r="B13" s="42" t="s">
        <v>47</v>
      </c>
      <c r="C13" s="38" t="s">
        <v>48</v>
      </c>
      <c r="D13" s="39">
        <v>0.3</v>
      </c>
      <c r="E13" s="40">
        <v>16595</v>
      </c>
      <c r="F13" s="40">
        <v>4978.5</v>
      </c>
      <c r="G13" s="35"/>
      <c r="H13" s="43"/>
    </row>
    <row r="14" spans="1:8" ht="15" thickBot="1" x14ac:dyDescent="0.4">
      <c r="A14" s="94" t="s">
        <v>37</v>
      </c>
      <c r="B14" s="95"/>
      <c r="C14" s="95"/>
      <c r="D14" s="95"/>
      <c r="E14" s="95"/>
      <c r="F14" s="49">
        <v>4978.5</v>
      </c>
      <c r="G14" s="50"/>
      <c r="H14" s="51"/>
    </row>
    <row r="15" spans="1:8" ht="16" thickBot="1" x14ac:dyDescent="0.4">
      <c r="A15" s="87" t="s">
        <v>50</v>
      </c>
      <c r="B15" s="88"/>
      <c r="C15" s="88"/>
      <c r="D15" s="88"/>
      <c r="E15" s="88"/>
      <c r="F15" s="88"/>
      <c r="G15" s="88"/>
      <c r="H15" s="52">
        <f>+G6+H10+F14</f>
        <v>9854.52</v>
      </c>
    </row>
    <row r="16" spans="1:8" x14ac:dyDescent="0.35">
      <c r="A16" s="34" t="s">
        <v>49</v>
      </c>
    </row>
    <row r="17" spans="1:8" ht="18.75" customHeight="1" x14ac:dyDescent="0.35">
      <c r="A17" s="98" t="s">
        <v>20</v>
      </c>
      <c r="B17" s="98"/>
      <c r="C17" s="98"/>
      <c r="D17" s="98"/>
      <c r="E17" s="98"/>
      <c r="F17" s="98"/>
      <c r="G17" s="98"/>
      <c r="H17" s="57" t="s">
        <v>28</v>
      </c>
    </row>
    <row r="18" spans="1:8" ht="15.5" x14ac:dyDescent="0.35">
      <c r="A18" s="99" t="s">
        <v>38</v>
      </c>
      <c r="B18" s="99"/>
      <c r="C18" s="99"/>
      <c r="D18" s="99"/>
      <c r="E18" s="99"/>
      <c r="F18" s="99"/>
      <c r="G18" s="35"/>
      <c r="H18" s="35"/>
    </row>
    <row r="19" spans="1:8" x14ac:dyDescent="0.35">
      <c r="A19" s="58" t="s">
        <v>30</v>
      </c>
      <c r="B19" s="58" t="s">
        <v>31</v>
      </c>
      <c r="C19" s="58" t="s">
        <v>39</v>
      </c>
      <c r="D19" s="58" t="s">
        <v>32</v>
      </c>
      <c r="E19" s="58" t="s">
        <v>40</v>
      </c>
      <c r="F19" s="58" t="s">
        <v>41</v>
      </c>
      <c r="G19" s="58" t="s">
        <v>42</v>
      </c>
      <c r="H19" s="58" t="s">
        <v>36</v>
      </c>
    </row>
    <row r="20" spans="1:8" x14ac:dyDescent="0.35">
      <c r="A20" s="37">
        <v>200009</v>
      </c>
      <c r="B20" s="37" t="s">
        <v>51</v>
      </c>
      <c r="C20" s="40">
        <v>235834</v>
      </c>
      <c r="D20" s="38" t="s">
        <v>39</v>
      </c>
      <c r="E20" s="39">
        <v>1.8</v>
      </c>
      <c r="F20" s="40">
        <v>424501.2</v>
      </c>
      <c r="G20" s="39">
        <v>22.85</v>
      </c>
      <c r="H20" s="40">
        <v>18577.73</v>
      </c>
    </row>
    <row r="21" spans="1:8" x14ac:dyDescent="0.35">
      <c r="A21" s="93" t="s">
        <v>37</v>
      </c>
      <c r="B21" s="93"/>
      <c r="C21" s="93"/>
      <c r="D21" s="93"/>
      <c r="E21" s="93"/>
      <c r="F21" s="93"/>
      <c r="G21" s="93"/>
      <c r="H21" s="59">
        <v>18577.73</v>
      </c>
    </row>
    <row r="22" spans="1:8" ht="21.75" customHeight="1" x14ac:dyDescent="0.35">
      <c r="A22" s="99" t="s">
        <v>44</v>
      </c>
      <c r="B22" s="99"/>
      <c r="C22" s="99"/>
      <c r="D22" s="99"/>
      <c r="E22" s="99"/>
      <c r="F22" s="99"/>
      <c r="G22" s="35"/>
      <c r="H22" s="35"/>
    </row>
    <row r="23" spans="1:8" x14ac:dyDescent="0.35">
      <c r="A23" s="58" t="s">
        <v>30</v>
      </c>
      <c r="B23" s="58" t="s">
        <v>31</v>
      </c>
      <c r="C23" s="58" t="s">
        <v>32</v>
      </c>
      <c r="D23" s="58" t="s">
        <v>45</v>
      </c>
      <c r="E23" s="58" t="s">
        <v>46</v>
      </c>
      <c r="F23" s="58" t="s">
        <v>36</v>
      </c>
      <c r="G23" s="35"/>
      <c r="H23" s="35"/>
    </row>
    <row r="24" spans="1:8" x14ac:dyDescent="0.35">
      <c r="A24" s="37">
        <v>300002</v>
      </c>
      <c r="B24" s="37" t="s">
        <v>47</v>
      </c>
      <c r="C24" s="38" t="s">
        <v>48</v>
      </c>
      <c r="D24" s="39">
        <v>0.1</v>
      </c>
      <c r="E24" s="40">
        <v>16595</v>
      </c>
      <c r="F24" s="40">
        <v>1659.5</v>
      </c>
      <c r="G24" s="35"/>
      <c r="H24" s="35"/>
    </row>
    <row r="25" spans="1:8" x14ac:dyDescent="0.35">
      <c r="A25" s="37">
        <v>300026</v>
      </c>
      <c r="B25" s="37" t="s">
        <v>52</v>
      </c>
      <c r="C25" s="38" t="s">
        <v>53</v>
      </c>
      <c r="D25" s="39">
        <v>1</v>
      </c>
      <c r="E25" s="40">
        <v>18577.73</v>
      </c>
      <c r="F25" s="39">
        <v>185.77</v>
      </c>
      <c r="G25" s="35"/>
      <c r="H25" s="35"/>
    </row>
    <row r="26" spans="1:8" ht="15" thickBot="1" x14ac:dyDescent="0.4">
      <c r="A26" s="93" t="s">
        <v>37</v>
      </c>
      <c r="B26" s="93"/>
      <c r="C26" s="93"/>
      <c r="D26" s="93"/>
      <c r="E26" s="93"/>
      <c r="F26" s="59">
        <v>1845.27</v>
      </c>
      <c r="G26" s="35"/>
      <c r="H26" s="35"/>
    </row>
    <row r="27" spans="1:8" ht="16" thickBot="1" x14ac:dyDescent="0.4">
      <c r="A27" s="87" t="s">
        <v>50</v>
      </c>
      <c r="B27" s="88"/>
      <c r="C27" s="88"/>
      <c r="D27" s="88"/>
      <c r="E27" s="88"/>
      <c r="F27" s="88"/>
      <c r="G27" s="88"/>
      <c r="H27" s="52">
        <f>+H21+F26</f>
        <v>20423</v>
      </c>
    </row>
    <row r="28" spans="1:8" ht="34.5" thickBot="1" x14ac:dyDescent="0.4">
      <c r="A28" s="56" t="s">
        <v>55</v>
      </c>
    </row>
    <row r="29" spans="1:8" x14ac:dyDescent="0.35">
      <c r="A29" s="100" t="s">
        <v>56</v>
      </c>
      <c r="B29" s="101"/>
      <c r="C29" s="101"/>
      <c r="D29" s="101"/>
      <c r="E29" s="101"/>
      <c r="F29" s="101"/>
      <c r="G29" s="101"/>
      <c r="H29" s="63" t="s">
        <v>59</v>
      </c>
    </row>
    <row r="30" spans="1:8" ht="15.5" x14ac:dyDescent="0.35">
      <c r="A30" s="102" t="s">
        <v>38</v>
      </c>
      <c r="B30" s="99"/>
      <c r="C30" s="99"/>
      <c r="D30" s="99"/>
      <c r="E30" s="99"/>
      <c r="F30" s="99"/>
      <c r="G30" s="99"/>
      <c r="H30" s="43"/>
    </row>
    <row r="31" spans="1:8" x14ac:dyDescent="0.35">
      <c r="A31" s="61" t="s">
        <v>30</v>
      </c>
      <c r="B31" s="58" t="s">
        <v>31</v>
      </c>
      <c r="C31" s="58" t="s">
        <v>39</v>
      </c>
      <c r="D31" s="58" t="s">
        <v>32</v>
      </c>
      <c r="E31" s="58" t="s">
        <v>40</v>
      </c>
      <c r="F31" s="58" t="s">
        <v>41</v>
      </c>
      <c r="G31" s="58" t="s">
        <v>42</v>
      </c>
      <c r="H31" s="62" t="s">
        <v>36</v>
      </c>
    </row>
    <row r="32" spans="1:8" x14ac:dyDescent="0.35">
      <c r="A32" s="45">
        <v>200007</v>
      </c>
      <c r="B32" s="37" t="s">
        <v>57</v>
      </c>
      <c r="C32" s="40">
        <v>172095</v>
      </c>
      <c r="D32" s="38" t="s">
        <v>39</v>
      </c>
      <c r="E32" s="39">
        <v>1.8</v>
      </c>
      <c r="F32" s="40">
        <v>309771</v>
      </c>
      <c r="G32" s="39">
        <v>160</v>
      </c>
      <c r="H32" s="47">
        <v>1936.06</v>
      </c>
    </row>
    <row r="33" spans="1:8" x14ac:dyDescent="0.35">
      <c r="A33" s="92" t="s">
        <v>37</v>
      </c>
      <c r="B33" s="93"/>
      <c r="C33" s="93"/>
      <c r="D33" s="93"/>
      <c r="E33" s="93"/>
      <c r="F33" s="93"/>
      <c r="G33" s="93"/>
      <c r="H33" s="48">
        <v>1936.06</v>
      </c>
    </row>
    <row r="34" spans="1:8" ht="15.5" x14ac:dyDescent="0.35">
      <c r="A34" s="102" t="s">
        <v>44</v>
      </c>
      <c r="B34" s="99"/>
      <c r="C34" s="99"/>
      <c r="D34" s="99"/>
      <c r="E34" s="99"/>
      <c r="F34" s="99"/>
      <c r="G34" s="99"/>
      <c r="H34" s="43"/>
    </row>
    <row r="35" spans="1:8" x14ac:dyDescent="0.35">
      <c r="A35" s="61" t="s">
        <v>30</v>
      </c>
      <c r="B35" s="58" t="s">
        <v>31</v>
      </c>
      <c r="C35" s="58" t="s">
        <v>32</v>
      </c>
      <c r="D35" s="58" t="s">
        <v>45</v>
      </c>
      <c r="E35" s="58" t="s">
        <v>46</v>
      </c>
      <c r="F35" s="58" t="s">
        <v>36</v>
      </c>
      <c r="G35" s="35"/>
      <c r="H35" s="43"/>
    </row>
    <row r="36" spans="1:8" x14ac:dyDescent="0.35">
      <c r="A36" s="45">
        <v>300002</v>
      </c>
      <c r="B36" s="37" t="s">
        <v>47</v>
      </c>
      <c r="C36" s="38" t="s">
        <v>48</v>
      </c>
      <c r="D36" s="39">
        <v>0.1</v>
      </c>
      <c r="E36" s="40">
        <v>16595</v>
      </c>
      <c r="F36" s="40">
        <v>1659.5</v>
      </c>
      <c r="G36" s="35"/>
      <c r="H36" s="43"/>
    </row>
    <row r="37" spans="1:8" x14ac:dyDescent="0.35">
      <c r="A37" s="45">
        <v>300026</v>
      </c>
      <c r="B37" s="37" t="s">
        <v>52</v>
      </c>
      <c r="C37" s="38" t="s">
        <v>53</v>
      </c>
      <c r="D37" s="39">
        <v>7</v>
      </c>
      <c r="E37" s="40">
        <v>1936.06</v>
      </c>
      <c r="F37" s="39">
        <v>135.52000000000001</v>
      </c>
      <c r="G37" s="35"/>
      <c r="H37" s="43"/>
    </row>
    <row r="38" spans="1:8" ht="15" thickBot="1" x14ac:dyDescent="0.4">
      <c r="A38" s="92" t="s">
        <v>37</v>
      </c>
      <c r="B38" s="93"/>
      <c r="C38" s="93"/>
      <c r="D38" s="93"/>
      <c r="E38" s="93"/>
      <c r="F38" s="59">
        <v>1795.02</v>
      </c>
      <c r="G38" s="35"/>
      <c r="H38" s="43"/>
    </row>
    <row r="39" spans="1:8" ht="16" thickBot="1" x14ac:dyDescent="0.4">
      <c r="A39" s="87" t="s">
        <v>50</v>
      </c>
      <c r="B39" s="88"/>
      <c r="C39" s="88"/>
      <c r="D39" s="88"/>
      <c r="E39" s="88"/>
      <c r="F39" s="88"/>
      <c r="G39" s="88"/>
      <c r="H39" s="52">
        <f>+H33+F38</f>
        <v>3731.08</v>
      </c>
    </row>
    <row r="40" spans="1:8" ht="34.5" thickBot="1" x14ac:dyDescent="0.4">
      <c r="A40" s="56" t="s">
        <v>58</v>
      </c>
    </row>
    <row r="41" spans="1:8" ht="15.75" customHeight="1" x14ac:dyDescent="0.35">
      <c r="A41" s="100" t="s">
        <v>26</v>
      </c>
      <c r="B41" s="101"/>
      <c r="C41" s="101"/>
      <c r="D41" s="101"/>
      <c r="E41" s="101"/>
      <c r="F41" s="101"/>
      <c r="G41" s="101"/>
      <c r="H41" s="63" t="s">
        <v>28</v>
      </c>
    </row>
    <row r="42" spans="1:8" ht="15.5" x14ac:dyDescent="0.35">
      <c r="A42" s="102" t="s">
        <v>38</v>
      </c>
      <c r="B42" s="99"/>
      <c r="C42" s="99"/>
      <c r="D42" s="99"/>
      <c r="E42" s="99"/>
      <c r="F42" s="99"/>
      <c r="G42" s="99"/>
      <c r="H42" s="43"/>
    </row>
    <row r="43" spans="1:8" x14ac:dyDescent="0.35">
      <c r="A43" s="61" t="s">
        <v>30</v>
      </c>
      <c r="B43" s="58" t="s">
        <v>31</v>
      </c>
      <c r="C43" s="58" t="s">
        <v>39</v>
      </c>
      <c r="D43" s="58" t="s">
        <v>32</v>
      </c>
      <c r="E43" s="58" t="s">
        <v>40</v>
      </c>
      <c r="F43" s="58" t="s">
        <v>41</v>
      </c>
      <c r="G43" s="58" t="s">
        <v>42</v>
      </c>
      <c r="H43" s="62" t="s">
        <v>36</v>
      </c>
    </row>
    <row r="44" spans="1:8" x14ac:dyDescent="0.35">
      <c r="A44" s="45">
        <v>200007</v>
      </c>
      <c r="B44" s="37" t="s">
        <v>57</v>
      </c>
      <c r="C44" s="40">
        <v>172095</v>
      </c>
      <c r="D44" s="38" t="s">
        <v>39</v>
      </c>
      <c r="E44" s="39">
        <v>1.8</v>
      </c>
      <c r="F44" s="40">
        <v>309771</v>
      </c>
      <c r="G44" s="39">
        <v>16</v>
      </c>
      <c r="H44" s="47">
        <v>19360.68</v>
      </c>
    </row>
    <row r="45" spans="1:8" x14ac:dyDescent="0.35">
      <c r="A45" s="92" t="s">
        <v>37</v>
      </c>
      <c r="B45" s="93"/>
      <c r="C45" s="93"/>
      <c r="D45" s="93"/>
      <c r="E45" s="93"/>
      <c r="F45" s="93"/>
      <c r="G45" s="93"/>
      <c r="H45" s="48">
        <v>19360.68</v>
      </c>
    </row>
    <row r="46" spans="1:8" ht="15.5" x14ac:dyDescent="0.35">
      <c r="A46" s="102" t="s">
        <v>44</v>
      </c>
      <c r="B46" s="99"/>
      <c r="C46" s="99"/>
      <c r="D46" s="99"/>
      <c r="E46" s="99"/>
      <c r="F46" s="99"/>
      <c r="G46" s="99"/>
      <c r="H46" s="43"/>
    </row>
    <row r="47" spans="1:8" x14ac:dyDescent="0.35">
      <c r="A47" s="61" t="s">
        <v>30</v>
      </c>
      <c r="B47" s="58" t="s">
        <v>31</v>
      </c>
      <c r="C47" s="58" t="s">
        <v>32</v>
      </c>
      <c r="D47" s="58" t="s">
        <v>45</v>
      </c>
      <c r="E47" s="58" t="s">
        <v>46</v>
      </c>
      <c r="F47" s="58" t="s">
        <v>36</v>
      </c>
      <c r="G47" s="35"/>
      <c r="H47" s="43"/>
    </row>
    <row r="48" spans="1:8" x14ac:dyDescent="0.35">
      <c r="A48" s="45">
        <v>300002</v>
      </c>
      <c r="B48" s="37" t="s">
        <v>47</v>
      </c>
      <c r="C48" s="38" t="s">
        <v>48</v>
      </c>
      <c r="D48" s="39">
        <v>0.2</v>
      </c>
      <c r="E48" s="40">
        <v>16595</v>
      </c>
      <c r="F48" s="40">
        <v>3319</v>
      </c>
      <c r="G48" s="35"/>
      <c r="H48" s="43"/>
    </row>
    <row r="49" spans="1:8" x14ac:dyDescent="0.35">
      <c r="A49" s="45">
        <v>300026</v>
      </c>
      <c r="B49" s="37" t="s">
        <v>52</v>
      </c>
      <c r="C49" s="38" t="s">
        <v>53</v>
      </c>
      <c r="D49" s="39">
        <v>6</v>
      </c>
      <c r="E49" s="40">
        <v>19360.68</v>
      </c>
      <c r="F49" s="40">
        <v>1161.6400000000001</v>
      </c>
      <c r="G49" s="35"/>
      <c r="H49" s="43"/>
    </row>
    <row r="50" spans="1:8" x14ac:dyDescent="0.35">
      <c r="A50" s="92" t="s">
        <v>37</v>
      </c>
      <c r="B50" s="93"/>
      <c r="C50" s="93"/>
      <c r="D50" s="93"/>
      <c r="E50" s="93"/>
      <c r="F50" s="59">
        <v>4480.6400000000003</v>
      </c>
      <c r="G50" s="35"/>
      <c r="H50" s="43"/>
    </row>
    <row r="51" spans="1:8" ht="16" thickBot="1" x14ac:dyDescent="0.4">
      <c r="A51" s="103" t="s">
        <v>50</v>
      </c>
      <c r="B51" s="104"/>
      <c r="C51" s="104"/>
      <c r="D51" s="104"/>
      <c r="E51" s="104"/>
      <c r="F51" s="104"/>
      <c r="G51" s="104"/>
      <c r="H51" s="64">
        <f>+H45+F50</f>
        <v>23841.32</v>
      </c>
    </row>
    <row r="52" spans="1:8" ht="34" x14ac:dyDescent="0.35">
      <c r="A52" s="56" t="s">
        <v>67</v>
      </c>
    </row>
    <row r="53" spans="1:8" ht="15.75" customHeight="1" x14ac:dyDescent="0.35">
      <c r="A53" s="105" t="s">
        <v>24</v>
      </c>
      <c r="B53" s="105"/>
      <c r="C53" s="105"/>
      <c r="D53" s="105"/>
      <c r="E53" s="105"/>
      <c r="F53" s="105"/>
      <c r="G53" s="105"/>
      <c r="H53" s="60" t="s">
        <v>28</v>
      </c>
    </row>
    <row r="54" spans="1:8" ht="30.75" customHeight="1" x14ac:dyDescent="0.35">
      <c r="A54" s="99" t="s">
        <v>29</v>
      </c>
      <c r="B54" s="99"/>
      <c r="C54" s="99"/>
      <c r="D54" s="99"/>
      <c r="E54" s="99"/>
      <c r="F54" s="99"/>
      <c r="G54" s="99"/>
      <c r="H54" s="35"/>
    </row>
    <row r="55" spans="1:8" x14ac:dyDescent="0.35">
      <c r="A55" s="58" t="s">
        <v>30</v>
      </c>
      <c r="B55" s="58" t="s">
        <v>31</v>
      </c>
      <c r="C55" s="58" t="s">
        <v>32</v>
      </c>
      <c r="D55" s="58" t="s">
        <v>33</v>
      </c>
      <c r="E55" s="58" t="s">
        <v>34</v>
      </c>
      <c r="F55" s="58" t="s">
        <v>35</v>
      </c>
      <c r="G55" s="58" t="s">
        <v>36</v>
      </c>
      <c r="H55" s="35"/>
    </row>
    <row r="56" spans="1:8" x14ac:dyDescent="0.35">
      <c r="A56" s="37">
        <v>100193</v>
      </c>
      <c r="B56" s="37" t="s">
        <v>60</v>
      </c>
      <c r="C56" s="38" t="s">
        <v>61</v>
      </c>
      <c r="D56" s="39">
        <v>0.67</v>
      </c>
      <c r="E56" s="39">
        <v>0</v>
      </c>
      <c r="F56" s="40">
        <v>16527</v>
      </c>
      <c r="G56" s="40">
        <v>11023.5</v>
      </c>
      <c r="H56" s="35"/>
    </row>
    <row r="57" spans="1:8" x14ac:dyDescent="0.35">
      <c r="A57" s="37">
        <v>100467</v>
      </c>
      <c r="B57" s="37" t="s">
        <v>62</v>
      </c>
      <c r="C57" s="38" t="s">
        <v>63</v>
      </c>
      <c r="D57" s="39">
        <v>0.2</v>
      </c>
      <c r="E57" s="39">
        <v>0</v>
      </c>
      <c r="F57" s="40">
        <v>10577</v>
      </c>
      <c r="G57" s="40">
        <v>2115.4</v>
      </c>
      <c r="H57" s="35"/>
    </row>
    <row r="58" spans="1:8" x14ac:dyDescent="0.35">
      <c r="A58" s="37">
        <v>101509</v>
      </c>
      <c r="B58" s="37" t="s">
        <v>64</v>
      </c>
      <c r="C58" s="38" t="s">
        <v>65</v>
      </c>
      <c r="D58" s="39">
        <v>0.3</v>
      </c>
      <c r="E58" s="39">
        <v>0</v>
      </c>
      <c r="F58" s="40">
        <v>4939</v>
      </c>
      <c r="G58" s="40">
        <v>1481.7</v>
      </c>
      <c r="H58" s="35"/>
    </row>
    <row r="59" spans="1:8" x14ac:dyDescent="0.35">
      <c r="A59" s="37">
        <v>109994</v>
      </c>
      <c r="B59" s="37" t="s">
        <v>66</v>
      </c>
      <c r="C59" s="38" t="s">
        <v>61</v>
      </c>
      <c r="D59" s="39">
        <v>0.03</v>
      </c>
      <c r="E59" s="39">
        <v>0</v>
      </c>
      <c r="F59" s="40">
        <v>171413</v>
      </c>
      <c r="G59" s="40">
        <v>5142.3900000000003</v>
      </c>
      <c r="H59" s="35"/>
    </row>
    <row r="60" spans="1:8" x14ac:dyDescent="0.35">
      <c r="A60" s="93" t="s">
        <v>37</v>
      </c>
      <c r="B60" s="93"/>
      <c r="C60" s="93"/>
      <c r="D60" s="93"/>
      <c r="E60" s="93"/>
      <c r="F60" s="93"/>
      <c r="G60" s="59">
        <v>19762.990000000002</v>
      </c>
      <c r="H60" s="35"/>
    </row>
    <row r="61" spans="1:8" ht="45.75" customHeight="1" x14ac:dyDescent="0.35">
      <c r="A61" s="99" t="s">
        <v>38</v>
      </c>
      <c r="B61" s="99"/>
      <c r="C61" s="99"/>
      <c r="D61" s="99"/>
      <c r="E61" s="99"/>
      <c r="F61" s="99"/>
      <c r="G61" s="99"/>
      <c r="H61" s="35"/>
    </row>
    <row r="62" spans="1:8" x14ac:dyDescent="0.35">
      <c r="A62" s="58" t="s">
        <v>30</v>
      </c>
      <c r="B62" s="58" t="s">
        <v>31</v>
      </c>
      <c r="C62" s="58" t="s">
        <v>39</v>
      </c>
      <c r="D62" s="58" t="s">
        <v>32</v>
      </c>
      <c r="E62" s="58" t="s">
        <v>40</v>
      </c>
      <c r="F62" s="58" t="s">
        <v>41</v>
      </c>
      <c r="G62" s="58" t="s">
        <v>42</v>
      </c>
      <c r="H62" s="58" t="s">
        <v>36</v>
      </c>
    </row>
    <row r="63" spans="1:8" x14ac:dyDescent="0.35">
      <c r="A63" s="37">
        <v>200007</v>
      </c>
      <c r="B63" s="37" t="s">
        <v>57</v>
      </c>
      <c r="C63" s="40">
        <v>172095</v>
      </c>
      <c r="D63" s="38" t="s">
        <v>39</v>
      </c>
      <c r="E63" s="39">
        <v>1.8</v>
      </c>
      <c r="F63" s="40">
        <v>309771</v>
      </c>
      <c r="G63" s="39">
        <v>16</v>
      </c>
      <c r="H63" s="40">
        <v>19360.68</v>
      </c>
    </row>
    <row r="64" spans="1:8" x14ac:dyDescent="0.35">
      <c r="A64" s="93" t="s">
        <v>37</v>
      </c>
      <c r="B64" s="93"/>
      <c r="C64" s="93"/>
      <c r="D64" s="93"/>
      <c r="E64" s="93"/>
      <c r="F64" s="93"/>
      <c r="G64" s="93"/>
      <c r="H64" s="59">
        <v>19360.68</v>
      </c>
    </row>
    <row r="65" spans="1:8" ht="15.5" x14ac:dyDescent="0.35">
      <c r="A65" s="65" t="s">
        <v>44</v>
      </c>
      <c r="B65" s="35"/>
      <c r="C65" s="35"/>
      <c r="D65" s="35"/>
      <c r="E65" s="35"/>
      <c r="F65" s="35"/>
      <c r="G65" s="35"/>
      <c r="H65" s="35"/>
    </row>
    <row r="66" spans="1:8" x14ac:dyDescent="0.35">
      <c r="A66" s="58" t="s">
        <v>30</v>
      </c>
      <c r="B66" s="58" t="s">
        <v>31</v>
      </c>
      <c r="C66" s="58" t="s">
        <v>32</v>
      </c>
      <c r="D66" s="58" t="s">
        <v>45</v>
      </c>
      <c r="E66" s="58" t="s">
        <v>46</v>
      </c>
      <c r="F66" s="58" t="s">
        <v>36</v>
      </c>
      <c r="G66" s="35"/>
      <c r="H66" s="35"/>
    </row>
    <row r="67" spans="1:8" x14ac:dyDescent="0.35">
      <c r="A67" s="37">
        <v>300002</v>
      </c>
      <c r="B67" s="37" t="s">
        <v>47</v>
      </c>
      <c r="C67" s="38" t="s">
        <v>48</v>
      </c>
      <c r="D67" s="39">
        <v>0.2</v>
      </c>
      <c r="E67" s="40">
        <v>16595</v>
      </c>
      <c r="F67" s="40">
        <v>3319</v>
      </c>
      <c r="G67" s="35"/>
      <c r="H67" s="35"/>
    </row>
    <row r="68" spans="1:8" x14ac:dyDescent="0.35">
      <c r="A68" s="37">
        <v>300026</v>
      </c>
      <c r="B68" s="37" t="s">
        <v>52</v>
      </c>
      <c r="C68" s="38" t="s">
        <v>53</v>
      </c>
      <c r="D68" s="39">
        <v>6</v>
      </c>
      <c r="E68" s="40">
        <v>19360.68</v>
      </c>
      <c r="F68" s="40">
        <v>1161.6400000000001</v>
      </c>
      <c r="G68" s="35"/>
      <c r="H68" s="35"/>
    </row>
    <row r="69" spans="1:8" x14ac:dyDescent="0.35">
      <c r="A69" s="93" t="s">
        <v>37</v>
      </c>
      <c r="B69" s="93"/>
      <c r="C69" s="93"/>
      <c r="D69" s="93"/>
      <c r="E69" s="93"/>
      <c r="F69" s="59">
        <v>4480.6400000000003</v>
      </c>
      <c r="G69" s="35"/>
      <c r="H69" s="35"/>
    </row>
    <row r="70" spans="1:8" ht="16" thickBot="1" x14ac:dyDescent="0.4">
      <c r="A70" s="103" t="s">
        <v>54</v>
      </c>
      <c r="B70" s="104"/>
      <c r="C70" s="104"/>
      <c r="D70" s="104"/>
      <c r="E70" s="104"/>
      <c r="F70" s="104"/>
      <c r="G70" s="104"/>
      <c r="H70" s="64">
        <f>+G60+H64+F69</f>
        <v>43604.31</v>
      </c>
    </row>
    <row r="71" spans="1:8" ht="34" x14ac:dyDescent="0.35">
      <c r="A71" s="56" t="s">
        <v>67</v>
      </c>
    </row>
    <row r="72" spans="1:8" ht="15" customHeight="1" x14ac:dyDescent="0.35">
      <c r="A72" s="105" t="s">
        <v>68</v>
      </c>
      <c r="B72" s="105"/>
      <c r="C72" s="105"/>
      <c r="D72" s="105"/>
      <c r="E72" s="105"/>
      <c r="F72" s="105"/>
      <c r="G72" s="105"/>
      <c r="H72" s="60" t="s">
        <v>28</v>
      </c>
    </row>
    <row r="73" spans="1:8" ht="15.5" x14ac:dyDescent="0.35">
      <c r="A73" s="106" t="s">
        <v>29</v>
      </c>
      <c r="B73" s="107"/>
      <c r="C73" s="107"/>
      <c r="D73" s="107"/>
      <c r="E73" s="107"/>
      <c r="F73" s="107"/>
      <c r="G73" s="108"/>
      <c r="H73" s="35"/>
    </row>
    <row r="74" spans="1:8" x14ac:dyDescent="0.35">
      <c r="A74" s="58" t="s">
        <v>30</v>
      </c>
      <c r="B74" s="58" t="s">
        <v>31</v>
      </c>
      <c r="C74" s="58" t="s">
        <v>32</v>
      </c>
      <c r="D74" s="58" t="s">
        <v>33</v>
      </c>
      <c r="E74" s="58" t="s">
        <v>34</v>
      </c>
      <c r="F74" s="58" t="s">
        <v>35</v>
      </c>
      <c r="G74" s="58" t="s">
        <v>36</v>
      </c>
      <c r="H74" s="35"/>
    </row>
    <row r="75" spans="1:8" x14ac:dyDescent="0.35">
      <c r="A75" s="37">
        <v>101873</v>
      </c>
      <c r="B75" s="37" t="s">
        <v>70</v>
      </c>
      <c r="C75" s="38" t="s">
        <v>61</v>
      </c>
      <c r="D75" s="39">
        <v>28</v>
      </c>
      <c r="E75" s="39">
        <v>5</v>
      </c>
      <c r="F75" s="40">
        <v>1184</v>
      </c>
      <c r="G75" s="40">
        <v>34809.599999999999</v>
      </c>
      <c r="H75" s="35"/>
    </row>
    <row r="76" spans="1:8" x14ac:dyDescent="0.35">
      <c r="A76" s="93" t="s">
        <v>37</v>
      </c>
      <c r="B76" s="93"/>
      <c r="C76" s="93"/>
      <c r="D76" s="93"/>
      <c r="E76" s="93"/>
      <c r="F76" s="93"/>
      <c r="G76" s="59">
        <v>34809.599999999999</v>
      </c>
      <c r="H76" s="35"/>
    </row>
    <row r="77" spans="1:8" ht="15.5" x14ac:dyDescent="0.35">
      <c r="A77" s="106" t="s">
        <v>38</v>
      </c>
      <c r="B77" s="107"/>
      <c r="C77" s="107"/>
      <c r="D77" s="107"/>
      <c r="E77" s="107"/>
      <c r="F77" s="107"/>
      <c r="G77" s="108"/>
      <c r="H77" s="35"/>
    </row>
    <row r="78" spans="1:8" x14ac:dyDescent="0.35">
      <c r="A78" s="58" t="s">
        <v>30</v>
      </c>
      <c r="B78" s="58" t="s">
        <v>31</v>
      </c>
      <c r="C78" s="58" t="s">
        <v>39</v>
      </c>
      <c r="D78" s="58" t="s">
        <v>32</v>
      </c>
      <c r="E78" s="58" t="s">
        <v>40</v>
      </c>
      <c r="F78" s="58" t="s">
        <v>41</v>
      </c>
      <c r="G78" s="58" t="s">
        <v>42</v>
      </c>
      <c r="H78" s="58" t="s">
        <v>36</v>
      </c>
    </row>
    <row r="79" spans="1:8" x14ac:dyDescent="0.35">
      <c r="A79" s="37">
        <v>200007</v>
      </c>
      <c r="B79" s="37" t="s">
        <v>57</v>
      </c>
      <c r="C79" s="40">
        <v>172095</v>
      </c>
      <c r="D79" s="38" t="s">
        <v>39</v>
      </c>
      <c r="E79" s="39">
        <v>1.8</v>
      </c>
      <c r="F79" s="40">
        <v>309771</v>
      </c>
      <c r="G79" s="39">
        <v>16</v>
      </c>
      <c r="H79" s="40">
        <v>19360.68</v>
      </c>
    </row>
    <row r="80" spans="1:8" x14ac:dyDescent="0.35">
      <c r="A80" s="93" t="s">
        <v>37</v>
      </c>
      <c r="B80" s="93"/>
      <c r="C80" s="93"/>
      <c r="D80" s="93"/>
      <c r="E80" s="93"/>
      <c r="F80" s="93"/>
      <c r="G80" s="93"/>
      <c r="H80" s="59">
        <v>19360.68</v>
      </c>
    </row>
    <row r="81" spans="1:8" ht="15.5" x14ac:dyDescent="0.35">
      <c r="A81" s="106" t="s">
        <v>44</v>
      </c>
      <c r="B81" s="107"/>
      <c r="C81" s="107"/>
      <c r="D81" s="107"/>
      <c r="E81" s="107"/>
      <c r="F81" s="107"/>
      <c r="G81" s="108"/>
      <c r="H81" s="35"/>
    </row>
    <row r="82" spans="1:8" x14ac:dyDescent="0.35">
      <c r="A82" s="58" t="s">
        <v>30</v>
      </c>
      <c r="B82" s="58" t="s">
        <v>31</v>
      </c>
      <c r="C82" s="58" t="s">
        <v>32</v>
      </c>
      <c r="D82" s="58" t="s">
        <v>45</v>
      </c>
      <c r="E82" s="58" t="s">
        <v>46</v>
      </c>
      <c r="F82" s="58" t="s">
        <v>36</v>
      </c>
      <c r="G82" s="35"/>
      <c r="H82" s="35"/>
    </row>
    <row r="83" spans="1:8" x14ac:dyDescent="0.35">
      <c r="A83" s="37">
        <v>300002</v>
      </c>
      <c r="B83" s="37" t="s">
        <v>47</v>
      </c>
      <c r="C83" s="38" t="s">
        <v>48</v>
      </c>
      <c r="D83" s="39">
        <v>0.3</v>
      </c>
      <c r="E83" s="40">
        <v>16595</v>
      </c>
      <c r="F83" s="40">
        <v>4978.5</v>
      </c>
      <c r="G83" s="35"/>
      <c r="H83" s="35"/>
    </row>
    <row r="84" spans="1:8" x14ac:dyDescent="0.35">
      <c r="A84" s="37">
        <v>300026</v>
      </c>
      <c r="B84" s="37" t="s">
        <v>52</v>
      </c>
      <c r="C84" s="38" t="s">
        <v>53</v>
      </c>
      <c r="D84" s="39">
        <v>5</v>
      </c>
      <c r="E84" s="40">
        <v>19360.68</v>
      </c>
      <c r="F84" s="39">
        <v>968.03</v>
      </c>
      <c r="G84" s="35"/>
      <c r="H84" s="35"/>
    </row>
    <row r="85" spans="1:8" x14ac:dyDescent="0.35">
      <c r="A85" s="93" t="s">
        <v>37</v>
      </c>
      <c r="B85" s="93"/>
      <c r="C85" s="93"/>
      <c r="D85" s="93"/>
      <c r="E85" s="93"/>
      <c r="F85" s="59">
        <v>5946.53</v>
      </c>
      <c r="G85" s="35"/>
      <c r="H85" s="35"/>
    </row>
    <row r="86" spans="1:8" ht="16" thickBot="1" x14ac:dyDescent="0.4">
      <c r="A86" s="103" t="s">
        <v>54</v>
      </c>
      <c r="B86" s="104"/>
      <c r="C86" s="104"/>
      <c r="D86" s="104"/>
      <c r="E86" s="104"/>
      <c r="F86" s="104"/>
      <c r="G86" s="104"/>
      <c r="H86" s="64">
        <f>+G76+H80+F85</f>
        <v>60116.81</v>
      </c>
    </row>
    <row r="87" spans="1:8" ht="34" x14ac:dyDescent="0.35">
      <c r="A87" s="56" t="s">
        <v>69</v>
      </c>
    </row>
  </sheetData>
  <mergeCells count="41">
    <mergeCell ref="A86:G86"/>
    <mergeCell ref="A70:G70"/>
    <mergeCell ref="A76:F76"/>
    <mergeCell ref="A80:G80"/>
    <mergeCell ref="A85:E85"/>
    <mergeCell ref="A72:G72"/>
    <mergeCell ref="A73:G73"/>
    <mergeCell ref="A77:G77"/>
    <mergeCell ref="A81:G81"/>
    <mergeCell ref="A51:G51"/>
    <mergeCell ref="A60:F60"/>
    <mergeCell ref="A64:G64"/>
    <mergeCell ref="A69:E69"/>
    <mergeCell ref="A53:G53"/>
    <mergeCell ref="A54:G54"/>
    <mergeCell ref="A61:G61"/>
    <mergeCell ref="A39:G39"/>
    <mergeCell ref="A45:G45"/>
    <mergeCell ref="A50:E50"/>
    <mergeCell ref="A41:G41"/>
    <mergeCell ref="A42:G42"/>
    <mergeCell ref="A46:G46"/>
    <mergeCell ref="A27:G27"/>
    <mergeCell ref="A33:G33"/>
    <mergeCell ref="A38:E38"/>
    <mergeCell ref="A29:G29"/>
    <mergeCell ref="A30:G30"/>
    <mergeCell ref="A34:G34"/>
    <mergeCell ref="A21:G21"/>
    <mergeCell ref="A26:E26"/>
    <mergeCell ref="A17:G17"/>
    <mergeCell ref="A18:F18"/>
    <mergeCell ref="A22:F22"/>
    <mergeCell ref="A15:G15"/>
    <mergeCell ref="A2:G2"/>
    <mergeCell ref="A6:F6"/>
    <mergeCell ref="A10:G10"/>
    <mergeCell ref="A14:E14"/>
    <mergeCell ref="A3:F3"/>
    <mergeCell ref="A7:F7"/>
    <mergeCell ref="A11:F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PPTO ALCALDIA Y CULTURA DISCRIM</vt:lpstr>
      <vt:lpstr>PPTO ALCALDIA Y CASA CULTURA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Juan Camilo Molina</cp:lastModifiedBy>
  <dcterms:created xsi:type="dcterms:W3CDTF">2025-06-11T22:11:04Z</dcterms:created>
  <dcterms:modified xsi:type="dcterms:W3CDTF">2026-04-13T16:47:37Z</dcterms:modified>
</cp:coreProperties>
</file>