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codeName="ThisWorkbook"/>
  <mc:AlternateContent xmlns:mc="http://schemas.openxmlformats.org/markup-compatibility/2006">
    <mc:Choice Requires="x15">
      <x15ac:absPath xmlns:x15ac="http://schemas.microsoft.com/office/spreadsheetml/2010/11/ac" url="F:\0. ALCALDIA APULO JPCR\7. 2026\1. DESARROLLO SOSTENIBLE  - JPCR\3. ESTUDIOS PREVIOS\5. LICITACIONES\1. PISCINA\4. ANEXOS\"/>
    </mc:Choice>
  </mc:AlternateContent>
  <xr:revisionPtr revIDLastSave="0" documentId="13_ncr:1_{E4EDE68C-2FB3-4D86-8B52-1AB32CF29A20}"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(Entidad)'!$I$7:$I$266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(Entidad)'!$B$1:$L$284</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(Entidad)'!$K$280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(Entidad)'!$K$280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(Entidad)'!$K$281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36" i="265" l="1"/>
  <c r="K237" i="265"/>
  <c r="K238" i="265"/>
  <c r="K239" i="265"/>
  <c r="K248" i="265"/>
  <c r="K249" i="265"/>
  <c r="K250" i="265"/>
  <c r="K251" i="265"/>
  <c r="K227" i="265"/>
  <c r="K207" i="265"/>
  <c r="K208" i="265"/>
  <c r="K209" i="265"/>
  <c r="K210" i="265"/>
  <c r="K218" i="265"/>
  <c r="K219" i="265"/>
  <c r="K220" i="265"/>
  <c r="K221" i="265"/>
  <c r="K222" i="265"/>
  <c r="K196" i="265"/>
  <c r="K197" i="265" s="1"/>
  <c r="K182" i="265"/>
  <c r="K168" i="265"/>
  <c r="K169" i="265" s="1"/>
  <c r="K137" i="265"/>
  <c r="K145" i="265"/>
  <c r="K149" i="265"/>
  <c r="K127" i="265"/>
  <c r="K119" i="265"/>
  <c r="K94" i="265"/>
  <c r="K100" i="265"/>
  <c r="K102" i="265"/>
  <c r="K93" i="265"/>
  <c r="K89" i="265"/>
  <c r="K90" i="265"/>
  <c r="K63" i="265"/>
  <c r="K64" i="265"/>
  <c r="K50" i="265"/>
  <c r="K49" i="265"/>
  <c r="K41" i="265"/>
  <c r="K42" i="265"/>
  <c r="K43" i="265"/>
  <c r="K12" i="265"/>
  <c r="K14" i="265"/>
  <c r="K15" i="265"/>
  <c r="K16" i="265"/>
  <c r="K17" i="265"/>
  <c r="K18" i="265"/>
  <c r="K10" i="265"/>
  <c r="K263" i="265"/>
  <c r="K262" i="265"/>
  <c r="K261" i="265"/>
  <c r="K260" i="265"/>
  <c r="K259" i="265"/>
  <c r="D261" i="265"/>
  <c r="D262" i="265" s="1"/>
  <c r="D263" i="265" s="1"/>
  <c r="C261" i="265"/>
  <c r="C262" i="265" s="1"/>
  <c r="C263" i="265" s="1"/>
  <c r="D260" i="265"/>
  <c r="C259" i="265"/>
  <c r="C260" i="265" s="1"/>
  <c r="K256" i="265"/>
  <c r="K255" i="265"/>
  <c r="K254" i="265"/>
  <c r="K253" i="265"/>
  <c r="K252" i="265"/>
  <c r="K247" i="265"/>
  <c r="K246" i="265"/>
  <c r="K245" i="265"/>
  <c r="K244" i="265"/>
  <c r="K243" i="265"/>
  <c r="K242" i="265"/>
  <c r="K241" i="265"/>
  <c r="K240" i="265"/>
  <c r="K235" i="265"/>
  <c r="K234" i="265"/>
  <c r="K233" i="265"/>
  <c r="K232" i="265"/>
  <c r="K231" i="265"/>
  <c r="K230" i="265"/>
  <c r="K229" i="265"/>
  <c r="K228" i="265"/>
  <c r="D237" i="265"/>
  <c r="D238" i="265" s="1"/>
  <c r="D239" i="265" s="1"/>
  <c r="D240" i="265" s="1"/>
  <c r="D241" i="265" s="1"/>
  <c r="D242" i="265" s="1"/>
  <c r="D243" i="265" s="1"/>
  <c r="D244" i="265" s="1"/>
  <c r="D245" i="265" s="1"/>
  <c r="D246" i="265" s="1"/>
  <c r="D247" i="265" s="1"/>
  <c r="D248" i="265" s="1"/>
  <c r="D249" i="265" s="1"/>
  <c r="D250" i="265" s="1"/>
  <c r="D251" i="265" s="1"/>
  <c r="D252" i="265" s="1"/>
  <c r="D253" i="265" s="1"/>
  <c r="D254" i="265" s="1"/>
  <c r="D255" i="265" s="1"/>
  <c r="D256" i="265" s="1"/>
  <c r="D228" i="265"/>
  <c r="D229" i="265" s="1"/>
  <c r="D230" i="265" s="1"/>
  <c r="D231" i="265" s="1"/>
  <c r="D232" i="265" s="1"/>
  <c r="D233" i="265" s="1"/>
  <c r="D234" i="265" s="1"/>
  <c r="D235" i="265" s="1"/>
  <c r="K224" i="265"/>
  <c r="K223" i="265"/>
  <c r="K217" i="265"/>
  <c r="K216" i="265"/>
  <c r="K215" i="265"/>
  <c r="K214" i="265"/>
  <c r="K213" i="265"/>
  <c r="K212" i="265"/>
  <c r="K211" i="265"/>
  <c r="K206" i="265"/>
  <c r="K205" i="265"/>
  <c r="K204" i="265"/>
  <c r="K203" i="265"/>
  <c r="K202" i="265"/>
  <c r="K201" i="265"/>
  <c r="K200" i="265"/>
  <c r="K199" i="265"/>
  <c r="D209" i="265"/>
  <c r="D210" i="265" s="1"/>
  <c r="D211" i="265" s="1"/>
  <c r="D212" i="265" s="1"/>
  <c r="D213" i="265" s="1"/>
  <c r="D214" i="265" s="1"/>
  <c r="D215" i="265" s="1"/>
  <c r="D216" i="265" s="1"/>
  <c r="D217" i="265" s="1"/>
  <c r="D218" i="265" s="1"/>
  <c r="D219" i="265" s="1"/>
  <c r="D220" i="265" s="1"/>
  <c r="D221" i="265" s="1"/>
  <c r="D222" i="265" s="1"/>
  <c r="D223" i="265" s="1"/>
  <c r="D224" i="265" s="1"/>
  <c r="D201" i="265"/>
  <c r="D202" i="265" s="1"/>
  <c r="D203" i="265" s="1"/>
  <c r="D204" i="265" s="1"/>
  <c r="D205" i="265" s="1"/>
  <c r="D206" i="265" s="1"/>
  <c r="D207" i="265" s="1"/>
  <c r="D200" i="265"/>
  <c r="D193" i="265"/>
  <c r="K192" i="265"/>
  <c r="K189" i="265"/>
  <c r="K188" i="265"/>
  <c r="K187" i="265"/>
  <c r="K184" i="265"/>
  <c r="K183" i="265"/>
  <c r="K175" i="265"/>
  <c r="K174" i="265"/>
  <c r="K173" i="265"/>
  <c r="K172" i="265"/>
  <c r="K171" i="265"/>
  <c r="K165" i="265"/>
  <c r="K164" i="265"/>
  <c r="K163" i="265"/>
  <c r="K162" i="265"/>
  <c r="K161" i="265"/>
  <c r="K160" i="265"/>
  <c r="K159" i="265"/>
  <c r="K158" i="265"/>
  <c r="K157" i="265"/>
  <c r="K156" i="265"/>
  <c r="K155" i="265"/>
  <c r="K154" i="265"/>
  <c r="K153" i="265"/>
  <c r="K150" i="265"/>
  <c r="K148" i="265"/>
  <c r="K147" i="265"/>
  <c r="K146" i="265"/>
  <c r="K144" i="265"/>
  <c r="K143" i="265"/>
  <c r="K142" i="265"/>
  <c r="K141" i="265"/>
  <c r="K140" i="265"/>
  <c r="K139" i="265"/>
  <c r="K138" i="265"/>
  <c r="K136" i="265"/>
  <c r="K135" i="265"/>
  <c r="K134" i="265"/>
  <c r="K133" i="265"/>
  <c r="K132" i="265"/>
  <c r="K131" i="265"/>
  <c r="K130" i="265"/>
  <c r="K129" i="265"/>
  <c r="K128" i="265"/>
  <c r="K124" i="265"/>
  <c r="K123" i="265"/>
  <c r="K122" i="265"/>
  <c r="K121" i="265"/>
  <c r="K120" i="265"/>
  <c r="K118" i="265"/>
  <c r="K117" i="265"/>
  <c r="K116" i="265"/>
  <c r="K115" i="265"/>
  <c r="K114" i="265"/>
  <c r="K113" i="265"/>
  <c r="K112" i="265"/>
  <c r="K111" i="265"/>
  <c r="K110" i="265"/>
  <c r="K109" i="265"/>
  <c r="K108" i="265"/>
  <c r="K107" i="265"/>
  <c r="K179" i="265"/>
  <c r="K178" i="265"/>
  <c r="D188" i="265"/>
  <c r="D189" i="265" s="1"/>
  <c r="D184" i="265"/>
  <c r="D183" i="265"/>
  <c r="D172" i="265"/>
  <c r="D173" i="265" s="1"/>
  <c r="D174" i="265" s="1"/>
  <c r="D175" i="265" s="1"/>
  <c r="D154" i="265"/>
  <c r="D155" i="265" s="1"/>
  <c r="D156" i="265" s="1"/>
  <c r="D157" i="265" s="1"/>
  <c r="D158" i="265" s="1"/>
  <c r="D159" i="265" s="1"/>
  <c r="D160" i="265" s="1"/>
  <c r="D161" i="265" s="1"/>
  <c r="D162" i="265" s="1"/>
  <c r="D163" i="265" s="1"/>
  <c r="D164" i="265" s="1"/>
  <c r="D165" i="265" s="1"/>
  <c r="D141" i="265"/>
  <c r="D142" i="265" s="1"/>
  <c r="D143" i="265" s="1"/>
  <c r="D144" i="265" s="1"/>
  <c r="D145" i="265" s="1"/>
  <c r="D146" i="265" s="1"/>
  <c r="D147" i="265" s="1"/>
  <c r="D148" i="265" s="1"/>
  <c r="D149" i="265" s="1"/>
  <c r="D150" i="265" s="1"/>
  <c r="D138" i="265"/>
  <c r="D139" i="265" s="1"/>
  <c r="D140" i="265" s="1"/>
  <c r="D128" i="265"/>
  <c r="D129" i="265" s="1"/>
  <c r="D130" i="265" s="1"/>
  <c r="D131" i="265" s="1"/>
  <c r="D132" i="265" s="1"/>
  <c r="D133" i="265" s="1"/>
  <c r="D134" i="265" s="1"/>
  <c r="D135" i="265" s="1"/>
  <c r="D136" i="265" s="1"/>
  <c r="D118" i="265"/>
  <c r="D119" i="265" s="1"/>
  <c r="D120" i="265" s="1"/>
  <c r="D121" i="265" s="1"/>
  <c r="D122" i="265" s="1"/>
  <c r="D123" i="265" s="1"/>
  <c r="D124" i="265" s="1"/>
  <c r="D108" i="265"/>
  <c r="D109" i="265" s="1"/>
  <c r="D110" i="265" s="1"/>
  <c r="D111" i="265" s="1"/>
  <c r="D112" i="265" s="1"/>
  <c r="D113" i="265" s="1"/>
  <c r="D114" i="265" s="1"/>
  <c r="D115" i="265" s="1"/>
  <c r="D116" i="265" s="1"/>
  <c r="D94" i="265"/>
  <c r="D95" i="265" s="1"/>
  <c r="D96" i="265" s="1"/>
  <c r="D97" i="265" s="1"/>
  <c r="D98" i="265" s="1"/>
  <c r="D99" i="265" s="1"/>
  <c r="D100" i="265" s="1"/>
  <c r="D101" i="265" s="1"/>
  <c r="D102" i="265" s="1"/>
  <c r="K104" i="265"/>
  <c r="K103" i="265"/>
  <c r="K101" i="265"/>
  <c r="K99" i="265"/>
  <c r="K98" i="265"/>
  <c r="K97" i="265"/>
  <c r="K96" i="265"/>
  <c r="K95" i="265"/>
  <c r="K88" i="265"/>
  <c r="K87" i="265"/>
  <c r="K86" i="265"/>
  <c r="K85" i="265"/>
  <c r="K84" i="265"/>
  <c r="K83" i="265"/>
  <c r="K82" i="265"/>
  <c r="K81" i="265"/>
  <c r="K80" i="265"/>
  <c r="K77" i="265"/>
  <c r="K78" i="265" s="1"/>
  <c r="K74" i="265"/>
  <c r="K73" i="265"/>
  <c r="K72" i="265"/>
  <c r="D90" i="265"/>
  <c r="D82" i="265"/>
  <c r="D83" i="265" s="1"/>
  <c r="D84" i="265" s="1"/>
  <c r="D85" i="265" s="1"/>
  <c r="D86" i="265" s="1"/>
  <c r="D87" i="265" s="1"/>
  <c r="D88" i="265" s="1"/>
  <c r="D81" i="265"/>
  <c r="K68" i="265"/>
  <c r="K69" i="265"/>
  <c r="K67" i="265"/>
  <c r="K62" i="265"/>
  <c r="K61" i="265"/>
  <c r="K60" i="265"/>
  <c r="K51" i="265"/>
  <c r="K52" i="265"/>
  <c r="K53" i="265"/>
  <c r="K54" i="265"/>
  <c r="K55" i="265"/>
  <c r="K56" i="265"/>
  <c r="K57" i="265"/>
  <c r="K32" i="265"/>
  <c r="K33" i="265"/>
  <c r="K34" i="265"/>
  <c r="K35" i="265"/>
  <c r="K36" i="265"/>
  <c r="K37" i="265"/>
  <c r="K38" i="265"/>
  <c r="K39" i="265"/>
  <c r="K40" i="265"/>
  <c r="K44" i="265"/>
  <c r="K45" i="265"/>
  <c r="K46" i="265"/>
  <c r="K31" i="265"/>
  <c r="D61" i="265"/>
  <c r="D62" i="265" s="1"/>
  <c r="D63" i="265" s="1"/>
  <c r="D64" i="265" s="1"/>
  <c r="C62" i="265"/>
  <c r="C63" i="265" s="1"/>
  <c r="C64" i="265" s="1"/>
  <c r="C67" i="265" s="1"/>
  <c r="C68" i="265" s="1"/>
  <c r="C69" i="265" s="1"/>
  <c r="C72" i="265" s="1"/>
  <c r="C73" i="265" s="1"/>
  <c r="C74" i="265" s="1"/>
  <c r="C77" i="265" s="1"/>
  <c r="C80" i="265" s="1"/>
  <c r="C81" i="265" s="1"/>
  <c r="C82" i="265" s="1"/>
  <c r="C83" i="265" s="1"/>
  <c r="C84" i="265" s="1"/>
  <c r="C85" i="265" s="1"/>
  <c r="C86" i="265" s="1"/>
  <c r="C87" i="265" s="1"/>
  <c r="C88" i="265" s="1"/>
  <c r="C89" i="265" s="1"/>
  <c r="C90" i="265" s="1"/>
  <c r="C93" i="265" s="1"/>
  <c r="C94" i="265" s="1"/>
  <c r="C95" i="265" s="1"/>
  <c r="C96" i="265" s="1"/>
  <c r="C97" i="265" s="1"/>
  <c r="C98" i="265" s="1"/>
  <c r="C99" i="265" s="1"/>
  <c r="C100" i="265" s="1"/>
  <c r="C101" i="265" s="1"/>
  <c r="C102" i="265" s="1"/>
  <c r="C103" i="265" s="1"/>
  <c r="C104" i="265" s="1"/>
  <c r="C107" i="265" s="1"/>
  <c r="C108" i="265" s="1"/>
  <c r="C109" i="265" s="1"/>
  <c r="C110" i="265" s="1"/>
  <c r="C111" i="265" s="1"/>
  <c r="C112" i="265" s="1"/>
  <c r="C113" i="265" s="1"/>
  <c r="C114" i="265" s="1"/>
  <c r="C115" i="265" s="1"/>
  <c r="C116" i="265" s="1"/>
  <c r="C117" i="265" s="1"/>
  <c r="C118" i="265" s="1"/>
  <c r="C119" i="265" s="1"/>
  <c r="C120" i="265" s="1"/>
  <c r="C121" i="265" s="1"/>
  <c r="C122" i="265" s="1"/>
  <c r="C123" i="265" s="1"/>
  <c r="C124" i="265" s="1"/>
  <c r="C127" i="265" s="1"/>
  <c r="C128" i="265" s="1"/>
  <c r="C129" i="265" s="1"/>
  <c r="C130" i="265" s="1"/>
  <c r="C131" i="265" s="1"/>
  <c r="C132" i="265" s="1"/>
  <c r="C133" i="265" s="1"/>
  <c r="C134" i="265" s="1"/>
  <c r="C135" i="265" s="1"/>
  <c r="C136" i="265" s="1"/>
  <c r="C137" i="265" s="1"/>
  <c r="C138" i="265" s="1"/>
  <c r="C139" i="265" s="1"/>
  <c r="C140" i="265" s="1"/>
  <c r="C141" i="265" s="1"/>
  <c r="C142" i="265" s="1"/>
  <c r="C143" i="265" s="1"/>
  <c r="C144" i="265" s="1"/>
  <c r="C145" i="265" s="1"/>
  <c r="C146" i="265" s="1"/>
  <c r="C147" i="265" s="1"/>
  <c r="C148" i="265" s="1"/>
  <c r="C149" i="265" s="1"/>
  <c r="C150" i="265" s="1"/>
  <c r="C153" i="265" s="1"/>
  <c r="C154" i="265" s="1"/>
  <c r="C155" i="265" s="1"/>
  <c r="C156" i="265" s="1"/>
  <c r="C157" i="265" s="1"/>
  <c r="C158" i="265" s="1"/>
  <c r="C159" i="265" s="1"/>
  <c r="C160" i="265" s="1"/>
  <c r="C161" i="265" s="1"/>
  <c r="C162" i="265" s="1"/>
  <c r="C163" i="265" s="1"/>
  <c r="C164" i="265" s="1"/>
  <c r="C165" i="265" s="1"/>
  <c r="C168" i="265" s="1"/>
  <c r="C171" i="265" s="1"/>
  <c r="C172" i="265" s="1"/>
  <c r="C173" i="265" s="1"/>
  <c r="C174" i="265" s="1"/>
  <c r="C175" i="265" s="1"/>
  <c r="C178" i="265" s="1"/>
  <c r="C179" i="265" s="1"/>
  <c r="C182" i="265" s="1"/>
  <c r="C183" i="265" s="1"/>
  <c r="C184" i="265" s="1"/>
  <c r="C187" i="265" s="1"/>
  <c r="C188" i="265" s="1"/>
  <c r="C189" i="265" s="1"/>
  <c r="C192" i="265" s="1"/>
  <c r="C193" i="265" s="1"/>
  <c r="C196" i="265" s="1"/>
  <c r="C199" i="265" s="1"/>
  <c r="C200" i="265" s="1"/>
  <c r="C201" i="265" s="1"/>
  <c r="C202" i="265" s="1"/>
  <c r="C203" i="265" s="1"/>
  <c r="C204" i="265" s="1"/>
  <c r="C205" i="265" s="1"/>
  <c r="C206" i="265" s="1"/>
  <c r="C207" i="265" s="1"/>
  <c r="C208" i="265" s="1"/>
  <c r="C209" i="265" s="1"/>
  <c r="C210" i="265" s="1"/>
  <c r="C211" i="265" s="1"/>
  <c r="C212" i="265" s="1"/>
  <c r="C213" i="265" s="1"/>
  <c r="C214" i="265" s="1"/>
  <c r="C215" i="265" s="1"/>
  <c r="C216" i="265" s="1"/>
  <c r="C217" i="265" s="1"/>
  <c r="C218" i="265" s="1"/>
  <c r="C219" i="265" s="1"/>
  <c r="C220" i="265" s="1"/>
  <c r="C221" i="265" s="1"/>
  <c r="C222" i="265" s="1"/>
  <c r="C223" i="265" s="1"/>
  <c r="C224" i="265" s="1"/>
  <c r="C227" i="265" s="1"/>
  <c r="C228" i="265" s="1"/>
  <c r="C229" i="265" s="1"/>
  <c r="C230" i="265" s="1"/>
  <c r="C231" i="265" s="1"/>
  <c r="C232" i="265" s="1"/>
  <c r="C233" i="265" s="1"/>
  <c r="C234" i="265" s="1"/>
  <c r="C235" i="265" s="1"/>
  <c r="C236" i="265" s="1"/>
  <c r="C237" i="265" s="1"/>
  <c r="C238" i="265" s="1"/>
  <c r="C239" i="265" s="1"/>
  <c r="C240" i="265" s="1"/>
  <c r="C241" i="265" s="1"/>
  <c r="C242" i="265" s="1"/>
  <c r="C243" i="265" s="1"/>
  <c r="C244" i="265" s="1"/>
  <c r="C245" i="265" s="1"/>
  <c r="C246" i="265" s="1"/>
  <c r="C61" i="265"/>
  <c r="D50" i="265"/>
  <c r="D51" i="265" s="1"/>
  <c r="D52" i="265" s="1"/>
  <c r="D53" i="265" s="1"/>
  <c r="D54" i="265" s="1"/>
  <c r="D55" i="265" s="1"/>
  <c r="D56" i="265" s="1"/>
  <c r="D57" i="265" s="1"/>
  <c r="D42" i="265"/>
  <c r="D43" i="265" s="1"/>
  <c r="D44" i="265" s="1"/>
  <c r="D45" i="265" s="1"/>
  <c r="D46" i="265" s="1"/>
  <c r="D41" i="265"/>
  <c r="D31" i="265"/>
  <c r="D32" i="265" s="1"/>
  <c r="D33" i="265" s="1"/>
  <c r="D34" i="265" s="1"/>
  <c r="D35" i="265" s="1"/>
  <c r="D36" i="265" s="1"/>
  <c r="D37" i="265" s="1"/>
  <c r="D38" i="265" s="1"/>
  <c r="D39" i="265" s="1"/>
  <c r="D22" i="265"/>
  <c r="D23" i="265" s="1"/>
  <c r="D24" i="265" s="1"/>
  <c r="D25" i="265" s="1"/>
  <c r="D26" i="265" s="1"/>
  <c r="D27" i="265" s="1"/>
  <c r="D28" i="265" s="1"/>
  <c r="C24" i="265"/>
  <c r="C25" i="265" s="1"/>
  <c r="C26" i="265" s="1"/>
  <c r="C27" i="265" s="1"/>
  <c r="C28" i="265" s="1"/>
  <c r="C31" i="265" s="1"/>
  <c r="C32" i="265" s="1"/>
  <c r="C33" i="265" s="1"/>
  <c r="C34" i="265" s="1"/>
  <c r="C35" i="265" s="1"/>
  <c r="C36" i="265" s="1"/>
  <c r="C37" i="265" s="1"/>
  <c r="C38" i="265" s="1"/>
  <c r="C39" i="265" s="1"/>
  <c r="C40" i="265" s="1"/>
  <c r="C41" i="265" s="1"/>
  <c r="C42" i="265" s="1"/>
  <c r="C43" i="265" s="1"/>
  <c r="C44" i="265" s="1"/>
  <c r="C45" i="265" s="1"/>
  <c r="C46" i="265" s="1"/>
  <c r="C49" i="265" s="1"/>
  <c r="C50" i="265" s="1"/>
  <c r="C51" i="265" s="1"/>
  <c r="C52" i="265" s="1"/>
  <c r="C53" i="265" s="1"/>
  <c r="C54" i="265" s="1"/>
  <c r="C55" i="265" s="1"/>
  <c r="C56" i="265" s="1"/>
  <c r="C57" i="265" s="1"/>
  <c r="C23" i="265"/>
  <c r="K28" i="265"/>
  <c r="K27" i="265"/>
  <c r="K26" i="265"/>
  <c r="K25" i="265"/>
  <c r="K24" i="265"/>
  <c r="K23" i="265"/>
  <c r="K22" i="265"/>
  <c r="K19" i="265"/>
  <c r="K13" i="265"/>
  <c r="K11" i="265"/>
  <c r="D11" i="265"/>
  <c r="D12" i="265" s="1"/>
  <c r="D13" i="265" s="1"/>
  <c r="D14" i="265" s="1"/>
  <c r="D15" i="265" s="1"/>
  <c r="D16" i="265" s="1"/>
  <c r="D17" i="265" s="1"/>
  <c r="D18" i="265" s="1"/>
  <c r="D10" i="265"/>
  <c r="K193" i="265"/>
  <c r="K257" i="265" l="1"/>
  <c r="K264" i="265"/>
  <c r="K65" i="265"/>
  <c r="K194" i="265"/>
  <c r="K180" i="265"/>
  <c r="K225" i="265"/>
  <c r="K190" i="265"/>
  <c r="K185" i="265"/>
  <c r="K176" i="265"/>
  <c r="K166" i="265"/>
  <c r="K151" i="265"/>
  <c r="K105" i="265"/>
  <c r="K125" i="265"/>
  <c r="K91" i="265"/>
  <c r="K70" i="265"/>
  <c r="K75" i="265"/>
  <c r="K58" i="265"/>
  <c r="K47" i="265"/>
  <c r="K29" i="265"/>
  <c r="K20" i="265"/>
  <c r="K266" i="265" l="1"/>
  <c r="K271" i="265" s="1"/>
  <c r="K275" i="265" s="1"/>
</calcChain>
</file>

<file path=xl/sharedStrings.xml><?xml version="1.0" encoding="utf-8"?>
<sst xmlns="http://schemas.openxmlformats.org/spreadsheetml/2006/main" count="668" uniqueCount="349">
  <si>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</si>
  <si>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</si>
  <si>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</si>
  <si>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</si>
  <si>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</si>
  <si>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</si>
  <si>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</si>
  <si>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</si>
  <si>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</si>
  <si>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</si>
  <si>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</si>
  <si>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</si>
  <si>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</si>
  <si>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</si>
  <si>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</si>
  <si>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</si>
  <si>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</si>
  <si>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</si>
  <si>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</si>
  <si>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</si>
  <si>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</si>
  <si>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</si>
  <si>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</si>
  <si>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</si>
  <si>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</si>
  <si>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</si>
  <si>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</si>
  <si>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</si>
  <si>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</si>
  <si>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</si>
  <si>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</si>
  <si>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</si>
  <si>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</si>
  <si>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</si>
  <si>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</si>
  <si>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</si>
  <si>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</si>
  <si>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</si>
  <si>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</si>
  <si>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</si>
  <si>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</si>
  <si>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</si>
  <si>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</si>
  <si>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</si>
  <si>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</si>
  <si>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</si>
  <si>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</si>
  <si>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</si>
  <si>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</si>
  <si>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</si>
  <si>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</si>
  <si>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</si>
  <si>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</si>
  <si>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</si>
  <si>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</si>
  <si>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</si>
  <si>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</si>
  <si>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</si>
  <si>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</si>
  <si>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</si>
  <si>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</si>
  <si>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</si>
  <si>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</si>
  <si>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</si>
  <si>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</si>
  <si>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</si>
  <si>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</si>
  <si>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</si>
  <si>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</si>
  <si>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</si>
  <si>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</si>
  <si>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</si>
  <si>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</si>
  <si>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</si>
  <si>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</si>
  <si>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</si>
  <si>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</si>
  <si>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</si>
  <si>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</si>
  <si>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</si>
  <si>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</si>
  <si>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</si>
  <si>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</si>
  <si>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</si>
  <si>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</si>
  <si>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</si>
  <si>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</si>
  <si>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</si>
  <si>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</si>
  <si>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</si>
  <si>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</si>
  <si>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</si>
  <si>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</si>
  <si>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</si>
  <si>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</si>
  <si>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</si>
  <si>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</si>
  <si>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</si>
  <si>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LOCALIZACIÓN Y REPLANTEO DE CIMIENTOS CON ELEMENTOS DE PRESICIÓN</t>
  </si>
  <si>
    <t>m2</t>
  </si>
  <si>
    <t>DEMOLICIÓN PLACA PISO 0.05 M</t>
  </si>
  <si>
    <t>DESMONTE APARATOS SANITARIOS</t>
  </si>
  <si>
    <t>un</t>
  </si>
  <si>
    <t>DESMONTE DE CUBIERTAS (TEJA DE ZINC)</t>
  </si>
  <si>
    <t>DEMOLICIÓN MUROS EN MAMPOSTERÍA 0.15 M</t>
  </si>
  <si>
    <t>DESCAPOTE A MAQUINA E=0.20 M</t>
  </si>
  <si>
    <t>DESMONTE MARCOS Y PUERTAS</t>
  </si>
  <si>
    <t>INVIAS 201 P</t>
  </si>
  <si>
    <t>DEMOLICIÓN CONCRETO ESTRUCTURAL (INCLUYE CARGUE Y RETIRO DE SOBRANTES A UNA DISTANCIA DE 5KM)</t>
  </si>
  <si>
    <t>m3</t>
  </si>
  <si>
    <t>APU</t>
  </si>
  <si>
    <t>TALA Y RETIRO  DE ARBOL (INCLUYE CARGUE Y RETIRO DE SOBRANTES A UNA DISTANCIA DE 5KM)</t>
  </si>
  <si>
    <t>und</t>
  </si>
  <si>
    <t>RED ELÉCTRICA PROVISIONAL L=50M</t>
  </si>
  <si>
    <t>ml</t>
  </si>
  <si>
    <t>1. PRELIMINARES</t>
  </si>
  <si>
    <t>EXCAVACIONES VARIAS A MÁQUINA SIN CLASIFICAR (INCLUYE RETIRO DE SOBRANTES A UNA DISTANCIA MENOR DE 5 KM)</t>
  </si>
  <si>
    <t>EXCAVACIÓN MANUAL EN MATERIAL COMÚN H=0.0-2.0 M (INCLUYE RETIRO DE SOBRANTES A UNA DISTANCIA MENOR DE 5 KM)</t>
  </si>
  <si>
    <t xml:space="preserve">EXCAVACIÓN MANUAL ZANJA EN TIERRA H=1.0 M </t>
  </si>
  <si>
    <t>RELLENO EN RECEBO COMÚN COMPACTADO MECÁNICAMENTE</t>
  </si>
  <si>
    <t>RELLENO CON MATERIAL DEL SITIO COMPACTADO MECÁNICAMENTE</t>
  </si>
  <si>
    <t>BASE AGREGADO PÉTREO (MATERIAL DE AFIRMADO)</t>
  </si>
  <si>
    <t>BASE ARENA CEMENTO 1:20</t>
  </si>
  <si>
    <t>BASE EN CONCRETO POBRE 1500 PSI</t>
  </si>
  <si>
    <t>VIGA DE AMARRE EN CONCRETO 3500 PSI</t>
  </si>
  <si>
    <t>ZAPATAS EN CONCRETO 3500 PSI</t>
  </si>
  <si>
    <t>COLUMNAS 3500 PSI</t>
  </si>
  <si>
    <t>VIGA AÉREA 3500 PSI</t>
  </si>
  <si>
    <t>VIGA  CINTA 3500 PSI</t>
  </si>
  <si>
    <t>PLACA BASE CONCRETO 0.10 2500 PSI</t>
  </si>
  <si>
    <t>ENTREPISO LÁMINA COLABORANTE 2", CAL 22, H=13 CM,INCL. MALLA DE REFUERZO, CONCRETO DE 3500 PSI</t>
  </si>
  <si>
    <t>GRADAS SEGÚN DISEÑO CONCRETO f'c=4.000 PSI</t>
  </si>
  <si>
    <t>ACERO FIGURADO 60000 PSI</t>
  </si>
  <si>
    <t>kg</t>
  </si>
  <si>
    <t>REFUERZO MALLA ELECTROSOLDADA</t>
  </si>
  <si>
    <t>VIGA CANAL EN CONCRETO 3500 PSI</t>
  </si>
  <si>
    <t>TANQUE SUBTERRÁNEO EN CONCRETO DE 4000 PSI</t>
  </si>
  <si>
    <t>MURO  EN CONCRETO DE 4000 PSI (PISCINA)</t>
  </si>
  <si>
    <t>630.P</t>
  </si>
  <si>
    <t>CONCRETO CICLÓPEO 2000 PSI, 40% RAJÓN</t>
  </si>
  <si>
    <t>CONCRETO ESTRIADO RAMPAS 2500 PSI</t>
  </si>
  <si>
    <t>TUBERÍA DRENAJE PVC 110</t>
  </si>
  <si>
    <t>TUBERÍA DRENAJE PVC 160</t>
  </si>
  <si>
    <t>CAJA DE INSPECCIÓN DE 60X60</t>
  </si>
  <si>
    <t>CAJA DE INSPECCIÓN DE 80X80</t>
  </si>
  <si>
    <t>CAJA DE INSPECCIÓN DE 100X100</t>
  </si>
  <si>
    <t xml:space="preserve">REJILLA PERIMETRAL PARA PISCINA </t>
  </si>
  <si>
    <t>SIFÓN PARA DRENAJE EN PVC DE 4"</t>
  </si>
  <si>
    <t>CAJA DE INSPECCIÓN DE 40X40</t>
  </si>
  <si>
    <t>DUCTO ELÉCTRICO PVC 4"</t>
  </si>
  <si>
    <t>DINTELES CONCRETO DE 2500 PSI 15x20</t>
  </si>
  <si>
    <t>MURO EN BLOQUE Nº 5 E=0.12 M</t>
  </si>
  <si>
    <t>MURO SUPERBOARD DOBLE CARA 0.10 M</t>
  </si>
  <si>
    <t>SOBRECIMIENTO 0.15 EN TOLETE RECOCIDO</t>
  </si>
  <si>
    <t>MESONES EN CONCRETO 2500 PSI, E=0.1M (INC. REFUERZO)</t>
  </si>
  <si>
    <t>FILOS O DILATACIONES S/MURO</t>
  </si>
  <si>
    <t>PAÑETE CULATAS 1:4, E=2 CM</t>
  </si>
  <si>
    <t>PAÑETE LISO MUROS 1:4, E=1.5 CM</t>
  </si>
  <si>
    <t>AFINADO CUBIERTAS PLANAS EN MORTERO 1:4 E=0.03 M</t>
  </si>
  <si>
    <t>TEJA TERMOACÚSTICA</t>
  </si>
  <si>
    <t>FLANCHE EN LÁMINA GALVANIZADA CAL. 22; DS=20</t>
  </si>
  <si>
    <t>VIDRIO TRANSPARENTE 4 MM</t>
  </si>
  <si>
    <t>MARCO TAPA CAJA DE INSPECCIÓN</t>
  </si>
  <si>
    <t>CAJA CONTADOR DE AGUA</t>
  </si>
  <si>
    <t>ESCALERA DE GATO EN TUBO ESTUTRUCTURAL GALVANIZADO DE 1" (INCLUYE ANTICORROSIVO)</t>
  </si>
  <si>
    <t>PUERTA EN LÁMINA CAL 18 INC. ANTICORROSIVO</t>
  </si>
  <si>
    <t>DIVISIÓN PARA BAÑO EN ACERO INOXIDABLE 304 CAL.20 (INCLUYE PUERTAS Y ACCESORIOS)</t>
  </si>
  <si>
    <t>VENTANA EN ALUMINIO  CORREDIZA</t>
  </si>
  <si>
    <t>CELOSÍA TUBULAR PARA POLIDEPORTIVO, ASTM-4500 GRADO C, INCLUYE:CORREAS, CONTRAVIENTOS, TENSORES, COLUMNAS ,VIGAS DE AMARRE, ANCLAJES, TORNILLERÍA, PINTURA Y PLATINERÍA.CONTEMPLA TAMBIEN:FABRICACIÓN, SUMINISTRO, MONTAJE</t>
  </si>
  <si>
    <t>BARANDA METÁLICA (GRADERIA Y RAMPA)</t>
  </si>
  <si>
    <t xml:space="preserve">SUMINISTRO E INSTALACIÓN DE AVISO CENTRO DEPORTIVO EN ACERO INOXIDABLE CALIBRE 14 DE 7x0.6m </t>
  </si>
  <si>
    <t>ACERO EN ESTRUCTURA DE ESCALERAS</t>
  </si>
  <si>
    <t>CERRAMIENTO MALLA ESLABONADA C. 10 INC. ÁNGULO (PARAL EN TUBO ESTRUCTURAL GALVANIZADO 2")</t>
  </si>
  <si>
    <t>BAJANTE AGUAS LLUVIAS PVC 3"</t>
  </si>
  <si>
    <t>BAJANTE AGUAS LLUVIAS PVC 4"</t>
  </si>
  <si>
    <t>BAJANTE AGUAS RESIDUALES PVC 3"</t>
  </si>
  <si>
    <t>BAJANTE AGUAS RESIDUALES PVC 4"</t>
  </si>
  <si>
    <t>RED SANITARIA PVC-S 2"</t>
  </si>
  <si>
    <t>RED SANITARIA PVC-S 3"</t>
  </si>
  <si>
    <t>RED SANITARIA PVC-S 4"</t>
  </si>
  <si>
    <t>RED SANITARIA PVC-S 6"</t>
  </si>
  <si>
    <t>SALIDA SANITARIA PVC-S/PARAL 2"</t>
  </si>
  <si>
    <t>SALIDA SANITARIA PVC-S/PARAL 3"</t>
  </si>
  <si>
    <t>SALIDA SANITARIA PVC-S/PARAL 4"</t>
  </si>
  <si>
    <t>SALIDA SANITARIA PVC-S/SIFON 3"</t>
  </si>
  <si>
    <t>ACOMETIDA EN PVC 3/4" 5M</t>
  </si>
  <si>
    <t>RED SUMINISTRO CPVC 1/2"</t>
  </si>
  <si>
    <t>RED SUMINISTRO CPVC 3/4"</t>
  </si>
  <si>
    <t>RED SUMINISTRO PVC 1"</t>
  </si>
  <si>
    <t>RED SUMINISTRO PVC 2"</t>
  </si>
  <si>
    <t>RED SUMINISTRO PVC 3"</t>
  </si>
  <si>
    <t>REGISTRO 1"</t>
  </si>
  <si>
    <t>REGISTRO 1/2"</t>
  </si>
  <si>
    <t>REGISTRO 3/4"</t>
  </si>
  <si>
    <t>REVENTILACIÓN 3"</t>
  </si>
  <si>
    <t>PUNTO HIDRÁULICO PVC-P/PARAL 1/2"</t>
  </si>
  <si>
    <t>PUNTO HIDÁULICO PVC-P/PARAL 3/4"</t>
  </si>
  <si>
    <t>LLAVE MANGUERA</t>
  </si>
  <si>
    <t xml:space="preserve">CHEQUE  ANTIGOLPE  DE  ARIETE  -  ø3" </t>
  </si>
  <si>
    <t>TABLERO ELÉCTRICO PARA SISTEMA PRESIÓN CONSTANTE QUE INCLUYE:  COFRE METÁLICO PINTURA ELECTROSTICA ,BREAKER PRINCIPAL  BREAKER POR BOMBA MINIBREAKER MANDO ARRANCADOR DIRECTO  FLOTADORES CONTRA MARCHA EN SECO PRESOSTATO  BORNERAS OPERACIÓN AUTOMÁTICA ALTERNO  OPERACIÓN DOS BOMBAS</t>
  </si>
  <si>
    <t>SUMINISTRO DE ACCESORIOS HIDRÁULICOS ACCESORIOS DE SUCCIÓN Y DESCARGA BOMBAS SUMERGIBLES VÁLVULA CORTINA DE 2" ,UNIVERSALES, CODOS TEES EN TUBERÍA DE ACERO GALVANIZADO DE 2" CHEQUE HIDRO GALVANIZADO , CODOS DE 2",VALVULA CORTINA 2" EN BRONCE CHEQUE HIDRO 2" TE DE 4" TUBERÍA DE 4" X 6 MTS</t>
  </si>
  <si>
    <t>BOMBA EYECTORA PARA VACIADO DE TANQUE BOMBA EYECTORA DE AGUAS RESIDUALES DE 0,4 HP 110 VOLTIOS</t>
  </si>
  <si>
    <t>TABLERO DE CONTROL TABLERO EN CAJA PLÁSTICA PARA 1/2 HP 110 VOLTIOS DIRECTO INCLUYE FLOTADOR PROTECCIÓN TRABAJO EN SECO</t>
  </si>
  <si>
    <t>TUBERÍA ACERO NEGRO ROSCADA 1"  SCH-10 (INCLUYE ACCESORIOS Y SOPORTES)</t>
  </si>
  <si>
    <t>TUBERÍA ACERO NEGRO ROSCADA  2" SCH-10  (INCLUYE ACCESORIOS Y SOPORTES)</t>
  </si>
  <si>
    <t>TUBERÍA ACERO NEGRO RANURADA 3" SCH-10  (INCLUYE ACCESORIOS Y SOPORTES)</t>
  </si>
  <si>
    <t>PUNTO HIDRÁULICO PARA ROCIADOR AUTOMÁTICO 1/2"</t>
  </si>
  <si>
    <t>ROCIADOR AUTOMÁTICO 1/2" K=5.6 PENDIENTE UL-FM</t>
  </si>
  <si>
    <t>PINTURA PARA TUBERÍA RED DE INCENDIOS CON DIÁMETRO DE HASTA 2"</t>
  </si>
  <si>
    <t>PINTURA PARA TUBERÍA RED DE INCENDIOS CON DIÁMETRO MAYOR A 2"</t>
  </si>
  <si>
    <t>GABINETE TIPO I</t>
  </si>
  <si>
    <t>SIAMESA INYECCIÓN 3" X 2 1/2" X 2 1/2"</t>
  </si>
  <si>
    <t>VÁLVULA MARIPOSA 3"</t>
  </si>
  <si>
    <t>VÁLVULA DE TOMA Y EXPULSIÓN DE AIRE 1"</t>
  </si>
  <si>
    <t>EQUIPO DE PRESION CONSTANTE DE  9HP, DE ALTURA DINAMICA DE  62,39 MCA Y Q= 6,30 LPS, INCLUYE BOMBA JOCKEY DE 1 HP, CONTROLES, TABLEROS DE CONTROL Y FUERZA. NO HOMOLOGADO</t>
  </si>
  <si>
    <t>MEDIDOR DE FLUJO 4" UL/FM</t>
  </si>
  <si>
    <t>TABLERO DEL SISTEMA  DE DETECCIÓN  DE INCENDIO, INCLUYE DOS CIRCUITOS NAC.</t>
  </si>
  <si>
    <t>DETECTOR DE HUMO Y/O TEMPERATURA FOTOELÉCTRICO, DIRECCIONABLE, INCLUYE BASE PARA MONTAJE.</t>
  </si>
  <si>
    <t>BASE PARA DETECTORES B210LP</t>
  </si>
  <si>
    <t>ESTACIÓN MANUAL DIRECCIONABLE PARA AVISO DE INCENDIO.</t>
  </si>
  <si>
    <t>SIRENA CON LUZ ESTROBOSCOPICA TECHO HCC24CW</t>
  </si>
  <si>
    <t>SIRENA CON LUZ ESTROBOSCOPICA PARED HEC3-24WR</t>
  </si>
  <si>
    <t>CAMPANA  DE  ALARMA  B6-24</t>
  </si>
  <si>
    <t>UNIDAD NAC POWER DE DOS CIRCUITOS, PARA ALIMENTACIÓN DE SIRENAS Y ESTACIONES  MANUALES.</t>
  </si>
  <si>
    <t>TUBERÍA E.M.T.  - ø1"  +  ACCESORIOS.</t>
  </si>
  <si>
    <t>CABLE  18AWG  FPLR/2 CONDUCTORES, LISTADO UL  HONEYWELL   O  TAPAN</t>
  </si>
  <si>
    <t>CAJA  GALVANIZADA  4x4"</t>
  </si>
  <si>
    <t>ALISTADO ENDURECIDO 1:3, E=0.04</t>
  </si>
  <si>
    <t>BALDOSA CERÁMICA PISO-PARED 20X20 CALIDAD PRIMERA</t>
  </si>
  <si>
    <t>BALDOSA INSTITUCIONAL GRANO MARMOL P2; PAYANDE FONDO BLANCO. INCLUYE ALISTADO</t>
  </si>
  <si>
    <t>GUARDAESCOBA GRANO MÁRMOL P2; PAYANDE FONDO BLANCO</t>
  </si>
  <si>
    <t>SUMINISTRO E INSTALACION DE DISPENSADOR JABON EN ACERO</t>
  </si>
  <si>
    <t>SUMINISTRO E INSTALACION DE DISPENSADOR DE PAPEL HIGIENICO EN ACERO INOXIDABLE</t>
  </si>
  <si>
    <t>SUMINISTRO E INSTALACION DE DISPENSADOR DE TOALLAS EN ACERO INOXIDABLE</t>
  </si>
  <si>
    <t>REJILLA METÁLICA TRADICIONAL 3X2 SOSCO</t>
  </si>
  <si>
    <t>FACHADA TIPO CESTO STRIPWAVE</t>
  </si>
  <si>
    <t>CORTASOL VERTICAL VINS</t>
  </si>
  <si>
    <t>BALDOSA CERAMICA A TICINO AZUL CARA ÚNICA 25X25 PARA PISCINA</t>
  </si>
  <si>
    <t xml:space="preserve">IMPERMEABILIZACION PARA TANQUES Y PISCINA </t>
  </si>
  <si>
    <t>PISO EN PIEDRA BLANCA APOMAZADO 30.5 X 61 ALFA</t>
  </si>
  <si>
    <t>CIELO RASO EN PVC e=8 mm (INCLUYE ESTRUCTURA DE APOYO)</t>
  </si>
  <si>
    <t>SUMINISTRO E INSTALACIÓN SANITARIO TANQUE (INCLUYE GRIFERÍA)</t>
  </si>
  <si>
    <t>UN</t>
  </si>
  <si>
    <t>SUMINISTRO E INSTALACIÓN LAVAMANOS COLGAR (INCLUYE GRIFERÍA)</t>
  </si>
  <si>
    <t>SUMINISTRO E INSTALACIÓN ORINAL DE FLUXÓMETRO (INCLUYE GRIFERÍA)</t>
  </si>
  <si>
    <t>SUMINISTRO E INSTALACIÓN DUCHA MEZCLADORA SIN SALIDA A BAÑERA</t>
  </si>
  <si>
    <t>SUMINISTRO E INSTALACIÓN LAVAPLATOS DE SOBREPONER EN ACERO INOXIDABLE 120 X 60 cm (INCLUYE ACCESORIOS Y GRIFERÍA)</t>
  </si>
  <si>
    <t xml:space="preserve">ESPEJO BISELADO INCOLORO 4 MM </t>
  </si>
  <si>
    <t>BARANDA CON REFUERZO VERTICAL PARA BAÑO DISCAPACITADOS</t>
  </si>
  <si>
    <t>IMPERMEABILIZACIÓN  FACHADA EN SIKA TRANSPARENTE O SIMILAR</t>
  </si>
  <si>
    <t>ESTUCO Y VINILO 3 MANOS</t>
  </si>
  <si>
    <t>GRANISPLAST PARA FACHADA COLOR BEIGE</t>
  </si>
  <si>
    <t>BORDILLO DE 20X35 CM FUNDIDO EN CONCRETO DE 2500 PSI</t>
  </si>
  <si>
    <t>LOSETA PREFABRICADA A-40</t>
  </si>
  <si>
    <t>ANDÉN CONCRETO 2500 PSI EN SITIO E=0.1M</t>
  </si>
  <si>
    <t>EQUIPO COMPLETO PARA COMPETENCIA (Corcheras de competición,Plataforma para pódiums de salida, Señalización para natación estilo espalda)</t>
  </si>
  <si>
    <t>UND</t>
  </si>
  <si>
    <t>SISTEMA DE TRATAMIENTO AGUA COMPETENCIA (INCLUYE MOTOBOMBAS, EQUIPO DE CONTRO Y FILTRACION)</t>
  </si>
  <si>
    <t>ASCENSOR ELÉCTRICO SIN CUARTO DE MÁQUINAS DE FRECUENCIA VARIABLE DE 1 M/S DE VELOCIDAD, 3 DETENIDAS, 450 KG DE CARGA NOMINAL, CON CAPACIDAD PARA 6 PERSONAS, NIVEL BÁSICO DE ACABADO EN CABINA DE 1000X1250X2200 MM, MANIOBRA UNIVERSAL SIMPLE, PUERTAS INTERIORES AUTOMÁTICAS DE ACERO INOXIDABLE Y PUERTAS EXTERIORES AUTOMÁTICAS EN ACERO PARA PINTAR DE 800X2000 MM.</t>
  </si>
  <si>
    <t>ACOMETIDA AÉREA 10 M. PVC</t>
  </si>
  <si>
    <t>SALIDA LÁMPARA TOMA PVC COMPLETA</t>
  </si>
  <si>
    <t>SALIDA LÁMPARA TOMA EMT COMPLETA</t>
  </si>
  <si>
    <t>SALIDA LÁMPARA. CONMUTABLE PVC COMPLETA</t>
  </si>
  <si>
    <t>SALIDA LÁMPARA CONMUTABLE EMT COMPLETA</t>
  </si>
  <si>
    <t>SALIDA TELÉFONO PVC COMPLETA</t>
  </si>
  <si>
    <t>STRIP TELEFÓNICO 10 PARES</t>
  </si>
  <si>
    <t>SALIDA TOMA DOBLE PVC COMPLETA</t>
  </si>
  <si>
    <t>SALIDA TRIFÁSICA PVC  COMPLETA</t>
  </si>
  <si>
    <t>SALIDA T.V PVC COMPLETA.</t>
  </si>
  <si>
    <t>SALIDA BIFÁSICA C.N.</t>
  </si>
  <si>
    <t>TABLERO PARCIALES 12 CIRCUITOS (INCLUYE TACOS DE 30A)</t>
  </si>
  <si>
    <t>TABLERO PARCIALES 18 CIRCUITOS (INCLUYE TACOS DE 30A)</t>
  </si>
  <si>
    <t>TUBERÍA PVC CONDUIT 3/4"</t>
  </si>
  <si>
    <t>TUBERÍA PVC CONDUIT 1"</t>
  </si>
  <si>
    <t>TUBERÍA PVC CONDUIT 1 1/2"</t>
  </si>
  <si>
    <t>LÍNEA A TIERRA TABLERO GENERAL (VARILLA COOPER WELL)</t>
  </si>
  <si>
    <t>LÁMPARA 2X32 BAJO PLACA LÁMINA LATERAL INDUSTRIAL</t>
  </si>
  <si>
    <t>LÁMPARA 2X48 BAJO PLACA LÁMINA LATERAL INDUSTRIAL</t>
  </si>
  <si>
    <t>POSTE CONCRETO EXTRAREFORZADO 12 M - 1050 KG</t>
  </si>
  <si>
    <t>POSTE CONCRETO EXTRAREFORZADO 12 M - 750 KG</t>
  </si>
  <si>
    <t>POSTE METÁLICO 6M</t>
  </si>
  <si>
    <t>REFLECTOR 400W CON CAMPANA EN ALUMINIO</t>
  </si>
  <si>
    <t>REFLECTOR 250W CON CAMPANA EN ALUMINIO</t>
  </si>
  <si>
    <t>TRANSFORMADOR TRIFÁSICO  PEDESTAL TIPO RADIAL 150 KVA - 13,2 KV/208 V</t>
  </si>
  <si>
    <t>ACOMETIDA SUBTERRÁNEA 2x(3x4/0 AWG + 4/0 AWG)</t>
  </si>
  <si>
    <t>SENSOR DE HUMO FOTOELÉCTRICO</t>
  </si>
  <si>
    <t>CÁMARA CCTV</t>
  </si>
  <si>
    <t>PARLANTE-CIELO FALSO</t>
  </si>
  <si>
    <t>AMPLIFICADOR 300W</t>
  </si>
  <si>
    <t>ACOMETIDA CABLE RG-6 PARA MICRÓFONO</t>
  </si>
  <si>
    <t>MICRÓFONO PG 48LC (INCLUYE BASE)</t>
  </si>
  <si>
    <t>TOMA PARA MICRÓFONO</t>
  </si>
  <si>
    <t>CABLE BLINDADO STEREO PARA MICRÓFONO</t>
  </si>
  <si>
    <t>SPLITERS</t>
  </si>
  <si>
    <t>TUBERÍA CONDUIT EMT GALVANIZADA 3/4".</t>
  </si>
  <si>
    <t>TUBERÍA CONDUIT EMT GALVANIZADA 1".</t>
  </si>
  <si>
    <t>BANDEJA PORTACABLE ACERO GALVANIZADO 30x80</t>
  </si>
  <si>
    <t>TAPA PARA BANDEJA PORTACABLE ACERO GALVANIZADO 30X120</t>
  </si>
  <si>
    <t>BANDEJA PORTACABLES PARA RACK</t>
  </si>
  <si>
    <t>RACK 2' X 24"</t>
  </si>
  <si>
    <t>RACK 7' X 24"</t>
  </si>
  <si>
    <t>PATCH PANEL 48 PUERTOS CATEGORÍA 6A</t>
  </si>
  <si>
    <t>PATCH CORD 2M CATEGORÍA 6A</t>
  </si>
  <si>
    <t>PATCH CORD 5M CATEGORÍA 6A</t>
  </si>
  <si>
    <t>CABLE UTP CATEGORÍA 6A</t>
  </si>
  <si>
    <t>CANALETA METÁLICA 6X10 CMS</t>
  </si>
  <si>
    <t>CANALETA PLÁSTICA 32X12 MM</t>
  </si>
  <si>
    <t>SWITCH 10/100/1000 24 PUERTOS</t>
  </si>
  <si>
    <t>CABLE TELEFÓNICO 2 PARES</t>
  </si>
  <si>
    <t>CABLE TELEFÓNICO 10 PARES</t>
  </si>
  <si>
    <t>CABLE TELEVISIÓN RG6</t>
  </si>
  <si>
    <t>ACOMETIDA TELEFÓNICA 1"</t>
  </si>
  <si>
    <t>ACOMETIDA TELEVISIÓN 1" RG6"</t>
  </si>
  <si>
    <t>CABLE DE FIBRA ÓPTICA 50/125 MULTIMODO (INCLUYE CERTIFICACIÓN)</t>
  </si>
  <si>
    <t>BANDEJA PARA FIBRA ÓPTICA HASTA 24 HILOS</t>
  </si>
  <si>
    <t>2. EXCAVACIONES Y RELLENOS</t>
  </si>
  <si>
    <t>3. CIMENTACIÓN Y ESTRUCTURA EN CONCRETO</t>
  </si>
  <si>
    <t>4. DESAGÜES E INSTALACIONES SUBTERRÁNEAS</t>
  </si>
  <si>
    <t>5. MAMPOSTERIA</t>
  </si>
  <si>
    <t>6. PAÑETES, REVOQUES Y REPELLOS</t>
  </si>
  <si>
    <t>7. CUBIERTAS</t>
  </si>
  <si>
    <t>8. CARPINTERÍA EN MADERA</t>
  </si>
  <si>
    <t>9. CARPINTERÍA METÁLICA</t>
  </si>
  <si>
    <t>10. INSTALACIONES SANITARIAS</t>
  </si>
  <si>
    <t>11. INSTALACIONES HIDRAULICAS</t>
  </si>
  <si>
    <t>12. RED CONTRA INCENDIO</t>
  </si>
  <si>
    <t>13. PISOS,ACABADOS,ENCHAPES Y ACCESORIOS</t>
  </si>
  <si>
    <t>14. CIELO RASO</t>
  </si>
  <si>
    <t>15. APARATOS SANITARIOS</t>
  </si>
  <si>
    <t>16. ACCESORIOS</t>
  </si>
  <si>
    <t>17. PINTURAS</t>
  </si>
  <si>
    <t>18. URBANISMO</t>
  </si>
  <si>
    <t>19. EQUIPAMIENTO PARA PISCINAS</t>
  </si>
  <si>
    <t>20. EQUIPOS ELECTROMECANICOS</t>
  </si>
  <si>
    <t>21. INSTALACIONES ELECTRICAS</t>
  </si>
  <si>
    <t>22. INSTALACIONES RED VOZ Y DATOS</t>
  </si>
  <si>
    <t>TRAMITES DE APROBACIÓN RETIE Y RETILAP.</t>
  </si>
  <si>
    <t>TRAMITES DE ENERGIZACION EMPRESA DE ENERGIA</t>
  </si>
  <si>
    <t>PRUEBA VLF RED DE MEDIA TENSIÓN</t>
  </si>
  <si>
    <t>"CONSTRUCCION DE CENTRO DEPORTIVO DE NATACION DEL MUNICIPIO DE APULO, CUNDINAMARCA, EN CUMPLIMIENTO DEL CONVENIO INTERADMINISTRATIVO ICCU-737-2025"</t>
  </si>
  <si>
    <t>NP</t>
  </si>
  <si>
    <t>ITEM NO PREVISTIOS</t>
  </si>
  <si>
    <t>ENCHAPE CERAMICA TRAFICO 5</t>
  </si>
  <si>
    <t>GUARDAESCOBA ENCHAPE
CERAMICA TRAFICO 5</t>
  </si>
  <si>
    <t>FACHADA EN PANEL, MICRO-LAMINAPERFORADA CON PINTURA EN UNA
CARA QUE INCLUYE ESTRUCTURAS DE SOPORTE</t>
  </si>
  <si>
    <t>FACHADA CON CELOSIA EN
ALUMINIO</t>
  </si>
  <si>
    <t>PISO FLEXIBLE MODULAR ATERMICO
Y ANTIDESLIZANTE</t>
  </si>
  <si>
    <t>4 Urb</t>
  </si>
  <si>
    <t xml:space="preserve">AJUSTE AL PESO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</si>
</sst>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ont>
    <font>
      <b/>
      <u/>
      <sz val="11"/>
      <color rgb="FFFF0000"/>
      <name val="Arial"/>
    </font>
    <font>
      <sz val="12"/>
      <color theme="1"/>
      <name val="Arial Narrow"/>
      <family val="2"/>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indexed="64"/>
      </left>
      <right style="thin">
        <color rgb="FF000000"/>
      </right>
      <top/>
      <bottom style="thin">
        <color rgb="FF000000"/>
      </bottom>
      <diagonal/>
    </border>
    <border>
      <left style="thin">
        <color rgb="FF000000"/>
      </left>
      <right style="medium">
        <color rgb="FF000000"/>
      </right>
      <top style="thin">
        <color indexed="64"/>
      </top>
      <bottom style="thin">
        <color rgb="FF000000"/>
      </bottom>
      <diagonal/>
    </border>
    <border>
      <left style="thin">
        <color indexed="64"/>
      </left>
      <right style="thin">
        <color indexed="64"/>
      </right>
      <top style="medium">
        <color indexed="64"/>
      </top>
      <bottom style="medium">
        <color indexed="64"/>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44" fontId="67" fillId="0" borderId="0" applyFont="0" applyFill="0" applyBorder="0" applyAlignment="0" applyProtection="0"/>
  </cellStyleXfs>
  <cellXfs count="522">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1" xfId="73" applyFont="1" applyFill="1" applyBorder="1" applyAlignment="1">
      <alignment vertical="center"/>
    </xf>
    <xf numFmtId="0" fontId="59" fillId="24" borderId="43" xfId="73" applyFont="1" applyFill="1" applyBorder="1" applyAlignment="1">
      <alignment vertical="center"/>
    </xf>
    <xf numFmtId="0" fontId="59" fillId="24" borderId="44" xfId="73" applyFont="1" applyFill="1" applyBorder="1" applyAlignment="1">
      <alignment vertical="center"/>
    </xf>
    <xf numFmtId="4" fontId="61" fillId="0" borderId="18" xfId="39" applyNumberFormat="1" applyFont="1" applyBorder="1" applyAlignment="1">
      <alignmen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7" fontId="61" fillId="0" borderId="24" xfId="62" applyNumberFormat="1" applyFont="1" applyBorder="1" applyAlignment="1">
      <alignment horizontal="right" vertical="center" wrapText="1"/>
    </xf>
    <xf numFmtId="176" fontId="59" fillId="0" borderId="40" xfId="39" applyNumberFormat="1" applyFont="1" applyBorder="1" applyAlignment="1">
      <alignment horizontal="right" vertical="center"/>
    </xf>
    <xf numFmtId="0" fontId="61" fillId="0" borderId="36" xfId="89" applyFont="1" applyBorder="1"/>
    <xf numFmtId="0" fontId="61" fillId="0" borderId="37" xfId="89" applyFont="1" applyBorder="1"/>
    <xf numFmtId="0" fontId="61" fillId="0" borderId="14" xfId="89" applyFont="1" applyBorder="1"/>
    <xf numFmtId="0" fontId="61" fillId="0" borderId="14" xfId="89" applyFont="1" applyBorder="1" applyAlignment="1">
      <alignment horizontal="center"/>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67" fontId="61" fillId="0" borderId="45" xfId="62" applyNumberFormat="1" applyFont="1" applyBorder="1" applyAlignment="1">
      <alignment horizontal="right" vertical="center" wrapText="1"/>
    </xf>
    <xf numFmtId="176" fontId="59" fillId="0" borderId="50" xfId="39" applyNumberFormat="1" applyFont="1" applyBorder="1" applyAlignment="1">
      <alignment horizontal="right" vertical="center"/>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center" vertical="center"/>
    </xf>
    <xf numFmtId="0" fontId="61" fillId="0" borderId="14" xfId="73" applyFont="1" applyBorder="1" applyAlignment="1">
      <alignment horizontal="left" vertical="center" wrapText="1"/>
    </xf>
    <xf numFmtId="0" fontId="60" fillId="0" borderId="0" xfId="90" applyFont="1"/>
    <xf numFmtId="0" fontId="60" fillId="0" borderId="36" xfId="90" applyFont="1" applyBorder="1"/>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0" fontId="61" fillId="0" borderId="0" xfId="126" applyFont="1" applyAlignment="1">
      <alignment horizontal="center" vertical="center"/>
    </xf>
    <xf numFmtId="0" fontId="61" fillId="0" borderId="0" xfId="128" applyFont="1" applyAlignment="1">
      <alignment horizontal="center" vertical="center" wrapText="1"/>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66" fillId="0" borderId="89" xfId="0" applyFont="1" applyBorder="1" applyAlignment="1">
      <alignment horizontal="center" vertical="center"/>
    </xf>
    <xf numFmtId="0" fontId="66" fillId="0" borderId="90" xfId="0" applyFont="1" applyBorder="1" applyAlignment="1">
      <alignment horizontal="center" vertical="center"/>
    </xf>
    <xf numFmtId="0" fontId="66" fillId="0" borderId="90" xfId="0" applyFont="1" applyBorder="1" applyAlignment="1">
      <alignment horizontal="left" vertical="center" wrapText="1"/>
    </xf>
    <xf numFmtId="4" fontId="66" fillId="0" borderId="90" xfId="0" applyNumberFormat="1" applyFont="1" applyBorder="1" applyAlignment="1">
      <alignment horizontal="center" vertical="center"/>
    </xf>
    <xf numFmtId="4" fontId="66" fillId="0" borderId="90" xfId="0" applyNumberFormat="1" applyFont="1" applyBorder="1" applyAlignment="1">
      <alignment vertical="center" wrapText="1"/>
    </xf>
    <xf numFmtId="176" fontId="66" fillId="0" borderId="90" xfId="0" applyNumberFormat="1" applyFont="1" applyBorder="1" applyAlignment="1">
      <alignment horizontal="right" vertical="center" wrapText="1"/>
    </xf>
    <xf numFmtId="167" fontId="66" fillId="0" borderId="91" xfId="0" applyNumberFormat="1" applyFont="1" applyBorder="1" applyAlignment="1">
      <alignment horizontal="right" vertical="center" wrapText="1"/>
    </xf>
    <xf numFmtId="4" fontId="66" fillId="0" borderId="90" xfId="0" applyNumberFormat="1" applyFont="1" applyBorder="1" applyAlignment="1">
      <alignment horizontal="left" vertical="center" wrapText="1"/>
    </xf>
    <xf numFmtId="0" fontId="61" fillId="0" borderId="11" xfId="73" applyFont="1" applyBorder="1" applyAlignment="1">
      <alignment horizontal="left" vertical="center"/>
    </xf>
    <xf numFmtId="2" fontId="61" fillId="0" borderId="0" xfId="73" applyNumberFormat="1" applyFont="1" applyAlignment="1">
      <alignment horizontal="center" vertical="center"/>
    </xf>
    <xf numFmtId="0" fontId="61" fillId="0" borderId="0" xfId="73" applyFont="1" applyAlignment="1">
      <alignment horizontal="left" vertical="center"/>
    </xf>
    <xf numFmtId="4" fontId="61" fillId="0" borderId="77" xfId="39" applyNumberFormat="1" applyFont="1" applyBorder="1" applyAlignment="1">
      <alignment vertical="center" wrapText="1"/>
    </xf>
    <xf numFmtId="187" fontId="59" fillId="24" borderId="15" xfId="73" applyNumberFormat="1" applyFont="1" applyFill="1" applyBorder="1" applyAlignment="1">
      <alignment vertical="center"/>
    </xf>
    <xf numFmtId="2" fontId="61" fillId="0" borderId="18" xfId="73" applyNumberFormat="1" applyFont="1" applyBorder="1" applyAlignment="1">
      <alignment horizontal="center" vertical="center"/>
    </xf>
    <xf numFmtId="0" fontId="66" fillId="0" borderId="92" xfId="0" applyFont="1" applyBorder="1" applyAlignment="1">
      <alignment horizontal="center" vertical="center"/>
    </xf>
    <xf numFmtId="0" fontId="61" fillId="0" borderId="33" xfId="73" applyFont="1" applyBorder="1" applyAlignment="1">
      <alignment horizontal="left" vertical="center"/>
    </xf>
    <xf numFmtId="176" fontId="59" fillId="0" borderId="30" xfId="39" applyNumberFormat="1" applyFont="1" applyBorder="1" applyAlignment="1">
      <alignment horizontal="right" vertical="center"/>
    </xf>
    <xf numFmtId="4" fontId="66" fillId="0" borderId="90" xfId="0" applyNumberFormat="1" applyFont="1" applyBorder="1" applyAlignment="1">
      <alignment horizontal="right" vertical="center"/>
    </xf>
    <xf numFmtId="167" fontId="66" fillId="0" borderId="90" xfId="0" applyNumberFormat="1" applyFont="1" applyBorder="1" applyAlignment="1">
      <alignment horizontal="right" vertical="center" wrapText="1"/>
    </xf>
    <xf numFmtId="167" fontId="66" fillId="0" borderId="93" xfId="0" applyNumberFormat="1" applyFont="1" applyBorder="1" applyAlignment="1">
      <alignment horizontal="right" vertical="center" wrapText="1"/>
    </xf>
    <xf numFmtId="0" fontId="59" fillId="0" borderId="18" xfId="128" applyFont="1" applyBorder="1" applyAlignment="1">
      <alignment horizontal="left" vertical="center"/>
    </xf>
    <xf numFmtId="0" fontId="59" fillId="0" borderId="32" xfId="128" applyFont="1" applyBorder="1" applyAlignment="1">
      <alignment horizontal="left" vertical="center"/>
    </xf>
    <xf numFmtId="0" fontId="59" fillId="0" borderId="33" xfId="128" applyFont="1" applyBorder="1" applyAlignment="1">
      <alignment horizontal="left" vertical="center"/>
    </xf>
    <xf numFmtId="0" fontId="59" fillId="0" borderId="48" xfId="128" applyFont="1" applyBorder="1" applyAlignment="1">
      <alignment horizontal="left" vertical="center"/>
    </xf>
    <xf numFmtId="9" fontId="61" fillId="0" borderId="20" xfId="129" applyNumberFormat="1" applyFont="1" applyBorder="1" applyAlignment="1">
      <alignment horizontal="center" vertical="center"/>
    </xf>
    <xf numFmtId="181" fontId="59" fillId="0" borderId="20" xfId="129" applyNumberFormat="1" applyFont="1" applyBorder="1" applyAlignment="1">
      <alignment vertical="center"/>
    </xf>
    <xf numFmtId="0" fontId="61" fillId="0" borderId="20" xfId="128" applyFont="1" applyBorder="1" applyAlignment="1">
      <alignment vertical="center"/>
    </xf>
    <xf numFmtId="187" fontId="59" fillId="24" borderId="42" xfId="73" applyNumberFormat="1" applyFont="1" applyFill="1" applyBorder="1" applyAlignment="1">
      <alignment vertical="center"/>
    </xf>
    <xf numFmtId="9" fontId="61" fillId="0" borderId="29" xfId="129" applyNumberFormat="1" applyFont="1" applyBorder="1" applyAlignment="1">
      <alignment horizontal="center" vertical="center"/>
    </xf>
    <xf numFmtId="181" fontId="61" fillId="0" borderId="29" xfId="129" applyNumberFormat="1" applyFont="1" applyBorder="1" applyAlignment="1">
      <alignment vertical="center"/>
    </xf>
    <xf numFmtId="181" fontId="59" fillId="0" borderId="35" xfId="129" applyNumberFormat="1" applyFont="1" applyBorder="1" applyAlignment="1">
      <alignment vertical="center"/>
    </xf>
    <xf numFmtId="2" fontId="66" fillId="0" borderId="90" xfId="0" applyNumberFormat="1" applyFont="1" applyBorder="1" applyAlignment="1">
      <alignment horizontal="center" vertical="center"/>
    </xf>
    <xf numFmtId="0" fontId="59" fillId="24" borderId="94" xfId="73" applyFont="1" applyFill="1" applyBorder="1" applyAlignment="1">
      <alignment horizontal="center" vertical="center"/>
    </xf>
    <xf numFmtId="0" fontId="61" fillId="25" borderId="62" xfId="130" applyFont="1" applyFill="1" applyBorder="1" applyAlignment="1">
      <alignment horizontal="center" vertical="center" wrapText="1"/>
    </xf>
    <xf numFmtId="0" fontId="61" fillId="25" borderId="31" xfId="130" applyFont="1" applyFill="1" applyBorder="1" applyAlignment="1">
      <alignment horizontal="center" vertical="center" wrapText="1"/>
    </xf>
    <xf numFmtId="0" fontId="61" fillId="25" borderId="70"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 fillId="0" borderId="85" xfId="89" applyFont="1" applyBorder="1" applyAlignment="1">
      <alignment horizontal="center" wrapText="1"/>
    </xf>
    <xf numFmtId="0" fontId="54" fillId="0" borderId="85" xfId="89" applyFont="1" applyBorder="1" applyAlignment="1">
      <alignment horizontal="center" wrapText="1"/>
    </xf>
    <xf numFmtId="0" fontId="59" fillId="24" borderId="13" xfId="73" applyFont="1" applyFill="1" applyBorder="1" applyAlignment="1">
      <alignment horizontal="center" vertical="center" wrapText="1"/>
    </xf>
    <xf numFmtId="0" fontId="59" fillId="24" borderId="14" xfId="73" applyFont="1" applyFill="1" applyBorder="1" applyAlignment="1">
      <alignment horizontal="center" vertical="center" wrapText="1"/>
    </xf>
    <xf numFmtId="0" fontId="59" fillId="24" borderId="15" xfId="73" applyFont="1" applyFill="1" applyBorder="1" applyAlignment="1">
      <alignment horizontal="center" vertical="center" wrapText="1"/>
    </xf>
    <xf numFmtId="0" fontId="59" fillId="24" borderId="13" xfId="73" applyFont="1" applyFill="1" applyBorder="1" applyAlignment="1">
      <alignment horizontal="right" vertical="center"/>
    </xf>
    <xf numFmtId="0" fontId="59" fillId="24" borderId="14" xfId="73" applyFont="1" applyFill="1" applyBorder="1" applyAlignment="1">
      <alignment horizontal="right" vertical="center"/>
    </xf>
    <xf numFmtId="0" fontId="59" fillId="24" borderId="24" xfId="73" applyFont="1" applyFill="1" applyBorder="1" applyAlignment="1">
      <alignment horizontal="right" vertical="center"/>
    </xf>
    <xf numFmtId="3" fontId="59" fillId="26" borderId="19" xfId="130" applyNumberFormat="1" applyFont="1" applyFill="1" applyBorder="1" applyAlignment="1">
      <alignment horizontal="center" vertical="center" wrapText="1"/>
    </xf>
    <xf numFmtId="3" fontId="59" fillId="26" borderId="22" xfId="130" applyNumberFormat="1" applyFont="1" applyFill="1" applyBorder="1" applyAlignment="1">
      <alignment horizontal="center" vertical="center" wrapText="1"/>
    </xf>
    <xf numFmtId="3" fontId="59" fillId="26" borderId="23" xfId="130" applyNumberFormat="1"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4"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9" fontId="61" fillId="0" borderId="18" xfId="129" applyNumberFormat="1" applyFont="1" applyBorder="1" applyAlignment="1">
      <alignment horizontal="center" vertical="center"/>
    </xf>
    <xf numFmtId="181" fontId="61" fillId="0" borderId="18" xfId="129" applyNumberFormat="1" applyFont="1" applyBorder="1" applyAlignment="1">
      <alignment vertical="center"/>
    </xf>
    <xf numFmtId="44" fontId="59" fillId="0" borderId="30" xfId="255" applyFont="1" applyBorder="1" applyAlignment="1">
      <alignment vertical="center"/>
    </xf>
    <xf numFmtId="44" fontId="59" fillId="0" borderId="35" xfId="255" applyFont="1" applyBorder="1" applyAlignment="1">
      <alignment vertical="center"/>
    </xf>
    <xf numFmtId="0" fontId="63" fillId="0" borderId="0" xfId="90" applyFont="1" applyBorder="1"/>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285"/>
  <sheetViews>
    <sheetView showGridLines="0" tabSelected="1" view="pageBreakPreview" topLeftCell="A265" zoomScale="85" zoomScaleNormal="100" zoomScaleSheetLayoutView="85" zoomScalePageLayoutView="55" workbookViewId="0">
      <selection activeCell="H271" sqref="H271"/>
    </sheetView>
  </sheetViews>
  <sheetFormatPr baseColWidth="10" defaultColWidth="11.44140625" defaultRowHeight="13.8"/>
  <cols>
    <col min="1" max="2" width="3.44140625" style="235" customWidth="1"/>
    <col min="3" max="3" width="5.109375" style="235" customWidth="1"/>
    <col min="4" max="4" width="15.44140625" style="235" customWidth="1"/>
    <col min="5" max="5" width="16.109375" style="299" hidden="1" customWidth="1"/>
    <col min="6" max="6" width="17.44140625" style="235" hidden="1" customWidth="1"/>
    <col min="7" max="7" width="73.44140625" style="235" customWidth="1"/>
    <col min="8" max="8" width="8.5546875" style="235" customWidth="1"/>
    <col min="9" max="9" width="18.5546875" style="235" customWidth="1"/>
    <col min="10" max="10" width="25.5546875" style="235" customWidth="1"/>
    <col min="11" max="11" width="30" style="235" customWidth="1"/>
    <col min="12" max="12" width="3.44140625" style="235" customWidth="1"/>
    <col min="13" max="13" width="2.5546875" style="235" customWidth="1"/>
    <col min="14" max="16384" width="11.44140625" style="235"/>
  </cols>
  <sheetData>
    <row r="1" spans="1:13" ht="16.2">
      <c r="A1" s="232"/>
      <c r="B1" s="233"/>
      <c r="C1" s="344" t="s">
        <v>0</v>
      </c>
      <c r="D1" s="345"/>
      <c r="E1" s="345"/>
      <c r="F1" s="345"/>
      <c r="G1" s="301"/>
      <c r="H1" s="301"/>
      <c r="I1" s="301"/>
      <c r="J1" s="301"/>
      <c r="K1" s="301"/>
      <c r="L1" s="234"/>
      <c r="M1" s="232"/>
    </row>
    <row r="2" spans="1:13" ht="15.75" customHeight="1">
      <c r="A2" s="232"/>
      <c r="B2" s="233"/>
      <c r="C2" s="201"/>
      <c r="D2" s="202" t="s">
        <v>1</v>
      </c>
      <c r="E2" s="201"/>
      <c r="F2" s="202"/>
      <c r="G2" s="300"/>
      <c r="H2" s="300"/>
      <c r="I2" s="300"/>
      <c r="J2" s="300"/>
      <c r="K2" s="300"/>
      <c r="L2" s="234"/>
      <c r="M2" s="232"/>
    </row>
    <row r="3" spans="1:13" s="239" customFormat="1" ht="16.2">
      <c r="A3" s="236"/>
      <c r="B3" s="237"/>
      <c r="C3" s="366" t="s">
        <v>2</v>
      </c>
      <c r="D3" s="367"/>
      <c r="E3" s="367"/>
      <c r="F3" s="367"/>
      <c r="G3" s="367"/>
      <c r="H3" s="367"/>
      <c r="I3" s="367"/>
      <c r="J3" s="367"/>
      <c r="K3" s="368"/>
      <c r="L3" s="238"/>
      <c r="M3" s="236"/>
    </row>
    <row r="4" spans="1:13" ht="43.5" customHeight="1">
      <c r="A4" s="232"/>
      <c r="B4" s="240"/>
      <c r="C4" s="369"/>
      <c r="D4" s="370"/>
      <c r="E4" s="370"/>
      <c r="F4" s="370"/>
      <c r="G4" s="370"/>
      <c r="H4" s="370"/>
      <c r="I4" s="370"/>
      <c r="J4" s="370"/>
      <c r="K4" s="371"/>
      <c r="L4" s="234"/>
      <c r="M4" s="232"/>
    </row>
    <row r="5" spans="1:13" ht="42.75" customHeight="1">
      <c r="A5" s="232"/>
      <c r="B5" s="240"/>
      <c r="C5" s="372" t="s">
        <v>3</v>
      </c>
      <c r="D5" s="373"/>
      <c r="E5" s="373"/>
      <c r="F5" s="373"/>
      <c r="G5" s="373"/>
      <c r="H5" s="373"/>
      <c r="I5" s="373"/>
      <c r="J5" s="373"/>
      <c r="K5" s="374"/>
      <c r="L5" s="234"/>
      <c r="M5" s="232"/>
    </row>
    <row r="6" spans="1:13" ht="43.8" customHeight="1" thickBot="1">
      <c r="A6" s="232"/>
      <c r="B6" s="233"/>
      <c r="C6" s="346" t="s">
        <v>339</v>
      </c>
      <c r="D6" s="347"/>
      <c r="E6" s="347"/>
      <c r="F6" s="347"/>
      <c r="G6" s="347"/>
      <c r="H6" s="347"/>
      <c r="I6" s="347"/>
      <c r="J6" s="347"/>
      <c r="K6" s="348"/>
      <c r="L6" s="234"/>
      <c r="M6" s="232"/>
    </row>
    <row r="7" spans="1:13" ht="30" customHeight="1">
      <c r="A7" s="232"/>
      <c r="B7" s="233"/>
      <c r="C7" s="363" t="s">
        <v>4</v>
      </c>
      <c r="D7" s="357" t="s">
        <v>5</v>
      </c>
      <c r="E7" s="365" t="s">
        <v>6</v>
      </c>
      <c r="F7" s="365"/>
      <c r="G7" s="363" t="s">
        <v>7</v>
      </c>
      <c r="H7" s="357" t="s">
        <v>8</v>
      </c>
      <c r="I7" s="357" t="s">
        <v>9</v>
      </c>
      <c r="J7" s="359" t="s">
        <v>10</v>
      </c>
      <c r="K7" s="361" t="s">
        <v>11</v>
      </c>
      <c r="L7" s="234"/>
      <c r="M7" s="232"/>
    </row>
    <row r="8" spans="1:13" ht="30" customHeight="1" thickBot="1">
      <c r="A8" s="232"/>
      <c r="B8" s="233"/>
      <c r="C8" s="364"/>
      <c r="D8" s="358"/>
      <c r="E8" s="241" t="s">
        <v>12</v>
      </c>
      <c r="F8" s="241" t="s">
        <v>13</v>
      </c>
      <c r="G8" s="364"/>
      <c r="H8" s="358"/>
      <c r="I8" s="358"/>
      <c r="J8" s="360"/>
      <c r="K8" s="362"/>
      <c r="L8" s="234"/>
      <c r="M8" s="232"/>
    </row>
    <row r="9" spans="1:13" ht="30" customHeight="1" thickBot="1">
      <c r="A9" s="232"/>
      <c r="B9" s="233"/>
      <c r="C9" s="242"/>
      <c r="D9" s="334">
        <v>1</v>
      </c>
      <c r="E9" s="243"/>
      <c r="F9" s="243"/>
      <c r="G9" s="243" t="s">
        <v>115</v>
      </c>
      <c r="H9" s="243"/>
      <c r="I9" s="243"/>
      <c r="J9" s="243"/>
      <c r="K9" s="244"/>
      <c r="L9" s="234"/>
      <c r="M9" s="232"/>
    </row>
    <row r="10" spans="1:13" ht="30" customHeight="1">
      <c r="A10" s="232"/>
      <c r="B10" s="233"/>
      <c r="C10" s="302">
        <v>1</v>
      </c>
      <c r="D10" s="303">
        <f>+D9+0.1</f>
        <v>1.1000000000000001</v>
      </c>
      <c r="E10" s="303">
        <v>1</v>
      </c>
      <c r="F10" s="303">
        <v>41</v>
      </c>
      <c r="G10" s="304" t="s">
        <v>98</v>
      </c>
      <c r="H10" s="305" t="s">
        <v>99</v>
      </c>
      <c r="I10" s="306">
        <v>1812.16</v>
      </c>
      <c r="J10" s="307">
        <v>18190.41</v>
      </c>
      <c r="K10" s="308">
        <f>+EVEN((J10*I10))</f>
        <v>32963934</v>
      </c>
      <c r="L10" s="234"/>
      <c r="M10" s="232"/>
    </row>
    <row r="11" spans="1:13" ht="30" customHeight="1">
      <c r="A11" s="232"/>
      <c r="B11" s="233"/>
      <c r="C11" s="302">
        <v>2</v>
      </c>
      <c r="D11" s="303">
        <f t="shared" ref="D11:D18" si="0">+D10+0.1</f>
        <v>1.2000000000000002</v>
      </c>
      <c r="E11" s="303">
        <v>1</v>
      </c>
      <c r="F11" s="303">
        <v>25</v>
      </c>
      <c r="G11" s="309" t="s">
        <v>100</v>
      </c>
      <c r="H11" s="305" t="s">
        <v>99</v>
      </c>
      <c r="I11" s="306">
        <v>782.41</v>
      </c>
      <c r="J11" s="307">
        <v>21209.510000000002</v>
      </c>
      <c r="K11" s="308">
        <f t="shared" ref="K11:K19" si="1">+EVEN((J11*I11))</f>
        <v>16594534</v>
      </c>
      <c r="L11" s="234"/>
      <c r="M11" s="232"/>
    </row>
    <row r="12" spans="1:13" ht="30" customHeight="1">
      <c r="A12" s="232"/>
      <c r="B12" s="233"/>
      <c r="C12" s="302">
        <v>3</v>
      </c>
      <c r="D12" s="303">
        <f t="shared" si="0"/>
        <v>1.3000000000000003</v>
      </c>
      <c r="E12" s="303">
        <v>1</v>
      </c>
      <c r="F12" s="303">
        <v>32</v>
      </c>
      <c r="G12" s="309" t="s">
        <v>101</v>
      </c>
      <c r="H12" s="305" t="s">
        <v>102</v>
      </c>
      <c r="I12" s="306">
        <v>4</v>
      </c>
      <c r="J12" s="307">
        <v>46710.93</v>
      </c>
      <c r="K12" s="308">
        <f t="shared" si="1"/>
        <v>186844</v>
      </c>
      <c r="L12" s="234"/>
      <c r="M12" s="232"/>
    </row>
    <row r="13" spans="1:13" ht="30" customHeight="1">
      <c r="A13" s="232"/>
      <c r="B13" s="233"/>
      <c r="C13" s="302">
        <v>4</v>
      </c>
      <c r="D13" s="303">
        <f t="shared" si="0"/>
        <v>1.4000000000000004</v>
      </c>
      <c r="E13" s="303">
        <v>1</v>
      </c>
      <c r="F13" s="303">
        <v>36</v>
      </c>
      <c r="G13" s="309" t="s">
        <v>103</v>
      </c>
      <c r="H13" s="305" t="s">
        <v>99</v>
      </c>
      <c r="I13" s="306">
        <v>110.3</v>
      </c>
      <c r="J13" s="307">
        <v>21714.91</v>
      </c>
      <c r="K13" s="308">
        <f t="shared" si="1"/>
        <v>2395156</v>
      </c>
      <c r="L13" s="234"/>
      <c r="M13" s="232"/>
    </row>
    <row r="14" spans="1:13" ht="30" customHeight="1">
      <c r="A14" s="232"/>
      <c r="B14" s="233"/>
      <c r="C14" s="302">
        <v>5</v>
      </c>
      <c r="D14" s="303">
        <f t="shared" si="0"/>
        <v>1.5000000000000004</v>
      </c>
      <c r="E14" s="303">
        <v>1</v>
      </c>
      <c r="F14" s="303">
        <v>16</v>
      </c>
      <c r="G14" s="309" t="s">
        <v>104</v>
      </c>
      <c r="H14" s="305" t="s">
        <v>99</v>
      </c>
      <c r="I14" s="306">
        <v>495.74</v>
      </c>
      <c r="J14" s="307">
        <v>30308.04</v>
      </c>
      <c r="K14" s="308">
        <f t="shared" si="1"/>
        <v>15024908</v>
      </c>
      <c r="L14" s="234"/>
      <c r="M14" s="232"/>
    </row>
    <row r="15" spans="1:13" ht="30" customHeight="1">
      <c r="A15" s="232"/>
      <c r="B15" s="233"/>
      <c r="C15" s="302">
        <v>6</v>
      </c>
      <c r="D15" s="303">
        <f t="shared" si="0"/>
        <v>1.6000000000000005</v>
      </c>
      <c r="E15" s="303">
        <v>1</v>
      </c>
      <c r="F15" s="303">
        <v>3</v>
      </c>
      <c r="G15" s="309" t="s">
        <v>105</v>
      </c>
      <c r="H15" s="305" t="s">
        <v>99</v>
      </c>
      <c r="I15" s="306">
        <v>1812.16</v>
      </c>
      <c r="J15" s="307">
        <v>2710.54</v>
      </c>
      <c r="K15" s="308">
        <f t="shared" si="1"/>
        <v>4911934</v>
      </c>
      <c r="L15" s="234"/>
      <c r="M15" s="232"/>
    </row>
    <row r="16" spans="1:13" ht="30" customHeight="1">
      <c r="A16" s="232"/>
      <c r="B16" s="233"/>
      <c r="C16" s="302">
        <v>7</v>
      </c>
      <c r="D16" s="303">
        <f t="shared" si="0"/>
        <v>1.7000000000000006</v>
      </c>
      <c r="E16" s="303">
        <v>1</v>
      </c>
      <c r="F16" s="303">
        <v>38</v>
      </c>
      <c r="G16" s="309" t="s">
        <v>106</v>
      </c>
      <c r="H16" s="305" t="s">
        <v>102</v>
      </c>
      <c r="I16" s="306">
        <v>2</v>
      </c>
      <c r="J16" s="307">
        <v>28661.5</v>
      </c>
      <c r="K16" s="308">
        <f t="shared" si="1"/>
        <v>57324</v>
      </c>
      <c r="L16" s="234"/>
      <c r="M16" s="232"/>
    </row>
    <row r="17" spans="1:13" ht="30" customHeight="1">
      <c r="A17" s="232"/>
      <c r="B17" s="233"/>
      <c r="C17" s="302">
        <v>8</v>
      </c>
      <c r="D17" s="303">
        <f t="shared" si="0"/>
        <v>1.8000000000000007</v>
      </c>
      <c r="E17" s="303" t="s">
        <v>107</v>
      </c>
      <c r="F17" s="303"/>
      <c r="G17" s="309" t="s">
        <v>108</v>
      </c>
      <c r="H17" s="305" t="s">
        <v>109</v>
      </c>
      <c r="I17" s="306">
        <v>105.7855</v>
      </c>
      <c r="J17" s="307">
        <v>285813.01</v>
      </c>
      <c r="K17" s="308">
        <f t="shared" si="1"/>
        <v>30234874</v>
      </c>
      <c r="L17" s="234"/>
      <c r="M17" s="232"/>
    </row>
    <row r="18" spans="1:13" ht="30" customHeight="1">
      <c r="A18" s="232"/>
      <c r="B18" s="233"/>
      <c r="C18" s="302">
        <v>9</v>
      </c>
      <c r="D18" s="303">
        <f t="shared" si="0"/>
        <v>1.9000000000000008</v>
      </c>
      <c r="E18" s="303" t="s">
        <v>110</v>
      </c>
      <c r="F18" s="303"/>
      <c r="G18" s="309" t="s">
        <v>111</v>
      </c>
      <c r="H18" s="305" t="s">
        <v>112</v>
      </c>
      <c r="I18" s="306">
        <v>2</v>
      </c>
      <c r="J18" s="307">
        <v>429306.71</v>
      </c>
      <c r="K18" s="308">
        <f t="shared" si="1"/>
        <v>858614</v>
      </c>
      <c r="L18" s="234"/>
      <c r="M18" s="232"/>
    </row>
    <row r="19" spans="1:13" ht="30" customHeight="1">
      <c r="A19" s="232"/>
      <c r="B19" s="233"/>
      <c r="C19" s="302">
        <v>10</v>
      </c>
      <c r="D19" s="333">
        <v>1.1000000000000001</v>
      </c>
      <c r="E19" s="303">
        <v>1</v>
      </c>
      <c r="F19" s="303">
        <v>8</v>
      </c>
      <c r="G19" s="309" t="s">
        <v>113</v>
      </c>
      <c r="H19" s="305" t="s">
        <v>114</v>
      </c>
      <c r="I19" s="306">
        <v>1</v>
      </c>
      <c r="J19" s="307">
        <v>4981238.3600000003</v>
      </c>
      <c r="K19" s="308">
        <f t="shared" si="1"/>
        <v>4981240</v>
      </c>
      <c r="L19" s="234"/>
      <c r="M19" s="232"/>
    </row>
    <row r="20" spans="1:13" ht="30" customHeight="1" thickBot="1">
      <c r="A20" s="232"/>
      <c r="B20" s="233"/>
      <c r="C20" s="246" t="s">
        <v>14</v>
      </c>
      <c r="D20" s="247"/>
      <c r="E20" s="247"/>
      <c r="F20" s="247"/>
      <c r="G20" s="248"/>
      <c r="H20" s="247"/>
      <c r="I20" s="245"/>
      <c r="J20" s="249"/>
      <c r="K20" s="250">
        <f>SUM(K10:K19)</f>
        <v>108209362</v>
      </c>
      <c r="L20" s="234"/>
      <c r="M20" s="232"/>
    </row>
    <row r="21" spans="1:13" ht="30" customHeight="1" thickBot="1">
      <c r="A21" s="232"/>
      <c r="B21" s="233"/>
      <c r="C21" s="242"/>
      <c r="D21" s="334">
        <v>2</v>
      </c>
      <c r="E21" s="243"/>
      <c r="F21" s="243"/>
      <c r="G21" s="243" t="s">
        <v>315</v>
      </c>
      <c r="H21" s="243"/>
      <c r="I21" s="243"/>
      <c r="J21" s="243"/>
      <c r="K21" s="244"/>
      <c r="L21" s="234"/>
      <c r="M21" s="232"/>
    </row>
    <row r="22" spans="1:13" ht="30" customHeight="1">
      <c r="A22" s="232"/>
      <c r="B22" s="233"/>
      <c r="C22" s="302">
        <v>11</v>
      </c>
      <c r="D22" s="303">
        <f>2+0.1</f>
        <v>2.1</v>
      </c>
      <c r="E22" s="303">
        <v>16</v>
      </c>
      <c r="F22" s="303">
        <v>2</v>
      </c>
      <c r="G22" s="309" t="s">
        <v>116</v>
      </c>
      <c r="H22" s="305" t="s">
        <v>109</v>
      </c>
      <c r="I22" s="306">
        <v>520</v>
      </c>
      <c r="J22" s="307">
        <v>28196</v>
      </c>
      <c r="K22" s="308">
        <f t="shared" ref="K22:K28" si="2">+EVEN((J22*I22))</f>
        <v>14661920</v>
      </c>
      <c r="L22" s="234"/>
      <c r="M22" s="232"/>
    </row>
    <row r="23" spans="1:13" ht="30" customHeight="1">
      <c r="A23" s="232"/>
      <c r="B23" s="233"/>
      <c r="C23" s="302">
        <f>1+C22</f>
        <v>12</v>
      </c>
      <c r="D23" s="303">
        <f>+D22+0.1</f>
        <v>2.2000000000000002</v>
      </c>
      <c r="E23" s="303">
        <v>16</v>
      </c>
      <c r="F23" s="303">
        <v>4</v>
      </c>
      <c r="G23" s="309" t="s">
        <v>117</v>
      </c>
      <c r="H23" s="305" t="s">
        <v>109</v>
      </c>
      <c r="I23" s="306">
        <v>338.37749999999994</v>
      </c>
      <c r="J23" s="307">
        <v>98846.930000000008</v>
      </c>
      <c r="K23" s="308">
        <f t="shared" si="2"/>
        <v>33447578</v>
      </c>
      <c r="L23" s="234"/>
      <c r="M23" s="232"/>
    </row>
    <row r="24" spans="1:13" s="232" customFormat="1" ht="30" customHeight="1">
      <c r="B24" s="233"/>
      <c r="C24" s="302">
        <f t="shared" ref="C24:C28" si="3">1+C23</f>
        <v>13</v>
      </c>
      <c r="D24" s="303">
        <f t="shared" ref="D24:D28" si="4">+D23+0.1</f>
        <v>2.3000000000000003</v>
      </c>
      <c r="E24" s="303">
        <v>16</v>
      </c>
      <c r="F24" s="303">
        <v>3</v>
      </c>
      <c r="G24" s="309" t="s">
        <v>118</v>
      </c>
      <c r="H24" s="305" t="s">
        <v>109</v>
      </c>
      <c r="I24" s="306">
        <v>107.77499999999999</v>
      </c>
      <c r="J24" s="307">
        <v>62778.66</v>
      </c>
      <c r="K24" s="308">
        <f t="shared" si="2"/>
        <v>6765972</v>
      </c>
      <c r="L24" s="234"/>
    </row>
    <row r="25" spans="1:13" ht="30" customHeight="1">
      <c r="B25" s="251"/>
      <c r="C25" s="302">
        <f t="shared" si="3"/>
        <v>14</v>
      </c>
      <c r="D25" s="303">
        <f t="shared" si="4"/>
        <v>2.4000000000000004</v>
      </c>
      <c r="E25" s="303">
        <v>16</v>
      </c>
      <c r="F25" s="303">
        <v>8</v>
      </c>
      <c r="G25" s="309" t="s">
        <v>119</v>
      </c>
      <c r="H25" s="305" t="s">
        <v>109</v>
      </c>
      <c r="I25" s="306">
        <v>268.77999999999997</v>
      </c>
      <c r="J25" s="307">
        <v>161990.01</v>
      </c>
      <c r="K25" s="308">
        <f t="shared" si="2"/>
        <v>43539676</v>
      </c>
      <c r="L25" s="252"/>
    </row>
    <row r="26" spans="1:13" ht="30" customHeight="1">
      <c r="A26" s="232"/>
      <c r="B26" s="233"/>
      <c r="C26" s="302">
        <f t="shared" si="3"/>
        <v>15</v>
      </c>
      <c r="D26" s="303">
        <f t="shared" si="4"/>
        <v>2.5000000000000004</v>
      </c>
      <c r="E26" s="303">
        <v>16</v>
      </c>
      <c r="F26" s="303">
        <v>7</v>
      </c>
      <c r="G26" s="309" t="s">
        <v>120</v>
      </c>
      <c r="H26" s="305" t="s">
        <v>109</v>
      </c>
      <c r="I26" s="306">
        <v>107.64</v>
      </c>
      <c r="J26" s="307">
        <v>41146.21</v>
      </c>
      <c r="K26" s="308">
        <f t="shared" si="2"/>
        <v>4428980</v>
      </c>
      <c r="L26" s="234"/>
      <c r="M26" s="232"/>
    </row>
    <row r="27" spans="1:13" ht="30" customHeight="1">
      <c r="A27" s="232"/>
      <c r="B27" s="233"/>
      <c r="C27" s="302">
        <f t="shared" si="3"/>
        <v>16</v>
      </c>
      <c r="D27" s="303">
        <f t="shared" si="4"/>
        <v>2.6000000000000005</v>
      </c>
      <c r="E27" s="303">
        <v>2</v>
      </c>
      <c r="F27" s="303">
        <v>1</v>
      </c>
      <c r="G27" s="304" t="s">
        <v>121</v>
      </c>
      <c r="H27" s="305" t="s">
        <v>109</v>
      </c>
      <c r="I27" s="306">
        <v>0.8</v>
      </c>
      <c r="J27" s="307">
        <v>161990.01</v>
      </c>
      <c r="K27" s="308">
        <f t="shared" si="2"/>
        <v>129594</v>
      </c>
      <c r="L27" s="234"/>
      <c r="M27" s="232"/>
    </row>
    <row r="28" spans="1:13" s="232" customFormat="1" ht="30" customHeight="1">
      <c r="B28" s="233"/>
      <c r="C28" s="302">
        <f t="shared" si="3"/>
        <v>17</v>
      </c>
      <c r="D28" s="303">
        <f t="shared" si="4"/>
        <v>2.7000000000000006</v>
      </c>
      <c r="E28" s="303">
        <v>2</v>
      </c>
      <c r="F28" s="303">
        <v>7</v>
      </c>
      <c r="G28" s="309" t="s">
        <v>122</v>
      </c>
      <c r="H28" s="305" t="s">
        <v>109</v>
      </c>
      <c r="I28" s="306">
        <v>0.85</v>
      </c>
      <c r="J28" s="307">
        <v>286101.62</v>
      </c>
      <c r="K28" s="308">
        <f t="shared" si="2"/>
        <v>243188</v>
      </c>
      <c r="L28" s="234"/>
    </row>
    <row r="29" spans="1:13" ht="30" customHeight="1" thickBot="1">
      <c r="A29" s="232"/>
      <c r="B29" s="233"/>
      <c r="C29" s="246" t="s">
        <v>14</v>
      </c>
      <c r="D29" s="253"/>
      <c r="E29" s="254"/>
      <c r="F29" s="253"/>
      <c r="G29" s="253"/>
      <c r="H29" s="253"/>
      <c r="I29" s="245"/>
      <c r="J29" s="253"/>
      <c r="K29" s="250">
        <f>SUM(K22:K28)</f>
        <v>103216908</v>
      </c>
      <c r="L29" s="234"/>
      <c r="M29" s="232"/>
    </row>
    <row r="30" spans="1:13" ht="30" customHeight="1" thickBot="1">
      <c r="A30" s="232"/>
      <c r="B30" s="233"/>
      <c r="C30" s="242"/>
      <c r="D30" s="334">
        <v>3</v>
      </c>
      <c r="E30" s="243"/>
      <c r="F30" s="243"/>
      <c r="G30" s="243" t="s">
        <v>316</v>
      </c>
      <c r="H30" s="243"/>
      <c r="I30" s="243"/>
      <c r="J30" s="243"/>
      <c r="K30" s="244"/>
      <c r="L30" s="234"/>
      <c r="M30" s="232"/>
    </row>
    <row r="31" spans="1:13" ht="30" customHeight="1">
      <c r="A31" s="232"/>
      <c r="B31" s="233"/>
      <c r="C31" s="302">
        <f>+C28</f>
        <v>17</v>
      </c>
      <c r="D31" s="303">
        <f>3+0.1</f>
        <v>3.1</v>
      </c>
      <c r="E31" s="303">
        <v>4</v>
      </c>
      <c r="F31" s="303">
        <v>29</v>
      </c>
      <c r="G31" s="309" t="s">
        <v>123</v>
      </c>
      <c r="H31" s="305" t="s">
        <v>109</v>
      </c>
      <c r="I31" s="306">
        <v>52.21275</v>
      </c>
      <c r="J31" s="307">
        <v>533069.32000000007</v>
      </c>
      <c r="K31" s="308">
        <f t="shared" ref="K31:K46" si="5">+EVEN((J31*I31))</f>
        <v>27833016</v>
      </c>
      <c r="L31" s="234"/>
      <c r="M31" s="232"/>
    </row>
    <row r="32" spans="1:13" ht="30" customHeight="1">
      <c r="A32" s="232"/>
      <c r="B32" s="233"/>
      <c r="C32" s="302">
        <f>+C31+1</f>
        <v>18</v>
      </c>
      <c r="D32" s="303">
        <f>+D31+0.1</f>
        <v>3.2</v>
      </c>
      <c r="E32" s="303">
        <v>2</v>
      </c>
      <c r="F32" s="303">
        <v>7</v>
      </c>
      <c r="G32" s="309" t="s">
        <v>124</v>
      </c>
      <c r="H32" s="305" t="s">
        <v>109</v>
      </c>
      <c r="I32" s="306">
        <v>69.280552499999999</v>
      </c>
      <c r="J32" s="307">
        <v>1158606.8900000001</v>
      </c>
      <c r="K32" s="308">
        <f t="shared" si="5"/>
        <v>80268926</v>
      </c>
      <c r="L32" s="234"/>
      <c r="M32" s="232"/>
    </row>
    <row r="33" spans="1:13" ht="30" customHeight="1">
      <c r="A33" s="232"/>
      <c r="B33" s="233"/>
      <c r="C33" s="302">
        <f>1+C32</f>
        <v>19</v>
      </c>
      <c r="D33" s="303">
        <f t="shared" ref="D33:D39" si="6">+D32+0.1</f>
        <v>3.3000000000000003</v>
      </c>
      <c r="E33" s="303">
        <v>2</v>
      </c>
      <c r="F33" s="303">
        <v>8</v>
      </c>
      <c r="G33" s="309" t="s">
        <v>125</v>
      </c>
      <c r="H33" s="305" t="s">
        <v>109</v>
      </c>
      <c r="I33" s="306">
        <v>34.735500000000002</v>
      </c>
      <c r="J33" s="307">
        <v>1086249.57</v>
      </c>
      <c r="K33" s="308">
        <f t="shared" si="5"/>
        <v>37731422</v>
      </c>
      <c r="L33" s="234"/>
      <c r="M33" s="232"/>
    </row>
    <row r="34" spans="1:13" s="232" customFormat="1" ht="30" customHeight="1">
      <c r="B34" s="233"/>
      <c r="C34" s="302">
        <f>1+C33</f>
        <v>20</v>
      </c>
      <c r="D34" s="303">
        <f t="shared" si="6"/>
        <v>3.4000000000000004</v>
      </c>
      <c r="E34" s="303">
        <v>4</v>
      </c>
      <c r="F34" s="303">
        <v>3</v>
      </c>
      <c r="G34" s="309" t="s">
        <v>126</v>
      </c>
      <c r="H34" s="305" t="s">
        <v>109</v>
      </c>
      <c r="I34" s="306">
        <v>83.527087499999979</v>
      </c>
      <c r="J34" s="307">
        <v>1515416.6300000001</v>
      </c>
      <c r="K34" s="308">
        <f t="shared" si="5"/>
        <v>126578338</v>
      </c>
      <c r="L34" s="234"/>
    </row>
    <row r="35" spans="1:13" ht="30" customHeight="1">
      <c r="A35" s="232"/>
      <c r="B35" s="233"/>
      <c r="C35" s="302">
        <f t="shared" ref="C35:C46" si="7">1+C34</f>
        <v>21</v>
      </c>
      <c r="D35" s="303">
        <f t="shared" si="6"/>
        <v>3.5000000000000004</v>
      </c>
      <c r="E35" s="303">
        <v>4</v>
      </c>
      <c r="F35" s="303">
        <v>26</v>
      </c>
      <c r="G35" s="309" t="s">
        <v>127</v>
      </c>
      <c r="H35" s="305" t="s">
        <v>109</v>
      </c>
      <c r="I35" s="306">
        <v>153.09941999999992</v>
      </c>
      <c r="J35" s="307">
        <v>1619687.3</v>
      </c>
      <c r="K35" s="308">
        <f t="shared" si="5"/>
        <v>247973188</v>
      </c>
      <c r="L35" s="234"/>
      <c r="M35" s="232"/>
    </row>
    <row r="36" spans="1:13" s="232" customFormat="1" ht="30" customHeight="1">
      <c r="B36" s="233"/>
      <c r="C36" s="302">
        <f t="shared" si="7"/>
        <v>22</v>
      </c>
      <c r="D36" s="303">
        <f t="shared" si="6"/>
        <v>3.6000000000000005</v>
      </c>
      <c r="E36" s="303">
        <v>4</v>
      </c>
      <c r="F36" s="303">
        <v>27</v>
      </c>
      <c r="G36" s="309" t="s">
        <v>128</v>
      </c>
      <c r="H36" s="305" t="s">
        <v>109</v>
      </c>
      <c r="I36" s="306">
        <v>3.0464699999999998</v>
      </c>
      <c r="J36" s="307">
        <v>1570739.31</v>
      </c>
      <c r="K36" s="308">
        <f t="shared" si="5"/>
        <v>4785212</v>
      </c>
      <c r="L36" s="234"/>
    </row>
    <row r="37" spans="1:13" ht="30" customHeight="1">
      <c r="A37" s="232"/>
      <c r="B37" s="233"/>
      <c r="C37" s="302">
        <f t="shared" si="7"/>
        <v>23</v>
      </c>
      <c r="D37" s="303">
        <f t="shared" si="6"/>
        <v>3.7000000000000006</v>
      </c>
      <c r="E37" s="303">
        <v>13</v>
      </c>
      <c r="F37" s="303">
        <v>13</v>
      </c>
      <c r="G37" s="304" t="s">
        <v>129</v>
      </c>
      <c r="H37" s="305" t="s">
        <v>99</v>
      </c>
      <c r="I37" s="306">
        <v>555.65</v>
      </c>
      <c r="J37" s="307">
        <v>99015.840000000011</v>
      </c>
      <c r="K37" s="308">
        <f t="shared" si="5"/>
        <v>55018152</v>
      </c>
      <c r="L37" s="234"/>
      <c r="M37" s="232"/>
    </row>
    <row r="38" spans="1:13" ht="30" customHeight="1">
      <c r="A38" s="232"/>
      <c r="B38" s="233"/>
      <c r="C38" s="302">
        <f t="shared" si="7"/>
        <v>24</v>
      </c>
      <c r="D38" s="303">
        <f t="shared" si="6"/>
        <v>3.8000000000000007</v>
      </c>
      <c r="E38" s="303" t="s">
        <v>110</v>
      </c>
      <c r="F38" s="303"/>
      <c r="G38" s="309" t="s">
        <v>130</v>
      </c>
      <c r="H38" s="305" t="s">
        <v>99</v>
      </c>
      <c r="I38" s="306">
        <v>1018.9</v>
      </c>
      <c r="J38" s="307">
        <v>262825.29000000004</v>
      </c>
      <c r="K38" s="308">
        <f t="shared" si="5"/>
        <v>267792688</v>
      </c>
      <c r="L38" s="234"/>
      <c r="M38" s="232"/>
    </row>
    <row r="39" spans="1:13" ht="30" customHeight="1">
      <c r="A39" s="232"/>
      <c r="B39" s="233"/>
      <c r="C39" s="302">
        <f t="shared" si="7"/>
        <v>25</v>
      </c>
      <c r="D39" s="303">
        <f t="shared" si="6"/>
        <v>3.9000000000000008</v>
      </c>
      <c r="E39" s="303" t="s">
        <v>110</v>
      </c>
      <c r="F39" s="303"/>
      <c r="G39" s="309" t="s">
        <v>131</v>
      </c>
      <c r="H39" s="305" t="s">
        <v>109</v>
      </c>
      <c r="I39" s="306">
        <v>57.259999999999991</v>
      </c>
      <c r="J39" s="307">
        <v>1808515.3800000001</v>
      </c>
      <c r="K39" s="308">
        <f t="shared" si="5"/>
        <v>103555592</v>
      </c>
      <c r="L39" s="234"/>
      <c r="M39" s="232"/>
    </row>
    <row r="40" spans="1:13" ht="30" customHeight="1">
      <c r="A40" s="232"/>
      <c r="B40" s="233"/>
      <c r="C40" s="302">
        <f t="shared" si="7"/>
        <v>26</v>
      </c>
      <c r="D40" s="333">
        <v>3.1</v>
      </c>
      <c r="E40" s="303">
        <v>4</v>
      </c>
      <c r="F40" s="303">
        <v>22</v>
      </c>
      <c r="G40" s="309" t="s">
        <v>132</v>
      </c>
      <c r="H40" s="305" t="s">
        <v>133</v>
      </c>
      <c r="I40" s="306">
        <v>75752.93717999995</v>
      </c>
      <c r="J40" s="307">
        <v>10667.93</v>
      </c>
      <c r="K40" s="308">
        <f t="shared" si="5"/>
        <v>808127032</v>
      </c>
      <c r="L40" s="234"/>
      <c r="M40" s="232"/>
    </row>
    <row r="41" spans="1:13" ht="30" customHeight="1">
      <c r="A41" s="232"/>
      <c r="B41" s="233"/>
      <c r="C41" s="302">
        <f t="shared" si="7"/>
        <v>27</v>
      </c>
      <c r="D41" s="333">
        <f>+D40+0.01</f>
        <v>3.11</v>
      </c>
      <c r="E41" s="303">
        <v>4</v>
      </c>
      <c r="F41" s="303">
        <v>23</v>
      </c>
      <c r="G41" s="309" t="s">
        <v>134</v>
      </c>
      <c r="H41" s="305" t="s">
        <v>133</v>
      </c>
      <c r="I41" s="306">
        <v>3227.8275000000003</v>
      </c>
      <c r="J41" s="307">
        <v>14046.130000000001</v>
      </c>
      <c r="K41" s="308">
        <f t="shared" si="5"/>
        <v>45338486</v>
      </c>
      <c r="L41" s="234"/>
      <c r="M41" s="232"/>
    </row>
    <row r="42" spans="1:13" s="232" customFormat="1" ht="30" customHeight="1">
      <c r="B42" s="233"/>
      <c r="C42" s="302">
        <f t="shared" si="7"/>
        <v>28</v>
      </c>
      <c r="D42" s="333">
        <f t="shared" ref="D42:D46" si="8">+D41+0.01</f>
        <v>3.1199999999999997</v>
      </c>
      <c r="E42" s="303">
        <v>4</v>
      </c>
      <c r="F42" s="303">
        <v>28</v>
      </c>
      <c r="G42" s="309" t="s">
        <v>135</v>
      </c>
      <c r="H42" s="305" t="s">
        <v>109</v>
      </c>
      <c r="I42" s="306">
        <v>2.9498700000000002</v>
      </c>
      <c r="J42" s="307">
        <v>2074149.6300000001</v>
      </c>
      <c r="K42" s="308">
        <f t="shared" si="5"/>
        <v>6118472</v>
      </c>
      <c r="L42" s="234"/>
    </row>
    <row r="43" spans="1:13" ht="30" customHeight="1">
      <c r="A43" s="232"/>
      <c r="B43" s="233"/>
      <c r="C43" s="302">
        <f t="shared" si="7"/>
        <v>29</v>
      </c>
      <c r="D43" s="333">
        <f t="shared" si="8"/>
        <v>3.1299999999999994</v>
      </c>
      <c r="E43" s="303" t="s">
        <v>110</v>
      </c>
      <c r="F43" s="303"/>
      <c r="G43" s="309" t="s">
        <v>136</v>
      </c>
      <c r="H43" s="305" t="s">
        <v>109</v>
      </c>
      <c r="I43" s="306">
        <v>23.325040000000001</v>
      </c>
      <c r="J43" s="307">
        <v>1525962.2000000002</v>
      </c>
      <c r="K43" s="308">
        <f t="shared" si="5"/>
        <v>35593130</v>
      </c>
      <c r="L43" s="234"/>
      <c r="M43" s="232"/>
    </row>
    <row r="44" spans="1:13" s="232" customFormat="1" ht="30" customHeight="1">
      <c r="B44" s="233"/>
      <c r="C44" s="302">
        <f t="shared" si="7"/>
        <v>30</v>
      </c>
      <c r="D44" s="333">
        <f t="shared" si="8"/>
        <v>3.1399999999999992</v>
      </c>
      <c r="E44" s="303" t="s">
        <v>110</v>
      </c>
      <c r="F44" s="303"/>
      <c r="G44" s="309" t="s">
        <v>137</v>
      </c>
      <c r="H44" s="305" t="s">
        <v>109</v>
      </c>
      <c r="I44" s="306">
        <v>270.48</v>
      </c>
      <c r="J44" s="307">
        <v>1525962.2000000002</v>
      </c>
      <c r="K44" s="308">
        <f t="shared" si="5"/>
        <v>412742256</v>
      </c>
      <c r="L44" s="234"/>
    </row>
    <row r="45" spans="1:13" ht="30" customHeight="1">
      <c r="A45" s="232"/>
      <c r="B45" s="233"/>
      <c r="C45" s="302">
        <f t="shared" si="7"/>
        <v>31</v>
      </c>
      <c r="D45" s="333">
        <f t="shared" si="8"/>
        <v>3.149999999999999</v>
      </c>
      <c r="E45" s="303" t="s">
        <v>138</v>
      </c>
      <c r="F45" s="303"/>
      <c r="G45" s="309" t="s">
        <v>139</v>
      </c>
      <c r="H45" s="305" t="s">
        <v>109</v>
      </c>
      <c r="I45" s="306">
        <v>18.644880000000004</v>
      </c>
      <c r="J45" s="307">
        <v>406156.73000000004</v>
      </c>
      <c r="K45" s="308">
        <f t="shared" si="5"/>
        <v>7572744</v>
      </c>
      <c r="L45" s="234"/>
      <c r="M45" s="232"/>
    </row>
    <row r="46" spans="1:13" ht="30" customHeight="1">
      <c r="A46" s="232"/>
      <c r="B46" s="233"/>
      <c r="C46" s="302">
        <f t="shared" si="7"/>
        <v>32</v>
      </c>
      <c r="D46" s="333">
        <f t="shared" si="8"/>
        <v>3.1599999999999988</v>
      </c>
      <c r="E46" s="303">
        <v>13</v>
      </c>
      <c r="F46" s="303">
        <v>8</v>
      </c>
      <c r="G46" s="309" t="s">
        <v>140</v>
      </c>
      <c r="H46" s="305" t="s">
        <v>99</v>
      </c>
      <c r="I46" s="306">
        <v>53.869200000000006</v>
      </c>
      <c r="J46" s="307">
        <v>142739.59</v>
      </c>
      <c r="K46" s="308">
        <f t="shared" si="5"/>
        <v>7689268</v>
      </c>
      <c r="L46" s="234"/>
      <c r="M46" s="232"/>
    </row>
    <row r="47" spans="1:13" ht="30" customHeight="1" thickBot="1">
      <c r="A47" s="232"/>
      <c r="B47" s="233"/>
      <c r="C47" s="255" t="s">
        <v>14</v>
      </c>
      <c r="D47" s="256"/>
      <c r="E47" s="256"/>
      <c r="F47" s="256"/>
      <c r="G47" s="257"/>
      <c r="H47" s="256"/>
      <c r="I47" s="245"/>
      <c r="J47" s="258"/>
      <c r="K47" s="259">
        <f>SUM(K31:K46)</f>
        <v>2274717922</v>
      </c>
      <c r="L47" s="234"/>
      <c r="M47" s="232"/>
    </row>
    <row r="48" spans="1:13" ht="30" customHeight="1" thickBot="1">
      <c r="A48" s="232"/>
      <c r="B48" s="233"/>
      <c r="C48" s="242"/>
      <c r="D48" s="334">
        <v>4</v>
      </c>
      <c r="E48" s="243"/>
      <c r="F48" s="243"/>
      <c r="G48" s="243" t="s">
        <v>317</v>
      </c>
      <c r="H48" s="243"/>
      <c r="I48" s="243"/>
      <c r="J48" s="243"/>
      <c r="K48" s="244"/>
      <c r="L48" s="234"/>
      <c r="M48" s="232"/>
    </row>
    <row r="49" spans="1:13" ht="30" customHeight="1">
      <c r="A49" s="232"/>
      <c r="B49" s="233"/>
      <c r="C49" s="302">
        <f>1+C46</f>
        <v>33</v>
      </c>
      <c r="D49" s="303">
        <v>4.0999999999999996</v>
      </c>
      <c r="E49" s="303">
        <v>3</v>
      </c>
      <c r="F49" s="303">
        <v>11</v>
      </c>
      <c r="G49" s="309" t="s">
        <v>141</v>
      </c>
      <c r="H49" s="305" t="s">
        <v>114</v>
      </c>
      <c r="I49" s="306">
        <v>48.759999999999991</v>
      </c>
      <c r="J49" s="307">
        <v>55867.98</v>
      </c>
      <c r="K49" s="308">
        <f t="shared" ref="K49:K57" si="9">+EVEN((J49*I49))</f>
        <v>2724124</v>
      </c>
      <c r="L49" s="234"/>
      <c r="M49" s="232"/>
    </row>
    <row r="50" spans="1:13" ht="30" customHeight="1">
      <c r="A50" s="232"/>
      <c r="B50" s="233"/>
      <c r="C50" s="302">
        <f>+C49+1</f>
        <v>34</v>
      </c>
      <c r="D50" s="303">
        <f>+D49+0.1</f>
        <v>4.1999999999999993</v>
      </c>
      <c r="E50" s="303">
        <v>3</v>
      </c>
      <c r="F50" s="303">
        <v>12</v>
      </c>
      <c r="G50" s="309" t="s">
        <v>142</v>
      </c>
      <c r="H50" s="305" t="s">
        <v>114</v>
      </c>
      <c r="I50" s="306">
        <v>166.79</v>
      </c>
      <c r="J50" s="307">
        <v>86782.5</v>
      </c>
      <c r="K50" s="308">
        <f t="shared" si="9"/>
        <v>14474454</v>
      </c>
      <c r="L50" s="234"/>
      <c r="M50" s="232"/>
    </row>
    <row r="51" spans="1:13" ht="30" customHeight="1">
      <c r="A51" s="232"/>
      <c r="B51" s="233"/>
      <c r="C51" s="302">
        <f t="shared" ref="C51:C57" si="10">+C50+1</f>
        <v>35</v>
      </c>
      <c r="D51" s="303">
        <f t="shared" ref="D51:D57" si="11">+D50+0.1</f>
        <v>4.2999999999999989</v>
      </c>
      <c r="E51" s="303">
        <v>3</v>
      </c>
      <c r="F51" s="303">
        <v>5</v>
      </c>
      <c r="G51" s="309" t="s">
        <v>143</v>
      </c>
      <c r="H51" s="305" t="s">
        <v>102</v>
      </c>
      <c r="I51" s="306">
        <v>11</v>
      </c>
      <c r="J51" s="307">
        <v>508058.67000000004</v>
      </c>
      <c r="K51" s="308">
        <f t="shared" si="9"/>
        <v>5588646</v>
      </c>
      <c r="L51" s="234"/>
      <c r="M51" s="232"/>
    </row>
    <row r="52" spans="1:13" ht="30" customHeight="1">
      <c r="A52" s="232"/>
      <c r="B52" s="233"/>
      <c r="C52" s="302">
        <f t="shared" si="10"/>
        <v>36</v>
      </c>
      <c r="D52" s="303">
        <f t="shared" si="11"/>
        <v>4.3999999999999986</v>
      </c>
      <c r="E52" s="303">
        <v>3</v>
      </c>
      <c r="F52" s="303">
        <v>6</v>
      </c>
      <c r="G52" s="309" t="s">
        <v>144</v>
      </c>
      <c r="H52" s="305" t="s">
        <v>102</v>
      </c>
      <c r="I52" s="306">
        <v>12</v>
      </c>
      <c r="J52" s="307">
        <v>648751.39</v>
      </c>
      <c r="K52" s="308">
        <f t="shared" si="9"/>
        <v>7785018</v>
      </c>
      <c r="L52" s="234"/>
      <c r="M52" s="232"/>
    </row>
    <row r="53" spans="1:13" ht="30" customHeight="1">
      <c r="A53" s="232"/>
      <c r="B53" s="233"/>
      <c r="C53" s="302">
        <f t="shared" si="10"/>
        <v>37</v>
      </c>
      <c r="D53" s="303">
        <f t="shared" si="11"/>
        <v>4.4999999999999982</v>
      </c>
      <c r="E53" s="303">
        <v>3</v>
      </c>
      <c r="F53" s="303">
        <v>3</v>
      </c>
      <c r="G53" s="309" t="s">
        <v>145</v>
      </c>
      <c r="H53" s="305" t="s">
        <v>102</v>
      </c>
      <c r="I53" s="306">
        <v>5</v>
      </c>
      <c r="J53" s="307">
        <v>872054.4</v>
      </c>
      <c r="K53" s="308">
        <f t="shared" si="9"/>
        <v>4360272</v>
      </c>
      <c r="L53" s="234"/>
      <c r="M53" s="232"/>
    </row>
    <row r="54" spans="1:13" ht="30" customHeight="1">
      <c r="A54" s="232"/>
      <c r="B54" s="233"/>
      <c r="C54" s="302">
        <f t="shared" si="10"/>
        <v>38</v>
      </c>
      <c r="D54" s="303">
        <f t="shared" si="11"/>
        <v>4.5999999999999979</v>
      </c>
      <c r="E54" s="303" t="s">
        <v>110</v>
      </c>
      <c r="F54" s="303"/>
      <c r="G54" s="304" t="s">
        <v>146</v>
      </c>
      <c r="H54" s="305" t="s">
        <v>114</v>
      </c>
      <c r="I54" s="306">
        <v>161.90800000000002</v>
      </c>
      <c r="J54" s="307">
        <v>347697.91000000003</v>
      </c>
      <c r="K54" s="308">
        <f t="shared" si="9"/>
        <v>56295074</v>
      </c>
      <c r="L54" s="234"/>
      <c r="M54" s="232"/>
    </row>
    <row r="55" spans="1:13" ht="30" customHeight="1">
      <c r="A55" s="232"/>
      <c r="B55" s="233"/>
      <c r="C55" s="302">
        <f t="shared" si="10"/>
        <v>39</v>
      </c>
      <c r="D55" s="303">
        <f t="shared" si="11"/>
        <v>4.6999999999999975</v>
      </c>
      <c r="E55" s="303">
        <v>3</v>
      </c>
      <c r="F55" s="303">
        <v>1</v>
      </c>
      <c r="G55" s="309" t="s">
        <v>147</v>
      </c>
      <c r="H55" s="305" t="s">
        <v>102</v>
      </c>
      <c r="I55" s="306">
        <v>9</v>
      </c>
      <c r="J55" s="307">
        <v>75746.16</v>
      </c>
      <c r="K55" s="308">
        <f t="shared" si="9"/>
        <v>681716</v>
      </c>
      <c r="L55" s="234"/>
      <c r="M55" s="232"/>
    </row>
    <row r="56" spans="1:13" ht="30" customHeight="1">
      <c r="A56" s="232"/>
      <c r="B56" s="233"/>
      <c r="C56" s="302">
        <f t="shared" si="10"/>
        <v>40</v>
      </c>
      <c r="D56" s="303">
        <f t="shared" si="11"/>
        <v>4.7999999999999972</v>
      </c>
      <c r="E56" s="303">
        <v>3</v>
      </c>
      <c r="F56" s="303">
        <v>4</v>
      </c>
      <c r="G56" s="309" t="s">
        <v>148</v>
      </c>
      <c r="H56" s="305" t="s">
        <v>102</v>
      </c>
      <c r="I56" s="306">
        <v>6</v>
      </c>
      <c r="J56" s="307">
        <v>442323.42000000004</v>
      </c>
      <c r="K56" s="308">
        <f t="shared" si="9"/>
        <v>2653942</v>
      </c>
      <c r="L56" s="234"/>
      <c r="M56" s="232"/>
    </row>
    <row r="57" spans="1:13" ht="34.200000000000003" customHeight="1">
      <c r="A57" s="232"/>
      <c r="B57" s="233"/>
      <c r="C57" s="302">
        <f t="shared" si="10"/>
        <v>41</v>
      </c>
      <c r="D57" s="303">
        <f t="shared" si="11"/>
        <v>4.8999999999999968</v>
      </c>
      <c r="E57" s="303">
        <v>3</v>
      </c>
      <c r="F57" s="303">
        <v>7</v>
      </c>
      <c r="G57" s="309" t="s">
        <v>149</v>
      </c>
      <c r="H57" s="305" t="s">
        <v>114</v>
      </c>
      <c r="I57" s="306">
        <v>85</v>
      </c>
      <c r="J57" s="307">
        <v>234205.02000000002</v>
      </c>
      <c r="K57" s="308">
        <f t="shared" si="9"/>
        <v>19907428</v>
      </c>
      <c r="L57" s="234"/>
      <c r="M57" s="232"/>
    </row>
    <row r="58" spans="1:13" ht="38.4" customHeight="1" thickBot="1">
      <c r="A58" s="232"/>
      <c r="B58" s="233"/>
      <c r="C58" s="246" t="s">
        <v>14</v>
      </c>
      <c r="D58" s="260"/>
      <c r="E58" s="260"/>
      <c r="F58" s="260"/>
      <c r="G58" s="261"/>
      <c r="H58" s="262"/>
      <c r="I58" s="245"/>
      <c r="J58" s="249"/>
      <c r="K58" s="250">
        <f>SUM(K49:K57)</f>
        <v>114470674</v>
      </c>
      <c r="L58" s="234"/>
      <c r="M58" s="232"/>
    </row>
    <row r="59" spans="1:13" ht="30" customHeight="1" thickBot="1">
      <c r="A59" s="232"/>
      <c r="B59" s="233"/>
      <c r="C59" s="242"/>
      <c r="D59" s="334">
        <v>5</v>
      </c>
      <c r="E59" s="243"/>
      <c r="F59" s="243"/>
      <c r="G59" s="243" t="s">
        <v>318</v>
      </c>
      <c r="H59" s="243"/>
      <c r="I59" s="243"/>
      <c r="J59" s="243"/>
      <c r="K59" s="244"/>
      <c r="L59" s="234"/>
      <c r="M59" s="232"/>
    </row>
    <row r="60" spans="1:13" ht="30" customHeight="1">
      <c r="A60" s="232"/>
      <c r="B60" s="233"/>
      <c r="C60" s="302">
        <v>42</v>
      </c>
      <c r="D60" s="303">
        <v>5.0999999999999996</v>
      </c>
      <c r="E60" s="303">
        <v>5</v>
      </c>
      <c r="F60" s="303">
        <v>5</v>
      </c>
      <c r="G60" s="309" t="s">
        <v>150</v>
      </c>
      <c r="H60" s="305" t="s">
        <v>114</v>
      </c>
      <c r="I60" s="306">
        <v>129.20999999999998</v>
      </c>
      <c r="J60" s="307">
        <v>98316.260000000009</v>
      </c>
      <c r="K60" s="308">
        <f t="shared" ref="K60:K64" si="12">+EVEN((J60*I60))</f>
        <v>12703444</v>
      </c>
      <c r="L60" s="234"/>
      <c r="M60" s="232"/>
    </row>
    <row r="61" spans="1:13" ht="30" customHeight="1">
      <c r="A61" s="232"/>
      <c r="B61" s="233"/>
      <c r="C61" s="302">
        <f>+C60+1</f>
        <v>43</v>
      </c>
      <c r="D61" s="303">
        <f>+D60+0.1</f>
        <v>5.1999999999999993</v>
      </c>
      <c r="E61" s="303">
        <v>5</v>
      </c>
      <c r="F61" s="303">
        <v>17</v>
      </c>
      <c r="G61" s="309" t="s">
        <v>151</v>
      </c>
      <c r="H61" s="305" t="s">
        <v>99</v>
      </c>
      <c r="I61" s="306">
        <v>2269.5906000000009</v>
      </c>
      <c r="J61" s="307">
        <v>80680.460000000006</v>
      </c>
      <c r="K61" s="308">
        <f t="shared" si="12"/>
        <v>183111614</v>
      </c>
      <c r="L61" s="234"/>
      <c r="M61" s="232"/>
    </row>
    <row r="62" spans="1:13" ht="30" customHeight="1">
      <c r="A62" s="232"/>
      <c r="B62" s="233"/>
      <c r="C62" s="302">
        <f t="shared" ref="C62:C64" si="13">+C61+1</f>
        <v>44</v>
      </c>
      <c r="D62" s="303">
        <f t="shared" ref="D62:D63" si="14">+D61+0.1</f>
        <v>5.2999999999999989</v>
      </c>
      <c r="E62" s="303">
        <v>5</v>
      </c>
      <c r="F62" s="303">
        <v>13</v>
      </c>
      <c r="G62" s="309" t="s">
        <v>152</v>
      </c>
      <c r="H62" s="305" t="s">
        <v>99</v>
      </c>
      <c r="I62" s="306">
        <v>39.675999999999995</v>
      </c>
      <c r="J62" s="307">
        <v>209170.43000000002</v>
      </c>
      <c r="K62" s="308">
        <f t="shared" si="12"/>
        <v>8299046</v>
      </c>
      <c r="L62" s="234"/>
      <c r="M62" s="232"/>
    </row>
    <row r="63" spans="1:13" ht="30" customHeight="1">
      <c r="A63" s="232"/>
      <c r="B63" s="233"/>
      <c r="C63" s="302">
        <f t="shared" si="13"/>
        <v>45</v>
      </c>
      <c r="D63" s="303">
        <f t="shared" si="14"/>
        <v>5.3999999999999986</v>
      </c>
      <c r="E63" s="303">
        <v>5</v>
      </c>
      <c r="F63" s="303">
        <v>48</v>
      </c>
      <c r="G63" s="309" t="s">
        <v>153</v>
      </c>
      <c r="H63" s="305" t="s">
        <v>114</v>
      </c>
      <c r="I63" s="306">
        <v>488.91000000000008</v>
      </c>
      <c r="J63" s="307">
        <v>70035.14</v>
      </c>
      <c r="K63" s="308">
        <f t="shared" si="12"/>
        <v>34240882</v>
      </c>
      <c r="L63" s="234"/>
      <c r="M63" s="232"/>
    </row>
    <row r="64" spans="1:13" ht="30" customHeight="1">
      <c r="A64" s="232"/>
      <c r="B64" s="233"/>
      <c r="C64" s="302">
        <f t="shared" si="13"/>
        <v>46</v>
      </c>
      <c r="D64" s="303">
        <f>+D63+0.1</f>
        <v>5.4999999999999982</v>
      </c>
      <c r="E64" s="303">
        <v>5</v>
      </c>
      <c r="F64" s="303">
        <v>8</v>
      </c>
      <c r="G64" s="309" t="s">
        <v>154</v>
      </c>
      <c r="H64" s="305" t="s">
        <v>99</v>
      </c>
      <c r="I64" s="306">
        <v>1.0085999999999999</v>
      </c>
      <c r="J64" s="307">
        <v>187790.68000000002</v>
      </c>
      <c r="K64" s="308">
        <f t="shared" si="12"/>
        <v>189406</v>
      </c>
      <c r="L64" s="234"/>
      <c r="M64" s="232"/>
    </row>
    <row r="65" spans="1:13" ht="30" customHeight="1" thickBot="1">
      <c r="A65" s="232"/>
      <c r="B65" s="233"/>
      <c r="C65" s="246" t="s">
        <v>14</v>
      </c>
      <c r="D65" s="260"/>
      <c r="E65" s="260"/>
      <c r="F65" s="260"/>
      <c r="G65" s="263"/>
      <c r="H65" s="262"/>
      <c r="I65" s="245"/>
      <c r="J65" s="249"/>
      <c r="K65" s="250">
        <f>SUM(K60:K64)</f>
        <v>238544392</v>
      </c>
      <c r="L65" s="234"/>
      <c r="M65" s="232"/>
    </row>
    <row r="66" spans="1:13" ht="30" customHeight="1" thickBot="1">
      <c r="A66" s="232"/>
      <c r="B66" s="233"/>
      <c r="C66" s="242"/>
      <c r="D66" s="334">
        <v>6</v>
      </c>
      <c r="E66" s="243"/>
      <c r="F66" s="243"/>
      <c r="G66" s="243" t="s">
        <v>319</v>
      </c>
      <c r="H66" s="243"/>
      <c r="I66" s="243"/>
      <c r="J66" s="243"/>
      <c r="K66" s="244"/>
      <c r="L66" s="234"/>
      <c r="M66" s="232"/>
    </row>
    <row r="67" spans="1:13" ht="30" customHeight="1">
      <c r="A67" s="232"/>
      <c r="B67" s="233"/>
      <c r="C67" s="302">
        <f>+C64+1</f>
        <v>47</v>
      </c>
      <c r="D67" s="303">
        <v>6.1</v>
      </c>
      <c r="E67" s="303">
        <v>6</v>
      </c>
      <c r="F67" s="303">
        <v>3</v>
      </c>
      <c r="G67" s="309" t="s">
        <v>155</v>
      </c>
      <c r="H67" s="305" t="s">
        <v>114</v>
      </c>
      <c r="I67" s="306">
        <v>321.61500000000001</v>
      </c>
      <c r="J67" s="307">
        <v>15172.640000000001</v>
      </c>
      <c r="K67" s="308">
        <f t="shared" ref="K67:K69" si="15">+EVEN((J67*I67))</f>
        <v>4879750</v>
      </c>
      <c r="L67" s="234"/>
      <c r="M67" s="232"/>
    </row>
    <row r="68" spans="1:13" ht="30" customHeight="1">
      <c r="A68" s="232"/>
      <c r="B68" s="233"/>
      <c r="C68" s="302">
        <f>+C67+1</f>
        <v>48</v>
      </c>
      <c r="D68" s="303">
        <v>6.2</v>
      </c>
      <c r="E68" s="303">
        <v>6</v>
      </c>
      <c r="F68" s="303">
        <v>13</v>
      </c>
      <c r="G68" s="304" t="s">
        <v>156</v>
      </c>
      <c r="H68" s="305" t="s">
        <v>99</v>
      </c>
      <c r="I68" s="306">
        <v>136.89300000000003</v>
      </c>
      <c r="J68" s="307">
        <v>43760.990000000005</v>
      </c>
      <c r="K68" s="308">
        <f t="shared" si="15"/>
        <v>5990574</v>
      </c>
      <c r="L68" s="234"/>
      <c r="M68" s="232"/>
    </row>
    <row r="69" spans="1:13" ht="30" customHeight="1">
      <c r="A69" s="232"/>
      <c r="B69" s="233"/>
      <c r="C69" s="302">
        <f>1+C68</f>
        <v>49</v>
      </c>
      <c r="D69" s="303">
        <v>6.3</v>
      </c>
      <c r="E69" s="303">
        <v>6</v>
      </c>
      <c r="F69" s="303">
        <v>17</v>
      </c>
      <c r="G69" s="309" t="s">
        <v>157</v>
      </c>
      <c r="H69" s="305" t="s">
        <v>99</v>
      </c>
      <c r="I69" s="306">
        <v>4400.7882000000018</v>
      </c>
      <c r="J69" s="307">
        <v>36934.1</v>
      </c>
      <c r="K69" s="308">
        <f t="shared" si="15"/>
        <v>162539152</v>
      </c>
      <c r="L69" s="234"/>
      <c r="M69" s="232"/>
    </row>
    <row r="70" spans="1:13" ht="46.2" customHeight="1" thickBot="1">
      <c r="A70" s="232"/>
      <c r="B70" s="233"/>
      <c r="C70" s="246" t="s">
        <v>14</v>
      </c>
      <c r="D70" s="260"/>
      <c r="E70" s="260"/>
      <c r="F70" s="260"/>
      <c r="G70" s="261"/>
      <c r="H70" s="262"/>
      <c r="I70" s="245"/>
      <c r="J70" s="249"/>
      <c r="K70" s="250">
        <f>SUM(K67:K69)</f>
        <v>173409476</v>
      </c>
      <c r="L70" s="234"/>
      <c r="M70" s="232"/>
    </row>
    <row r="71" spans="1:13" ht="30" customHeight="1" thickBot="1">
      <c r="A71" s="232"/>
      <c r="B71" s="233"/>
      <c r="C71" s="242"/>
      <c r="D71" s="334">
        <v>7</v>
      </c>
      <c r="E71" s="243"/>
      <c r="F71" s="243"/>
      <c r="G71" s="243" t="s">
        <v>320</v>
      </c>
      <c r="H71" s="243"/>
      <c r="I71" s="243"/>
      <c r="J71" s="243"/>
      <c r="K71" s="244"/>
      <c r="L71" s="234"/>
      <c r="M71" s="232"/>
    </row>
    <row r="72" spans="1:13" ht="30" customHeight="1">
      <c r="A72" s="232"/>
      <c r="B72" s="233"/>
      <c r="C72" s="302">
        <f>+C69+1</f>
        <v>50</v>
      </c>
      <c r="D72" s="303">
        <v>7.1</v>
      </c>
      <c r="E72" s="303">
        <v>7</v>
      </c>
      <c r="F72" s="303">
        <v>1</v>
      </c>
      <c r="G72" s="309" t="s">
        <v>158</v>
      </c>
      <c r="H72" s="305" t="s">
        <v>99</v>
      </c>
      <c r="I72" s="306">
        <v>205.78</v>
      </c>
      <c r="J72" s="307">
        <v>54432.91</v>
      </c>
      <c r="K72" s="308">
        <f t="shared" ref="K72:K74" si="16">+EVEN((J72*I72))</f>
        <v>11201206</v>
      </c>
      <c r="L72" s="234"/>
      <c r="M72" s="232"/>
    </row>
    <row r="73" spans="1:13" ht="30" customHeight="1">
      <c r="A73" s="232"/>
      <c r="B73" s="233"/>
      <c r="C73" s="302">
        <f>1+C72</f>
        <v>51</v>
      </c>
      <c r="D73" s="303">
        <v>7.25</v>
      </c>
      <c r="E73" s="303">
        <v>7</v>
      </c>
      <c r="F73" s="303">
        <v>25</v>
      </c>
      <c r="G73" s="309" t="s">
        <v>159</v>
      </c>
      <c r="H73" s="305" t="s">
        <v>99</v>
      </c>
      <c r="I73" s="306">
        <v>306.59999999999997</v>
      </c>
      <c r="J73" s="307">
        <v>97728.400000000009</v>
      </c>
      <c r="K73" s="308">
        <f t="shared" si="16"/>
        <v>29963528</v>
      </c>
      <c r="L73" s="234"/>
      <c r="M73" s="232"/>
    </row>
    <row r="74" spans="1:13" ht="30" customHeight="1">
      <c r="A74" s="232"/>
      <c r="B74" s="233"/>
      <c r="C74" s="302">
        <f>1+C73</f>
        <v>52</v>
      </c>
      <c r="D74" s="303">
        <v>7.33</v>
      </c>
      <c r="E74" s="303">
        <v>7</v>
      </c>
      <c r="F74" s="303">
        <v>33</v>
      </c>
      <c r="G74" s="309" t="s">
        <v>160</v>
      </c>
      <c r="H74" s="305" t="s">
        <v>114</v>
      </c>
      <c r="I74" s="306">
        <v>59.2</v>
      </c>
      <c r="J74" s="307">
        <v>43367.310000000005</v>
      </c>
      <c r="K74" s="308">
        <f t="shared" si="16"/>
        <v>2567346</v>
      </c>
      <c r="L74" s="234"/>
      <c r="M74" s="232"/>
    </row>
    <row r="75" spans="1:13" ht="46.2" customHeight="1" thickBot="1">
      <c r="A75" s="232"/>
      <c r="B75" s="233"/>
      <c r="C75" s="246" t="s">
        <v>14</v>
      </c>
      <c r="D75" s="260"/>
      <c r="E75" s="260"/>
      <c r="F75" s="260"/>
      <c r="G75" s="261"/>
      <c r="H75" s="262"/>
      <c r="I75" s="245"/>
      <c r="J75" s="249"/>
      <c r="K75" s="250">
        <f>SUM(K72:K74)</f>
        <v>43732080</v>
      </c>
      <c r="L75" s="234"/>
      <c r="M75" s="232"/>
    </row>
    <row r="76" spans="1:13" ht="30" customHeight="1" thickBot="1">
      <c r="A76" s="232"/>
      <c r="B76" s="233"/>
      <c r="C76" s="242"/>
      <c r="D76" s="334">
        <v>8</v>
      </c>
      <c r="E76" s="243"/>
      <c r="F76" s="243"/>
      <c r="G76" s="243" t="s">
        <v>321</v>
      </c>
      <c r="H76" s="243"/>
      <c r="I76" s="243"/>
      <c r="J76" s="243"/>
      <c r="K76" s="244"/>
      <c r="L76" s="234"/>
      <c r="M76" s="232"/>
    </row>
    <row r="77" spans="1:13" ht="30" customHeight="1">
      <c r="A77" s="232"/>
      <c r="B77" s="233"/>
      <c r="C77" s="302">
        <f>+C74+1</f>
        <v>53</v>
      </c>
      <c r="D77" s="303">
        <v>8.1</v>
      </c>
      <c r="E77" s="303">
        <v>9</v>
      </c>
      <c r="F77" s="303">
        <v>3</v>
      </c>
      <c r="G77" s="309" t="s">
        <v>161</v>
      </c>
      <c r="H77" s="305" t="s">
        <v>99</v>
      </c>
      <c r="I77" s="306">
        <v>68.731999999999985</v>
      </c>
      <c r="J77" s="307">
        <v>84731.64</v>
      </c>
      <c r="K77" s="308">
        <f t="shared" ref="K77" si="17">+EVEN((J77*I77))</f>
        <v>5823776</v>
      </c>
      <c r="L77" s="234"/>
      <c r="M77" s="232"/>
    </row>
    <row r="78" spans="1:13" ht="46.2" customHeight="1" thickBot="1">
      <c r="A78" s="232"/>
      <c r="B78" s="233"/>
      <c r="C78" s="246" t="s">
        <v>14</v>
      </c>
      <c r="D78" s="260"/>
      <c r="E78" s="260"/>
      <c r="F78" s="260"/>
      <c r="G78" s="261"/>
      <c r="H78" s="262"/>
      <c r="I78" s="245"/>
      <c r="J78" s="249"/>
      <c r="K78" s="250">
        <f>SUM(K77:K77)</f>
        <v>5823776</v>
      </c>
      <c r="L78" s="234"/>
      <c r="M78" s="232"/>
    </row>
    <row r="79" spans="1:13" ht="30" customHeight="1" thickBot="1">
      <c r="A79" s="232"/>
      <c r="B79" s="233"/>
      <c r="C79" s="242"/>
      <c r="D79" s="334">
        <v>9</v>
      </c>
      <c r="E79" s="243"/>
      <c r="F79" s="243"/>
      <c r="G79" s="243" t="s">
        <v>322</v>
      </c>
      <c r="H79" s="243"/>
      <c r="I79" s="243"/>
      <c r="J79" s="243"/>
      <c r="K79" s="244"/>
      <c r="L79" s="234"/>
      <c r="M79" s="232"/>
    </row>
    <row r="80" spans="1:13" ht="30" customHeight="1">
      <c r="A80" s="232"/>
      <c r="B80" s="233"/>
      <c r="C80" s="302">
        <f>+C77+1</f>
        <v>54</v>
      </c>
      <c r="D80" s="303">
        <v>9.1</v>
      </c>
      <c r="E80" s="303">
        <v>10</v>
      </c>
      <c r="F80" s="303">
        <v>5</v>
      </c>
      <c r="G80" s="309" t="s">
        <v>162</v>
      </c>
      <c r="H80" s="305" t="s">
        <v>102</v>
      </c>
      <c r="I80" s="306">
        <v>34</v>
      </c>
      <c r="J80" s="307">
        <v>337510.11000000004</v>
      </c>
      <c r="K80" s="308">
        <f t="shared" ref="K80:K90" si="18">+EVEN((J80*I80))</f>
        <v>11475344</v>
      </c>
      <c r="L80" s="234"/>
      <c r="M80" s="232"/>
    </row>
    <row r="81" spans="1:13" ht="30" customHeight="1">
      <c r="A81" s="232"/>
      <c r="B81" s="233"/>
      <c r="C81" s="302">
        <f>1+C80</f>
        <v>55</v>
      </c>
      <c r="D81" s="303">
        <f>+D80+0.1</f>
        <v>9.1999999999999993</v>
      </c>
      <c r="E81" s="303">
        <v>10</v>
      </c>
      <c r="F81" s="303">
        <v>1</v>
      </c>
      <c r="G81" s="309" t="s">
        <v>163</v>
      </c>
      <c r="H81" s="305" t="s">
        <v>102</v>
      </c>
      <c r="I81" s="306">
        <v>1</v>
      </c>
      <c r="J81" s="307">
        <v>150097.15</v>
      </c>
      <c r="K81" s="308">
        <f t="shared" si="18"/>
        <v>150098</v>
      </c>
      <c r="L81" s="234"/>
      <c r="M81" s="232"/>
    </row>
    <row r="82" spans="1:13" ht="30" customHeight="1">
      <c r="A82" s="232"/>
      <c r="B82" s="233"/>
      <c r="C82" s="302">
        <f t="shared" ref="C82:C90" si="19">1+C81</f>
        <v>56</v>
      </c>
      <c r="D82" s="303">
        <f t="shared" ref="D82:D88" si="20">+D81+0.1</f>
        <v>9.2999999999999989</v>
      </c>
      <c r="E82" s="303">
        <v>10</v>
      </c>
      <c r="F82" s="303">
        <v>3</v>
      </c>
      <c r="G82" s="309" t="s">
        <v>164</v>
      </c>
      <c r="H82" s="305" t="s">
        <v>114</v>
      </c>
      <c r="I82" s="306">
        <v>4</v>
      </c>
      <c r="J82" s="307">
        <v>163050.02000000002</v>
      </c>
      <c r="K82" s="308">
        <f t="shared" si="18"/>
        <v>652202</v>
      </c>
      <c r="L82" s="234"/>
      <c r="M82" s="232"/>
    </row>
    <row r="83" spans="1:13" ht="30" customHeight="1">
      <c r="A83" s="232"/>
      <c r="B83" s="233"/>
      <c r="C83" s="302">
        <f t="shared" si="19"/>
        <v>57</v>
      </c>
      <c r="D83" s="303">
        <f t="shared" si="20"/>
        <v>9.3999999999999986</v>
      </c>
      <c r="E83" s="303">
        <v>10</v>
      </c>
      <c r="F83" s="303">
        <v>7</v>
      </c>
      <c r="G83" s="309" t="s">
        <v>165</v>
      </c>
      <c r="H83" s="305" t="s">
        <v>99</v>
      </c>
      <c r="I83" s="306">
        <v>147.1</v>
      </c>
      <c r="J83" s="307">
        <v>414631.49000000005</v>
      </c>
      <c r="K83" s="308">
        <f t="shared" si="18"/>
        <v>60992294</v>
      </c>
      <c r="L83" s="234"/>
      <c r="M83" s="232"/>
    </row>
    <row r="84" spans="1:13" ht="30" customHeight="1">
      <c r="A84" s="232"/>
      <c r="B84" s="233"/>
      <c r="C84" s="302">
        <f t="shared" si="19"/>
        <v>58</v>
      </c>
      <c r="D84" s="303">
        <f t="shared" si="20"/>
        <v>9.4999999999999982</v>
      </c>
      <c r="E84" s="303">
        <v>10</v>
      </c>
      <c r="F84" s="303">
        <v>15</v>
      </c>
      <c r="G84" s="309" t="s">
        <v>166</v>
      </c>
      <c r="H84" s="305" t="s">
        <v>99</v>
      </c>
      <c r="I84" s="306">
        <v>180.12400000000002</v>
      </c>
      <c r="J84" s="307">
        <v>1467458.1600000001</v>
      </c>
      <c r="K84" s="308">
        <f t="shared" si="18"/>
        <v>264324434</v>
      </c>
      <c r="L84" s="234"/>
      <c r="M84" s="232"/>
    </row>
    <row r="85" spans="1:13" ht="30" customHeight="1">
      <c r="A85" s="232"/>
      <c r="B85" s="233"/>
      <c r="C85" s="302">
        <f t="shared" si="19"/>
        <v>59</v>
      </c>
      <c r="D85" s="303">
        <f t="shared" si="20"/>
        <v>9.5999999999999979</v>
      </c>
      <c r="E85" s="303">
        <v>10</v>
      </c>
      <c r="F85" s="303">
        <v>19</v>
      </c>
      <c r="G85" s="309" t="s">
        <v>167</v>
      </c>
      <c r="H85" s="305" t="s">
        <v>99</v>
      </c>
      <c r="I85" s="306">
        <v>71.931999999999988</v>
      </c>
      <c r="J85" s="307">
        <v>512742.93000000005</v>
      </c>
      <c r="K85" s="308">
        <f t="shared" si="18"/>
        <v>36882626</v>
      </c>
      <c r="L85" s="234"/>
      <c r="M85" s="232"/>
    </row>
    <row r="86" spans="1:13" ht="30" customHeight="1">
      <c r="A86" s="232"/>
      <c r="B86" s="233"/>
      <c r="C86" s="302">
        <f t="shared" si="19"/>
        <v>60</v>
      </c>
      <c r="D86" s="303">
        <f t="shared" si="20"/>
        <v>9.6999999999999975</v>
      </c>
      <c r="E86" s="303">
        <v>10</v>
      </c>
      <c r="F86" s="303">
        <v>24</v>
      </c>
      <c r="G86" s="309" t="s">
        <v>168</v>
      </c>
      <c r="H86" s="305" t="s">
        <v>133</v>
      </c>
      <c r="I86" s="306">
        <v>11409.565870000002</v>
      </c>
      <c r="J86" s="307">
        <v>29768.06</v>
      </c>
      <c r="K86" s="308">
        <f t="shared" si="18"/>
        <v>339640642</v>
      </c>
      <c r="L86" s="234"/>
      <c r="M86" s="232"/>
    </row>
    <row r="87" spans="1:13" ht="30" customHeight="1">
      <c r="A87" s="232"/>
      <c r="B87" s="233"/>
      <c r="C87" s="302">
        <f t="shared" si="19"/>
        <v>61</v>
      </c>
      <c r="D87" s="303">
        <f t="shared" si="20"/>
        <v>9.7999999999999972</v>
      </c>
      <c r="E87" s="303" t="s">
        <v>110</v>
      </c>
      <c r="F87" s="303"/>
      <c r="G87" s="309" t="s">
        <v>169</v>
      </c>
      <c r="H87" s="305" t="s">
        <v>114</v>
      </c>
      <c r="I87" s="306">
        <v>251.66</v>
      </c>
      <c r="J87" s="307">
        <v>510892.9</v>
      </c>
      <c r="K87" s="308">
        <f t="shared" si="18"/>
        <v>128571308</v>
      </c>
      <c r="L87" s="234"/>
      <c r="M87" s="232"/>
    </row>
    <row r="88" spans="1:13" ht="34.200000000000003" customHeight="1">
      <c r="A88" s="232"/>
      <c r="B88" s="233"/>
      <c r="C88" s="302">
        <f t="shared" si="19"/>
        <v>62</v>
      </c>
      <c r="D88" s="303">
        <f t="shared" si="20"/>
        <v>9.8999999999999968</v>
      </c>
      <c r="E88" s="303" t="s">
        <v>110</v>
      </c>
      <c r="F88" s="303"/>
      <c r="G88" s="309" t="s">
        <v>170</v>
      </c>
      <c r="H88" s="305" t="s">
        <v>112</v>
      </c>
      <c r="I88" s="306">
        <v>1</v>
      </c>
      <c r="J88" s="307">
        <v>3830705.9000000004</v>
      </c>
      <c r="K88" s="308">
        <f t="shared" si="18"/>
        <v>3830706</v>
      </c>
      <c r="L88" s="234"/>
      <c r="M88" s="232"/>
    </row>
    <row r="89" spans="1:13" ht="30" customHeight="1">
      <c r="A89" s="232"/>
      <c r="B89" s="233"/>
      <c r="C89" s="302">
        <f t="shared" si="19"/>
        <v>63</v>
      </c>
      <c r="D89" s="333">
        <v>9.1</v>
      </c>
      <c r="E89" s="303" t="s">
        <v>110</v>
      </c>
      <c r="F89" s="303"/>
      <c r="G89" s="304" t="s">
        <v>171</v>
      </c>
      <c r="H89" s="305" t="s">
        <v>133</v>
      </c>
      <c r="I89" s="306">
        <v>3396.3729800000001</v>
      </c>
      <c r="J89" s="307">
        <v>18476.36</v>
      </c>
      <c r="K89" s="308">
        <f t="shared" si="18"/>
        <v>62752610</v>
      </c>
      <c r="L89" s="234"/>
      <c r="M89" s="232"/>
    </row>
    <row r="90" spans="1:13" ht="30" customHeight="1">
      <c r="A90" s="232"/>
      <c r="B90" s="233"/>
      <c r="C90" s="302">
        <f t="shared" si="19"/>
        <v>64</v>
      </c>
      <c r="D90" s="333">
        <f>+D89+0.01</f>
        <v>9.11</v>
      </c>
      <c r="E90" s="303">
        <v>10</v>
      </c>
      <c r="F90" s="303">
        <v>1</v>
      </c>
      <c r="G90" s="309" t="s">
        <v>172</v>
      </c>
      <c r="H90" s="305" t="s">
        <v>99</v>
      </c>
      <c r="I90" s="306">
        <v>42</v>
      </c>
      <c r="J90" s="307">
        <v>220101.7</v>
      </c>
      <c r="K90" s="308">
        <f t="shared" si="18"/>
        <v>9244272</v>
      </c>
      <c r="L90" s="234"/>
      <c r="M90" s="232"/>
    </row>
    <row r="91" spans="1:13" ht="46.2" customHeight="1" thickBot="1">
      <c r="A91" s="232"/>
      <c r="B91" s="233"/>
      <c r="C91" s="246" t="s">
        <v>14</v>
      </c>
      <c r="D91" s="260"/>
      <c r="E91" s="260"/>
      <c r="F91" s="260"/>
      <c r="G91" s="261"/>
      <c r="H91" s="262"/>
      <c r="I91" s="245"/>
      <c r="J91" s="249"/>
      <c r="K91" s="250">
        <f>SUM(K80:K90)</f>
        <v>918516536</v>
      </c>
      <c r="L91" s="234"/>
      <c r="M91" s="232"/>
    </row>
    <row r="92" spans="1:13" ht="30" customHeight="1" thickBot="1">
      <c r="A92" s="232"/>
      <c r="B92" s="233"/>
      <c r="C92" s="242"/>
      <c r="D92" s="334">
        <v>10</v>
      </c>
      <c r="E92" s="243"/>
      <c r="F92" s="243"/>
      <c r="G92" s="243" t="s">
        <v>323</v>
      </c>
      <c r="H92" s="243"/>
      <c r="I92" s="243"/>
      <c r="J92" s="243"/>
      <c r="K92" s="244"/>
      <c r="L92" s="234"/>
      <c r="M92" s="232"/>
    </row>
    <row r="93" spans="1:13" ht="30" customHeight="1">
      <c r="A93" s="232"/>
      <c r="B93" s="233"/>
      <c r="C93" s="302">
        <f>+C90+1</f>
        <v>65</v>
      </c>
      <c r="D93" s="303">
        <v>10</v>
      </c>
      <c r="E93" s="303">
        <v>11</v>
      </c>
      <c r="F93" s="303"/>
      <c r="G93" s="309" t="s">
        <v>173</v>
      </c>
      <c r="H93" s="305" t="s">
        <v>114</v>
      </c>
      <c r="I93" s="306">
        <v>6.68</v>
      </c>
      <c r="J93" s="307">
        <v>44999.22</v>
      </c>
      <c r="K93" s="308">
        <f t="shared" ref="K93:K104" si="21">+EVEN((J93*I93))</f>
        <v>300596</v>
      </c>
      <c r="L93" s="234"/>
      <c r="M93" s="232"/>
    </row>
    <row r="94" spans="1:13" ht="30" customHeight="1">
      <c r="A94" s="232"/>
      <c r="B94" s="233"/>
      <c r="C94" s="302">
        <f>+C93+1</f>
        <v>66</v>
      </c>
      <c r="D94" s="303">
        <f>+D93+0.1</f>
        <v>10.1</v>
      </c>
      <c r="E94" s="303">
        <v>11</v>
      </c>
      <c r="F94" s="303"/>
      <c r="G94" s="309" t="s">
        <v>174</v>
      </c>
      <c r="H94" s="305" t="s">
        <v>114</v>
      </c>
      <c r="I94" s="306">
        <v>125.87</v>
      </c>
      <c r="J94" s="307">
        <v>69493.83</v>
      </c>
      <c r="K94" s="308">
        <f t="shared" si="21"/>
        <v>8747190</v>
      </c>
      <c r="L94" s="234"/>
      <c r="M94" s="232"/>
    </row>
    <row r="95" spans="1:13" ht="30" customHeight="1">
      <c r="A95" s="232"/>
      <c r="B95" s="233"/>
      <c r="C95" s="302">
        <f t="shared" ref="C95:C104" si="22">+C94+1</f>
        <v>67</v>
      </c>
      <c r="D95" s="303">
        <f t="shared" ref="D95:D102" si="23">+D94+0.1</f>
        <v>10.199999999999999</v>
      </c>
      <c r="E95" s="303">
        <v>11</v>
      </c>
      <c r="F95" s="303"/>
      <c r="G95" s="309" t="s">
        <v>175</v>
      </c>
      <c r="H95" s="305" t="s">
        <v>114</v>
      </c>
      <c r="I95" s="306">
        <v>14.82</v>
      </c>
      <c r="J95" s="307">
        <v>68103.98000000001</v>
      </c>
      <c r="K95" s="308">
        <f t="shared" si="21"/>
        <v>1009302</v>
      </c>
      <c r="L95" s="234"/>
      <c r="M95" s="232"/>
    </row>
    <row r="96" spans="1:13" ht="30" customHeight="1">
      <c r="A96" s="232"/>
      <c r="B96" s="233"/>
      <c r="C96" s="302">
        <f t="shared" si="22"/>
        <v>68</v>
      </c>
      <c r="D96" s="303">
        <f t="shared" si="23"/>
        <v>10.299999999999999</v>
      </c>
      <c r="E96" s="303">
        <v>11</v>
      </c>
      <c r="F96" s="303"/>
      <c r="G96" s="309" t="s">
        <v>176</v>
      </c>
      <c r="H96" s="305" t="s">
        <v>114</v>
      </c>
      <c r="I96" s="306">
        <v>13.84</v>
      </c>
      <c r="J96" s="307">
        <v>85693.23000000001</v>
      </c>
      <c r="K96" s="308">
        <f t="shared" si="21"/>
        <v>1185996</v>
      </c>
      <c r="L96" s="234"/>
      <c r="M96" s="232"/>
    </row>
    <row r="97" spans="1:13" ht="30" customHeight="1">
      <c r="A97" s="232"/>
      <c r="B97" s="233"/>
      <c r="C97" s="302">
        <f t="shared" si="22"/>
        <v>69</v>
      </c>
      <c r="D97" s="303">
        <f t="shared" si="23"/>
        <v>10.399999999999999</v>
      </c>
      <c r="E97" s="303">
        <v>11</v>
      </c>
      <c r="F97" s="303"/>
      <c r="G97" s="309" t="s">
        <v>177</v>
      </c>
      <c r="H97" s="305" t="s">
        <v>114</v>
      </c>
      <c r="I97" s="306">
        <v>53.66</v>
      </c>
      <c r="J97" s="307">
        <v>50759.450000000004</v>
      </c>
      <c r="K97" s="308">
        <f t="shared" si="21"/>
        <v>2723754</v>
      </c>
      <c r="L97" s="234"/>
      <c r="M97" s="232"/>
    </row>
    <row r="98" spans="1:13" ht="30" customHeight="1">
      <c r="A98" s="232"/>
      <c r="B98" s="233"/>
      <c r="C98" s="302">
        <f t="shared" si="22"/>
        <v>70</v>
      </c>
      <c r="D98" s="303">
        <f t="shared" si="23"/>
        <v>10.499999999999998</v>
      </c>
      <c r="E98" s="303">
        <v>11</v>
      </c>
      <c r="F98" s="303"/>
      <c r="G98" s="309" t="s">
        <v>178</v>
      </c>
      <c r="H98" s="305" t="s">
        <v>114</v>
      </c>
      <c r="I98" s="306">
        <v>35.699999999999996</v>
      </c>
      <c r="J98" s="307">
        <v>69362.16</v>
      </c>
      <c r="K98" s="308">
        <f t="shared" si="21"/>
        <v>2476230</v>
      </c>
      <c r="L98" s="234"/>
      <c r="M98" s="232"/>
    </row>
    <row r="99" spans="1:13" ht="30" customHeight="1">
      <c r="A99" s="232"/>
      <c r="B99" s="233"/>
      <c r="C99" s="302">
        <f t="shared" si="22"/>
        <v>71</v>
      </c>
      <c r="D99" s="303">
        <f t="shared" si="23"/>
        <v>10.599999999999998</v>
      </c>
      <c r="E99" s="303">
        <v>11</v>
      </c>
      <c r="F99" s="303"/>
      <c r="G99" s="309" t="s">
        <v>179</v>
      </c>
      <c r="H99" s="305" t="s">
        <v>114</v>
      </c>
      <c r="I99" s="306">
        <v>90.88</v>
      </c>
      <c r="J99" s="307">
        <v>93703.82</v>
      </c>
      <c r="K99" s="308">
        <f t="shared" si="21"/>
        <v>8515804</v>
      </c>
      <c r="L99" s="234"/>
      <c r="M99" s="232"/>
    </row>
    <row r="100" spans="1:13" ht="30" customHeight="1">
      <c r="A100" s="232"/>
      <c r="B100" s="233"/>
      <c r="C100" s="302">
        <f t="shared" si="22"/>
        <v>72</v>
      </c>
      <c r="D100" s="303">
        <f t="shared" si="23"/>
        <v>10.699999999999998</v>
      </c>
      <c r="E100" s="303">
        <v>11</v>
      </c>
      <c r="F100" s="303"/>
      <c r="G100" s="309" t="s">
        <v>180</v>
      </c>
      <c r="H100" s="305" t="s">
        <v>114</v>
      </c>
      <c r="I100" s="306">
        <v>5.86</v>
      </c>
      <c r="J100" s="307">
        <v>167731.62</v>
      </c>
      <c r="K100" s="308">
        <f t="shared" si="21"/>
        <v>982908</v>
      </c>
      <c r="L100" s="234"/>
      <c r="M100" s="232"/>
    </row>
    <row r="101" spans="1:13" ht="34.200000000000003" customHeight="1">
      <c r="A101" s="232"/>
      <c r="B101" s="233"/>
      <c r="C101" s="302">
        <f t="shared" si="22"/>
        <v>73</v>
      </c>
      <c r="D101" s="303">
        <f t="shared" si="23"/>
        <v>10.799999999999997</v>
      </c>
      <c r="E101" s="303">
        <v>11</v>
      </c>
      <c r="F101" s="303"/>
      <c r="G101" s="309" t="s">
        <v>181</v>
      </c>
      <c r="H101" s="305" t="s">
        <v>102</v>
      </c>
      <c r="I101" s="306">
        <v>31</v>
      </c>
      <c r="J101" s="307">
        <v>144779.81</v>
      </c>
      <c r="K101" s="308">
        <f t="shared" si="21"/>
        <v>4488176</v>
      </c>
      <c r="L101" s="234"/>
      <c r="M101" s="232"/>
    </row>
    <row r="102" spans="1:13" ht="30" customHeight="1">
      <c r="A102" s="232"/>
      <c r="B102" s="233"/>
      <c r="C102" s="302">
        <f t="shared" si="22"/>
        <v>74</v>
      </c>
      <c r="D102" s="303">
        <f t="shared" si="23"/>
        <v>10.899999999999997</v>
      </c>
      <c r="E102" s="303">
        <v>11</v>
      </c>
      <c r="F102" s="303"/>
      <c r="G102" s="309" t="s">
        <v>182</v>
      </c>
      <c r="H102" s="305" t="s">
        <v>102</v>
      </c>
      <c r="I102" s="306">
        <v>1</v>
      </c>
      <c r="J102" s="307">
        <v>174651.61000000002</v>
      </c>
      <c r="K102" s="308">
        <f t="shared" si="21"/>
        <v>174652</v>
      </c>
      <c r="L102" s="234"/>
      <c r="M102" s="232"/>
    </row>
    <row r="103" spans="1:13" ht="30" customHeight="1">
      <c r="A103" s="232"/>
      <c r="B103" s="233"/>
      <c r="C103" s="302">
        <f t="shared" si="22"/>
        <v>75</v>
      </c>
      <c r="D103" s="333">
        <v>10.1</v>
      </c>
      <c r="E103" s="303">
        <v>11</v>
      </c>
      <c r="F103" s="303"/>
      <c r="G103" s="309" t="s">
        <v>183</v>
      </c>
      <c r="H103" s="305" t="s">
        <v>102</v>
      </c>
      <c r="I103" s="306">
        <v>27</v>
      </c>
      <c r="J103" s="307">
        <v>185185.21000000002</v>
      </c>
      <c r="K103" s="308">
        <f t="shared" si="21"/>
        <v>5000002</v>
      </c>
      <c r="L103" s="234"/>
      <c r="M103" s="232"/>
    </row>
    <row r="104" spans="1:13" ht="30" customHeight="1">
      <c r="A104" s="232"/>
      <c r="B104" s="233"/>
      <c r="C104" s="302">
        <f t="shared" si="22"/>
        <v>76</v>
      </c>
      <c r="D104" s="303">
        <v>10.11</v>
      </c>
      <c r="E104" s="303">
        <v>11</v>
      </c>
      <c r="F104" s="303"/>
      <c r="G104" s="309" t="s">
        <v>184</v>
      </c>
      <c r="H104" s="305" t="s">
        <v>102</v>
      </c>
      <c r="I104" s="306">
        <v>10</v>
      </c>
      <c r="J104" s="307">
        <v>146941.06</v>
      </c>
      <c r="K104" s="308">
        <f t="shared" si="21"/>
        <v>1469412</v>
      </c>
      <c r="L104" s="234"/>
      <c r="M104" s="232"/>
    </row>
    <row r="105" spans="1:13" ht="46.2" customHeight="1" thickBot="1">
      <c r="A105" s="232"/>
      <c r="B105" s="233"/>
      <c r="C105" s="246" t="s">
        <v>14</v>
      </c>
      <c r="D105" s="260"/>
      <c r="E105" s="260"/>
      <c r="F105" s="260"/>
      <c r="G105" s="261"/>
      <c r="H105" s="262"/>
      <c r="I105" s="245"/>
      <c r="J105" s="249"/>
      <c r="K105" s="250">
        <f>SUM(K93:K104)</f>
        <v>37074022</v>
      </c>
      <c r="L105" s="234"/>
      <c r="M105" s="232"/>
    </row>
    <row r="106" spans="1:13" ht="30" customHeight="1" thickBot="1">
      <c r="A106" s="232"/>
      <c r="B106" s="233"/>
      <c r="C106" s="242"/>
      <c r="D106" s="334">
        <v>11</v>
      </c>
      <c r="E106" s="243"/>
      <c r="F106" s="243"/>
      <c r="G106" s="243" t="s">
        <v>324</v>
      </c>
      <c r="H106" s="243"/>
      <c r="I106" s="243"/>
      <c r="J106" s="243"/>
      <c r="K106" s="244"/>
      <c r="L106" s="234"/>
      <c r="M106" s="232"/>
    </row>
    <row r="107" spans="1:13" ht="30" customHeight="1">
      <c r="A107" s="232"/>
      <c r="B107" s="233"/>
      <c r="C107" s="302">
        <f>+C104+1</f>
        <v>77</v>
      </c>
      <c r="D107" s="303">
        <v>11</v>
      </c>
      <c r="E107" s="303">
        <v>10</v>
      </c>
      <c r="F107" s="303"/>
      <c r="G107" s="309" t="s">
        <v>185</v>
      </c>
      <c r="H107" s="305" t="s">
        <v>102</v>
      </c>
      <c r="I107" s="306">
        <v>1</v>
      </c>
      <c r="J107" s="307">
        <v>546740.39</v>
      </c>
      <c r="K107" s="308">
        <f t="shared" ref="K107:K124" si="24">+EVEN((J107*I107))</f>
        <v>546742</v>
      </c>
      <c r="L107" s="234"/>
      <c r="M107" s="232"/>
    </row>
    <row r="108" spans="1:13" ht="30" customHeight="1">
      <c r="A108" s="232"/>
      <c r="B108" s="233"/>
      <c r="C108" s="302">
        <f>+C107+1</f>
        <v>78</v>
      </c>
      <c r="D108" s="303">
        <f>+D107+0.1</f>
        <v>11.1</v>
      </c>
      <c r="E108" s="303">
        <v>10</v>
      </c>
      <c r="F108" s="303"/>
      <c r="G108" s="309" t="s">
        <v>186</v>
      </c>
      <c r="H108" s="305" t="s">
        <v>114</v>
      </c>
      <c r="I108" s="306">
        <v>166.48</v>
      </c>
      <c r="J108" s="307">
        <v>25186.210000000003</v>
      </c>
      <c r="K108" s="308">
        <f t="shared" si="24"/>
        <v>4193002</v>
      </c>
      <c r="L108" s="234"/>
      <c r="M108" s="232"/>
    </row>
    <row r="109" spans="1:13" ht="30" customHeight="1">
      <c r="A109" s="232"/>
      <c r="B109" s="233"/>
      <c r="C109" s="302">
        <f t="shared" ref="C109:C124" si="25">+C108+1</f>
        <v>79</v>
      </c>
      <c r="D109" s="303">
        <f t="shared" ref="D109:D116" si="26">+D108+0.1</f>
        <v>11.2</v>
      </c>
      <c r="E109" s="303">
        <v>11</v>
      </c>
      <c r="F109" s="303">
        <v>24</v>
      </c>
      <c r="G109" s="309" t="s">
        <v>187</v>
      </c>
      <c r="H109" s="305" t="s">
        <v>114</v>
      </c>
      <c r="I109" s="306">
        <v>89.41</v>
      </c>
      <c r="J109" s="307">
        <v>34219.57</v>
      </c>
      <c r="K109" s="308">
        <f t="shared" si="24"/>
        <v>3059572</v>
      </c>
      <c r="L109" s="234"/>
      <c r="M109" s="232"/>
    </row>
    <row r="110" spans="1:13" ht="30" customHeight="1">
      <c r="A110" s="232"/>
      <c r="B110" s="233"/>
      <c r="C110" s="302">
        <f t="shared" si="25"/>
        <v>80</v>
      </c>
      <c r="D110" s="303">
        <f t="shared" si="26"/>
        <v>11.299999999999999</v>
      </c>
      <c r="E110" s="303">
        <v>11</v>
      </c>
      <c r="F110" s="303">
        <v>26</v>
      </c>
      <c r="G110" s="309" t="s">
        <v>188</v>
      </c>
      <c r="H110" s="305" t="s">
        <v>114</v>
      </c>
      <c r="I110" s="306">
        <v>77.48</v>
      </c>
      <c r="J110" s="307">
        <v>28677.460000000003</v>
      </c>
      <c r="K110" s="308">
        <f t="shared" si="24"/>
        <v>2221930</v>
      </c>
      <c r="L110" s="234"/>
      <c r="M110" s="232"/>
    </row>
    <row r="111" spans="1:13" ht="30" customHeight="1">
      <c r="A111" s="232"/>
      <c r="B111" s="233"/>
      <c r="C111" s="302">
        <f t="shared" si="25"/>
        <v>81</v>
      </c>
      <c r="D111" s="303">
        <f t="shared" si="26"/>
        <v>11.399999999999999</v>
      </c>
      <c r="E111" s="303">
        <v>11</v>
      </c>
      <c r="F111" s="303">
        <v>27</v>
      </c>
      <c r="G111" s="309" t="s">
        <v>189</v>
      </c>
      <c r="H111" s="305" t="s">
        <v>114</v>
      </c>
      <c r="I111" s="306">
        <v>25.58</v>
      </c>
      <c r="J111" s="307">
        <v>63398.44</v>
      </c>
      <c r="K111" s="308">
        <f t="shared" si="24"/>
        <v>1621734</v>
      </c>
      <c r="L111" s="234"/>
      <c r="M111" s="232"/>
    </row>
    <row r="112" spans="1:13" ht="30" customHeight="1">
      <c r="A112" s="232"/>
      <c r="B112" s="233"/>
      <c r="C112" s="302">
        <f t="shared" si="25"/>
        <v>82</v>
      </c>
      <c r="D112" s="303">
        <f t="shared" si="26"/>
        <v>11.499999999999998</v>
      </c>
      <c r="E112" s="303" t="s">
        <v>110</v>
      </c>
      <c r="F112" s="303"/>
      <c r="G112" s="309" t="s">
        <v>190</v>
      </c>
      <c r="H112" s="305" t="s">
        <v>114</v>
      </c>
      <c r="I112" s="306">
        <v>67.260000000000005</v>
      </c>
      <c r="J112" s="307">
        <v>91582.47</v>
      </c>
      <c r="K112" s="308">
        <f t="shared" si="24"/>
        <v>6159838</v>
      </c>
      <c r="L112" s="234"/>
      <c r="M112" s="232"/>
    </row>
    <row r="113" spans="1:13" ht="30" customHeight="1">
      <c r="A113" s="232"/>
      <c r="B113" s="233"/>
      <c r="C113" s="302">
        <f t="shared" si="25"/>
        <v>83</v>
      </c>
      <c r="D113" s="303">
        <f t="shared" si="26"/>
        <v>11.599999999999998</v>
      </c>
      <c r="E113" s="303">
        <v>11</v>
      </c>
      <c r="F113" s="303">
        <v>35</v>
      </c>
      <c r="G113" s="309" t="s">
        <v>191</v>
      </c>
      <c r="H113" s="305" t="s">
        <v>102</v>
      </c>
      <c r="I113" s="306">
        <v>9</v>
      </c>
      <c r="J113" s="307">
        <v>206013.01</v>
      </c>
      <c r="K113" s="308">
        <f t="shared" si="24"/>
        <v>1854118</v>
      </c>
      <c r="L113" s="234"/>
      <c r="M113" s="232"/>
    </row>
    <row r="114" spans="1:13" ht="30" customHeight="1">
      <c r="A114" s="232"/>
      <c r="B114" s="233"/>
      <c r="C114" s="302">
        <f t="shared" si="25"/>
        <v>84</v>
      </c>
      <c r="D114" s="303">
        <f t="shared" si="26"/>
        <v>11.699999999999998</v>
      </c>
      <c r="E114" s="303">
        <v>11</v>
      </c>
      <c r="F114" s="303">
        <v>36</v>
      </c>
      <c r="G114" s="309" t="s">
        <v>192</v>
      </c>
      <c r="H114" s="305" t="s">
        <v>102</v>
      </c>
      <c r="I114" s="306">
        <v>3</v>
      </c>
      <c r="J114" s="307">
        <v>115827.04000000001</v>
      </c>
      <c r="K114" s="308">
        <f t="shared" si="24"/>
        <v>347482</v>
      </c>
      <c r="L114" s="234"/>
      <c r="M114" s="232"/>
    </row>
    <row r="115" spans="1:13" ht="30" customHeight="1">
      <c r="A115" s="232"/>
      <c r="B115" s="233"/>
      <c r="C115" s="302">
        <f t="shared" si="25"/>
        <v>85</v>
      </c>
      <c r="D115" s="303">
        <f t="shared" si="26"/>
        <v>11.799999999999997</v>
      </c>
      <c r="E115" s="303">
        <v>11</v>
      </c>
      <c r="F115" s="303">
        <v>37</v>
      </c>
      <c r="G115" s="309" t="s">
        <v>193</v>
      </c>
      <c r="H115" s="305" t="s">
        <v>102</v>
      </c>
      <c r="I115" s="306">
        <v>5</v>
      </c>
      <c r="J115" s="307">
        <v>145012.56</v>
      </c>
      <c r="K115" s="308">
        <f t="shared" si="24"/>
        <v>725064</v>
      </c>
      <c r="L115" s="234"/>
      <c r="M115" s="232"/>
    </row>
    <row r="116" spans="1:13" ht="30" customHeight="1">
      <c r="A116" s="232"/>
      <c r="B116" s="233"/>
      <c r="C116" s="302">
        <f t="shared" si="25"/>
        <v>86</v>
      </c>
      <c r="D116" s="303">
        <f t="shared" si="26"/>
        <v>11.899999999999997</v>
      </c>
      <c r="E116" s="303">
        <v>11</v>
      </c>
      <c r="F116" s="303">
        <v>42</v>
      </c>
      <c r="G116" s="309" t="s">
        <v>194</v>
      </c>
      <c r="H116" s="305" t="s">
        <v>114</v>
      </c>
      <c r="I116" s="306">
        <v>30.58</v>
      </c>
      <c r="J116" s="307">
        <v>45238.62</v>
      </c>
      <c r="K116" s="308">
        <f t="shared" si="24"/>
        <v>1383398</v>
      </c>
      <c r="L116" s="234"/>
      <c r="M116" s="232"/>
    </row>
    <row r="117" spans="1:13" ht="30" customHeight="1">
      <c r="A117" s="232"/>
      <c r="B117" s="233"/>
      <c r="C117" s="302">
        <f t="shared" si="25"/>
        <v>87</v>
      </c>
      <c r="D117" s="333">
        <v>11.1</v>
      </c>
      <c r="E117" s="303">
        <v>11</v>
      </c>
      <c r="F117" s="303">
        <v>16</v>
      </c>
      <c r="G117" s="309" t="s">
        <v>195</v>
      </c>
      <c r="H117" s="305" t="s">
        <v>102</v>
      </c>
      <c r="I117" s="306">
        <v>59</v>
      </c>
      <c r="J117" s="307">
        <v>138571.37</v>
      </c>
      <c r="K117" s="308">
        <f t="shared" si="24"/>
        <v>8175712</v>
      </c>
      <c r="L117" s="234"/>
      <c r="M117" s="232"/>
    </row>
    <row r="118" spans="1:13" ht="30" customHeight="1">
      <c r="A118" s="232"/>
      <c r="B118" s="233"/>
      <c r="C118" s="302">
        <f t="shared" si="25"/>
        <v>88</v>
      </c>
      <c r="D118" s="333">
        <f>+D117+0.01</f>
        <v>11.11</v>
      </c>
      <c r="E118" s="303">
        <v>11</v>
      </c>
      <c r="F118" s="303">
        <v>17</v>
      </c>
      <c r="G118" s="309" t="s">
        <v>196</v>
      </c>
      <c r="H118" s="305" t="s">
        <v>102</v>
      </c>
      <c r="I118" s="306">
        <v>6</v>
      </c>
      <c r="J118" s="307">
        <v>145505.99000000002</v>
      </c>
      <c r="K118" s="308">
        <f t="shared" si="24"/>
        <v>873036</v>
      </c>
      <c r="L118" s="234"/>
      <c r="M118" s="232"/>
    </row>
    <row r="119" spans="1:13" ht="30" customHeight="1">
      <c r="A119" s="232"/>
      <c r="B119" s="233"/>
      <c r="C119" s="302">
        <f t="shared" si="25"/>
        <v>89</v>
      </c>
      <c r="D119" s="333">
        <f>+D118+0.01</f>
        <v>11.12</v>
      </c>
      <c r="E119" s="303">
        <v>11</v>
      </c>
      <c r="F119" s="303">
        <v>12</v>
      </c>
      <c r="G119" s="309" t="s">
        <v>197</v>
      </c>
      <c r="H119" s="305" t="s">
        <v>102</v>
      </c>
      <c r="I119" s="306">
        <v>2</v>
      </c>
      <c r="J119" s="307">
        <v>74240.600000000006</v>
      </c>
      <c r="K119" s="308">
        <f t="shared" si="24"/>
        <v>148482</v>
      </c>
      <c r="L119" s="234"/>
      <c r="M119" s="232"/>
    </row>
    <row r="120" spans="1:13" ht="30" customHeight="1">
      <c r="A120" s="232"/>
      <c r="B120" s="233"/>
      <c r="C120" s="302">
        <f t="shared" si="25"/>
        <v>90</v>
      </c>
      <c r="D120" s="333">
        <f t="shared" ref="D120:D124" si="27">+D119+0.01</f>
        <v>11.129999999999999</v>
      </c>
      <c r="E120" s="303" t="s">
        <v>110</v>
      </c>
      <c r="F120" s="303"/>
      <c r="G120" s="309" t="s">
        <v>198</v>
      </c>
      <c r="H120" s="305" t="s">
        <v>102</v>
      </c>
      <c r="I120" s="306">
        <v>1</v>
      </c>
      <c r="J120" s="307">
        <v>1307266.31</v>
      </c>
      <c r="K120" s="308">
        <f t="shared" si="24"/>
        <v>1307268</v>
      </c>
      <c r="L120" s="234"/>
      <c r="M120" s="232"/>
    </row>
    <row r="121" spans="1:13" ht="30" customHeight="1">
      <c r="A121" s="232"/>
      <c r="B121" s="233"/>
      <c r="C121" s="302">
        <f t="shared" si="25"/>
        <v>91</v>
      </c>
      <c r="D121" s="333">
        <f t="shared" si="27"/>
        <v>11.139999999999999</v>
      </c>
      <c r="E121" s="303" t="s">
        <v>110</v>
      </c>
      <c r="F121" s="303"/>
      <c r="G121" s="309" t="s">
        <v>199</v>
      </c>
      <c r="H121" s="305" t="s">
        <v>102</v>
      </c>
      <c r="I121" s="306">
        <v>1</v>
      </c>
      <c r="J121" s="307">
        <v>6203618.75</v>
      </c>
      <c r="K121" s="308">
        <f t="shared" si="24"/>
        <v>6203620</v>
      </c>
      <c r="L121" s="234"/>
      <c r="M121" s="232"/>
    </row>
    <row r="122" spans="1:13" ht="30" customHeight="1">
      <c r="A122" s="232"/>
      <c r="B122" s="233"/>
      <c r="C122" s="302">
        <f t="shared" si="25"/>
        <v>92</v>
      </c>
      <c r="D122" s="333">
        <f t="shared" si="27"/>
        <v>11.149999999999999</v>
      </c>
      <c r="E122" s="303" t="s">
        <v>110</v>
      </c>
      <c r="F122" s="303"/>
      <c r="G122" s="309" t="s">
        <v>200</v>
      </c>
      <c r="H122" s="305" t="s">
        <v>102</v>
      </c>
      <c r="I122" s="306">
        <v>1</v>
      </c>
      <c r="J122" s="307">
        <v>4475610.9300000006</v>
      </c>
      <c r="K122" s="308">
        <f t="shared" si="24"/>
        <v>4475612</v>
      </c>
      <c r="L122" s="234"/>
      <c r="M122" s="232"/>
    </row>
    <row r="123" spans="1:13" ht="30" customHeight="1">
      <c r="A123" s="232"/>
      <c r="B123" s="233"/>
      <c r="C123" s="302">
        <f t="shared" si="25"/>
        <v>93</v>
      </c>
      <c r="D123" s="333">
        <f t="shared" si="27"/>
        <v>11.159999999999998</v>
      </c>
      <c r="E123" s="303" t="s">
        <v>110</v>
      </c>
      <c r="F123" s="303"/>
      <c r="G123" s="309" t="s">
        <v>201</v>
      </c>
      <c r="H123" s="305" t="s">
        <v>102</v>
      </c>
      <c r="I123" s="306">
        <v>1</v>
      </c>
      <c r="J123" s="307">
        <v>2004682.4000000001</v>
      </c>
      <c r="K123" s="308">
        <f t="shared" si="24"/>
        <v>2004684</v>
      </c>
      <c r="L123" s="234"/>
      <c r="M123" s="232"/>
    </row>
    <row r="124" spans="1:13" ht="30" customHeight="1">
      <c r="A124" s="232"/>
      <c r="B124" s="233"/>
      <c r="C124" s="302">
        <f t="shared" si="25"/>
        <v>94</v>
      </c>
      <c r="D124" s="333">
        <f t="shared" si="27"/>
        <v>11.169999999999998</v>
      </c>
      <c r="E124" s="303" t="s">
        <v>110</v>
      </c>
      <c r="F124" s="303"/>
      <c r="G124" s="309" t="s">
        <v>202</v>
      </c>
      <c r="H124" s="305" t="s">
        <v>102</v>
      </c>
      <c r="I124" s="306">
        <v>1</v>
      </c>
      <c r="J124" s="307">
        <v>962261.65</v>
      </c>
      <c r="K124" s="308">
        <f t="shared" si="24"/>
        <v>962262</v>
      </c>
      <c r="L124" s="234"/>
      <c r="M124" s="232"/>
    </row>
    <row r="125" spans="1:13" ht="46.2" customHeight="1" thickBot="1">
      <c r="A125" s="232"/>
      <c r="B125" s="233"/>
      <c r="C125" s="246" t="s">
        <v>14</v>
      </c>
      <c r="D125" s="260"/>
      <c r="E125" s="260"/>
      <c r="F125" s="260"/>
      <c r="G125" s="261"/>
      <c r="H125" s="262"/>
      <c r="I125" s="245"/>
      <c r="J125" s="249"/>
      <c r="K125" s="250">
        <f>SUM(K107:K124)</f>
        <v>46263556</v>
      </c>
      <c r="L125" s="234"/>
      <c r="M125" s="232"/>
    </row>
    <row r="126" spans="1:13" ht="30" customHeight="1" thickBot="1">
      <c r="A126" s="232"/>
      <c r="B126" s="233"/>
      <c r="C126" s="242"/>
      <c r="D126" s="334">
        <v>12</v>
      </c>
      <c r="E126" s="243"/>
      <c r="F126" s="243"/>
      <c r="G126" s="243" t="s">
        <v>325</v>
      </c>
      <c r="H126" s="243"/>
      <c r="I126" s="243"/>
      <c r="J126" s="243"/>
      <c r="K126" s="244"/>
      <c r="L126" s="234"/>
      <c r="M126" s="232"/>
    </row>
    <row r="127" spans="1:13" ht="30" customHeight="1">
      <c r="A127" s="232"/>
      <c r="B127" s="233"/>
      <c r="C127" s="302">
        <f>+C124+1</f>
        <v>95</v>
      </c>
      <c r="D127" s="303">
        <v>12</v>
      </c>
      <c r="E127" s="303">
        <v>11</v>
      </c>
      <c r="F127" s="303">
        <v>46</v>
      </c>
      <c r="G127" s="309" t="s">
        <v>203</v>
      </c>
      <c r="H127" s="305" t="s">
        <v>114</v>
      </c>
      <c r="I127" s="306">
        <v>120.44</v>
      </c>
      <c r="J127" s="307">
        <v>75422.97</v>
      </c>
      <c r="K127" s="308">
        <f t="shared" ref="K127:K150" si="28">+EVEN((J127*I127))</f>
        <v>9083944</v>
      </c>
      <c r="L127" s="234"/>
      <c r="M127" s="232"/>
    </row>
    <row r="128" spans="1:13" ht="30" customHeight="1">
      <c r="A128" s="232"/>
      <c r="B128" s="233"/>
      <c r="C128" s="302">
        <f>+C127+1</f>
        <v>96</v>
      </c>
      <c r="D128" s="303">
        <f>+D127+0.1</f>
        <v>12.1</v>
      </c>
      <c r="E128" s="303">
        <v>11</v>
      </c>
      <c r="F128" s="303">
        <v>48</v>
      </c>
      <c r="G128" s="309" t="s">
        <v>204</v>
      </c>
      <c r="H128" s="305" t="s">
        <v>114</v>
      </c>
      <c r="I128" s="306">
        <v>87.11</v>
      </c>
      <c r="J128" s="307">
        <v>117041.33</v>
      </c>
      <c r="K128" s="308">
        <f t="shared" si="28"/>
        <v>10195472</v>
      </c>
      <c r="L128" s="234"/>
      <c r="M128" s="232"/>
    </row>
    <row r="129" spans="1:13" ht="30" customHeight="1">
      <c r="A129" s="232"/>
      <c r="B129" s="233"/>
      <c r="C129" s="302">
        <f t="shared" ref="C129:C150" si="29">+C128+1</f>
        <v>97</v>
      </c>
      <c r="D129" s="303">
        <f t="shared" ref="D129:D136" si="30">+D128+0.1</f>
        <v>12.2</v>
      </c>
      <c r="E129" s="303">
        <v>11</v>
      </c>
      <c r="F129" s="303">
        <v>51</v>
      </c>
      <c r="G129" s="309" t="s">
        <v>205</v>
      </c>
      <c r="H129" s="305" t="s">
        <v>114</v>
      </c>
      <c r="I129" s="306">
        <v>87.11</v>
      </c>
      <c r="J129" s="307">
        <v>201129.25</v>
      </c>
      <c r="K129" s="308">
        <f t="shared" si="28"/>
        <v>17520370</v>
      </c>
      <c r="L129" s="234"/>
      <c r="M129" s="232"/>
    </row>
    <row r="130" spans="1:13" ht="30" customHeight="1">
      <c r="A130" s="232"/>
      <c r="B130" s="233"/>
      <c r="C130" s="302">
        <f t="shared" si="29"/>
        <v>98</v>
      </c>
      <c r="D130" s="303">
        <f t="shared" si="30"/>
        <v>12.299999999999999</v>
      </c>
      <c r="E130" s="303">
        <v>11</v>
      </c>
      <c r="F130" s="303">
        <v>53</v>
      </c>
      <c r="G130" s="309" t="s">
        <v>206</v>
      </c>
      <c r="H130" s="305" t="s">
        <v>102</v>
      </c>
      <c r="I130" s="306">
        <v>45</v>
      </c>
      <c r="J130" s="307">
        <v>125284.67000000001</v>
      </c>
      <c r="K130" s="308">
        <f t="shared" si="28"/>
        <v>5637812</v>
      </c>
      <c r="L130" s="234"/>
      <c r="M130" s="232"/>
    </row>
    <row r="131" spans="1:13" ht="30" customHeight="1">
      <c r="A131" s="232"/>
      <c r="B131" s="233"/>
      <c r="C131" s="302">
        <f t="shared" si="29"/>
        <v>99</v>
      </c>
      <c r="D131" s="303">
        <f t="shared" si="30"/>
        <v>12.399999999999999</v>
      </c>
      <c r="E131" s="303">
        <v>11</v>
      </c>
      <c r="F131" s="303">
        <v>55</v>
      </c>
      <c r="G131" s="309" t="s">
        <v>207</v>
      </c>
      <c r="H131" s="305" t="s">
        <v>102</v>
      </c>
      <c r="I131" s="306">
        <v>45</v>
      </c>
      <c r="J131" s="307">
        <v>76822.13</v>
      </c>
      <c r="K131" s="308">
        <f t="shared" si="28"/>
        <v>3456996</v>
      </c>
      <c r="L131" s="234"/>
      <c r="M131" s="232"/>
    </row>
    <row r="132" spans="1:13" ht="30" customHeight="1">
      <c r="A132" s="232"/>
      <c r="B132" s="233"/>
      <c r="C132" s="302">
        <f t="shared" si="29"/>
        <v>100</v>
      </c>
      <c r="D132" s="303">
        <f t="shared" si="30"/>
        <v>12.499999999999998</v>
      </c>
      <c r="E132" s="303">
        <v>11</v>
      </c>
      <c r="F132" s="303">
        <v>57</v>
      </c>
      <c r="G132" s="309" t="s">
        <v>208</v>
      </c>
      <c r="H132" s="305" t="s">
        <v>114</v>
      </c>
      <c r="I132" s="306">
        <v>150.88</v>
      </c>
      <c r="J132" s="307">
        <v>7571.6900000000005</v>
      </c>
      <c r="K132" s="308">
        <f t="shared" si="28"/>
        <v>1142418</v>
      </c>
      <c r="L132" s="234"/>
      <c r="M132" s="232"/>
    </row>
    <row r="133" spans="1:13" ht="30" customHeight="1">
      <c r="A133" s="232"/>
      <c r="B133" s="233"/>
      <c r="C133" s="302">
        <f t="shared" si="29"/>
        <v>101</v>
      </c>
      <c r="D133" s="303">
        <f t="shared" si="30"/>
        <v>12.599999999999998</v>
      </c>
      <c r="E133" s="303">
        <v>11</v>
      </c>
      <c r="F133" s="303">
        <v>58</v>
      </c>
      <c r="G133" s="309" t="s">
        <v>209</v>
      </c>
      <c r="H133" s="305" t="s">
        <v>114</v>
      </c>
      <c r="I133" s="306">
        <v>87.11</v>
      </c>
      <c r="J133" s="307">
        <v>11835.67</v>
      </c>
      <c r="K133" s="308">
        <f t="shared" si="28"/>
        <v>1031006</v>
      </c>
      <c r="L133" s="234"/>
      <c r="M133" s="232"/>
    </row>
    <row r="134" spans="1:13" ht="30" customHeight="1">
      <c r="A134" s="232"/>
      <c r="B134" s="233"/>
      <c r="C134" s="302">
        <f t="shared" si="29"/>
        <v>102</v>
      </c>
      <c r="D134" s="303">
        <f t="shared" si="30"/>
        <v>12.699999999999998</v>
      </c>
      <c r="E134" s="303">
        <v>11</v>
      </c>
      <c r="F134" s="303">
        <v>6</v>
      </c>
      <c r="G134" s="309" t="s">
        <v>210</v>
      </c>
      <c r="H134" s="305" t="s">
        <v>102</v>
      </c>
      <c r="I134" s="306">
        <v>4</v>
      </c>
      <c r="J134" s="307">
        <v>1436426.6</v>
      </c>
      <c r="K134" s="308">
        <f t="shared" si="28"/>
        <v>5745708</v>
      </c>
      <c r="L134" s="234"/>
      <c r="M134" s="232"/>
    </row>
    <row r="135" spans="1:13" ht="30" customHeight="1">
      <c r="A135" s="232"/>
      <c r="B135" s="233"/>
      <c r="C135" s="302">
        <f t="shared" si="29"/>
        <v>103</v>
      </c>
      <c r="D135" s="303">
        <f t="shared" si="30"/>
        <v>12.799999999999997</v>
      </c>
      <c r="E135" s="303">
        <v>11</v>
      </c>
      <c r="F135" s="303">
        <v>62</v>
      </c>
      <c r="G135" s="309" t="s">
        <v>211</v>
      </c>
      <c r="H135" s="305" t="s">
        <v>102</v>
      </c>
      <c r="I135" s="306">
        <v>1</v>
      </c>
      <c r="J135" s="307">
        <v>3952992.75</v>
      </c>
      <c r="K135" s="308">
        <f t="shared" si="28"/>
        <v>3952994</v>
      </c>
      <c r="L135" s="234"/>
      <c r="M135" s="232"/>
    </row>
    <row r="136" spans="1:13" ht="30" customHeight="1">
      <c r="A136" s="232"/>
      <c r="B136" s="233"/>
      <c r="C136" s="302">
        <f t="shared" si="29"/>
        <v>104</v>
      </c>
      <c r="D136" s="303">
        <f t="shared" si="30"/>
        <v>12.899999999999997</v>
      </c>
      <c r="E136" s="303">
        <v>11</v>
      </c>
      <c r="F136" s="303">
        <v>63</v>
      </c>
      <c r="G136" s="309" t="s">
        <v>212</v>
      </c>
      <c r="H136" s="305" t="s">
        <v>102</v>
      </c>
      <c r="I136" s="306">
        <v>1</v>
      </c>
      <c r="J136" s="307">
        <v>1201057.83</v>
      </c>
      <c r="K136" s="308">
        <f t="shared" si="28"/>
        <v>1201058</v>
      </c>
      <c r="L136" s="234"/>
      <c r="M136" s="232"/>
    </row>
    <row r="137" spans="1:13" ht="30" customHeight="1">
      <c r="A137" s="232"/>
      <c r="B137" s="233"/>
      <c r="C137" s="302">
        <f t="shared" si="29"/>
        <v>105</v>
      </c>
      <c r="D137" s="333">
        <v>12.1</v>
      </c>
      <c r="E137" s="303">
        <v>11</v>
      </c>
      <c r="F137" s="303">
        <v>65</v>
      </c>
      <c r="G137" s="309" t="s">
        <v>213</v>
      </c>
      <c r="H137" s="305" t="s">
        <v>102</v>
      </c>
      <c r="I137" s="306">
        <v>2</v>
      </c>
      <c r="J137" s="307">
        <v>565130.30000000005</v>
      </c>
      <c r="K137" s="308">
        <f t="shared" si="28"/>
        <v>1130262</v>
      </c>
      <c r="L137" s="234"/>
      <c r="M137" s="232"/>
    </row>
    <row r="138" spans="1:13" ht="30" customHeight="1">
      <c r="A138" s="232"/>
      <c r="B138" s="233"/>
      <c r="C138" s="302">
        <f t="shared" si="29"/>
        <v>106</v>
      </c>
      <c r="D138" s="333">
        <f>+D137+0.01</f>
        <v>12.11</v>
      </c>
      <c r="E138" s="303" t="s">
        <v>110</v>
      </c>
      <c r="F138" s="303"/>
      <c r="G138" s="309" t="s">
        <v>214</v>
      </c>
      <c r="H138" s="305" t="s">
        <v>102</v>
      </c>
      <c r="I138" s="306">
        <v>1</v>
      </c>
      <c r="J138" s="307">
        <v>104334644.33</v>
      </c>
      <c r="K138" s="308">
        <f t="shared" si="28"/>
        <v>104334646</v>
      </c>
      <c r="L138" s="234"/>
      <c r="M138" s="232"/>
    </row>
    <row r="139" spans="1:13" ht="30" customHeight="1">
      <c r="A139" s="232"/>
      <c r="B139" s="233"/>
      <c r="C139" s="302">
        <f t="shared" si="29"/>
        <v>107</v>
      </c>
      <c r="D139" s="333">
        <f>+D138+0.01</f>
        <v>12.12</v>
      </c>
      <c r="E139" s="303" t="s">
        <v>110</v>
      </c>
      <c r="F139" s="303"/>
      <c r="G139" s="309" t="s">
        <v>215</v>
      </c>
      <c r="H139" s="305" t="s">
        <v>102</v>
      </c>
      <c r="I139" s="306">
        <v>1</v>
      </c>
      <c r="J139" s="307">
        <v>6229880.9300000006</v>
      </c>
      <c r="K139" s="308">
        <f t="shared" si="28"/>
        <v>6229882</v>
      </c>
      <c r="L139" s="234"/>
      <c r="M139" s="232"/>
    </row>
    <row r="140" spans="1:13" ht="30" customHeight="1">
      <c r="A140" s="232"/>
      <c r="B140" s="233"/>
      <c r="C140" s="302">
        <f t="shared" si="29"/>
        <v>108</v>
      </c>
      <c r="D140" s="333">
        <f t="shared" ref="D140:D150" si="31">+D139+0.01</f>
        <v>12.129999999999999</v>
      </c>
      <c r="E140" s="303" t="s">
        <v>110</v>
      </c>
      <c r="F140" s="303"/>
      <c r="G140" s="309" t="s">
        <v>216</v>
      </c>
      <c r="H140" s="305" t="s">
        <v>102</v>
      </c>
      <c r="I140" s="306">
        <v>1</v>
      </c>
      <c r="J140" s="307">
        <v>7698216.8900000006</v>
      </c>
      <c r="K140" s="308">
        <f t="shared" si="28"/>
        <v>7698218</v>
      </c>
      <c r="L140" s="234"/>
      <c r="M140" s="232"/>
    </row>
    <row r="141" spans="1:13" ht="30" customHeight="1">
      <c r="A141" s="232"/>
      <c r="B141" s="233"/>
      <c r="C141" s="302">
        <f t="shared" si="29"/>
        <v>109</v>
      </c>
      <c r="D141" s="333">
        <f t="shared" si="31"/>
        <v>12.139999999999999</v>
      </c>
      <c r="E141" s="303" t="s">
        <v>110</v>
      </c>
      <c r="F141" s="303"/>
      <c r="G141" s="309" t="s">
        <v>217</v>
      </c>
      <c r="H141" s="305" t="s">
        <v>102</v>
      </c>
      <c r="I141" s="306">
        <v>1</v>
      </c>
      <c r="J141" s="307">
        <v>596719.13</v>
      </c>
      <c r="K141" s="308">
        <f t="shared" si="28"/>
        <v>596720</v>
      </c>
      <c r="L141" s="234"/>
      <c r="M141" s="232"/>
    </row>
    <row r="142" spans="1:13" ht="30" customHeight="1">
      <c r="A142" s="232"/>
      <c r="B142" s="233"/>
      <c r="C142" s="302">
        <f t="shared" si="29"/>
        <v>110</v>
      </c>
      <c r="D142" s="333">
        <f t="shared" si="31"/>
        <v>12.149999999999999</v>
      </c>
      <c r="E142" s="303" t="s">
        <v>110</v>
      </c>
      <c r="F142" s="303"/>
      <c r="G142" s="309" t="s">
        <v>218</v>
      </c>
      <c r="H142" s="305" t="s">
        <v>102</v>
      </c>
      <c r="I142" s="306">
        <v>1</v>
      </c>
      <c r="J142" s="307">
        <v>105673.82</v>
      </c>
      <c r="K142" s="308">
        <f t="shared" si="28"/>
        <v>105674</v>
      </c>
      <c r="L142" s="234"/>
      <c r="M142" s="232"/>
    </row>
    <row r="143" spans="1:13" ht="30" customHeight="1">
      <c r="A143" s="232"/>
      <c r="B143" s="233"/>
      <c r="C143" s="302">
        <f t="shared" si="29"/>
        <v>111</v>
      </c>
      <c r="D143" s="333">
        <f t="shared" si="31"/>
        <v>12.159999999999998</v>
      </c>
      <c r="E143" s="303" t="s">
        <v>110</v>
      </c>
      <c r="F143" s="303"/>
      <c r="G143" s="309" t="s">
        <v>219</v>
      </c>
      <c r="H143" s="305" t="s">
        <v>102</v>
      </c>
      <c r="I143" s="306">
        <v>1</v>
      </c>
      <c r="J143" s="307">
        <v>1014883.1000000001</v>
      </c>
      <c r="K143" s="308">
        <f t="shared" si="28"/>
        <v>1014884</v>
      </c>
      <c r="L143" s="234"/>
      <c r="M143" s="232"/>
    </row>
    <row r="144" spans="1:13" ht="30" customHeight="1">
      <c r="A144" s="232"/>
      <c r="B144" s="233"/>
      <c r="C144" s="302">
        <f t="shared" si="29"/>
        <v>112</v>
      </c>
      <c r="D144" s="333">
        <f t="shared" si="31"/>
        <v>12.169999999999998</v>
      </c>
      <c r="E144" s="303" t="s">
        <v>110</v>
      </c>
      <c r="F144" s="303"/>
      <c r="G144" s="309" t="s">
        <v>220</v>
      </c>
      <c r="H144" s="305" t="s">
        <v>102</v>
      </c>
      <c r="I144" s="306">
        <v>30</v>
      </c>
      <c r="J144" s="307">
        <v>605904.11</v>
      </c>
      <c r="K144" s="308">
        <f t="shared" si="28"/>
        <v>18177124</v>
      </c>
      <c r="L144" s="234"/>
      <c r="M144" s="232"/>
    </row>
    <row r="145" spans="1:13" ht="30" customHeight="1">
      <c r="A145" s="232"/>
      <c r="B145" s="233"/>
      <c r="C145" s="302">
        <f t="shared" si="29"/>
        <v>113</v>
      </c>
      <c r="D145" s="333">
        <f t="shared" si="31"/>
        <v>12.179999999999998</v>
      </c>
      <c r="E145" s="303" t="s">
        <v>110</v>
      </c>
      <c r="F145" s="303"/>
      <c r="G145" s="309" t="s">
        <v>221</v>
      </c>
      <c r="H145" s="305" t="s">
        <v>102</v>
      </c>
      <c r="I145" s="306">
        <v>1</v>
      </c>
      <c r="J145" s="307">
        <v>605904.11</v>
      </c>
      <c r="K145" s="308">
        <f t="shared" si="28"/>
        <v>605906</v>
      </c>
      <c r="L145" s="234"/>
      <c r="M145" s="232"/>
    </row>
    <row r="146" spans="1:13" ht="30" customHeight="1">
      <c r="A146" s="232"/>
      <c r="B146" s="233"/>
      <c r="C146" s="302">
        <f t="shared" si="29"/>
        <v>114</v>
      </c>
      <c r="D146" s="333">
        <f t="shared" si="31"/>
        <v>12.189999999999998</v>
      </c>
      <c r="E146" s="303" t="s">
        <v>110</v>
      </c>
      <c r="F146" s="303"/>
      <c r="G146" s="309" t="s">
        <v>222</v>
      </c>
      <c r="H146" s="305" t="s">
        <v>102</v>
      </c>
      <c r="I146" s="306">
        <v>5</v>
      </c>
      <c r="J146" s="307">
        <v>336391.58</v>
      </c>
      <c r="K146" s="308">
        <f t="shared" si="28"/>
        <v>1681958</v>
      </c>
      <c r="L146" s="234"/>
      <c r="M146" s="232"/>
    </row>
    <row r="147" spans="1:13" ht="30" customHeight="1">
      <c r="A147" s="232"/>
      <c r="B147" s="233"/>
      <c r="C147" s="302">
        <f t="shared" si="29"/>
        <v>115</v>
      </c>
      <c r="D147" s="333">
        <f t="shared" si="31"/>
        <v>12.199999999999998</v>
      </c>
      <c r="E147" s="303" t="s">
        <v>110</v>
      </c>
      <c r="F147" s="303"/>
      <c r="G147" s="309" t="s">
        <v>223</v>
      </c>
      <c r="H147" s="305" t="s">
        <v>102</v>
      </c>
      <c r="I147" s="306">
        <v>1</v>
      </c>
      <c r="J147" s="307">
        <v>3466893.71</v>
      </c>
      <c r="K147" s="308">
        <f t="shared" si="28"/>
        <v>3466894</v>
      </c>
      <c r="L147" s="234"/>
      <c r="M147" s="232"/>
    </row>
    <row r="148" spans="1:13" ht="30" customHeight="1">
      <c r="A148" s="232"/>
      <c r="B148" s="233"/>
      <c r="C148" s="302">
        <f t="shared" si="29"/>
        <v>116</v>
      </c>
      <c r="D148" s="333">
        <f t="shared" si="31"/>
        <v>12.209999999999997</v>
      </c>
      <c r="E148" s="303" t="s">
        <v>110</v>
      </c>
      <c r="F148" s="303"/>
      <c r="G148" s="309" t="s">
        <v>224</v>
      </c>
      <c r="H148" s="305" t="s">
        <v>114</v>
      </c>
      <c r="I148" s="306">
        <v>250</v>
      </c>
      <c r="J148" s="307">
        <v>49898.94</v>
      </c>
      <c r="K148" s="308">
        <f t="shared" si="28"/>
        <v>12474736</v>
      </c>
      <c r="L148" s="234"/>
      <c r="M148" s="232"/>
    </row>
    <row r="149" spans="1:13" ht="30" customHeight="1">
      <c r="A149" s="232"/>
      <c r="B149" s="233"/>
      <c r="C149" s="302">
        <f t="shared" si="29"/>
        <v>117</v>
      </c>
      <c r="D149" s="333">
        <f t="shared" si="31"/>
        <v>12.219999999999997</v>
      </c>
      <c r="E149" s="303" t="s">
        <v>110</v>
      </c>
      <c r="F149" s="303"/>
      <c r="G149" s="309" t="s">
        <v>225</v>
      </c>
      <c r="H149" s="305" t="s">
        <v>114</v>
      </c>
      <c r="I149" s="306">
        <v>735</v>
      </c>
      <c r="J149" s="307">
        <v>16158.17</v>
      </c>
      <c r="K149" s="308">
        <f t="shared" si="28"/>
        <v>11876256</v>
      </c>
      <c r="L149" s="234"/>
      <c r="M149" s="232"/>
    </row>
    <row r="150" spans="1:13" ht="30" customHeight="1">
      <c r="A150" s="232"/>
      <c r="B150" s="233"/>
      <c r="C150" s="302">
        <f t="shared" si="29"/>
        <v>118</v>
      </c>
      <c r="D150" s="333">
        <f t="shared" si="31"/>
        <v>12.229999999999997</v>
      </c>
      <c r="E150" s="303" t="s">
        <v>110</v>
      </c>
      <c r="F150" s="303"/>
      <c r="G150" s="309" t="s">
        <v>226</v>
      </c>
      <c r="H150" s="305" t="s">
        <v>102</v>
      </c>
      <c r="I150" s="306">
        <v>48</v>
      </c>
      <c r="J150" s="307">
        <v>10493.7</v>
      </c>
      <c r="K150" s="308">
        <f t="shared" si="28"/>
        <v>503698</v>
      </c>
      <c r="L150" s="234"/>
      <c r="M150" s="232"/>
    </row>
    <row r="151" spans="1:13" ht="46.2" customHeight="1" thickBot="1">
      <c r="A151" s="232"/>
      <c r="B151" s="233"/>
      <c r="C151" s="246" t="s">
        <v>14</v>
      </c>
      <c r="D151" s="260"/>
      <c r="E151" s="260"/>
      <c r="F151" s="260"/>
      <c r="G151" s="261"/>
      <c r="H151" s="262"/>
      <c r="I151" s="245"/>
      <c r="J151" s="249"/>
      <c r="K151" s="250">
        <f>SUM(K127:K150)</f>
        <v>228864636</v>
      </c>
      <c r="L151" s="234"/>
      <c r="M151" s="232"/>
    </row>
    <row r="152" spans="1:13" ht="30" customHeight="1" thickBot="1">
      <c r="A152" s="232"/>
      <c r="B152" s="233"/>
      <c r="C152" s="242"/>
      <c r="D152" s="334">
        <v>13</v>
      </c>
      <c r="E152" s="243"/>
      <c r="F152" s="243"/>
      <c r="G152" s="243" t="s">
        <v>326</v>
      </c>
      <c r="H152" s="243"/>
      <c r="I152" s="243"/>
      <c r="J152" s="243"/>
      <c r="K152" s="244"/>
      <c r="L152" s="234"/>
      <c r="M152" s="232"/>
    </row>
    <row r="153" spans="1:13" ht="30" customHeight="1">
      <c r="A153" s="232"/>
      <c r="B153" s="233"/>
      <c r="C153" s="302">
        <f>+C150+1</f>
        <v>119</v>
      </c>
      <c r="D153" s="303">
        <v>12</v>
      </c>
      <c r="E153" s="303">
        <v>13</v>
      </c>
      <c r="F153" s="303">
        <v>1</v>
      </c>
      <c r="G153" s="309" t="s">
        <v>227</v>
      </c>
      <c r="H153" s="305" t="s">
        <v>99</v>
      </c>
      <c r="I153" s="306">
        <v>1198.96</v>
      </c>
      <c r="J153" s="307">
        <v>75736.850000000006</v>
      </c>
      <c r="K153" s="308">
        <f t="shared" ref="K153:K165" si="32">+EVEN((J153*I153))</f>
        <v>90805454</v>
      </c>
      <c r="L153" s="234"/>
      <c r="M153" s="232"/>
    </row>
    <row r="154" spans="1:13" ht="30" customHeight="1">
      <c r="A154" s="232"/>
      <c r="B154" s="233"/>
      <c r="C154" s="302">
        <f>+C153+1</f>
        <v>120</v>
      </c>
      <c r="D154" s="303">
        <f>+D153+0.1</f>
        <v>12.1</v>
      </c>
      <c r="E154" s="303">
        <v>14</v>
      </c>
      <c r="F154" s="303">
        <v>1</v>
      </c>
      <c r="G154" s="309" t="s">
        <v>228</v>
      </c>
      <c r="H154" s="305" t="s">
        <v>99</v>
      </c>
      <c r="I154" s="306">
        <v>779.1</v>
      </c>
      <c r="J154" s="307">
        <v>113241.52</v>
      </c>
      <c r="K154" s="308">
        <f t="shared" si="32"/>
        <v>88226470</v>
      </c>
      <c r="L154" s="234"/>
      <c r="M154" s="232"/>
    </row>
    <row r="155" spans="1:13" ht="34.200000000000003" customHeight="1">
      <c r="A155" s="232"/>
      <c r="B155" s="233"/>
      <c r="C155" s="302">
        <f t="shared" ref="C155:C165" si="33">+C154+1</f>
        <v>121</v>
      </c>
      <c r="D155" s="303">
        <f t="shared" ref="D155:D165" si="34">+D154+0.1</f>
        <v>12.2</v>
      </c>
      <c r="E155" s="303">
        <v>14</v>
      </c>
      <c r="F155" s="303">
        <v>6</v>
      </c>
      <c r="G155" s="309" t="s">
        <v>229</v>
      </c>
      <c r="H155" s="305" t="s">
        <v>99</v>
      </c>
      <c r="I155" s="306">
        <v>0</v>
      </c>
      <c r="J155" s="307">
        <v>144952.71000000002</v>
      </c>
      <c r="K155" s="308">
        <f t="shared" si="32"/>
        <v>0</v>
      </c>
      <c r="L155" s="234"/>
      <c r="M155" s="232"/>
    </row>
    <row r="156" spans="1:13" ht="34.200000000000003" customHeight="1">
      <c r="A156" s="232"/>
      <c r="B156" s="233"/>
      <c r="C156" s="302">
        <f t="shared" si="33"/>
        <v>122</v>
      </c>
      <c r="D156" s="303">
        <f t="shared" si="34"/>
        <v>12.299999999999999</v>
      </c>
      <c r="E156" s="303">
        <v>14</v>
      </c>
      <c r="F156" s="303">
        <v>27</v>
      </c>
      <c r="G156" s="309" t="s">
        <v>230</v>
      </c>
      <c r="H156" s="305" t="s">
        <v>114</v>
      </c>
      <c r="I156" s="306">
        <v>0</v>
      </c>
      <c r="J156" s="307">
        <v>24442.74</v>
      </c>
      <c r="K156" s="308">
        <f t="shared" si="32"/>
        <v>0</v>
      </c>
      <c r="L156" s="234"/>
      <c r="M156" s="232"/>
    </row>
    <row r="157" spans="1:13" ht="30" customHeight="1">
      <c r="A157" s="232"/>
      <c r="B157" s="233"/>
      <c r="C157" s="302">
        <f t="shared" si="33"/>
        <v>123</v>
      </c>
      <c r="D157" s="303">
        <f t="shared" si="34"/>
        <v>12.399999999999999</v>
      </c>
      <c r="E157" s="303" t="s">
        <v>110</v>
      </c>
      <c r="F157" s="303"/>
      <c r="G157" s="309" t="s">
        <v>231</v>
      </c>
      <c r="H157" s="305" t="s">
        <v>102</v>
      </c>
      <c r="I157" s="306">
        <v>9</v>
      </c>
      <c r="J157" s="307">
        <v>101101.28</v>
      </c>
      <c r="K157" s="308">
        <f t="shared" si="32"/>
        <v>909912</v>
      </c>
      <c r="L157" s="234"/>
      <c r="M157" s="232"/>
    </row>
    <row r="158" spans="1:13" ht="30" customHeight="1">
      <c r="A158" s="232"/>
      <c r="B158" s="233"/>
      <c r="C158" s="302">
        <f t="shared" si="33"/>
        <v>124</v>
      </c>
      <c r="D158" s="303">
        <f t="shared" si="34"/>
        <v>12.499999999999998</v>
      </c>
      <c r="E158" s="303" t="s">
        <v>110</v>
      </c>
      <c r="F158" s="303"/>
      <c r="G158" s="309" t="s">
        <v>232</v>
      </c>
      <c r="H158" s="305" t="s">
        <v>102</v>
      </c>
      <c r="I158" s="306">
        <v>9</v>
      </c>
      <c r="J158" s="307">
        <v>167093.22</v>
      </c>
      <c r="K158" s="308">
        <f t="shared" si="32"/>
        <v>1503840</v>
      </c>
      <c r="L158" s="234"/>
      <c r="M158" s="232"/>
    </row>
    <row r="159" spans="1:13" ht="40.200000000000003" customHeight="1">
      <c r="A159" s="232"/>
      <c r="B159" s="233"/>
      <c r="C159" s="302">
        <f t="shared" si="33"/>
        <v>125</v>
      </c>
      <c r="D159" s="303">
        <f t="shared" si="34"/>
        <v>12.599999999999998</v>
      </c>
      <c r="E159" s="303" t="s">
        <v>110</v>
      </c>
      <c r="F159" s="303"/>
      <c r="G159" s="309" t="s">
        <v>233</v>
      </c>
      <c r="H159" s="305" t="s">
        <v>102</v>
      </c>
      <c r="I159" s="306">
        <v>9</v>
      </c>
      <c r="J159" s="307">
        <v>133577.22</v>
      </c>
      <c r="K159" s="308">
        <f t="shared" si="32"/>
        <v>1202196</v>
      </c>
      <c r="L159" s="234"/>
      <c r="M159" s="232"/>
    </row>
    <row r="160" spans="1:13" ht="30" customHeight="1">
      <c r="A160" s="232"/>
      <c r="B160" s="233"/>
      <c r="C160" s="302">
        <f t="shared" si="33"/>
        <v>126</v>
      </c>
      <c r="D160" s="303">
        <f t="shared" si="34"/>
        <v>12.699999999999998</v>
      </c>
      <c r="E160" s="303">
        <v>14</v>
      </c>
      <c r="F160" s="303">
        <v>33</v>
      </c>
      <c r="G160" s="309" t="s">
        <v>234</v>
      </c>
      <c r="H160" s="305" t="s">
        <v>102</v>
      </c>
      <c r="I160" s="306">
        <v>37</v>
      </c>
      <c r="J160" s="307">
        <v>30450.350000000002</v>
      </c>
      <c r="K160" s="308">
        <f t="shared" si="32"/>
        <v>1126664</v>
      </c>
      <c r="L160" s="234"/>
      <c r="M160" s="232"/>
    </row>
    <row r="161" spans="1:13" ht="34.200000000000003" customHeight="1">
      <c r="A161" s="232"/>
      <c r="B161" s="233"/>
      <c r="C161" s="302">
        <f t="shared" si="33"/>
        <v>127</v>
      </c>
      <c r="D161" s="303">
        <f t="shared" si="34"/>
        <v>12.799999999999997</v>
      </c>
      <c r="E161" s="303" t="s">
        <v>110</v>
      </c>
      <c r="F161" s="303"/>
      <c r="G161" s="309" t="s">
        <v>235</v>
      </c>
      <c r="H161" s="305" t="s">
        <v>99</v>
      </c>
      <c r="I161" s="306">
        <v>0</v>
      </c>
      <c r="J161" s="307">
        <v>408038.68</v>
      </c>
      <c r="K161" s="308">
        <f t="shared" si="32"/>
        <v>0</v>
      </c>
      <c r="L161" s="234"/>
      <c r="M161" s="232"/>
    </row>
    <row r="162" spans="1:13" ht="33" customHeight="1">
      <c r="A162" s="232"/>
      <c r="B162" s="233"/>
      <c r="C162" s="302">
        <f t="shared" si="33"/>
        <v>128</v>
      </c>
      <c r="D162" s="303">
        <f t="shared" si="34"/>
        <v>12.899999999999997</v>
      </c>
      <c r="E162" s="303" t="s">
        <v>110</v>
      </c>
      <c r="F162" s="303"/>
      <c r="G162" s="309" t="s">
        <v>236</v>
      </c>
      <c r="H162" s="305" t="s">
        <v>99</v>
      </c>
      <c r="I162" s="306">
        <v>0</v>
      </c>
      <c r="J162" s="307">
        <v>431813.76</v>
      </c>
      <c r="K162" s="308">
        <f t="shared" si="32"/>
        <v>0</v>
      </c>
      <c r="L162" s="234"/>
      <c r="M162" s="232"/>
    </row>
    <row r="163" spans="1:13" ht="33" customHeight="1">
      <c r="A163" s="232"/>
      <c r="B163" s="233"/>
      <c r="C163" s="302">
        <f t="shared" si="33"/>
        <v>129</v>
      </c>
      <c r="D163" s="303">
        <f t="shared" si="34"/>
        <v>12.999999999999996</v>
      </c>
      <c r="E163" s="303" t="s">
        <v>110</v>
      </c>
      <c r="F163" s="303"/>
      <c r="G163" s="309" t="s">
        <v>237</v>
      </c>
      <c r="H163" s="305" t="s">
        <v>99</v>
      </c>
      <c r="I163" s="306">
        <v>357.68</v>
      </c>
      <c r="J163" s="307">
        <v>135802.31</v>
      </c>
      <c r="K163" s="308">
        <f t="shared" si="32"/>
        <v>48573772</v>
      </c>
      <c r="L163" s="234"/>
      <c r="M163" s="232"/>
    </row>
    <row r="164" spans="1:13" ht="33" customHeight="1">
      <c r="A164" s="232"/>
      <c r="B164" s="233"/>
      <c r="C164" s="302">
        <f t="shared" si="33"/>
        <v>130</v>
      </c>
      <c r="D164" s="303">
        <f t="shared" si="34"/>
        <v>13.099999999999996</v>
      </c>
      <c r="E164" s="303" t="s">
        <v>110</v>
      </c>
      <c r="F164" s="303"/>
      <c r="G164" s="309" t="s">
        <v>238</v>
      </c>
      <c r="H164" s="305" t="s">
        <v>99</v>
      </c>
      <c r="I164" s="306">
        <v>411.75120000000004</v>
      </c>
      <c r="J164" s="307">
        <v>52134.670000000006</v>
      </c>
      <c r="K164" s="308">
        <f t="shared" si="32"/>
        <v>21466514</v>
      </c>
      <c r="L164" s="234"/>
      <c r="M164" s="232"/>
    </row>
    <row r="165" spans="1:13" ht="30" customHeight="1">
      <c r="A165" s="232"/>
      <c r="B165" s="233"/>
      <c r="C165" s="302">
        <f t="shared" si="33"/>
        <v>131</v>
      </c>
      <c r="D165" s="303">
        <f t="shared" si="34"/>
        <v>13.199999999999996</v>
      </c>
      <c r="E165" s="303" t="s">
        <v>110</v>
      </c>
      <c r="F165" s="303"/>
      <c r="G165" s="309" t="s">
        <v>239</v>
      </c>
      <c r="H165" s="305" t="s">
        <v>99</v>
      </c>
      <c r="I165" s="306">
        <v>0</v>
      </c>
      <c r="J165" s="307">
        <v>215260.5</v>
      </c>
      <c r="K165" s="308">
        <f t="shared" si="32"/>
        <v>0</v>
      </c>
      <c r="L165" s="234"/>
      <c r="M165" s="232"/>
    </row>
    <row r="166" spans="1:13" ht="46.2" customHeight="1" thickBot="1">
      <c r="A166" s="232"/>
      <c r="B166" s="233"/>
      <c r="C166" s="246" t="s">
        <v>14</v>
      </c>
      <c r="D166" s="260"/>
      <c r="E166" s="260"/>
      <c r="F166" s="260"/>
      <c r="G166" s="261"/>
      <c r="H166" s="262"/>
      <c r="I166" s="245"/>
      <c r="J166" s="249"/>
      <c r="K166" s="250">
        <f>SUM(K153:K165)</f>
        <v>253814822</v>
      </c>
      <c r="L166" s="234"/>
      <c r="M166" s="232"/>
    </row>
    <row r="167" spans="1:13" ht="30" customHeight="1" thickBot="1">
      <c r="A167" s="232"/>
      <c r="B167" s="233"/>
      <c r="C167" s="242"/>
      <c r="D167" s="334">
        <v>13</v>
      </c>
      <c r="E167" s="243"/>
      <c r="F167" s="243"/>
      <c r="G167" s="243" t="s">
        <v>327</v>
      </c>
      <c r="H167" s="243"/>
      <c r="I167" s="243"/>
      <c r="J167" s="243"/>
      <c r="K167" s="244"/>
      <c r="L167" s="234"/>
      <c r="M167" s="232"/>
    </row>
    <row r="168" spans="1:13" ht="30" customHeight="1">
      <c r="A168" s="232"/>
      <c r="B168" s="233"/>
      <c r="C168" s="302">
        <f>+C165+1</f>
        <v>132</v>
      </c>
      <c r="D168" s="303">
        <v>13.1</v>
      </c>
      <c r="E168" s="303">
        <v>15</v>
      </c>
      <c r="F168" s="303">
        <v>1</v>
      </c>
      <c r="G168" s="309" t="s">
        <v>240</v>
      </c>
      <c r="H168" s="305" t="s">
        <v>99</v>
      </c>
      <c r="I168" s="306">
        <v>1220.02</v>
      </c>
      <c r="J168" s="307">
        <v>112448.84000000001</v>
      </c>
      <c r="K168" s="308">
        <f t="shared" ref="K168" si="35">+EVEN((J168*I168))</f>
        <v>137189834</v>
      </c>
      <c r="L168" s="234"/>
      <c r="M168" s="232"/>
    </row>
    <row r="169" spans="1:13" ht="46.2" customHeight="1" thickBot="1">
      <c r="A169" s="232"/>
      <c r="B169" s="233"/>
      <c r="C169" s="246" t="s">
        <v>14</v>
      </c>
      <c r="D169" s="260"/>
      <c r="E169" s="260"/>
      <c r="F169" s="260"/>
      <c r="G169" s="261"/>
      <c r="H169" s="262"/>
      <c r="I169" s="245"/>
      <c r="J169" s="249"/>
      <c r="K169" s="250">
        <f>SUM(K168:K168)</f>
        <v>137189834</v>
      </c>
      <c r="L169" s="234"/>
      <c r="M169" s="232"/>
    </row>
    <row r="170" spans="1:13" ht="30" customHeight="1" thickBot="1">
      <c r="A170" s="232"/>
      <c r="B170" s="233"/>
      <c r="C170" s="242"/>
      <c r="D170" s="334">
        <v>13</v>
      </c>
      <c r="E170" s="243"/>
      <c r="F170" s="243"/>
      <c r="G170" s="243" t="s">
        <v>328</v>
      </c>
      <c r="H170" s="243"/>
      <c r="I170" s="243"/>
      <c r="J170" s="243"/>
      <c r="K170" s="244"/>
      <c r="L170" s="234"/>
      <c r="M170" s="232"/>
    </row>
    <row r="171" spans="1:13" ht="30" customHeight="1">
      <c r="A171" s="232"/>
      <c r="B171" s="233"/>
      <c r="C171" s="302">
        <f>+C168+1</f>
        <v>133</v>
      </c>
      <c r="D171" s="303">
        <v>13</v>
      </c>
      <c r="E171" s="303">
        <v>17</v>
      </c>
      <c r="F171" s="303">
        <v>1</v>
      </c>
      <c r="G171" s="309" t="s">
        <v>241</v>
      </c>
      <c r="H171" s="305" t="s">
        <v>242</v>
      </c>
      <c r="I171" s="306">
        <v>25</v>
      </c>
      <c r="J171" s="307">
        <v>568505.84000000008</v>
      </c>
      <c r="K171" s="308">
        <f t="shared" ref="K171:K175" si="36">+EVEN((J171*I171))</f>
        <v>14212648</v>
      </c>
      <c r="L171" s="234"/>
      <c r="M171" s="232"/>
    </row>
    <row r="172" spans="1:13" ht="30" customHeight="1">
      <c r="A172" s="232"/>
      <c r="B172" s="233"/>
      <c r="C172" s="302">
        <f>+C171+1</f>
        <v>134</v>
      </c>
      <c r="D172" s="303">
        <f>+D171+0.1</f>
        <v>13.1</v>
      </c>
      <c r="E172" s="303">
        <v>17</v>
      </c>
      <c r="F172" s="303">
        <v>4</v>
      </c>
      <c r="G172" s="309" t="s">
        <v>243</v>
      </c>
      <c r="H172" s="305" t="s">
        <v>242</v>
      </c>
      <c r="I172" s="306">
        <v>25</v>
      </c>
      <c r="J172" s="307">
        <v>281989.26</v>
      </c>
      <c r="K172" s="308">
        <f t="shared" si="36"/>
        <v>7049732</v>
      </c>
      <c r="L172" s="234"/>
      <c r="M172" s="232"/>
    </row>
    <row r="173" spans="1:13" ht="30" customHeight="1">
      <c r="A173" s="232"/>
      <c r="B173" s="233"/>
      <c r="C173" s="302">
        <f t="shared" ref="C173:C175" si="37">+C172+1</f>
        <v>135</v>
      </c>
      <c r="D173" s="303">
        <f t="shared" ref="D173:D175" si="38">+D172+0.1</f>
        <v>13.2</v>
      </c>
      <c r="E173" s="303">
        <v>17</v>
      </c>
      <c r="F173" s="303">
        <v>7</v>
      </c>
      <c r="G173" s="309" t="s">
        <v>244</v>
      </c>
      <c r="H173" s="305" t="s">
        <v>242</v>
      </c>
      <c r="I173" s="306">
        <v>6</v>
      </c>
      <c r="J173" s="307">
        <v>1861374.9000000001</v>
      </c>
      <c r="K173" s="308">
        <f t="shared" si="36"/>
        <v>11168250</v>
      </c>
      <c r="L173" s="234"/>
      <c r="M173" s="232"/>
    </row>
    <row r="174" spans="1:13" ht="30" customHeight="1">
      <c r="A174" s="232"/>
      <c r="B174" s="233"/>
      <c r="C174" s="302">
        <f t="shared" si="37"/>
        <v>136</v>
      </c>
      <c r="D174" s="303">
        <f t="shared" si="38"/>
        <v>13.299999999999999</v>
      </c>
      <c r="E174" s="303">
        <v>17</v>
      </c>
      <c r="F174" s="303">
        <v>1</v>
      </c>
      <c r="G174" s="309" t="s">
        <v>245</v>
      </c>
      <c r="H174" s="305" t="s">
        <v>242</v>
      </c>
      <c r="I174" s="306">
        <v>17</v>
      </c>
      <c r="J174" s="307">
        <v>400193.01</v>
      </c>
      <c r="K174" s="308">
        <f t="shared" si="36"/>
        <v>6803282</v>
      </c>
      <c r="L174" s="234"/>
      <c r="M174" s="232"/>
    </row>
    <row r="175" spans="1:13" ht="30" customHeight="1">
      <c r="A175" s="232"/>
      <c r="B175" s="233"/>
      <c r="C175" s="302">
        <f t="shared" si="37"/>
        <v>137</v>
      </c>
      <c r="D175" s="303">
        <f t="shared" si="38"/>
        <v>13.399999999999999</v>
      </c>
      <c r="E175" s="303">
        <v>17</v>
      </c>
      <c r="F175" s="303">
        <v>13</v>
      </c>
      <c r="G175" s="309" t="s">
        <v>246</v>
      </c>
      <c r="H175" s="305" t="s">
        <v>242</v>
      </c>
      <c r="I175" s="306">
        <v>1</v>
      </c>
      <c r="J175" s="307">
        <v>685388.9</v>
      </c>
      <c r="K175" s="308">
        <f t="shared" si="36"/>
        <v>685390</v>
      </c>
      <c r="L175" s="234"/>
      <c r="M175" s="232"/>
    </row>
    <row r="176" spans="1:13" ht="46.2" customHeight="1" thickBot="1">
      <c r="A176" s="232"/>
      <c r="B176" s="233"/>
      <c r="C176" s="246" t="s">
        <v>14</v>
      </c>
      <c r="D176" s="260"/>
      <c r="E176" s="260"/>
      <c r="F176" s="260"/>
      <c r="G176" s="261"/>
      <c r="H176" s="262"/>
      <c r="I176" s="245"/>
      <c r="J176" s="249"/>
      <c r="K176" s="250">
        <f>SUM(K171:K175)</f>
        <v>39919302</v>
      </c>
      <c r="L176" s="234"/>
      <c r="M176" s="232"/>
    </row>
    <row r="177" spans="1:13" ht="30" customHeight="1" thickBot="1">
      <c r="A177" s="232"/>
      <c r="B177" s="233"/>
      <c r="C177" s="242"/>
      <c r="D177" s="334">
        <v>16</v>
      </c>
      <c r="E177" s="243"/>
      <c r="F177" s="243"/>
      <c r="G177" s="243" t="s">
        <v>329</v>
      </c>
      <c r="H177" s="243"/>
      <c r="I177" s="243"/>
      <c r="J177" s="243"/>
      <c r="K177" s="244"/>
      <c r="L177" s="234"/>
      <c r="M177" s="232"/>
    </row>
    <row r="178" spans="1:13" ht="30" customHeight="1">
      <c r="A178" s="232"/>
      <c r="B178" s="233"/>
      <c r="C178" s="302">
        <f>+C175+1</f>
        <v>138</v>
      </c>
      <c r="D178" s="303">
        <v>16.100000000000001</v>
      </c>
      <c r="E178" s="303" t="s">
        <v>110</v>
      </c>
      <c r="F178" s="303"/>
      <c r="G178" s="309" t="s">
        <v>247</v>
      </c>
      <c r="H178" s="305" t="s">
        <v>99</v>
      </c>
      <c r="I178" s="306">
        <v>9</v>
      </c>
      <c r="J178" s="307">
        <v>137462.15</v>
      </c>
      <c r="K178" s="308">
        <f t="shared" ref="K178:K179" si="39">J178*I178</f>
        <v>1237159.3499999999</v>
      </c>
      <c r="L178" s="234"/>
      <c r="M178" s="232"/>
    </row>
    <row r="179" spans="1:13" ht="30" customHeight="1">
      <c r="A179" s="232"/>
      <c r="B179" s="233"/>
      <c r="C179" s="302">
        <f>+C178+1</f>
        <v>139</v>
      </c>
      <c r="D179" s="303">
        <v>16.2</v>
      </c>
      <c r="E179" s="303" t="s">
        <v>110</v>
      </c>
      <c r="F179" s="303"/>
      <c r="G179" s="309" t="s">
        <v>248</v>
      </c>
      <c r="H179" s="305" t="s">
        <v>112</v>
      </c>
      <c r="I179" s="306">
        <v>4</v>
      </c>
      <c r="J179" s="307">
        <v>893893</v>
      </c>
      <c r="K179" s="308">
        <f t="shared" si="39"/>
        <v>3575572</v>
      </c>
      <c r="L179" s="234"/>
      <c r="M179" s="232"/>
    </row>
    <row r="180" spans="1:13" ht="46.2" customHeight="1" thickBot="1">
      <c r="A180" s="232"/>
      <c r="B180" s="233"/>
      <c r="C180" s="246" t="s">
        <v>14</v>
      </c>
      <c r="D180" s="260"/>
      <c r="E180" s="260"/>
      <c r="F180" s="260"/>
      <c r="G180" s="261"/>
      <c r="H180" s="262"/>
      <c r="I180" s="245"/>
      <c r="J180" s="249"/>
      <c r="K180" s="250">
        <f>SUM(K178:K179)</f>
        <v>4812731.3499999996</v>
      </c>
      <c r="L180" s="234"/>
      <c r="M180" s="232"/>
    </row>
    <row r="181" spans="1:13" ht="30" customHeight="1" thickBot="1">
      <c r="A181" s="232"/>
      <c r="B181" s="233"/>
      <c r="C181" s="242"/>
      <c r="D181" s="334">
        <v>17</v>
      </c>
      <c r="E181" s="243"/>
      <c r="F181" s="243"/>
      <c r="G181" s="243" t="s">
        <v>330</v>
      </c>
      <c r="H181" s="243"/>
      <c r="I181" s="243"/>
      <c r="J181" s="243"/>
      <c r="K181" s="244"/>
      <c r="L181" s="234"/>
      <c r="M181" s="232"/>
    </row>
    <row r="182" spans="1:13" ht="30" customHeight="1">
      <c r="A182" s="232"/>
      <c r="B182" s="233"/>
      <c r="C182" s="302">
        <f>+C179+1</f>
        <v>140</v>
      </c>
      <c r="D182" s="303">
        <v>17.100000000000001</v>
      </c>
      <c r="E182" s="303">
        <v>18</v>
      </c>
      <c r="F182" s="303">
        <v>1</v>
      </c>
      <c r="G182" s="309" t="s">
        <v>249</v>
      </c>
      <c r="H182" s="305" t="s">
        <v>99</v>
      </c>
      <c r="I182" s="306">
        <v>447.4</v>
      </c>
      <c r="J182" s="307">
        <v>17957.66</v>
      </c>
      <c r="K182" s="308">
        <f t="shared" ref="K182:K184" si="40">+EVEN((J182*I182))</f>
        <v>8034258</v>
      </c>
      <c r="L182" s="234"/>
      <c r="M182" s="232"/>
    </row>
    <row r="183" spans="1:13" ht="30" customHeight="1">
      <c r="A183" s="232"/>
      <c r="B183" s="233"/>
      <c r="C183" s="302">
        <f>+C182+1</f>
        <v>141</v>
      </c>
      <c r="D183" s="303">
        <f>+D182+0.1</f>
        <v>17.200000000000003</v>
      </c>
      <c r="E183" s="303">
        <v>18</v>
      </c>
      <c r="F183" s="303">
        <v>16</v>
      </c>
      <c r="G183" s="309" t="s">
        <v>250</v>
      </c>
      <c r="H183" s="305" t="s">
        <v>99</v>
      </c>
      <c r="I183" s="306">
        <v>4535.1812000000018</v>
      </c>
      <c r="J183" s="307">
        <v>33996.130000000005</v>
      </c>
      <c r="K183" s="308">
        <f t="shared" si="40"/>
        <v>154178610</v>
      </c>
      <c r="L183" s="234"/>
      <c r="M183" s="232"/>
    </row>
    <row r="184" spans="1:13" ht="30" customHeight="1">
      <c r="A184" s="232"/>
      <c r="B184" s="233"/>
      <c r="C184" s="302">
        <f>+C183+1</f>
        <v>142</v>
      </c>
      <c r="D184" s="303">
        <f>+D183+0.1</f>
        <v>17.300000000000004</v>
      </c>
      <c r="E184" s="303" t="s">
        <v>110</v>
      </c>
      <c r="F184" s="303"/>
      <c r="G184" s="309" t="s">
        <v>251</v>
      </c>
      <c r="H184" s="305" t="s">
        <v>99</v>
      </c>
      <c r="I184" s="306">
        <v>305.2</v>
      </c>
      <c r="J184" s="307">
        <v>66235.33</v>
      </c>
      <c r="K184" s="308">
        <f t="shared" si="40"/>
        <v>20215024</v>
      </c>
      <c r="L184" s="234"/>
      <c r="M184" s="232"/>
    </row>
    <row r="185" spans="1:13" ht="46.2" customHeight="1" thickBot="1">
      <c r="A185" s="232"/>
      <c r="B185" s="233"/>
      <c r="C185" s="246" t="s">
        <v>14</v>
      </c>
      <c r="D185" s="260"/>
      <c r="E185" s="260"/>
      <c r="F185" s="260"/>
      <c r="G185" s="261"/>
      <c r="H185" s="262"/>
      <c r="I185" s="245"/>
      <c r="J185" s="249"/>
      <c r="K185" s="250">
        <f>SUM(K182:K184)</f>
        <v>182427892</v>
      </c>
      <c r="L185" s="234"/>
      <c r="M185" s="232"/>
    </row>
    <row r="186" spans="1:13" ht="30" customHeight="1" thickBot="1">
      <c r="A186" s="232"/>
      <c r="B186" s="233"/>
      <c r="C186" s="242"/>
      <c r="D186" s="334">
        <v>18</v>
      </c>
      <c r="E186" s="243"/>
      <c r="F186" s="243"/>
      <c r="G186" s="243" t="s">
        <v>331</v>
      </c>
      <c r="H186" s="243"/>
      <c r="I186" s="243"/>
      <c r="J186" s="243"/>
      <c r="K186" s="244"/>
      <c r="L186" s="234"/>
      <c r="M186" s="232"/>
    </row>
    <row r="187" spans="1:13" ht="30" customHeight="1">
      <c r="A187" s="232"/>
      <c r="B187" s="233"/>
      <c r="C187" s="302">
        <f>+C184+1</f>
        <v>143</v>
      </c>
      <c r="D187" s="303">
        <v>18.100000000000001</v>
      </c>
      <c r="E187" s="303">
        <v>12</v>
      </c>
      <c r="F187" s="303">
        <v>1</v>
      </c>
      <c r="G187" s="309" t="s">
        <v>252</v>
      </c>
      <c r="H187" s="305" t="s">
        <v>114</v>
      </c>
      <c r="I187" s="306">
        <v>127.43</v>
      </c>
      <c r="J187" s="307">
        <v>73095.47</v>
      </c>
      <c r="K187" s="308">
        <f t="shared" ref="K187:K189" si="41">+EVEN((J187*I187))</f>
        <v>9314556</v>
      </c>
      <c r="L187" s="234"/>
      <c r="M187" s="232"/>
    </row>
    <row r="188" spans="1:13" ht="30" customHeight="1">
      <c r="A188" s="232"/>
      <c r="B188" s="233"/>
      <c r="C188" s="302">
        <f>+C187+1</f>
        <v>144</v>
      </c>
      <c r="D188" s="303">
        <f>+D187+0.1</f>
        <v>18.200000000000003</v>
      </c>
      <c r="E188" s="303">
        <v>5</v>
      </c>
      <c r="F188" s="303">
        <v>11</v>
      </c>
      <c r="G188" s="309" t="s">
        <v>253</v>
      </c>
      <c r="H188" s="305" t="s">
        <v>99</v>
      </c>
      <c r="I188" s="306">
        <v>0.89999999999999991</v>
      </c>
      <c r="J188" s="307">
        <v>119910.14</v>
      </c>
      <c r="K188" s="308">
        <f t="shared" si="41"/>
        <v>107920</v>
      </c>
      <c r="L188" s="234"/>
      <c r="M188" s="232"/>
    </row>
    <row r="189" spans="1:13" ht="30" customHeight="1">
      <c r="A189" s="232"/>
      <c r="B189" s="233"/>
      <c r="C189" s="302">
        <f>+C188+1</f>
        <v>145</v>
      </c>
      <c r="D189" s="303">
        <f>+D188+0.1</f>
        <v>18.300000000000004</v>
      </c>
      <c r="E189" s="303">
        <v>5</v>
      </c>
      <c r="F189" s="303" t="s">
        <v>347</v>
      </c>
      <c r="G189" s="309" t="s">
        <v>254</v>
      </c>
      <c r="H189" s="305" t="s">
        <v>99</v>
      </c>
      <c r="I189" s="306">
        <v>345.2</v>
      </c>
      <c r="J189" s="307">
        <v>100811.34000000001</v>
      </c>
      <c r="K189" s="308">
        <f t="shared" si="41"/>
        <v>34800076</v>
      </c>
      <c r="L189" s="234"/>
      <c r="M189" s="232"/>
    </row>
    <row r="190" spans="1:13" ht="46.2" customHeight="1" thickBot="1">
      <c r="A190" s="232"/>
      <c r="B190" s="233"/>
      <c r="C190" s="246" t="s">
        <v>14</v>
      </c>
      <c r="D190" s="260"/>
      <c r="E190" s="260"/>
      <c r="F190" s="260"/>
      <c r="G190" s="261"/>
      <c r="H190" s="262"/>
      <c r="I190" s="245"/>
      <c r="J190" s="249"/>
      <c r="K190" s="250">
        <f>SUM(K187:K189)</f>
        <v>44222552</v>
      </c>
      <c r="L190" s="234"/>
      <c r="M190" s="232"/>
    </row>
    <row r="191" spans="1:13" ht="30" customHeight="1" thickBot="1">
      <c r="A191" s="232"/>
      <c r="B191" s="233"/>
      <c r="C191" s="242"/>
      <c r="D191" s="334">
        <v>19</v>
      </c>
      <c r="E191" s="243"/>
      <c r="F191" s="243"/>
      <c r="G191" s="243" t="s">
        <v>332</v>
      </c>
      <c r="H191" s="243"/>
      <c r="I191" s="243"/>
      <c r="J191" s="243"/>
      <c r="K191" s="244"/>
      <c r="L191" s="234"/>
      <c r="M191" s="232"/>
    </row>
    <row r="192" spans="1:13" ht="30" customHeight="1">
      <c r="A192" s="232"/>
      <c r="B192" s="233"/>
      <c r="C192" s="302">
        <f>+C189+1</f>
        <v>146</v>
      </c>
      <c r="D192" s="303">
        <v>19.100000000000001</v>
      </c>
      <c r="E192" s="303" t="s">
        <v>110</v>
      </c>
      <c r="F192" s="303"/>
      <c r="G192" s="309" t="s">
        <v>255</v>
      </c>
      <c r="H192" s="305" t="s">
        <v>256</v>
      </c>
      <c r="I192" s="306">
        <v>1</v>
      </c>
      <c r="J192" s="307">
        <v>740214303.63999999</v>
      </c>
      <c r="K192" s="308">
        <f t="shared" ref="K192" si="42">+EVEN((J192*I192))</f>
        <v>740214304</v>
      </c>
      <c r="L192" s="234"/>
      <c r="M192" s="232"/>
    </row>
    <row r="193" spans="1:13" ht="30" customHeight="1">
      <c r="A193" s="232"/>
      <c r="B193" s="233"/>
      <c r="C193" s="302">
        <f>+C192+1</f>
        <v>147</v>
      </c>
      <c r="D193" s="303">
        <f>+D192+0.1</f>
        <v>19.200000000000003</v>
      </c>
      <c r="E193" s="303" t="s">
        <v>110</v>
      </c>
      <c r="F193" s="303"/>
      <c r="G193" s="309" t="s">
        <v>257</v>
      </c>
      <c r="H193" s="305" t="s">
        <v>256</v>
      </c>
      <c r="I193" s="306">
        <v>1</v>
      </c>
      <c r="J193" s="307">
        <v>749099496.32000005</v>
      </c>
      <c r="K193" s="308">
        <f t="shared" ref="K193" si="43">J193*I193</f>
        <v>749099496.32000005</v>
      </c>
      <c r="L193" s="234"/>
      <c r="M193" s="232"/>
    </row>
    <row r="194" spans="1:13" ht="46.2" customHeight="1" thickBot="1">
      <c r="A194" s="232"/>
      <c r="B194" s="233"/>
      <c r="C194" s="246" t="s">
        <v>14</v>
      </c>
      <c r="D194" s="260"/>
      <c r="E194" s="260"/>
      <c r="F194" s="260"/>
      <c r="G194" s="261"/>
      <c r="H194" s="262"/>
      <c r="I194" s="245"/>
      <c r="J194" s="249"/>
      <c r="K194" s="250">
        <f>SUM(K192:K193)</f>
        <v>1489313800.3200002</v>
      </c>
      <c r="L194" s="234"/>
      <c r="M194" s="232"/>
    </row>
    <row r="195" spans="1:13" ht="30" customHeight="1" thickBot="1">
      <c r="A195" s="232"/>
      <c r="B195" s="233"/>
      <c r="C195" s="242"/>
      <c r="D195" s="334">
        <v>20</v>
      </c>
      <c r="E195" s="243"/>
      <c r="F195" s="243"/>
      <c r="G195" s="243" t="s">
        <v>333</v>
      </c>
      <c r="H195" s="243"/>
      <c r="I195" s="243"/>
      <c r="J195" s="243"/>
      <c r="K195" s="244"/>
      <c r="L195" s="234"/>
      <c r="M195" s="232"/>
    </row>
    <row r="196" spans="1:13" ht="93.6">
      <c r="A196" s="232"/>
      <c r="B196" s="233"/>
      <c r="C196" s="302">
        <f>+C193+1</f>
        <v>148</v>
      </c>
      <c r="D196" s="303">
        <v>20.100000000000001</v>
      </c>
      <c r="E196" s="303" t="s">
        <v>110</v>
      </c>
      <c r="F196" s="303"/>
      <c r="G196" s="309" t="s">
        <v>258</v>
      </c>
      <c r="H196" s="305" t="s">
        <v>256</v>
      </c>
      <c r="I196" s="306">
        <v>1</v>
      </c>
      <c r="J196" s="307">
        <v>116412004.59</v>
      </c>
      <c r="K196" s="308">
        <f t="shared" ref="K196" si="44">+EVEN((J196*I196))</f>
        <v>116412006</v>
      </c>
      <c r="L196" s="234"/>
      <c r="M196" s="232"/>
    </row>
    <row r="197" spans="1:13" ht="46.2" customHeight="1" thickBot="1">
      <c r="A197" s="232"/>
      <c r="B197" s="233"/>
      <c r="C197" s="246" t="s">
        <v>14</v>
      </c>
      <c r="D197" s="260"/>
      <c r="E197" s="260"/>
      <c r="F197" s="260"/>
      <c r="G197" s="261"/>
      <c r="H197" s="262"/>
      <c r="I197" s="245"/>
      <c r="J197" s="249"/>
      <c r="K197" s="250">
        <f>SUM(K196:K196)</f>
        <v>116412006</v>
      </c>
      <c r="L197" s="234"/>
      <c r="M197" s="232"/>
    </row>
    <row r="198" spans="1:13" ht="30" customHeight="1" thickBot="1">
      <c r="A198" s="232"/>
      <c r="B198" s="233"/>
      <c r="C198" s="242"/>
      <c r="D198" s="334">
        <v>21</v>
      </c>
      <c r="E198" s="243"/>
      <c r="F198" s="243"/>
      <c r="G198" s="243" t="s">
        <v>334</v>
      </c>
      <c r="H198" s="243"/>
      <c r="I198" s="243"/>
      <c r="J198" s="243"/>
      <c r="K198" s="244"/>
      <c r="L198" s="234"/>
      <c r="M198" s="232"/>
    </row>
    <row r="199" spans="1:13" ht="30" customHeight="1">
      <c r="A199" s="232"/>
      <c r="B199" s="233"/>
      <c r="C199" s="302">
        <f>+C196+1</f>
        <v>149</v>
      </c>
      <c r="D199" s="303">
        <v>21.1</v>
      </c>
      <c r="E199" s="303">
        <v>12</v>
      </c>
      <c r="F199" s="303">
        <v>1</v>
      </c>
      <c r="G199" s="309" t="s">
        <v>259</v>
      </c>
      <c r="H199" s="305" t="s">
        <v>114</v>
      </c>
      <c r="I199" s="306">
        <v>1</v>
      </c>
      <c r="J199" s="307">
        <v>690723.53</v>
      </c>
      <c r="K199" s="308">
        <f t="shared" ref="K199:K224" si="45">+EVEN((J199*I199))</f>
        <v>690724</v>
      </c>
      <c r="L199" s="234"/>
      <c r="M199" s="232"/>
    </row>
    <row r="200" spans="1:13" ht="30" customHeight="1">
      <c r="A200" s="232"/>
      <c r="B200" s="233"/>
      <c r="C200" s="302">
        <f>+C199+1</f>
        <v>150</v>
      </c>
      <c r="D200" s="303">
        <f>+D199+0.1</f>
        <v>21.200000000000003</v>
      </c>
      <c r="E200" s="303">
        <v>12</v>
      </c>
      <c r="F200" s="303">
        <v>2</v>
      </c>
      <c r="G200" s="309" t="s">
        <v>260</v>
      </c>
      <c r="H200" s="305" t="s">
        <v>112</v>
      </c>
      <c r="I200" s="306">
        <v>16</v>
      </c>
      <c r="J200" s="307">
        <v>109808.79000000001</v>
      </c>
      <c r="K200" s="308">
        <f t="shared" si="45"/>
        <v>1756942</v>
      </c>
      <c r="L200" s="234"/>
      <c r="M200" s="232"/>
    </row>
    <row r="201" spans="1:13" ht="30" customHeight="1">
      <c r="A201" s="232"/>
      <c r="B201" s="233"/>
      <c r="C201" s="302">
        <f>+C200+1</f>
        <v>151</v>
      </c>
      <c r="D201" s="303">
        <f t="shared" ref="D201:D207" si="46">+D200+0.1</f>
        <v>21.300000000000004</v>
      </c>
      <c r="E201" s="303">
        <v>12</v>
      </c>
      <c r="F201" s="303">
        <v>3</v>
      </c>
      <c r="G201" s="309" t="s">
        <v>261</v>
      </c>
      <c r="H201" s="305" t="s">
        <v>112</v>
      </c>
      <c r="I201" s="306">
        <v>80</v>
      </c>
      <c r="J201" s="307">
        <v>128669.52</v>
      </c>
      <c r="K201" s="308">
        <f t="shared" si="45"/>
        <v>10293562</v>
      </c>
      <c r="L201" s="234"/>
      <c r="M201" s="232"/>
    </row>
    <row r="202" spans="1:13" ht="30" customHeight="1">
      <c r="A202" s="232"/>
      <c r="B202" s="233"/>
      <c r="C202" s="302">
        <f t="shared" ref="C202:C224" si="47">+C201+1</f>
        <v>152</v>
      </c>
      <c r="D202" s="303">
        <f t="shared" si="46"/>
        <v>21.400000000000006</v>
      </c>
      <c r="E202" s="303">
        <v>12</v>
      </c>
      <c r="F202" s="303">
        <v>4</v>
      </c>
      <c r="G202" s="309" t="s">
        <v>262</v>
      </c>
      <c r="H202" s="305" t="s">
        <v>112</v>
      </c>
      <c r="I202" s="306">
        <v>6</v>
      </c>
      <c r="J202" s="307">
        <v>144371.5</v>
      </c>
      <c r="K202" s="308">
        <f t="shared" si="45"/>
        <v>866230</v>
      </c>
      <c r="L202" s="234"/>
      <c r="M202" s="232"/>
    </row>
    <row r="203" spans="1:13" ht="30" customHeight="1">
      <c r="A203" s="232"/>
      <c r="B203" s="233"/>
      <c r="C203" s="302">
        <f t="shared" si="47"/>
        <v>153</v>
      </c>
      <c r="D203" s="303">
        <f t="shared" si="46"/>
        <v>21.500000000000007</v>
      </c>
      <c r="E203" s="303">
        <v>12</v>
      </c>
      <c r="F203" s="303">
        <v>5</v>
      </c>
      <c r="G203" s="309" t="s">
        <v>263</v>
      </c>
      <c r="H203" s="305" t="s">
        <v>112</v>
      </c>
      <c r="I203" s="306">
        <v>6</v>
      </c>
      <c r="J203" s="307">
        <v>168352.73</v>
      </c>
      <c r="K203" s="308">
        <f t="shared" si="45"/>
        <v>1010118</v>
      </c>
      <c r="L203" s="234"/>
      <c r="M203" s="232"/>
    </row>
    <row r="204" spans="1:13" ht="30" customHeight="1">
      <c r="A204" s="232"/>
      <c r="B204" s="233"/>
      <c r="C204" s="302">
        <f t="shared" si="47"/>
        <v>154</v>
      </c>
      <c r="D204" s="303">
        <f t="shared" si="46"/>
        <v>21.600000000000009</v>
      </c>
      <c r="E204" s="303">
        <v>12</v>
      </c>
      <c r="F204" s="303">
        <v>6</v>
      </c>
      <c r="G204" s="309" t="s">
        <v>264</v>
      </c>
      <c r="H204" s="305" t="s">
        <v>112</v>
      </c>
      <c r="I204" s="306">
        <v>64</v>
      </c>
      <c r="J204" s="307">
        <v>104039.25</v>
      </c>
      <c r="K204" s="308">
        <f t="shared" si="45"/>
        <v>6658512</v>
      </c>
      <c r="L204" s="234"/>
      <c r="M204" s="232"/>
    </row>
    <row r="205" spans="1:13" ht="30" customHeight="1">
      <c r="A205" s="232"/>
      <c r="B205" s="233"/>
      <c r="C205" s="302">
        <f t="shared" si="47"/>
        <v>155</v>
      </c>
      <c r="D205" s="303">
        <f t="shared" si="46"/>
        <v>21.70000000000001</v>
      </c>
      <c r="E205" s="303">
        <v>12</v>
      </c>
      <c r="F205" s="303">
        <v>8</v>
      </c>
      <c r="G205" s="309" t="s">
        <v>265</v>
      </c>
      <c r="H205" s="305" t="s">
        <v>112</v>
      </c>
      <c r="I205" s="306">
        <v>4</v>
      </c>
      <c r="J205" s="307">
        <v>279971.65000000002</v>
      </c>
      <c r="K205" s="308">
        <f t="shared" si="45"/>
        <v>1119888</v>
      </c>
      <c r="L205" s="234"/>
      <c r="M205" s="232"/>
    </row>
    <row r="206" spans="1:13" ht="30" customHeight="1">
      <c r="A206" s="232"/>
      <c r="B206" s="233"/>
      <c r="C206" s="302">
        <f t="shared" si="47"/>
        <v>156</v>
      </c>
      <c r="D206" s="303">
        <f t="shared" si="46"/>
        <v>21.800000000000011</v>
      </c>
      <c r="E206" s="303">
        <v>12</v>
      </c>
      <c r="F206" s="303">
        <v>9</v>
      </c>
      <c r="G206" s="309" t="s">
        <v>266</v>
      </c>
      <c r="H206" s="305" t="s">
        <v>112</v>
      </c>
      <c r="I206" s="306">
        <v>20</v>
      </c>
      <c r="J206" s="307">
        <v>106255.03</v>
      </c>
      <c r="K206" s="308">
        <f t="shared" si="45"/>
        <v>2125102</v>
      </c>
      <c r="L206" s="234"/>
      <c r="M206" s="232"/>
    </row>
    <row r="207" spans="1:13" ht="30" customHeight="1">
      <c r="A207" s="232"/>
      <c r="B207" s="233"/>
      <c r="C207" s="302">
        <f t="shared" si="47"/>
        <v>157</v>
      </c>
      <c r="D207" s="303">
        <f t="shared" si="46"/>
        <v>21.900000000000013</v>
      </c>
      <c r="E207" s="303">
        <v>12</v>
      </c>
      <c r="F207" s="303">
        <v>10</v>
      </c>
      <c r="G207" s="309" t="s">
        <v>267</v>
      </c>
      <c r="H207" s="305" t="s">
        <v>112</v>
      </c>
      <c r="I207" s="306">
        <v>8</v>
      </c>
      <c r="J207" s="307">
        <v>242048.03</v>
      </c>
      <c r="K207" s="308">
        <f t="shared" si="45"/>
        <v>1936386</v>
      </c>
      <c r="L207" s="234"/>
      <c r="M207" s="232"/>
    </row>
    <row r="208" spans="1:13" ht="30" customHeight="1">
      <c r="A208" s="232"/>
      <c r="B208" s="233"/>
      <c r="C208" s="302">
        <f t="shared" si="47"/>
        <v>158</v>
      </c>
      <c r="D208" s="333">
        <v>21.1</v>
      </c>
      <c r="E208" s="303">
        <v>12</v>
      </c>
      <c r="F208" s="303">
        <v>11</v>
      </c>
      <c r="G208" s="309" t="s">
        <v>268</v>
      </c>
      <c r="H208" s="305" t="s">
        <v>112</v>
      </c>
      <c r="I208" s="306">
        <v>38</v>
      </c>
      <c r="J208" s="307">
        <v>146302.66</v>
      </c>
      <c r="K208" s="308">
        <f t="shared" si="45"/>
        <v>5559502</v>
      </c>
      <c r="L208" s="234"/>
      <c r="M208" s="232"/>
    </row>
    <row r="209" spans="1:13" ht="30" customHeight="1">
      <c r="A209" s="232"/>
      <c r="B209" s="233"/>
      <c r="C209" s="302">
        <f t="shared" si="47"/>
        <v>159</v>
      </c>
      <c r="D209" s="333">
        <f>+D208+0.01</f>
        <v>21.110000000000003</v>
      </c>
      <c r="E209" s="303">
        <v>12</v>
      </c>
      <c r="F209" s="303">
        <v>12</v>
      </c>
      <c r="G209" s="309" t="s">
        <v>269</v>
      </c>
      <c r="H209" s="305" t="s">
        <v>112</v>
      </c>
      <c r="I209" s="306">
        <v>4</v>
      </c>
      <c r="J209" s="307">
        <v>86656.150000000009</v>
      </c>
      <c r="K209" s="308">
        <f t="shared" si="45"/>
        <v>346626</v>
      </c>
      <c r="L209" s="234"/>
      <c r="M209" s="232"/>
    </row>
    <row r="210" spans="1:13" ht="30" customHeight="1">
      <c r="A210" s="232"/>
      <c r="B210" s="233"/>
      <c r="C210" s="302">
        <f t="shared" si="47"/>
        <v>160</v>
      </c>
      <c r="D210" s="333">
        <f t="shared" ref="D210:D224" si="48">+D209+0.01</f>
        <v>21.120000000000005</v>
      </c>
      <c r="E210" s="303">
        <v>12</v>
      </c>
      <c r="F210" s="303">
        <v>14</v>
      </c>
      <c r="G210" s="309" t="s">
        <v>270</v>
      </c>
      <c r="H210" s="305" t="s">
        <v>112</v>
      </c>
      <c r="I210" s="306">
        <v>5</v>
      </c>
      <c r="J210" s="307">
        <v>797537.16</v>
      </c>
      <c r="K210" s="308">
        <f t="shared" si="45"/>
        <v>3987686</v>
      </c>
      <c r="L210" s="234"/>
      <c r="M210" s="232"/>
    </row>
    <row r="211" spans="1:13" ht="30" customHeight="1">
      <c r="A211" s="232"/>
      <c r="B211" s="233"/>
      <c r="C211" s="302">
        <f t="shared" si="47"/>
        <v>161</v>
      </c>
      <c r="D211" s="333">
        <f t="shared" si="48"/>
        <v>21.130000000000006</v>
      </c>
      <c r="E211" s="303">
        <v>12</v>
      </c>
      <c r="F211" s="303">
        <v>15</v>
      </c>
      <c r="G211" s="309" t="s">
        <v>271</v>
      </c>
      <c r="H211" s="305" t="s">
        <v>112</v>
      </c>
      <c r="I211" s="306">
        <v>4</v>
      </c>
      <c r="J211" s="307">
        <v>1054261.74</v>
      </c>
      <c r="K211" s="308">
        <f t="shared" si="45"/>
        <v>4217048</v>
      </c>
      <c r="L211" s="234"/>
      <c r="M211" s="232"/>
    </row>
    <row r="212" spans="1:13" ht="30" customHeight="1">
      <c r="A212" s="232"/>
      <c r="B212" s="233"/>
      <c r="C212" s="302">
        <f t="shared" si="47"/>
        <v>162</v>
      </c>
      <c r="D212" s="333">
        <f t="shared" si="48"/>
        <v>21.140000000000008</v>
      </c>
      <c r="E212" s="303">
        <v>12</v>
      </c>
      <c r="F212" s="303">
        <v>17</v>
      </c>
      <c r="G212" s="309" t="s">
        <v>272</v>
      </c>
      <c r="H212" s="305" t="s">
        <v>114</v>
      </c>
      <c r="I212" s="306">
        <v>1440</v>
      </c>
      <c r="J212" s="307">
        <v>9078.58</v>
      </c>
      <c r="K212" s="308">
        <f t="shared" si="45"/>
        <v>13073156</v>
      </c>
      <c r="L212" s="234"/>
      <c r="M212" s="232"/>
    </row>
    <row r="213" spans="1:13" ht="30" customHeight="1">
      <c r="A213" s="232"/>
      <c r="B213" s="233"/>
      <c r="C213" s="302">
        <f t="shared" si="47"/>
        <v>163</v>
      </c>
      <c r="D213" s="333">
        <f t="shared" si="48"/>
        <v>21.150000000000009</v>
      </c>
      <c r="E213" s="303">
        <v>12</v>
      </c>
      <c r="F213" s="303">
        <v>18</v>
      </c>
      <c r="G213" s="309" t="s">
        <v>273</v>
      </c>
      <c r="H213" s="305" t="s">
        <v>114</v>
      </c>
      <c r="I213" s="306">
        <v>552</v>
      </c>
      <c r="J213" s="307">
        <v>13983.62</v>
      </c>
      <c r="K213" s="308">
        <f t="shared" si="45"/>
        <v>7718960</v>
      </c>
      <c r="L213" s="234"/>
      <c r="M213" s="232"/>
    </row>
    <row r="214" spans="1:13" ht="30" customHeight="1">
      <c r="A214" s="232"/>
      <c r="B214" s="233"/>
      <c r="C214" s="302">
        <f t="shared" si="47"/>
        <v>164</v>
      </c>
      <c r="D214" s="333">
        <f t="shared" si="48"/>
        <v>21.160000000000011</v>
      </c>
      <c r="E214" s="303">
        <v>12</v>
      </c>
      <c r="F214" s="303">
        <v>19</v>
      </c>
      <c r="G214" s="309" t="s">
        <v>274</v>
      </c>
      <c r="H214" s="305" t="s">
        <v>114</v>
      </c>
      <c r="I214" s="306">
        <v>245</v>
      </c>
      <c r="J214" s="307">
        <v>25061.190000000002</v>
      </c>
      <c r="K214" s="308">
        <f t="shared" si="45"/>
        <v>6139992</v>
      </c>
      <c r="L214" s="234"/>
      <c r="M214" s="232"/>
    </row>
    <row r="215" spans="1:13" ht="30" customHeight="1">
      <c r="A215" s="232"/>
      <c r="B215" s="233"/>
      <c r="C215" s="302">
        <f t="shared" si="47"/>
        <v>165</v>
      </c>
      <c r="D215" s="333">
        <f t="shared" si="48"/>
        <v>21.170000000000012</v>
      </c>
      <c r="E215" s="303">
        <v>12</v>
      </c>
      <c r="F215" s="303">
        <v>20</v>
      </c>
      <c r="G215" s="309" t="s">
        <v>275</v>
      </c>
      <c r="H215" s="305" t="s">
        <v>112</v>
      </c>
      <c r="I215" s="306">
        <v>94</v>
      </c>
      <c r="J215" s="307">
        <v>520752.19</v>
      </c>
      <c r="K215" s="308">
        <f t="shared" si="45"/>
        <v>48950706</v>
      </c>
      <c r="L215" s="234"/>
      <c r="M215" s="232"/>
    </row>
    <row r="216" spans="1:13" ht="30" customHeight="1">
      <c r="A216" s="232"/>
      <c r="B216" s="233"/>
      <c r="C216" s="302">
        <f t="shared" si="47"/>
        <v>166</v>
      </c>
      <c r="D216" s="333">
        <f t="shared" si="48"/>
        <v>21.180000000000014</v>
      </c>
      <c r="E216" s="303">
        <v>12</v>
      </c>
      <c r="F216" s="303">
        <v>21</v>
      </c>
      <c r="G216" s="309" t="s">
        <v>276</v>
      </c>
      <c r="H216" s="305" t="s">
        <v>112</v>
      </c>
      <c r="I216" s="306">
        <v>32</v>
      </c>
      <c r="J216" s="307">
        <v>149892.33000000002</v>
      </c>
      <c r="K216" s="308">
        <f t="shared" si="45"/>
        <v>4796556</v>
      </c>
      <c r="L216" s="234"/>
      <c r="M216" s="232"/>
    </row>
    <row r="217" spans="1:13" ht="30" customHeight="1">
      <c r="A217" s="232"/>
      <c r="B217" s="233"/>
      <c r="C217" s="302">
        <f t="shared" si="47"/>
        <v>167</v>
      </c>
      <c r="D217" s="333">
        <f>+D216+0.01</f>
        <v>21.190000000000015</v>
      </c>
      <c r="E217" s="303">
        <v>12</v>
      </c>
      <c r="F217" s="303">
        <v>22</v>
      </c>
      <c r="G217" s="309" t="s">
        <v>277</v>
      </c>
      <c r="H217" s="305" t="s">
        <v>112</v>
      </c>
      <c r="I217" s="306">
        <v>64</v>
      </c>
      <c r="J217" s="307">
        <v>198257.78</v>
      </c>
      <c r="K217" s="308">
        <f t="shared" si="45"/>
        <v>12688498</v>
      </c>
      <c r="L217" s="234"/>
      <c r="M217" s="232"/>
    </row>
    <row r="218" spans="1:13" ht="30" customHeight="1">
      <c r="A218" s="232"/>
      <c r="B218" s="233"/>
      <c r="C218" s="302">
        <f t="shared" si="47"/>
        <v>168</v>
      </c>
      <c r="D218" s="333">
        <f t="shared" si="48"/>
        <v>21.200000000000017</v>
      </c>
      <c r="E218" s="303">
        <v>12</v>
      </c>
      <c r="F218" s="303">
        <v>24</v>
      </c>
      <c r="G218" s="309" t="s">
        <v>278</v>
      </c>
      <c r="H218" s="305" t="s">
        <v>112</v>
      </c>
      <c r="I218" s="306">
        <v>2</v>
      </c>
      <c r="J218" s="307">
        <v>2709962.7800000003</v>
      </c>
      <c r="K218" s="308">
        <f t="shared" si="45"/>
        <v>5419926</v>
      </c>
      <c r="L218" s="234"/>
      <c r="M218" s="232"/>
    </row>
    <row r="219" spans="1:13" ht="30" customHeight="1">
      <c r="A219" s="232"/>
      <c r="B219" s="233"/>
      <c r="C219" s="302">
        <f t="shared" si="47"/>
        <v>169</v>
      </c>
      <c r="D219" s="333">
        <f t="shared" si="48"/>
        <v>21.210000000000019</v>
      </c>
      <c r="E219" s="303">
        <v>12</v>
      </c>
      <c r="F219" s="303">
        <v>25</v>
      </c>
      <c r="G219" s="309" t="s">
        <v>279</v>
      </c>
      <c r="H219" s="305" t="s">
        <v>112</v>
      </c>
      <c r="I219" s="306">
        <v>2</v>
      </c>
      <c r="J219" s="307">
        <v>2005769.01</v>
      </c>
      <c r="K219" s="308">
        <f t="shared" si="45"/>
        <v>4011540</v>
      </c>
      <c r="L219" s="234"/>
      <c r="M219" s="232"/>
    </row>
    <row r="220" spans="1:13" ht="30" customHeight="1">
      <c r="A220" s="232"/>
      <c r="B220" s="233"/>
      <c r="C220" s="302">
        <f t="shared" si="47"/>
        <v>170</v>
      </c>
      <c r="D220" s="333">
        <f t="shared" si="48"/>
        <v>21.22000000000002</v>
      </c>
      <c r="E220" s="303">
        <v>12</v>
      </c>
      <c r="F220" s="303">
        <v>26</v>
      </c>
      <c r="G220" s="309" t="s">
        <v>280</v>
      </c>
      <c r="H220" s="305" t="s">
        <v>112</v>
      </c>
      <c r="I220" s="306">
        <v>12</v>
      </c>
      <c r="J220" s="307">
        <v>2372419.42</v>
      </c>
      <c r="K220" s="308">
        <f t="shared" si="45"/>
        <v>28469034</v>
      </c>
      <c r="L220" s="234"/>
      <c r="M220" s="232"/>
    </row>
    <row r="221" spans="1:13" ht="30" customHeight="1">
      <c r="A221" s="232"/>
      <c r="B221" s="233"/>
      <c r="C221" s="302">
        <f t="shared" si="47"/>
        <v>171</v>
      </c>
      <c r="D221" s="333">
        <f t="shared" si="48"/>
        <v>21.230000000000022</v>
      </c>
      <c r="E221" s="303">
        <v>12</v>
      </c>
      <c r="F221" s="303">
        <v>31</v>
      </c>
      <c r="G221" s="309" t="s">
        <v>281</v>
      </c>
      <c r="H221" s="305" t="s">
        <v>112</v>
      </c>
      <c r="I221" s="306">
        <v>80</v>
      </c>
      <c r="J221" s="307">
        <v>2983733.97</v>
      </c>
      <c r="K221" s="308">
        <f t="shared" si="45"/>
        <v>238698718</v>
      </c>
      <c r="L221" s="234"/>
      <c r="M221" s="232"/>
    </row>
    <row r="222" spans="1:13" ht="30" customHeight="1">
      <c r="A222" s="232"/>
      <c r="B222" s="233"/>
      <c r="C222" s="302">
        <f t="shared" si="47"/>
        <v>172</v>
      </c>
      <c r="D222" s="333">
        <f t="shared" si="48"/>
        <v>21.240000000000023</v>
      </c>
      <c r="E222" s="303">
        <v>12</v>
      </c>
      <c r="F222" s="303">
        <v>32</v>
      </c>
      <c r="G222" s="309" t="s">
        <v>282</v>
      </c>
      <c r="H222" s="305" t="s">
        <v>112</v>
      </c>
      <c r="I222" s="306">
        <v>14</v>
      </c>
      <c r="J222" s="307">
        <v>2202023.81</v>
      </c>
      <c r="K222" s="308">
        <f t="shared" si="45"/>
        <v>30828334</v>
      </c>
      <c r="L222" s="234"/>
      <c r="M222" s="232"/>
    </row>
    <row r="223" spans="1:13" ht="30" customHeight="1">
      <c r="A223" s="232"/>
      <c r="B223" s="233"/>
      <c r="C223" s="302">
        <f t="shared" si="47"/>
        <v>173</v>
      </c>
      <c r="D223" s="333">
        <f t="shared" si="48"/>
        <v>21.250000000000025</v>
      </c>
      <c r="E223" s="303" t="s">
        <v>110</v>
      </c>
      <c r="F223" s="303"/>
      <c r="G223" s="309" t="s">
        <v>283</v>
      </c>
      <c r="H223" s="305" t="s">
        <v>112</v>
      </c>
      <c r="I223" s="306">
        <v>1</v>
      </c>
      <c r="J223" s="307">
        <v>105642654.11</v>
      </c>
      <c r="K223" s="308">
        <f t="shared" si="45"/>
        <v>105642656</v>
      </c>
      <c r="L223" s="234"/>
      <c r="M223" s="232"/>
    </row>
    <row r="224" spans="1:13" ht="30" customHeight="1">
      <c r="A224" s="232"/>
      <c r="B224" s="233"/>
      <c r="C224" s="302">
        <f t="shared" si="47"/>
        <v>174</v>
      </c>
      <c r="D224" s="333">
        <f t="shared" si="48"/>
        <v>21.260000000000026</v>
      </c>
      <c r="E224" s="303" t="s">
        <v>110</v>
      </c>
      <c r="F224" s="303"/>
      <c r="G224" s="309" t="s">
        <v>284</v>
      </c>
      <c r="H224" s="305" t="s">
        <v>114</v>
      </c>
      <c r="I224" s="306">
        <v>85</v>
      </c>
      <c r="J224" s="307">
        <v>1012935.9800000001</v>
      </c>
      <c r="K224" s="308">
        <f t="shared" si="45"/>
        <v>86099560</v>
      </c>
      <c r="L224" s="234"/>
      <c r="M224" s="232"/>
    </row>
    <row r="225" spans="1:13" ht="46.2" customHeight="1" thickBot="1">
      <c r="A225" s="232"/>
      <c r="B225" s="233"/>
      <c r="C225" s="246" t="s">
        <v>14</v>
      </c>
      <c r="D225" s="260"/>
      <c r="E225" s="260"/>
      <c r="F225" s="260"/>
      <c r="G225" s="261"/>
      <c r="H225" s="262"/>
      <c r="I225" s="245"/>
      <c r="J225" s="249"/>
      <c r="K225" s="250">
        <f>SUM(K199:K224)</f>
        <v>633105962</v>
      </c>
      <c r="L225" s="234"/>
      <c r="M225" s="232"/>
    </row>
    <row r="226" spans="1:13" ht="30" customHeight="1" thickBot="1">
      <c r="A226" s="232"/>
      <c r="B226" s="233"/>
      <c r="C226" s="242"/>
      <c r="D226" s="334">
        <v>22</v>
      </c>
      <c r="E226" s="243"/>
      <c r="F226" s="243"/>
      <c r="G226" s="243" t="s">
        <v>335</v>
      </c>
      <c r="H226" s="243"/>
      <c r="I226" s="243"/>
      <c r="J226" s="243"/>
      <c r="K226" s="244"/>
      <c r="L226" s="234"/>
      <c r="M226" s="232"/>
    </row>
    <row r="227" spans="1:13" ht="30" customHeight="1">
      <c r="A227" s="232"/>
      <c r="B227" s="233"/>
      <c r="C227" s="302">
        <f>+C224+1</f>
        <v>175</v>
      </c>
      <c r="D227" s="303">
        <v>22.1</v>
      </c>
      <c r="E227" s="303">
        <v>21</v>
      </c>
      <c r="F227" s="303">
        <v>1</v>
      </c>
      <c r="G227" s="309" t="s">
        <v>285</v>
      </c>
      <c r="H227" s="305" t="s">
        <v>102</v>
      </c>
      <c r="I227" s="306">
        <v>24</v>
      </c>
      <c r="J227" s="307">
        <v>409094.7</v>
      </c>
      <c r="K227" s="308">
        <f t="shared" ref="K227:K256" si="49">+EVEN((J227*I227))</f>
        <v>9818274</v>
      </c>
      <c r="L227" s="234"/>
      <c r="M227" s="232"/>
    </row>
    <row r="228" spans="1:13" ht="30" customHeight="1">
      <c r="A228" s="232"/>
      <c r="B228" s="233"/>
      <c r="C228" s="302">
        <f>+C227+1</f>
        <v>176</v>
      </c>
      <c r="D228" s="303">
        <f>+D227+0.1</f>
        <v>22.200000000000003</v>
      </c>
      <c r="E228" s="303">
        <v>21</v>
      </c>
      <c r="F228" s="303">
        <v>4</v>
      </c>
      <c r="G228" s="309" t="s">
        <v>286</v>
      </c>
      <c r="H228" s="305" t="s">
        <v>102</v>
      </c>
      <c r="I228" s="306">
        <v>48</v>
      </c>
      <c r="J228" s="307">
        <v>536123</v>
      </c>
      <c r="K228" s="308">
        <f t="shared" si="49"/>
        <v>25733904</v>
      </c>
      <c r="L228" s="234"/>
      <c r="M228" s="232"/>
    </row>
    <row r="229" spans="1:13" ht="30" customHeight="1">
      <c r="A229" s="232"/>
      <c r="B229" s="233"/>
      <c r="C229" s="302">
        <f>+C228+1</f>
        <v>177</v>
      </c>
      <c r="D229" s="303">
        <f t="shared" ref="D229:D235" si="50">+D228+0.1</f>
        <v>22.300000000000004</v>
      </c>
      <c r="E229" s="303">
        <v>21</v>
      </c>
      <c r="F229" s="303">
        <v>5</v>
      </c>
      <c r="G229" s="309" t="s">
        <v>287</v>
      </c>
      <c r="H229" s="305" t="s">
        <v>102</v>
      </c>
      <c r="I229" s="306">
        <v>36</v>
      </c>
      <c r="J229" s="307">
        <v>103960.78</v>
      </c>
      <c r="K229" s="308">
        <f t="shared" si="49"/>
        <v>3742590</v>
      </c>
      <c r="L229" s="234"/>
      <c r="M229" s="232"/>
    </row>
    <row r="230" spans="1:13" ht="30" customHeight="1">
      <c r="A230" s="232"/>
      <c r="B230" s="233"/>
      <c r="C230" s="302">
        <f t="shared" ref="C230:C246" si="51">+C229+1</f>
        <v>178</v>
      </c>
      <c r="D230" s="303">
        <f t="shared" si="50"/>
        <v>22.400000000000006</v>
      </c>
      <c r="E230" s="303">
        <v>21</v>
      </c>
      <c r="F230" s="303">
        <v>7</v>
      </c>
      <c r="G230" s="309" t="s">
        <v>288</v>
      </c>
      <c r="H230" s="305" t="s">
        <v>102</v>
      </c>
      <c r="I230" s="306">
        <v>6</v>
      </c>
      <c r="J230" s="307">
        <v>2589504.6800000002</v>
      </c>
      <c r="K230" s="308">
        <f t="shared" si="49"/>
        <v>15537030</v>
      </c>
      <c r="L230" s="234"/>
      <c r="M230" s="232"/>
    </row>
    <row r="231" spans="1:13" ht="30" customHeight="1">
      <c r="A231" s="232"/>
      <c r="B231" s="233"/>
      <c r="C231" s="302">
        <f t="shared" si="51"/>
        <v>179</v>
      </c>
      <c r="D231" s="303">
        <f t="shared" si="50"/>
        <v>22.500000000000007</v>
      </c>
      <c r="E231" s="303">
        <v>21</v>
      </c>
      <c r="F231" s="303">
        <v>8</v>
      </c>
      <c r="G231" s="309" t="s">
        <v>289</v>
      </c>
      <c r="H231" s="305" t="s">
        <v>114</v>
      </c>
      <c r="I231" s="306">
        <v>245</v>
      </c>
      <c r="J231" s="307">
        <v>105685.79000000001</v>
      </c>
      <c r="K231" s="308">
        <f t="shared" si="49"/>
        <v>25893020</v>
      </c>
      <c r="L231" s="234"/>
      <c r="M231" s="232"/>
    </row>
    <row r="232" spans="1:13" ht="30" customHeight="1">
      <c r="A232" s="232"/>
      <c r="B232" s="233"/>
      <c r="C232" s="302">
        <f t="shared" si="51"/>
        <v>180</v>
      </c>
      <c r="D232" s="303">
        <f t="shared" si="50"/>
        <v>22.600000000000009</v>
      </c>
      <c r="E232" s="303">
        <v>21</v>
      </c>
      <c r="F232" s="303">
        <v>9</v>
      </c>
      <c r="G232" s="309" t="s">
        <v>290</v>
      </c>
      <c r="H232" s="305" t="s">
        <v>102</v>
      </c>
      <c r="I232" s="306">
        <v>12</v>
      </c>
      <c r="J232" s="307">
        <v>404164.39</v>
      </c>
      <c r="K232" s="308">
        <f t="shared" si="49"/>
        <v>4849974</v>
      </c>
      <c r="L232" s="234"/>
      <c r="M232" s="232"/>
    </row>
    <row r="233" spans="1:13" ht="30" customHeight="1">
      <c r="A233" s="232"/>
      <c r="B233" s="233"/>
      <c r="C233" s="302">
        <f t="shared" si="51"/>
        <v>181</v>
      </c>
      <c r="D233" s="303">
        <f t="shared" si="50"/>
        <v>22.70000000000001</v>
      </c>
      <c r="E233" s="303">
        <v>21</v>
      </c>
      <c r="F233" s="303">
        <v>1</v>
      </c>
      <c r="G233" s="309" t="s">
        <v>291</v>
      </c>
      <c r="H233" s="305" t="s">
        <v>102</v>
      </c>
      <c r="I233" s="306">
        <v>12</v>
      </c>
      <c r="J233" s="307">
        <v>91249.97</v>
      </c>
      <c r="K233" s="308">
        <f t="shared" si="49"/>
        <v>1095000</v>
      </c>
      <c r="L233" s="234"/>
      <c r="M233" s="232"/>
    </row>
    <row r="234" spans="1:13" ht="30" customHeight="1">
      <c r="A234" s="232"/>
      <c r="B234" s="233"/>
      <c r="C234" s="302">
        <f t="shared" si="51"/>
        <v>182</v>
      </c>
      <c r="D234" s="303">
        <f t="shared" si="50"/>
        <v>22.800000000000011</v>
      </c>
      <c r="E234" s="303">
        <v>21</v>
      </c>
      <c r="F234" s="303">
        <v>1</v>
      </c>
      <c r="G234" s="309" t="s">
        <v>292</v>
      </c>
      <c r="H234" s="305" t="s">
        <v>102</v>
      </c>
      <c r="I234" s="306">
        <v>36</v>
      </c>
      <c r="J234" s="307">
        <v>7269.7800000000007</v>
      </c>
      <c r="K234" s="308">
        <f t="shared" si="49"/>
        <v>261714</v>
      </c>
      <c r="L234" s="234"/>
      <c r="M234" s="232"/>
    </row>
    <row r="235" spans="1:13" ht="30" customHeight="1">
      <c r="A235" s="232"/>
      <c r="B235" s="233"/>
      <c r="C235" s="302">
        <f t="shared" si="51"/>
        <v>183</v>
      </c>
      <c r="D235" s="303">
        <f t="shared" si="50"/>
        <v>22.900000000000013</v>
      </c>
      <c r="E235" s="303">
        <v>21</v>
      </c>
      <c r="F235" s="303">
        <v>12</v>
      </c>
      <c r="G235" s="309" t="s">
        <v>293</v>
      </c>
      <c r="H235" s="305" t="s">
        <v>102</v>
      </c>
      <c r="I235" s="306">
        <v>36</v>
      </c>
      <c r="J235" s="307">
        <v>11610.900000000001</v>
      </c>
      <c r="K235" s="308">
        <f t="shared" si="49"/>
        <v>417994</v>
      </c>
      <c r="L235" s="234"/>
      <c r="M235" s="232"/>
    </row>
    <row r="236" spans="1:13" ht="30" customHeight="1">
      <c r="A236" s="232"/>
      <c r="B236" s="233"/>
      <c r="C236" s="302">
        <f t="shared" si="51"/>
        <v>184</v>
      </c>
      <c r="D236" s="333">
        <v>22.1</v>
      </c>
      <c r="E236" s="303">
        <v>21</v>
      </c>
      <c r="F236" s="303">
        <v>14</v>
      </c>
      <c r="G236" s="309" t="s">
        <v>294</v>
      </c>
      <c r="H236" s="305" t="s">
        <v>114</v>
      </c>
      <c r="I236" s="306">
        <v>1985</v>
      </c>
      <c r="J236" s="307">
        <v>53310.39</v>
      </c>
      <c r="K236" s="308">
        <f t="shared" si="49"/>
        <v>105821126</v>
      </c>
      <c r="L236" s="234"/>
      <c r="M236" s="232"/>
    </row>
    <row r="237" spans="1:13" ht="30" customHeight="1">
      <c r="A237" s="232"/>
      <c r="B237" s="233"/>
      <c r="C237" s="302">
        <f t="shared" si="51"/>
        <v>185</v>
      </c>
      <c r="D237" s="333">
        <f>+D236+0.01</f>
        <v>22.110000000000003</v>
      </c>
      <c r="E237" s="303">
        <v>21</v>
      </c>
      <c r="F237" s="303">
        <v>15</v>
      </c>
      <c r="G237" s="309" t="s">
        <v>295</v>
      </c>
      <c r="H237" s="305" t="s">
        <v>114</v>
      </c>
      <c r="I237" s="306">
        <v>320</v>
      </c>
      <c r="J237" s="307">
        <v>68905.97</v>
      </c>
      <c r="K237" s="308">
        <f t="shared" si="49"/>
        <v>22049912</v>
      </c>
      <c r="L237" s="234"/>
      <c r="M237" s="232"/>
    </row>
    <row r="238" spans="1:13" ht="30" customHeight="1">
      <c r="A238" s="232"/>
      <c r="B238" s="233"/>
      <c r="C238" s="302">
        <f t="shared" si="51"/>
        <v>186</v>
      </c>
      <c r="D238" s="333">
        <f t="shared" ref="D238:D244" si="52">+D237+0.01</f>
        <v>22.120000000000005</v>
      </c>
      <c r="E238" s="303">
        <v>21</v>
      </c>
      <c r="F238" s="303">
        <v>16</v>
      </c>
      <c r="G238" s="309" t="s">
        <v>296</v>
      </c>
      <c r="H238" s="305" t="s">
        <v>114</v>
      </c>
      <c r="I238" s="306">
        <v>80</v>
      </c>
      <c r="J238" s="307">
        <v>229015.36000000002</v>
      </c>
      <c r="K238" s="308">
        <f t="shared" si="49"/>
        <v>18321230</v>
      </c>
      <c r="L238" s="234"/>
      <c r="M238" s="232"/>
    </row>
    <row r="239" spans="1:13" ht="30" customHeight="1">
      <c r="A239" s="232"/>
      <c r="B239" s="233"/>
      <c r="C239" s="302">
        <f t="shared" si="51"/>
        <v>187</v>
      </c>
      <c r="D239" s="333">
        <f t="shared" si="52"/>
        <v>22.130000000000006</v>
      </c>
      <c r="E239" s="303">
        <v>21</v>
      </c>
      <c r="F239" s="303">
        <v>17</v>
      </c>
      <c r="G239" s="309" t="s">
        <v>297</v>
      </c>
      <c r="H239" s="305" t="s">
        <v>114</v>
      </c>
      <c r="I239" s="306">
        <v>80</v>
      </c>
      <c r="J239" s="307">
        <v>59972.36</v>
      </c>
      <c r="K239" s="308">
        <f t="shared" si="49"/>
        <v>4797790</v>
      </c>
      <c r="L239" s="234"/>
      <c r="M239" s="232"/>
    </row>
    <row r="240" spans="1:13" ht="30" customHeight="1">
      <c r="A240" s="232"/>
      <c r="B240" s="233"/>
      <c r="C240" s="302">
        <f t="shared" si="51"/>
        <v>188</v>
      </c>
      <c r="D240" s="333">
        <f t="shared" si="52"/>
        <v>22.140000000000008</v>
      </c>
      <c r="E240" s="303">
        <v>21</v>
      </c>
      <c r="F240" s="303">
        <v>18</v>
      </c>
      <c r="G240" s="309" t="s">
        <v>298</v>
      </c>
      <c r="H240" s="305" t="s">
        <v>114</v>
      </c>
      <c r="I240" s="306">
        <v>18</v>
      </c>
      <c r="J240" s="307">
        <v>191759.40000000002</v>
      </c>
      <c r="K240" s="308">
        <f t="shared" si="49"/>
        <v>3451670</v>
      </c>
      <c r="L240" s="234"/>
      <c r="M240" s="232"/>
    </row>
    <row r="241" spans="1:13" ht="30" customHeight="1">
      <c r="A241" s="232"/>
      <c r="B241" s="233"/>
      <c r="C241" s="302">
        <f t="shared" si="51"/>
        <v>189</v>
      </c>
      <c r="D241" s="333">
        <f t="shared" si="52"/>
        <v>22.150000000000009</v>
      </c>
      <c r="E241" s="303">
        <v>21</v>
      </c>
      <c r="F241" s="303">
        <v>19</v>
      </c>
      <c r="G241" s="309" t="s">
        <v>299</v>
      </c>
      <c r="H241" s="305" t="s">
        <v>102</v>
      </c>
      <c r="I241" s="306">
        <v>2</v>
      </c>
      <c r="J241" s="307">
        <v>383601.26</v>
      </c>
      <c r="K241" s="308">
        <f t="shared" si="49"/>
        <v>767204</v>
      </c>
      <c r="L241" s="234"/>
      <c r="M241" s="232"/>
    </row>
    <row r="242" spans="1:13" ht="30" customHeight="1">
      <c r="A242" s="232"/>
      <c r="B242" s="233"/>
      <c r="C242" s="302">
        <f t="shared" si="51"/>
        <v>190</v>
      </c>
      <c r="D242" s="333">
        <f t="shared" si="52"/>
        <v>22.160000000000011</v>
      </c>
      <c r="E242" s="303">
        <v>21</v>
      </c>
      <c r="F242" s="303">
        <v>22</v>
      </c>
      <c r="G242" s="309" t="s">
        <v>300</v>
      </c>
      <c r="H242" s="305" t="s">
        <v>102</v>
      </c>
      <c r="I242" s="306">
        <v>2</v>
      </c>
      <c r="J242" s="307">
        <v>782671.75</v>
      </c>
      <c r="K242" s="308">
        <f t="shared" si="49"/>
        <v>1565344</v>
      </c>
      <c r="L242" s="234"/>
      <c r="M242" s="232"/>
    </row>
    <row r="243" spans="1:13" ht="30" customHeight="1">
      <c r="A243" s="232"/>
      <c r="B243" s="233"/>
      <c r="C243" s="302">
        <f t="shared" si="51"/>
        <v>191</v>
      </c>
      <c r="D243" s="333">
        <f t="shared" si="52"/>
        <v>22.170000000000012</v>
      </c>
      <c r="E243" s="303">
        <v>21</v>
      </c>
      <c r="F243" s="303">
        <v>24</v>
      </c>
      <c r="G243" s="309" t="s">
        <v>301</v>
      </c>
      <c r="H243" s="305" t="s">
        <v>102</v>
      </c>
      <c r="I243" s="306">
        <v>3</v>
      </c>
      <c r="J243" s="307">
        <v>1191308.9300000002</v>
      </c>
      <c r="K243" s="308">
        <f t="shared" si="49"/>
        <v>3573928</v>
      </c>
      <c r="L243" s="234"/>
      <c r="M243" s="232"/>
    </row>
    <row r="244" spans="1:13" ht="30" customHeight="1">
      <c r="A244" s="232"/>
      <c r="B244" s="233"/>
      <c r="C244" s="302">
        <f t="shared" si="51"/>
        <v>192</v>
      </c>
      <c r="D244" s="333">
        <f t="shared" si="52"/>
        <v>22.180000000000014</v>
      </c>
      <c r="E244" s="303">
        <v>21</v>
      </c>
      <c r="F244" s="303">
        <v>26</v>
      </c>
      <c r="G244" s="309" t="s">
        <v>302</v>
      </c>
      <c r="H244" s="305" t="s">
        <v>102</v>
      </c>
      <c r="I244" s="306">
        <v>48</v>
      </c>
      <c r="J244" s="307">
        <v>25216.800000000003</v>
      </c>
      <c r="K244" s="308">
        <f t="shared" si="49"/>
        <v>1210408</v>
      </c>
      <c r="L244" s="234"/>
      <c r="M244" s="232"/>
    </row>
    <row r="245" spans="1:13" ht="30" customHeight="1">
      <c r="A245" s="232"/>
      <c r="B245" s="233"/>
      <c r="C245" s="302">
        <f t="shared" si="51"/>
        <v>193</v>
      </c>
      <c r="D245" s="333">
        <f>+D244+0.01</f>
        <v>22.190000000000015</v>
      </c>
      <c r="E245" s="303">
        <v>21</v>
      </c>
      <c r="F245" s="303">
        <v>27</v>
      </c>
      <c r="G245" s="309" t="s">
        <v>303</v>
      </c>
      <c r="H245" s="305" t="s">
        <v>102</v>
      </c>
      <c r="I245" s="306">
        <v>26</v>
      </c>
      <c r="J245" s="307">
        <v>51036.090000000004</v>
      </c>
      <c r="K245" s="308">
        <f t="shared" si="49"/>
        <v>1326940</v>
      </c>
      <c r="L245" s="234"/>
      <c r="M245" s="232"/>
    </row>
    <row r="246" spans="1:13" ht="30" customHeight="1">
      <c r="A246" s="232"/>
      <c r="B246" s="233"/>
      <c r="C246" s="302">
        <f t="shared" si="51"/>
        <v>194</v>
      </c>
      <c r="D246" s="333">
        <f t="shared" ref="D246:D256" si="53">+D245+0.01</f>
        <v>22.200000000000017</v>
      </c>
      <c r="E246" s="303">
        <v>21</v>
      </c>
      <c r="F246" s="303">
        <v>28</v>
      </c>
      <c r="G246" s="309" t="s">
        <v>304</v>
      </c>
      <c r="H246" s="305" t="s">
        <v>114</v>
      </c>
      <c r="I246" s="306">
        <v>3840</v>
      </c>
      <c r="J246" s="307">
        <v>10041.5</v>
      </c>
      <c r="K246" s="308">
        <f t="shared" si="49"/>
        <v>38559360</v>
      </c>
      <c r="L246" s="234"/>
      <c r="M246" s="232"/>
    </row>
    <row r="247" spans="1:13" ht="30" customHeight="1">
      <c r="A247" s="232"/>
      <c r="B247" s="233"/>
      <c r="C247" s="316">
        <v>196</v>
      </c>
      <c r="D247" s="333">
        <f t="shared" si="53"/>
        <v>22.210000000000019</v>
      </c>
      <c r="E247" s="303">
        <v>21</v>
      </c>
      <c r="F247" s="303">
        <v>29</v>
      </c>
      <c r="G247" s="309" t="s">
        <v>305</v>
      </c>
      <c r="H247" s="305" t="s">
        <v>114</v>
      </c>
      <c r="I247" s="306">
        <v>56</v>
      </c>
      <c r="J247" s="307">
        <v>76975.08</v>
      </c>
      <c r="K247" s="308">
        <f t="shared" si="49"/>
        <v>4310606</v>
      </c>
      <c r="L247" s="234"/>
      <c r="M247" s="232"/>
    </row>
    <row r="248" spans="1:13" ht="30" customHeight="1">
      <c r="A248" s="232"/>
      <c r="B248" s="233"/>
      <c r="C248" s="316">
        <v>197</v>
      </c>
      <c r="D248" s="333">
        <f t="shared" si="53"/>
        <v>22.22000000000002</v>
      </c>
      <c r="E248" s="303">
        <v>21</v>
      </c>
      <c r="F248" s="303">
        <v>32</v>
      </c>
      <c r="G248" s="309" t="s">
        <v>306</v>
      </c>
      <c r="H248" s="305" t="s">
        <v>114</v>
      </c>
      <c r="I248" s="306">
        <v>64</v>
      </c>
      <c r="J248" s="307">
        <v>57075.62</v>
      </c>
      <c r="K248" s="308">
        <f t="shared" si="49"/>
        <v>3652840</v>
      </c>
      <c r="L248" s="234"/>
      <c r="M248" s="232"/>
    </row>
    <row r="249" spans="1:13" ht="30" customHeight="1">
      <c r="A249" s="232"/>
      <c r="B249" s="233"/>
      <c r="C249" s="316">
        <v>198</v>
      </c>
      <c r="D249" s="333">
        <f t="shared" si="53"/>
        <v>22.230000000000022</v>
      </c>
      <c r="E249" s="303">
        <v>21</v>
      </c>
      <c r="F249" s="303">
        <v>36</v>
      </c>
      <c r="G249" s="309" t="s">
        <v>307</v>
      </c>
      <c r="H249" s="305" t="s">
        <v>102</v>
      </c>
      <c r="I249" s="306">
        <v>2</v>
      </c>
      <c r="J249" s="307">
        <v>1151099.04</v>
      </c>
      <c r="K249" s="308">
        <f t="shared" si="49"/>
        <v>2302200</v>
      </c>
      <c r="L249" s="234"/>
      <c r="M249" s="232"/>
    </row>
    <row r="250" spans="1:13" ht="30" customHeight="1">
      <c r="A250" s="232"/>
      <c r="B250" s="233"/>
      <c r="C250" s="316">
        <v>199</v>
      </c>
      <c r="D250" s="333">
        <f t="shared" si="53"/>
        <v>22.240000000000023</v>
      </c>
      <c r="E250" s="303">
        <v>21</v>
      </c>
      <c r="F250" s="303">
        <v>39</v>
      </c>
      <c r="G250" s="309" t="s">
        <v>308</v>
      </c>
      <c r="H250" s="305" t="s">
        <v>114</v>
      </c>
      <c r="I250" s="306">
        <v>1840</v>
      </c>
      <c r="J250" s="307">
        <v>3754.59</v>
      </c>
      <c r="K250" s="308">
        <f t="shared" si="49"/>
        <v>6908446</v>
      </c>
      <c r="L250" s="234"/>
      <c r="M250" s="232"/>
    </row>
    <row r="251" spans="1:13" ht="30" customHeight="1">
      <c r="A251" s="232"/>
      <c r="B251" s="233"/>
      <c r="C251" s="316">
        <v>200</v>
      </c>
      <c r="D251" s="333">
        <f t="shared" si="53"/>
        <v>22.250000000000025</v>
      </c>
      <c r="E251" s="303">
        <v>21</v>
      </c>
      <c r="F251" s="303">
        <v>4</v>
      </c>
      <c r="G251" s="309" t="s">
        <v>309</v>
      </c>
      <c r="H251" s="305" t="s">
        <v>114</v>
      </c>
      <c r="I251" s="306">
        <v>2220</v>
      </c>
      <c r="J251" s="307">
        <v>17114.440000000002</v>
      </c>
      <c r="K251" s="308">
        <f t="shared" si="49"/>
        <v>37994058</v>
      </c>
      <c r="L251" s="234"/>
      <c r="M251" s="232"/>
    </row>
    <row r="252" spans="1:13" ht="30" customHeight="1">
      <c r="A252" s="232"/>
      <c r="B252" s="233"/>
      <c r="C252" s="316">
        <v>201</v>
      </c>
      <c r="D252" s="333">
        <f t="shared" si="53"/>
        <v>22.260000000000026</v>
      </c>
      <c r="E252" s="303">
        <v>21</v>
      </c>
      <c r="F252" s="303">
        <v>43</v>
      </c>
      <c r="G252" s="309" t="s">
        <v>310</v>
      </c>
      <c r="H252" s="305" t="s">
        <v>114</v>
      </c>
      <c r="I252" s="306">
        <v>24</v>
      </c>
      <c r="J252" s="307">
        <v>7815.0800000000008</v>
      </c>
      <c r="K252" s="308">
        <f t="shared" si="49"/>
        <v>187562</v>
      </c>
      <c r="L252" s="234"/>
      <c r="M252" s="232"/>
    </row>
    <row r="253" spans="1:13" ht="30" customHeight="1">
      <c r="A253" s="232"/>
      <c r="B253" s="233"/>
      <c r="C253" s="316">
        <v>202</v>
      </c>
      <c r="D253" s="333">
        <f t="shared" si="53"/>
        <v>22.270000000000028</v>
      </c>
      <c r="E253" s="303">
        <v>21</v>
      </c>
      <c r="F253" s="303">
        <v>45</v>
      </c>
      <c r="G253" s="309" t="s">
        <v>311</v>
      </c>
      <c r="H253" s="305" t="s">
        <v>114</v>
      </c>
      <c r="I253" s="306">
        <v>45</v>
      </c>
      <c r="J253" s="307">
        <v>72007.53</v>
      </c>
      <c r="K253" s="308">
        <f t="shared" si="49"/>
        <v>3240340</v>
      </c>
      <c r="L253" s="234"/>
      <c r="M253" s="232"/>
    </row>
    <row r="254" spans="1:13" ht="30" customHeight="1">
      <c r="A254" s="232"/>
      <c r="B254" s="233"/>
      <c r="C254" s="316">
        <v>203</v>
      </c>
      <c r="D254" s="333">
        <f t="shared" si="53"/>
        <v>22.28000000000003</v>
      </c>
      <c r="E254" s="303">
        <v>21</v>
      </c>
      <c r="F254" s="303">
        <v>46</v>
      </c>
      <c r="G254" s="309" t="s">
        <v>312</v>
      </c>
      <c r="H254" s="305" t="s">
        <v>114</v>
      </c>
      <c r="I254" s="306">
        <v>45</v>
      </c>
      <c r="J254" s="307">
        <v>41313.79</v>
      </c>
      <c r="K254" s="308">
        <f t="shared" si="49"/>
        <v>1859122</v>
      </c>
      <c r="L254" s="234"/>
      <c r="M254" s="232"/>
    </row>
    <row r="255" spans="1:13" ht="30" customHeight="1">
      <c r="A255" s="232"/>
      <c r="B255" s="233"/>
      <c r="C255" s="316">
        <v>204</v>
      </c>
      <c r="D255" s="333">
        <f t="shared" si="53"/>
        <v>22.290000000000031</v>
      </c>
      <c r="E255" s="303">
        <v>21</v>
      </c>
      <c r="F255" s="303">
        <v>47</v>
      </c>
      <c r="G255" s="309" t="s">
        <v>313</v>
      </c>
      <c r="H255" s="305" t="s">
        <v>114</v>
      </c>
      <c r="I255" s="306">
        <v>18</v>
      </c>
      <c r="J255" s="307">
        <v>30780.190000000002</v>
      </c>
      <c r="K255" s="308">
        <f t="shared" si="49"/>
        <v>554044</v>
      </c>
      <c r="L255" s="234"/>
      <c r="M255" s="232"/>
    </row>
    <row r="256" spans="1:13" ht="30" customHeight="1">
      <c r="A256" s="232"/>
      <c r="B256" s="233"/>
      <c r="C256" s="316">
        <v>205</v>
      </c>
      <c r="D256" s="333">
        <f t="shared" si="53"/>
        <v>22.300000000000033</v>
      </c>
      <c r="E256" s="303">
        <v>21</v>
      </c>
      <c r="F256" s="303">
        <v>48</v>
      </c>
      <c r="G256" s="309" t="s">
        <v>314</v>
      </c>
      <c r="H256" s="305" t="s">
        <v>114</v>
      </c>
      <c r="I256" s="306">
        <v>18</v>
      </c>
      <c r="J256" s="307">
        <v>1129119.46</v>
      </c>
      <c r="K256" s="308">
        <f t="shared" si="49"/>
        <v>20324152</v>
      </c>
      <c r="L256" s="234"/>
      <c r="M256" s="232"/>
    </row>
    <row r="257" spans="1:13" ht="30" customHeight="1" thickBot="1">
      <c r="A257" s="232"/>
      <c r="B257" s="233"/>
      <c r="C257" s="310" t="s">
        <v>14</v>
      </c>
      <c r="D257" s="311"/>
      <c r="E257" s="311"/>
      <c r="F257" s="311"/>
      <c r="G257" s="312"/>
      <c r="H257" s="256"/>
      <c r="I257" s="313"/>
      <c r="J257" s="258"/>
      <c r="K257" s="259">
        <f>SUM(K227:K256)</f>
        <v>370127782</v>
      </c>
      <c r="L257" s="234"/>
      <c r="M257" s="232"/>
    </row>
    <row r="258" spans="1:13" ht="30" customHeight="1" thickBot="1">
      <c r="A258" s="232"/>
      <c r="B258" s="233"/>
      <c r="C258" s="242"/>
      <c r="D258" s="334">
        <v>22</v>
      </c>
      <c r="E258" s="242" t="s">
        <v>340</v>
      </c>
      <c r="F258" s="243"/>
      <c r="G258" s="243" t="s">
        <v>341</v>
      </c>
      <c r="H258" s="243"/>
      <c r="I258" s="243"/>
      <c r="J258" s="243"/>
      <c r="K258" s="244"/>
      <c r="L258" s="234"/>
      <c r="M258" s="232"/>
    </row>
    <row r="259" spans="1:13" ht="30" customHeight="1">
      <c r="A259" s="232"/>
      <c r="B259" s="233"/>
      <c r="C259" s="302">
        <f>+C256+1</f>
        <v>206</v>
      </c>
      <c r="D259" s="303">
        <v>22.1</v>
      </c>
      <c r="E259" s="303">
        <v>13</v>
      </c>
      <c r="F259" s="303">
        <v>1</v>
      </c>
      <c r="G259" s="309" t="s">
        <v>342</v>
      </c>
      <c r="H259" s="305" t="s">
        <v>99</v>
      </c>
      <c r="I259" s="306">
        <v>1198.96</v>
      </c>
      <c r="J259" s="307">
        <v>144952.71000000002</v>
      </c>
      <c r="K259" s="308">
        <f t="shared" ref="K259:K263" si="54">+EVEN((J259*I259))</f>
        <v>173792502</v>
      </c>
      <c r="L259" s="234"/>
      <c r="M259" s="232"/>
    </row>
    <row r="260" spans="1:13" ht="34.200000000000003" customHeight="1">
      <c r="A260" s="232"/>
      <c r="B260" s="233"/>
      <c r="C260" s="302">
        <f>+C259+1</f>
        <v>207</v>
      </c>
      <c r="D260" s="303">
        <f>+D259+0.1</f>
        <v>22.200000000000003</v>
      </c>
      <c r="E260" s="303">
        <v>27</v>
      </c>
      <c r="F260" s="303"/>
      <c r="G260" s="309" t="s">
        <v>343</v>
      </c>
      <c r="H260" s="305" t="s">
        <v>114</v>
      </c>
      <c r="I260" s="306">
        <v>1157.9700000000003</v>
      </c>
      <c r="J260" s="307">
        <v>24442.74</v>
      </c>
      <c r="K260" s="308">
        <f t="shared" si="54"/>
        <v>28303960</v>
      </c>
      <c r="L260" s="234"/>
      <c r="M260" s="232"/>
    </row>
    <row r="261" spans="1:13" ht="34.200000000000003" customHeight="1">
      <c r="A261" s="232"/>
      <c r="B261" s="233"/>
      <c r="C261" s="302">
        <f t="shared" ref="C261:C263" si="55">+C260+1</f>
        <v>208</v>
      </c>
      <c r="D261" s="303">
        <f t="shared" ref="D261:D263" si="56">+D260+0.1</f>
        <v>22.300000000000004</v>
      </c>
      <c r="E261" s="303" t="s">
        <v>110</v>
      </c>
      <c r="F261" s="303"/>
      <c r="G261" s="309" t="s">
        <v>344</v>
      </c>
      <c r="H261" s="305" t="s">
        <v>99</v>
      </c>
      <c r="I261" s="306">
        <v>89.073000000000008</v>
      </c>
      <c r="J261" s="307">
        <v>408038.68</v>
      </c>
      <c r="K261" s="308">
        <f t="shared" si="54"/>
        <v>36345230</v>
      </c>
      <c r="L261" s="234"/>
      <c r="M261" s="232"/>
    </row>
    <row r="262" spans="1:13" ht="33" customHeight="1">
      <c r="A262" s="232"/>
      <c r="B262" s="233"/>
      <c r="C262" s="302">
        <f t="shared" si="55"/>
        <v>209</v>
      </c>
      <c r="D262" s="303">
        <f t="shared" si="56"/>
        <v>22.400000000000006</v>
      </c>
      <c r="E262" s="303" t="s">
        <v>110</v>
      </c>
      <c r="F262" s="303"/>
      <c r="G262" s="309" t="s">
        <v>345</v>
      </c>
      <c r="H262" s="305" t="s">
        <v>99</v>
      </c>
      <c r="I262" s="306">
        <v>64.207999999999998</v>
      </c>
      <c r="J262" s="307">
        <v>431813.76</v>
      </c>
      <c r="K262" s="308">
        <f t="shared" si="54"/>
        <v>27725898</v>
      </c>
      <c r="L262" s="234"/>
      <c r="M262" s="232"/>
    </row>
    <row r="263" spans="1:13" ht="30" customHeight="1">
      <c r="A263" s="232"/>
      <c r="B263" s="233"/>
      <c r="C263" s="302">
        <f t="shared" si="55"/>
        <v>210</v>
      </c>
      <c r="D263" s="303">
        <f t="shared" si="56"/>
        <v>22.500000000000007</v>
      </c>
      <c r="E263" s="303" t="s">
        <v>110</v>
      </c>
      <c r="F263" s="303"/>
      <c r="G263" s="309" t="s">
        <v>346</v>
      </c>
      <c r="H263" s="305" t="s">
        <v>99</v>
      </c>
      <c r="I263" s="306">
        <v>310.22000000000003</v>
      </c>
      <c r="J263" s="307">
        <v>215260.5</v>
      </c>
      <c r="K263" s="308">
        <f t="shared" si="54"/>
        <v>66778114</v>
      </c>
      <c r="L263" s="234"/>
      <c r="M263" s="232"/>
    </row>
    <row r="264" spans="1:13" ht="46.2" customHeight="1">
      <c r="A264" s="232"/>
      <c r="B264" s="233"/>
      <c r="C264" s="310" t="s">
        <v>14</v>
      </c>
      <c r="D264" s="311"/>
      <c r="E264" s="311"/>
      <c r="F264" s="311"/>
      <c r="G264" s="312"/>
      <c r="H264" s="256"/>
      <c r="I264" s="313"/>
      <c r="J264" s="258"/>
      <c r="K264" s="259">
        <f>SUM(K259:K263)</f>
        <v>332945704</v>
      </c>
      <c r="L264" s="234"/>
      <c r="M264" s="232"/>
    </row>
    <row r="265" spans="1:13" ht="31.2" customHeight="1">
      <c r="A265" s="232"/>
      <c r="B265" s="233"/>
      <c r="C265" s="317"/>
      <c r="D265" s="315"/>
      <c r="E265" s="315"/>
      <c r="F265" s="315"/>
      <c r="G265" s="319" t="s">
        <v>348</v>
      </c>
      <c r="H265" s="305"/>
      <c r="I265" s="306"/>
      <c r="J265" s="320"/>
      <c r="K265" s="321">
        <v>-949.67000058888277</v>
      </c>
      <c r="L265" s="234"/>
      <c r="M265" s="232"/>
    </row>
    <row r="266" spans="1:13" s="267" customFormat="1" ht="30" customHeight="1" thickBot="1">
      <c r="A266" s="264"/>
      <c r="B266" s="265"/>
      <c r="C266" s="349" t="s">
        <v>15</v>
      </c>
      <c r="D266" s="350"/>
      <c r="E266" s="350"/>
      <c r="F266" s="350"/>
      <c r="G266" s="350"/>
      <c r="H266" s="350"/>
      <c r="I266" s="350"/>
      <c r="J266" s="351"/>
      <c r="K266" s="314">
        <f>+K20+K29+K47+K58+K65+K70+K75+K78+K91+K105+K125+K151+K166+K169+K176+K180+K185+K190+K194+K197+K225+K264+K257+K265</f>
        <v>7897134777.999999</v>
      </c>
      <c r="L266" s="266"/>
      <c r="M266" s="264"/>
    </row>
    <row r="267" spans="1:13" s="267" customFormat="1" ht="16.8" thickBot="1">
      <c r="A267" s="264"/>
      <c r="B267" s="265"/>
      <c r="C267" s="268"/>
      <c r="D267" s="268"/>
      <c r="E267" s="268"/>
      <c r="F267" s="268"/>
      <c r="G267" s="268"/>
      <c r="H267" s="268"/>
      <c r="I267" s="268"/>
      <c r="J267" s="268"/>
      <c r="K267" s="269"/>
      <c r="L267" s="266"/>
      <c r="M267" s="264"/>
    </row>
    <row r="268" spans="1:13" s="267" customFormat="1" ht="30" customHeight="1">
      <c r="A268" s="264"/>
      <c r="B268" s="265"/>
      <c r="C268" s="270"/>
      <c r="D268" s="272"/>
      <c r="E268" s="272"/>
      <c r="F268" s="272"/>
      <c r="G268" s="323"/>
      <c r="H268" s="330"/>
      <c r="I268" s="331"/>
      <c r="J268" s="520"/>
      <c r="K268" s="332"/>
      <c r="L268" s="266"/>
      <c r="M268" s="264"/>
    </row>
    <row r="269" spans="1:13" s="267" customFormat="1" ht="30" customHeight="1">
      <c r="A269" s="264"/>
      <c r="B269" s="265"/>
      <c r="C269" s="270"/>
      <c r="D269" s="271"/>
      <c r="E269" s="270"/>
      <c r="F269" s="270"/>
      <c r="G269" s="324"/>
      <c r="H269" s="322"/>
      <c r="I269" s="322"/>
      <c r="J269" s="322"/>
      <c r="K269" s="318"/>
      <c r="L269" s="266"/>
      <c r="M269" s="264"/>
    </row>
    <row r="270" spans="1:13" s="267" customFormat="1" ht="30" customHeight="1">
      <c r="A270" s="264"/>
      <c r="B270" s="265"/>
      <c r="C270" s="270"/>
      <c r="D270" s="271"/>
      <c r="E270" s="270"/>
      <c r="F270" s="270"/>
      <c r="G270" s="324"/>
      <c r="H270" s="322"/>
      <c r="I270" s="322"/>
      <c r="J270" s="322"/>
      <c r="K270" s="318"/>
      <c r="L270" s="266"/>
      <c r="M270" s="264"/>
    </row>
    <row r="271" spans="1:13" s="267" customFormat="1" ht="30" customHeight="1">
      <c r="A271" s="264"/>
      <c r="B271" s="265"/>
      <c r="C271" s="270"/>
      <c r="D271" s="271"/>
      <c r="E271" s="270"/>
      <c r="F271" s="273"/>
      <c r="G271" s="324" t="s">
        <v>16</v>
      </c>
      <c r="H271" s="517"/>
      <c r="I271" s="518"/>
      <c r="J271" s="521"/>
      <c r="K271" s="519">
        <f>K266</f>
        <v>7897134777.999999</v>
      </c>
      <c r="L271" s="266"/>
      <c r="M271" s="264"/>
    </row>
    <row r="272" spans="1:13" s="267" customFormat="1" ht="30" customHeight="1">
      <c r="A272" s="264"/>
      <c r="B272" s="265"/>
      <c r="C272" s="270"/>
      <c r="D272" s="271"/>
      <c r="E272" s="270"/>
      <c r="F272" s="273"/>
      <c r="G272" s="324" t="s">
        <v>336</v>
      </c>
      <c r="H272" s="322"/>
      <c r="I272" s="322"/>
      <c r="J272" s="322"/>
      <c r="K272" s="318">
        <v>7250000</v>
      </c>
      <c r="L272" s="266"/>
      <c r="M272" s="264"/>
    </row>
    <row r="273" spans="1:13" s="267" customFormat="1" ht="30" customHeight="1">
      <c r="A273" s="264"/>
      <c r="B273" s="265"/>
      <c r="C273" s="270"/>
      <c r="D273" s="271"/>
      <c r="E273" s="270"/>
      <c r="F273" s="270"/>
      <c r="G273" s="324" t="s">
        <v>337</v>
      </c>
      <c r="H273" s="322"/>
      <c r="I273" s="322"/>
      <c r="J273" s="322"/>
      <c r="K273" s="318">
        <v>3250000</v>
      </c>
      <c r="L273" s="266"/>
      <c r="M273" s="264"/>
    </row>
    <row r="274" spans="1:13" s="267" customFormat="1" ht="30" customHeight="1">
      <c r="A274" s="264"/>
      <c r="B274" s="265"/>
      <c r="C274" s="270"/>
      <c r="D274" s="271"/>
      <c r="E274" s="270"/>
      <c r="F274" s="270"/>
      <c r="G274" s="324" t="s">
        <v>338</v>
      </c>
      <c r="H274" s="322"/>
      <c r="I274" s="322"/>
      <c r="J274" s="322"/>
      <c r="K274" s="318">
        <v>1456131</v>
      </c>
      <c r="L274" s="266"/>
      <c r="M274" s="264"/>
    </row>
    <row r="275" spans="1:13" s="267" customFormat="1" ht="30" customHeight="1" thickBot="1">
      <c r="A275" s="264"/>
      <c r="B275" s="265"/>
      <c r="C275" s="270"/>
      <c r="D275" s="271"/>
      <c r="E275" s="270"/>
      <c r="F275" s="270"/>
      <c r="G275" s="325" t="s">
        <v>17</v>
      </c>
      <c r="H275" s="326"/>
      <c r="I275" s="327"/>
      <c r="J275" s="328"/>
      <c r="K275" s="329">
        <f>SUM(K269:K274)</f>
        <v>7909090908.999999</v>
      </c>
      <c r="L275" s="266"/>
      <c r="M275" s="264"/>
    </row>
    <row r="276" spans="1:13" s="267" customFormat="1" ht="16.8" thickBot="1">
      <c r="A276" s="264"/>
      <c r="B276" s="265"/>
      <c r="C276" s="270"/>
      <c r="D276" s="271"/>
      <c r="E276" s="271"/>
      <c r="F276" s="271"/>
      <c r="G276" s="270"/>
      <c r="H276" s="270"/>
      <c r="I276" s="274"/>
      <c r="J276" s="275"/>
      <c r="K276" s="276"/>
      <c r="L276" s="266"/>
      <c r="M276" s="264"/>
    </row>
    <row r="277" spans="1:13" s="267" customFormat="1" ht="16.2">
      <c r="A277" s="264"/>
      <c r="B277" s="265"/>
      <c r="C277" s="277"/>
      <c r="D277" s="355"/>
      <c r="E277" s="355"/>
      <c r="F277" s="355"/>
      <c r="G277" s="355"/>
      <c r="H277" s="355"/>
      <c r="I277" s="355"/>
      <c r="J277" s="355"/>
      <c r="K277" s="356"/>
      <c r="L277" s="278"/>
      <c r="M277" s="264"/>
    </row>
    <row r="278" spans="1:13" s="267" customFormat="1" ht="46.5" customHeight="1">
      <c r="A278" s="264"/>
      <c r="B278" s="265"/>
      <c r="C278" s="338" t="s">
        <v>18</v>
      </c>
      <c r="D278" s="339"/>
      <c r="E278" s="339"/>
      <c r="F278" s="339"/>
      <c r="G278" s="339"/>
      <c r="H278" s="352" t="s">
        <v>19</v>
      </c>
      <c r="I278" s="353"/>
      <c r="J278" s="354"/>
      <c r="K278" s="279" t="s">
        <v>20</v>
      </c>
      <c r="L278" s="280"/>
      <c r="M278" s="264"/>
    </row>
    <row r="279" spans="1:13" s="267" customFormat="1" ht="56.25" customHeight="1">
      <c r="A279" s="264"/>
      <c r="B279" s="265"/>
      <c r="C279" s="338" t="s">
        <v>21</v>
      </c>
      <c r="D279" s="339"/>
      <c r="E279" s="339"/>
      <c r="F279" s="339"/>
      <c r="G279" s="339"/>
      <c r="H279" s="343" t="s">
        <v>22</v>
      </c>
      <c r="I279" s="343"/>
      <c r="J279" s="281" t="s">
        <v>23</v>
      </c>
      <c r="K279" s="282">
        <v>0.24</v>
      </c>
      <c r="L279" s="280"/>
      <c r="M279" s="264"/>
    </row>
    <row r="280" spans="1:13" s="267" customFormat="1" ht="30" customHeight="1">
      <c r="A280" s="264"/>
      <c r="B280" s="265"/>
      <c r="C280" s="338" t="s">
        <v>24</v>
      </c>
      <c r="D280" s="339"/>
      <c r="E280" s="339"/>
      <c r="F280" s="339"/>
      <c r="G280" s="339"/>
      <c r="H280" s="340" t="s">
        <v>25</v>
      </c>
      <c r="I280" s="341"/>
      <c r="J280" s="281" t="s">
        <v>26</v>
      </c>
      <c r="K280" s="282">
        <v>0.04</v>
      </c>
      <c r="L280" s="280"/>
      <c r="M280" s="264"/>
    </row>
    <row r="281" spans="1:13" s="284" customFormat="1" ht="58.5" customHeight="1">
      <c r="A281" s="264"/>
      <c r="B281" s="265"/>
      <c r="C281" s="283"/>
      <c r="E281" s="285"/>
      <c r="F281" s="285"/>
      <c r="G281" s="286"/>
      <c r="H281" s="342" t="s">
        <v>27</v>
      </c>
      <c r="I281" s="343"/>
      <c r="J281" s="281" t="s">
        <v>28</v>
      </c>
      <c r="K281" s="282">
        <v>0.05</v>
      </c>
      <c r="L281" s="266"/>
      <c r="M281" s="264"/>
    </row>
    <row r="282" spans="1:13" ht="57" customHeight="1">
      <c r="A282" s="232"/>
      <c r="B282" s="233"/>
      <c r="C282" s="287"/>
      <c r="D282" s="288"/>
      <c r="E282" s="288"/>
      <c r="F282" s="288"/>
      <c r="G282" s="289"/>
      <c r="H282" s="343" t="s">
        <v>29</v>
      </c>
      <c r="I282" s="343"/>
      <c r="J282" s="281" t="s">
        <v>30</v>
      </c>
      <c r="K282" s="282">
        <v>0.33</v>
      </c>
      <c r="L282" s="234"/>
      <c r="M282" s="232"/>
    </row>
    <row r="283" spans="1:13" ht="16.8" thickBot="1">
      <c r="A283" s="232"/>
      <c r="B283" s="233"/>
      <c r="C283" s="290"/>
      <c r="D283" s="291"/>
      <c r="E283" s="291"/>
      <c r="F283" s="291"/>
      <c r="G283" s="292"/>
      <c r="H283" s="335"/>
      <c r="I283" s="336"/>
      <c r="J283" s="336"/>
      <c r="K283" s="337"/>
      <c r="L283" s="234"/>
      <c r="M283" s="232"/>
    </row>
    <row r="284" spans="1:13" ht="16.8" thickBot="1">
      <c r="A284" s="232"/>
      <c r="B284" s="293"/>
      <c r="C284" s="294"/>
      <c r="D284" s="294"/>
      <c r="E284" s="295"/>
      <c r="F284" s="294"/>
      <c r="G284" s="296"/>
      <c r="H284" s="294"/>
      <c r="I284" s="294"/>
      <c r="J284" s="294"/>
      <c r="K284" s="294"/>
      <c r="L284" s="297"/>
      <c r="M284" s="232"/>
    </row>
    <row r="285" spans="1:13" ht="16.8" thickTop="1">
      <c r="A285" s="232"/>
      <c r="B285" s="232"/>
      <c r="C285" s="232"/>
      <c r="D285" s="232"/>
      <c r="E285" s="298"/>
      <c r="F285" s="232"/>
      <c r="G285" s="232"/>
      <c r="H285" s="232"/>
      <c r="I285" s="232"/>
      <c r="J285" s="232"/>
      <c r="K285" s="232"/>
      <c r="L285" s="232"/>
      <c r="M285" s="232"/>
    </row>
  </sheetData>
  <mergeCells count="23">
    <mergeCell ref="C3:K4"/>
    <mergeCell ref="C5:K5"/>
    <mergeCell ref="C1:F1"/>
    <mergeCell ref="C279:G279"/>
    <mergeCell ref="C6:K6"/>
    <mergeCell ref="C266:J266"/>
    <mergeCell ref="C278:G278"/>
    <mergeCell ref="H278:J278"/>
    <mergeCell ref="H279:I279"/>
    <mergeCell ref="D277:K277"/>
    <mergeCell ref="I7:I8"/>
    <mergeCell ref="J7:J8"/>
    <mergeCell ref="K7:K8"/>
    <mergeCell ref="C7:C8"/>
    <mergeCell ref="D7:D8"/>
    <mergeCell ref="G7:G8"/>
    <mergeCell ref="H7:H8"/>
    <mergeCell ref="E7:F7"/>
    <mergeCell ref="H283:K283"/>
    <mergeCell ref="C280:G280"/>
    <mergeCell ref="H280:I280"/>
    <mergeCell ref="H281:I281"/>
    <mergeCell ref="H282:I282"/>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2" zoomScale="87" zoomScaleNormal="100" zoomScaleSheetLayoutView="87" zoomScalePageLayoutView="91" workbookViewId="0">
      <selection activeCell="C9" sqref="C9:K9"/>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3"/>
      <c r="D2" s="223"/>
      <c r="E2" s="224"/>
      <c r="F2" s="223"/>
      <c r="G2" s="223"/>
      <c r="H2" s="223"/>
      <c r="I2" s="223"/>
      <c r="J2" s="223"/>
      <c r="K2" s="223"/>
      <c r="L2" s="8"/>
      <c r="M2" s="5"/>
    </row>
    <row r="3" spans="1:13" ht="26.25" customHeight="1">
      <c r="A3" s="5"/>
      <c r="B3" s="9"/>
      <c r="C3" s="344" t="s">
        <v>0</v>
      </c>
      <c r="D3" s="345"/>
      <c r="E3" s="345"/>
      <c r="F3" s="345"/>
      <c r="G3" s="5"/>
      <c r="H3" s="5"/>
      <c r="I3" s="5"/>
      <c r="J3" s="5"/>
      <c r="K3" s="5"/>
      <c r="L3" s="10"/>
      <c r="M3" s="5"/>
    </row>
    <row r="4" spans="1:13" ht="15.6">
      <c r="A4" s="5"/>
      <c r="B4" s="9"/>
      <c r="C4" s="201"/>
      <c r="D4" s="202" t="s">
        <v>1</v>
      </c>
      <c r="E4" s="201"/>
      <c r="F4" s="202"/>
      <c r="G4" s="5"/>
      <c r="H4" s="5"/>
      <c r="I4" s="5"/>
      <c r="J4" s="5"/>
      <c r="K4" s="5"/>
      <c r="L4" s="10"/>
      <c r="M4" s="5"/>
    </row>
    <row r="5" spans="1:13" ht="15.6">
      <c r="A5" s="5"/>
      <c r="B5" s="9"/>
      <c r="C5" s="377" t="s">
        <v>31</v>
      </c>
      <c r="D5" s="377"/>
      <c r="E5" s="377"/>
      <c r="F5" s="377"/>
      <c r="G5" s="377"/>
      <c r="H5" s="377"/>
      <c r="I5" s="377"/>
      <c r="J5" s="377"/>
      <c r="K5" s="377"/>
      <c r="L5" s="10"/>
      <c r="M5" s="5"/>
    </row>
    <row r="6" spans="1:13" ht="16.2" thickBot="1">
      <c r="A6" s="5"/>
      <c r="B6" s="9"/>
      <c r="C6" s="378" t="s">
        <v>32</v>
      </c>
      <c r="D6" s="378"/>
      <c r="E6" s="378"/>
      <c r="F6" s="378"/>
      <c r="G6" s="378"/>
      <c r="H6" s="378"/>
      <c r="I6" s="378"/>
      <c r="J6" s="378"/>
      <c r="K6" s="378"/>
      <c r="L6" s="10"/>
      <c r="M6" s="5"/>
    </row>
    <row r="7" spans="1:13" s="20" customFormat="1" ht="16.5" customHeight="1">
      <c r="A7" s="19"/>
      <c r="B7" s="215"/>
      <c r="C7" s="379" t="s">
        <v>33</v>
      </c>
      <c r="D7" s="380"/>
      <c r="E7" s="380"/>
      <c r="F7" s="380"/>
      <c r="G7" s="380"/>
      <c r="H7" s="380"/>
      <c r="I7" s="380"/>
      <c r="J7" s="380"/>
      <c r="K7" s="381"/>
      <c r="L7" s="21"/>
      <c r="M7" s="19"/>
    </row>
    <row r="8" spans="1:13" ht="74.25" customHeight="1">
      <c r="A8" s="5"/>
      <c r="B8" s="216"/>
      <c r="C8" s="382"/>
      <c r="D8" s="383"/>
      <c r="E8" s="383"/>
      <c r="F8" s="383"/>
      <c r="G8" s="383"/>
      <c r="H8" s="383"/>
      <c r="I8" s="383"/>
      <c r="J8" s="383"/>
      <c r="K8" s="384"/>
      <c r="L8" s="10"/>
      <c r="M8" s="5"/>
    </row>
    <row r="9" spans="1:13" ht="34.5" customHeight="1">
      <c r="A9" s="5"/>
      <c r="B9" s="216"/>
      <c r="C9" s="385" t="s">
        <v>34</v>
      </c>
      <c r="D9" s="386"/>
      <c r="E9" s="386"/>
      <c r="F9" s="386"/>
      <c r="G9" s="386"/>
      <c r="H9" s="386"/>
      <c r="I9" s="386"/>
      <c r="J9" s="386"/>
      <c r="K9" s="387"/>
      <c r="L9" s="10"/>
      <c r="M9" s="5"/>
    </row>
    <row r="10" spans="1:13" ht="30" customHeight="1" thickBot="1">
      <c r="A10" s="5"/>
      <c r="B10" s="216"/>
      <c r="C10" s="388"/>
      <c r="D10" s="388"/>
      <c r="E10" s="388"/>
      <c r="F10" s="388"/>
      <c r="G10" s="388"/>
      <c r="H10" s="388"/>
      <c r="I10" s="388"/>
      <c r="J10" s="388"/>
      <c r="K10" s="389"/>
      <c r="L10" s="10"/>
      <c r="M10" s="5"/>
    </row>
    <row r="11" spans="1:13" ht="30" customHeight="1">
      <c r="A11" s="5"/>
      <c r="B11" s="9"/>
      <c r="C11" s="390" t="s">
        <v>4</v>
      </c>
      <c r="D11" s="392" t="s">
        <v>5</v>
      </c>
      <c r="E11" s="394" t="s">
        <v>6</v>
      </c>
      <c r="F11" s="394"/>
      <c r="G11" s="390" t="s">
        <v>7</v>
      </c>
      <c r="H11" s="392" t="s">
        <v>8</v>
      </c>
      <c r="I11" s="392" t="s">
        <v>9</v>
      </c>
      <c r="J11" s="395" t="s">
        <v>10</v>
      </c>
      <c r="K11" s="397" t="s">
        <v>11</v>
      </c>
      <c r="L11" s="10"/>
      <c r="M11" s="5"/>
    </row>
    <row r="12" spans="1:13" ht="30" customHeight="1" thickBot="1">
      <c r="A12" s="5"/>
      <c r="B12" s="9"/>
      <c r="C12" s="391"/>
      <c r="D12" s="393"/>
      <c r="E12" s="129" t="s">
        <v>12</v>
      </c>
      <c r="F12" s="129" t="s">
        <v>13</v>
      </c>
      <c r="G12" s="391"/>
      <c r="H12" s="393"/>
      <c r="I12" s="393"/>
      <c r="J12" s="396"/>
      <c r="K12" s="398"/>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399" t="s">
        <v>15</v>
      </c>
      <c r="D40" s="400"/>
      <c r="E40" s="400"/>
      <c r="F40" s="400"/>
      <c r="G40" s="400"/>
      <c r="H40" s="400"/>
      <c r="I40" s="400"/>
      <c r="J40" s="401"/>
      <c r="K40" s="167"/>
      <c r="L40" s="13"/>
      <c r="M40" s="11"/>
    </row>
    <row r="41" spans="1:13" s="3" customFormat="1" ht="16.2"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402"/>
      <c r="H42" s="403"/>
      <c r="I42" s="404"/>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ht="16.2" thickBot="1">
      <c r="A50" s="11"/>
      <c r="B50" s="12"/>
      <c r="C50" s="170"/>
      <c r="D50" s="171"/>
      <c r="E50" s="171"/>
      <c r="F50" s="171"/>
      <c r="G50" s="170"/>
      <c r="H50" s="170"/>
      <c r="I50" s="191"/>
      <c r="J50" s="192"/>
      <c r="K50" s="193"/>
      <c r="L50" s="13"/>
      <c r="M50" s="11"/>
    </row>
    <row r="51" spans="1:13" s="3" customFormat="1" ht="15.6">
      <c r="A51" s="11"/>
      <c r="B51" s="12"/>
      <c r="C51" s="194"/>
      <c r="D51" s="375"/>
      <c r="E51" s="375"/>
      <c r="F51" s="375"/>
      <c r="G51" s="375"/>
      <c r="H51" s="375"/>
      <c r="I51" s="375"/>
      <c r="J51" s="375"/>
      <c r="K51" s="376"/>
      <c r="L51" s="14"/>
      <c r="M51" s="11"/>
    </row>
    <row r="52" spans="1:13" s="3" customFormat="1" ht="46.5" customHeight="1">
      <c r="A52" s="11"/>
      <c r="B52" s="12"/>
      <c r="C52" s="405" t="s">
        <v>35</v>
      </c>
      <c r="D52" s="406"/>
      <c r="E52" s="406"/>
      <c r="F52" s="406"/>
      <c r="G52" s="406"/>
      <c r="H52" s="407" t="s">
        <v>7</v>
      </c>
      <c r="I52" s="407"/>
      <c r="J52" s="407"/>
      <c r="K52" s="195" t="s">
        <v>20</v>
      </c>
      <c r="L52" s="15"/>
      <c r="M52" s="11"/>
    </row>
    <row r="53" spans="1:13" s="3" customFormat="1" ht="32.25" customHeight="1">
      <c r="A53" s="11"/>
      <c r="B53" s="12"/>
      <c r="C53" s="405" t="s">
        <v>36</v>
      </c>
      <c r="D53" s="406"/>
      <c r="E53" s="406"/>
      <c r="F53" s="406"/>
      <c r="G53" s="406"/>
      <c r="H53" s="408" t="s">
        <v>22</v>
      </c>
      <c r="I53" s="408"/>
      <c r="J53" s="196" t="s">
        <v>23</v>
      </c>
      <c r="K53" s="197" t="s">
        <v>37</v>
      </c>
      <c r="L53" s="211"/>
      <c r="M53" s="11"/>
    </row>
    <row r="54" spans="1:13" s="3" customFormat="1" ht="30" customHeight="1">
      <c r="A54" s="11"/>
      <c r="B54" s="12"/>
      <c r="C54" s="405" t="s">
        <v>38</v>
      </c>
      <c r="D54" s="406"/>
      <c r="E54" s="406"/>
      <c r="F54" s="406"/>
      <c r="G54" s="406"/>
      <c r="H54" s="411" t="s">
        <v>25</v>
      </c>
      <c r="I54" s="412"/>
      <c r="J54" s="196" t="s">
        <v>26</v>
      </c>
      <c r="K54" s="197" t="s">
        <v>37</v>
      </c>
      <c r="L54" s="15"/>
      <c r="M54" s="11"/>
    </row>
    <row r="55" spans="1:13" s="4" customFormat="1" ht="58.5" customHeight="1">
      <c r="A55" s="11"/>
      <c r="B55" s="12"/>
      <c r="C55" s="205"/>
      <c r="D55" s="206"/>
      <c r="E55" s="206"/>
      <c r="F55" s="206"/>
      <c r="G55" s="207"/>
      <c r="H55" s="413" t="s">
        <v>27</v>
      </c>
      <c r="I55" s="408"/>
      <c r="J55" s="196" t="s">
        <v>28</v>
      </c>
      <c r="K55" s="197" t="s">
        <v>37</v>
      </c>
      <c r="L55" s="13"/>
      <c r="M55" s="11"/>
    </row>
    <row r="56" spans="1:13" ht="57.75" customHeight="1">
      <c r="A56" s="5"/>
      <c r="B56" s="9"/>
      <c r="C56" s="208"/>
      <c r="D56" s="209"/>
      <c r="E56" s="209"/>
      <c r="F56" s="209"/>
      <c r="G56" s="210"/>
      <c r="H56" s="408" t="s">
        <v>29</v>
      </c>
      <c r="I56" s="408"/>
      <c r="J56" s="196" t="s">
        <v>30</v>
      </c>
      <c r="K56" s="197" t="s">
        <v>37</v>
      </c>
      <c r="L56" s="10"/>
      <c r="M56" s="5"/>
    </row>
    <row r="57" spans="1:13" ht="16.2" thickBot="1">
      <c r="A57" s="5"/>
      <c r="B57" s="9"/>
      <c r="C57" s="208"/>
      <c r="D57" s="213"/>
      <c r="E57" s="213"/>
      <c r="F57" s="209"/>
      <c r="G57" s="214"/>
      <c r="H57" s="409"/>
      <c r="I57" s="409"/>
      <c r="J57" s="409"/>
      <c r="K57" s="410"/>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39</v>
      </c>
      <c r="H59" s="199"/>
      <c r="I59" s="199"/>
      <c r="J59" s="199"/>
      <c r="K59" s="199"/>
      <c r="L59" s="10"/>
      <c r="M59" s="5"/>
    </row>
    <row r="60" spans="1:13" ht="16.2" thickBot="1">
      <c r="A60" s="5"/>
      <c r="B60" s="225"/>
      <c r="C60" s="226"/>
      <c r="D60" s="226"/>
      <c r="E60" s="227"/>
      <c r="F60" s="226"/>
      <c r="G60" s="228"/>
      <c r="H60" s="226"/>
      <c r="I60" s="226"/>
      <c r="J60" s="226"/>
      <c r="K60" s="226"/>
      <c r="L60" s="229"/>
      <c r="M60" s="5"/>
    </row>
    <row r="61" spans="1:13" ht="16.2"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0"/>
    </row>
    <row r="3" spans="2:16" ht="36.75" customHeight="1">
      <c r="B3" s="25"/>
      <c r="C3" s="414" t="s">
        <v>40</v>
      </c>
      <c r="D3" s="415"/>
      <c r="E3" s="415"/>
      <c r="F3" s="415"/>
      <c r="P3" s="26"/>
    </row>
    <row r="4" spans="2:16">
      <c r="B4" s="25"/>
      <c r="C4" s="203"/>
      <c r="D4" s="231" t="s">
        <v>41</v>
      </c>
      <c r="E4" s="203"/>
      <c r="F4" s="204"/>
      <c r="P4" s="26"/>
    </row>
    <row r="5" spans="2:16">
      <c r="B5" s="25"/>
      <c r="C5" s="127"/>
      <c r="D5" s="128"/>
      <c r="E5" s="127"/>
      <c r="F5" s="128"/>
      <c r="P5" s="26"/>
    </row>
    <row r="6" spans="2:16" ht="48" customHeight="1">
      <c r="B6" s="25"/>
      <c r="C6" s="416" t="s">
        <v>42</v>
      </c>
      <c r="D6" s="416"/>
      <c r="E6" s="416"/>
      <c r="F6" s="416"/>
      <c r="G6" s="416"/>
      <c r="H6" s="416"/>
      <c r="I6" s="416"/>
      <c r="J6" s="416"/>
      <c r="K6" s="416"/>
      <c r="L6" s="416"/>
      <c r="M6" s="416"/>
      <c r="N6" s="416"/>
      <c r="O6" s="416"/>
      <c r="P6" s="27"/>
    </row>
    <row r="7" spans="2:16" ht="15" thickBot="1">
      <c r="B7" s="25"/>
      <c r="C7" s="52"/>
      <c r="D7" s="52"/>
      <c r="E7" s="52"/>
      <c r="F7" s="52"/>
      <c r="G7" s="52"/>
      <c r="H7" s="52"/>
      <c r="I7" s="52"/>
      <c r="J7" s="52"/>
      <c r="K7" s="52"/>
      <c r="L7" s="52"/>
      <c r="M7" s="52"/>
      <c r="N7" s="52"/>
      <c r="O7" s="52"/>
      <c r="P7" s="26"/>
    </row>
    <row r="8" spans="2:16" ht="14.4">
      <c r="B8" s="25"/>
      <c r="C8" s="462"/>
      <c r="D8" s="464"/>
      <c r="E8" s="465"/>
      <c r="F8" s="465"/>
      <c r="G8" s="465"/>
      <c r="H8" s="465"/>
      <c r="I8" s="465"/>
      <c r="J8" s="465"/>
      <c r="K8" s="466"/>
      <c r="L8" s="473"/>
      <c r="M8" s="474"/>
      <c r="N8" s="474"/>
      <c r="O8" s="475"/>
      <c r="P8" s="28"/>
    </row>
    <row r="9" spans="2:16" ht="14.4">
      <c r="B9" s="25"/>
      <c r="C9" s="463"/>
      <c r="D9" s="419" t="s">
        <v>43</v>
      </c>
      <c r="E9" s="420"/>
      <c r="F9" s="420"/>
      <c r="G9" s="420"/>
      <c r="H9" s="420"/>
      <c r="I9" s="420"/>
      <c r="J9" s="420"/>
      <c r="K9" s="421"/>
      <c r="L9" s="476"/>
      <c r="M9" s="477"/>
      <c r="N9" s="477"/>
      <c r="O9" s="478"/>
      <c r="P9" s="28"/>
    </row>
    <row r="10" spans="2:16" ht="14.4">
      <c r="B10" s="25"/>
      <c r="C10" s="463"/>
      <c r="D10" s="419"/>
      <c r="E10" s="420"/>
      <c r="F10" s="420"/>
      <c r="G10" s="420"/>
      <c r="H10" s="420"/>
      <c r="I10" s="420"/>
      <c r="J10" s="420"/>
      <c r="K10" s="421"/>
      <c r="L10" s="417" t="s">
        <v>44</v>
      </c>
      <c r="M10" s="479"/>
      <c r="N10" s="480"/>
      <c r="O10" s="481"/>
      <c r="P10" s="28"/>
    </row>
    <row r="11" spans="2:16" ht="14.4">
      <c r="B11" s="25"/>
      <c r="C11" s="463"/>
      <c r="D11" s="419" t="s">
        <v>45</v>
      </c>
      <c r="E11" s="420"/>
      <c r="F11" s="420"/>
      <c r="G11" s="420"/>
      <c r="H11" s="420"/>
      <c r="I11" s="420"/>
      <c r="J11" s="420"/>
      <c r="K11" s="421"/>
      <c r="L11" s="467"/>
      <c r="M11" s="482"/>
      <c r="N11" s="483"/>
      <c r="O11" s="484"/>
      <c r="P11" s="29"/>
    </row>
    <row r="12" spans="2:16" ht="12.75" customHeight="1">
      <c r="B12" s="25"/>
      <c r="C12" s="463"/>
      <c r="D12" s="422"/>
      <c r="E12" s="423"/>
      <c r="F12" s="423"/>
      <c r="G12" s="423"/>
      <c r="H12" s="423"/>
      <c r="I12" s="423"/>
      <c r="J12" s="423"/>
      <c r="K12" s="424"/>
      <c r="L12" s="417" t="s">
        <v>46</v>
      </c>
      <c r="M12" s="417">
        <v>1</v>
      </c>
      <c r="N12" s="417" t="s">
        <v>47</v>
      </c>
      <c r="O12" s="471">
        <v>1</v>
      </c>
      <c r="P12" s="28"/>
    </row>
    <row r="13" spans="2:16">
      <c r="B13" s="25"/>
      <c r="C13" s="463"/>
      <c r="D13" s="422"/>
      <c r="E13" s="423"/>
      <c r="F13" s="423"/>
      <c r="G13" s="423"/>
      <c r="H13" s="423"/>
      <c r="I13" s="423"/>
      <c r="J13" s="423"/>
      <c r="K13" s="424"/>
      <c r="L13" s="418"/>
      <c r="M13" s="418"/>
      <c r="N13" s="418"/>
      <c r="O13" s="472"/>
      <c r="P13" s="28"/>
    </row>
    <row r="14" spans="2:16" ht="14.4">
      <c r="B14" s="25"/>
      <c r="C14" s="463"/>
      <c r="D14" s="419" t="s">
        <v>48</v>
      </c>
      <c r="E14" s="420"/>
      <c r="F14" s="420"/>
      <c r="G14" s="420"/>
      <c r="H14" s="420"/>
      <c r="I14" s="420"/>
      <c r="J14" s="420"/>
      <c r="K14" s="421"/>
      <c r="L14" s="418"/>
      <c r="M14" s="418"/>
      <c r="N14" s="418"/>
      <c r="O14" s="472"/>
      <c r="P14" s="28"/>
    </row>
    <row r="15" spans="2:16" ht="15" thickBot="1">
      <c r="B15" s="25"/>
      <c r="C15" s="53"/>
      <c r="D15" s="54"/>
      <c r="E15" s="54"/>
      <c r="F15" s="54"/>
      <c r="G15" s="54"/>
      <c r="H15" s="54"/>
      <c r="I15" s="54"/>
      <c r="J15" s="54"/>
      <c r="K15" s="54"/>
      <c r="L15" s="54"/>
      <c r="M15" s="55"/>
      <c r="N15" s="55"/>
      <c r="O15" s="56"/>
      <c r="P15" s="30"/>
    </row>
    <row r="16" spans="2:16" ht="14.4">
      <c r="B16" s="25"/>
      <c r="C16" s="57"/>
      <c r="D16" s="219"/>
      <c r="E16" s="219"/>
      <c r="F16" s="219"/>
      <c r="G16" s="219"/>
      <c r="H16" s="219"/>
      <c r="I16" s="219"/>
      <c r="J16" s="219"/>
      <c r="K16" s="219"/>
      <c r="L16" s="58" t="s">
        <v>49</v>
      </c>
      <c r="M16" s="59" t="s">
        <v>50</v>
      </c>
      <c r="N16" s="59" t="s">
        <v>51</v>
      </c>
      <c r="O16" s="60" t="s">
        <v>52</v>
      </c>
      <c r="P16" s="29"/>
    </row>
    <row r="17" spans="2:16" ht="14.4">
      <c r="B17" s="25"/>
      <c r="C17" s="61"/>
      <c r="D17" s="217"/>
      <c r="E17" s="217"/>
      <c r="F17" s="217"/>
      <c r="G17" s="217"/>
      <c r="H17" s="217"/>
      <c r="I17" s="217"/>
      <c r="J17" s="217"/>
      <c r="K17" s="217"/>
      <c r="L17" s="62"/>
      <c r="M17" s="63"/>
      <c r="N17" s="63"/>
      <c r="O17" s="64"/>
      <c r="P17" s="31"/>
    </row>
    <row r="18" spans="2:16" ht="18" customHeight="1">
      <c r="B18" s="25"/>
      <c r="C18" s="505" t="s">
        <v>53</v>
      </c>
      <c r="D18" s="506"/>
      <c r="E18" s="506"/>
      <c r="F18" s="506"/>
      <c r="G18" s="217"/>
      <c r="H18" s="217"/>
      <c r="I18" s="217" t="s">
        <v>54</v>
      </c>
      <c r="J18" s="52"/>
      <c r="K18" s="217"/>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432" t="s">
        <v>55</v>
      </c>
      <c r="D22" s="433"/>
      <c r="E22" s="433"/>
      <c r="F22" s="433"/>
      <c r="G22" s="433"/>
      <c r="H22" s="433"/>
      <c r="I22" s="433"/>
      <c r="J22" s="433"/>
      <c r="K22" s="433"/>
      <c r="L22" s="433"/>
      <c r="M22" s="433"/>
      <c r="N22" s="433"/>
      <c r="O22" s="434"/>
      <c r="P22" s="33"/>
    </row>
    <row r="23" spans="2:16" ht="15" thickBot="1">
      <c r="B23" s="25"/>
      <c r="C23" s="75"/>
      <c r="D23" s="52"/>
      <c r="E23" s="52"/>
      <c r="F23" s="52"/>
      <c r="G23" s="52"/>
      <c r="H23" s="52"/>
      <c r="I23" s="52"/>
      <c r="J23" s="52"/>
      <c r="K23" s="52"/>
      <c r="L23" s="52"/>
      <c r="M23" s="52"/>
      <c r="N23" s="52"/>
      <c r="O23" s="76"/>
      <c r="P23" s="26"/>
    </row>
    <row r="24" spans="2:16">
      <c r="B24" s="25"/>
      <c r="C24" s="77" t="s">
        <v>56</v>
      </c>
      <c r="D24" s="468" t="s">
        <v>7</v>
      </c>
      <c r="E24" s="469"/>
      <c r="F24" s="469"/>
      <c r="G24" s="469"/>
      <c r="H24" s="469"/>
      <c r="I24" s="469"/>
      <c r="J24" s="469"/>
      <c r="K24" s="469"/>
      <c r="L24" s="470"/>
      <c r="M24" s="430" t="s">
        <v>57</v>
      </c>
      <c r="N24" s="431"/>
      <c r="O24" s="77" t="s">
        <v>9</v>
      </c>
      <c r="P24" s="34"/>
    </row>
    <row r="25" spans="2:16" ht="14.4" thickBot="1">
      <c r="B25" s="25"/>
      <c r="C25" s="78"/>
      <c r="D25" s="448"/>
      <c r="E25" s="488"/>
      <c r="F25" s="488"/>
      <c r="G25" s="488"/>
      <c r="H25" s="488"/>
      <c r="I25" s="488"/>
      <c r="J25" s="488"/>
      <c r="K25" s="488"/>
      <c r="L25" s="449"/>
      <c r="M25" s="448"/>
      <c r="N25" s="449"/>
      <c r="O25" s="79"/>
      <c r="P25" s="35"/>
    </row>
    <row r="26" spans="2:16">
      <c r="B26" s="25"/>
      <c r="C26" s="453" t="s">
        <v>58</v>
      </c>
      <c r="D26" s="454"/>
      <c r="E26" s="454"/>
      <c r="F26" s="454"/>
      <c r="G26" s="454"/>
      <c r="H26" s="454"/>
      <c r="I26" s="454"/>
      <c r="J26" s="454"/>
      <c r="K26" s="454"/>
      <c r="L26" s="454"/>
      <c r="M26" s="454"/>
      <c r="N26" s="454"/>
      <c r="O26" s="455"/>
      <c r="P26" s="36"/>
    </row>
    <row r="27" spans="2:16">
      <c r="B27" s="25"/>
      <c r="C27" s="456"/>
      <c r="D27" s="457"/>
      <c r="E27" s="457"/>
      <c r="F27" s="457"/>
      <c r="G27" s="457"/>
      <c r="H27" s="457"/>
      <c r="I27" s="457"/>
      <c r="J27" s="457"/>
      <c r="K27" s="457"/>
      <c r="L27" s="457"/>
      <c r="M27" s="457"/>
      <c r="N27" s="457"/>
      <c r="O27" s="458"/>
      <c r="P27" s="36"/>
    </row>
    <row r="28" spans="2:16" ht="14.4" thickBot="1">
      <c r="B28" s="25"/>
      <c r="C28" s="459"/>
      <c r="D28" s="460"/>
      <c r="E28" s="460"/>
      <c r="F28" s="460"/>
      <c r="G28" s="460"/>
      <c r="H28" s="460"/>
      <c r="I28" s="460"/>
      <c r="J28" s="460"/>
      <c r="K28" s="460"/>
      <c r="L28" s="460"/>
      <c r="M28" s="460"/>
      <c r="N28" s="460"/>
      <c r="O28" s="461"/>
      <c r="P28" s="36"/>
    </row>
    <row r="29" spans="2:16" ht="14.4">
      <c r="B29" s="25"/>
      <c r="C29" s="450" t="s">
        <v>7</v>
      </c>
      <c r="D29" s="451"/>
      <c r="E29" s="451"/>
      <c r="F29" s="451"/>
      <c r="G29" s="452"/>
      <c r="H29" s="428" t="s">
        <v>59</v>
      </c>
      <c r="I29" s="451"/>
      <c r="J29" s="486" t="s">
        <v>60</v>
      </c>
      <c r="K29" s="487"/>
      <c r="L29" s="80" t="s">
        <v>61</v>
      </c>
      <c r="M29" s="428" t="s">
        <v>62</v>
      </c>
      <c r="N29" s="429"/>
      <c r="O29" s="81" t="s">
        <v>63</v>
      </c>
      <c r="P29" s="37"/>
    </row>
    <row r="30" spans="2:16" ht="14.4">
      <c r="B30" s="25"/>
      <c r="C30" s="435"/>
      <c r="D30" s="436"/>
      <c r="E30" s="436"/>
      <c r="F30" s="436"/>
      <c r="G30" s="437"/>
      <c r="H30" s="438"/>
      <c r="I30" s="437"/>
      <c r="J30" s="438"/>
      <c r="K30" s="437"/>
      <c r="L30" s="82"/>
      <c r="M30" s="439"/>
      <c r="N30" s="440"/>
      <c r="O30" s="83"/>
      <c r="P30" s="38"/>
    </row>
    <row r="31" spans="2:16" ht="14.4">
      <c r="B31" s="25"/>
      <c r="C31" s="84"/>
      <c r="D31" s="85"/>
      <c r="E31" s="85"/>
      <c r="F31" s="85"/>
      <c r="G31" s="86"/>
      <c r="H31" s="87"/>
      <c r="I31" s="86"/>
      <c r="J31" s="87"/>
      <c r="K31" s="86"/>
      <c r="L31" s="82"/>
      <c r="M31" s="439"/>
      <c r="N31" s="440"/>
      <c r="O31" s="83"/>
      <c r="P31" s="38"/>
    </row>
    <row r="32" spans="2:16" ht="15" thickBot="1">
      <c r="B32" s="25"/>
      <c r="C32" s="441"/>
      <c r="D32" s="442"/>
      <c r="E32" s="442"/>
      <c r="F32" s="442"/>
      <c r="G32" s="443"/>
      <c r="H32" s="489"/>
      <c r="I32" s="443"/>
      <c r="J32" s="489"/>
      <c r="K32" s="443"/>
      <c r="L32" s="88"/>
      <c r="M32" s="490"/>
      <c r="N32" s="491"/>
      <c r="O32" s="83"/>
      <c r="P32" s="38"/>
    </row>
    <row r="33" spans="2:16" ht="15" thickBot="1">
      <c r="B33" s="25"/>
      <c r="C33" s="425" t="s">
        <v>64</v>
      </c>
      <c r="D33" s="426"/>
      <c r="E33" s="426"/>
      <c r="F33" s="426"/>
      <c r="G33" s="426"/>
      <c r="H33" s="426"/>
      <c r="I33" s="426"/>
      <c r="J33" s="426"/>
      <c r="K33" s="426"/>
      <c r="L33" s="426"/>
      <c r="M33" s="426"/>
      <c r="N33" s="427"/>
      <c r="O33" s="89"/>
      <c r="P33" s="39"/>
    </row>
    <row r="34" spans="2:16" ht="13.5" customHeight="1">
      <c r="B34" s="25"/>
      <c r="C34" s="453" t="s">
        <v>65</v>
      </c>
      <c r="D34" s="454"/>
      <c r="E34" s="454"/>
      <c r="F34" s="454"/>
      <c r="G34" s="454"/>
      <c r="H34" s="454"/>
      <c r="I34" s="454"/>
      <c r="J34" s="454"/>
      <c r="K34" s="454"/>
      <c r="L34" s="454"/>
      <c r="M34" s="454"/>
      <c r="N34" s="454"/>
      <c r="O34" s="455"/>
      <c r="P34" s="36"/>
    </row>
    <row r="35" spans="2:16">
      <c r="B35" s="25"/>
      <c r="C35" s="456"/>
      <c r="D35" s="457"/>
      <c r="E35" s="457"/>
      <c r="F35" s="457"/>
      <c r="G35" s="457"/>
      <c r="H35" s="457"/>
      <c r="I35" s="457"/>
      <c r="J35" s="457"/>
      <c r="K35" s="457"/>
      <c r="L35" s="457"/>
      <c r="M35" s="457"/>
      <c r="N35" s="457"/>
      <c r="O35" s="458"/>
      <c r="P35" s="36"/>
    </row>
    <row r="36" spans="2:16" ht="14.4" thickBot="1">
      <c r="B36" s="25"/>
      <c r="C36" s="459"/>
      <c r="D36" s="460"/>
      <c r="E36" s="460"/>
      <c r="F36" s="460"/>
      <c r="G36" s="460"/>
      <c r="H36" s="460"/>
      <c r="I36" s="460"/>
      <c r="J36" s="460"/>
      <c r="K36" s="460"/>
      <c r="L36" s="460"/>
      <c r="M36" s="460"/>
      <c r="N36" s="460"/>
      <c r="O36" s="461"/>
      <c r="P36" s="36"/>
    </row>
    <row r="37" spans="2:16" ht="14.4">
      <c r="B37" s="25"/>
      <c r="C37" s="450" t="s">
        <v>7</v>
      </c>
      <c r="D37" s="485"/>
      <c r="E37" s="485"/>
      <c r="F37" s="485"/>
      <c r="G37" s="485"/>
      <c r="H37" s="485"/>
      <c r="I37" s="485"/>
      <c r="J37" s="429"/>
      <c r="K37" s="218" t="s">
        <v>57</v>
      </c>
      <c r="L37" s="80" t="s">
        <v>9</v>
      </c>
      <c r="M37" s="428" t="s">
        <v>66</v>
      </c>
      <c r="N37" s="429"/>
      <c r="O37" s="81" t="s">
        <v>63</v>
      </c>
      <c r="P37" s="37"/>
    </row>
    <row r="38" spans="2:16" ht="14.4">
      <c r="B38" s="25"/>
      <c r="C38" s="435"/>
      <c r="D38" s="436"/>
      <c r="E38" s="436"/>
      <c r="F38" s="436"/>
      <c r="G38" s="436"/>
      <c r="H38" s="436"/>
      <c r="I38" s="436"/>
      <c r="J38" s="437"/>
      <c r="K38" s="222"/>
      <c r="L38" s="90"/>
      <c r="M38" s="446"/>
      <c r="N38" s="447"/>
      <c r="O38" s="83"/>
      <c r="P38" s="38"/>
    </row>
    <row r="39" spans="2:16" ht="15" thickBot="1">
      <c r="B39" s="25"/>
      <c r="C39" s="441"/>
      <c r="D39" s="442"/>
      <c r="E39" s="442"/>
      <c r="F39" s="442"/>
      <c r="G39" s="442"/>
      <c r="H39" s="442"/>
      <c r="I39" s="442"/>
      <c r="J39" s="443"/>
      <c r="K39" s="85"/>
      <c r="L39" s="91"/>
      <c r="M39" s="444"/>
      <c r="N39" s="445"/>
      <c r="O39" s="92"/>
      <c r="P39" s="38"/>
    </row>
    <row r="40" spans="2:16" ht="15" thickBot="1">
      <c r="B40" s="25"/>
      <c r="C40" s="425" t="s">
        <v>64</v>
      </c>
      <c r="D40" s="426"/>
      <c r="E40" s="426"/>
      <c r="F40" s="426"/>
      <c r="G40" s="426"/>
      <c r="H40" s="426"/>
      <c r="I40" s="426"/>
      <c r="J40" s="426"/>
      <c r="K40" s="426"/>
      <c r="L40" s="426"/>
      <c r="M40" s="426"/>
      <c r="N40" s="427"/>
      <c r="O40" s="93">
        <v>0</v>
      </c>
      <c r="P40" s="38"/>
    </row>
    <row r="41" spans="2:16">
      <c r="B41" s="25"/>
      <c r="C41" s="453" t="s">
        <v>67</v>
      </c>
      <c r="D41" s="454"/>
      <c r="E41" s="454"/>
      <c r="F41" s="454"/>
      <c r="G41" s="454"/>
      <c r="H41" s="454"/>
      <c r="I41" s="454"/>
      <c r="J41" s="454"/>
      <c r="K41" s="454"/>
      <c r="L41" s="454"/>
      <c r="M41" s="454"/>
      <c r="N41" s="454"/>
      <c r="O41" s="455"/>
      <c r="P41" s="36"/>
    </row>
    <row r="42" spans="2:16">
      <c r="B42" s="25"/>
      <c r="C42" s="456"/>
      <c r="D42" s="457"/>
      <c r="E42" s="457"/>
      <c r="F42" s="457"/>
      <c r="G42" s="457"/>
      <c r="H42" s="457"/>
      <c r="I42" s="457"/>
      <c r="J42" s="457"/>
      <c r="K42" s="457"/>
      <c r="L42" s="457"/>
      <c r="M42" s="457"/>
      <c r="N42" s="457"/>
      <c r="O42" s="458"/>
      <c r="P42" s="36"/>
    </row>
    <row r="43" spans="2:16" ht="14.4" thickBot="1">
      <c r="B43" s="25"/>
      <c r="C43" s="459"/>
      <c r="D43" s="460"/>
      <c r="E43" s="460"/>
      <c r="F43" s="460"/>
      <c r="G43" s="460"/>
      <c r="H43" s="460"/>
      <c r="I43" s="460"/>
      <c r="J43" s="460"/>
      <c r="K43" s="460"/>
      <c r="L43" s="460"/>
      <c r="M43" s="460"/>
      <c r="N43" s="460"/>
      <c r="O43" s="461"/>
      <c r="P43" s="36"/>
    </row>
    <row r="44" spans="2:16" ht="16.8">
      <c r="B44" s="25"/>
      <c r="C44" s="450" t="s">
        <v>68</v>
      </c>
      <c r="D44" s="485"/>
      <c r="E44" s="485"/>
      <c r="F44" s="485"/>
      <c r="G44" s="485"/>
      <c r="H44" s="485"/>
      <c r="I44" s="485"/>
      <c r="J44" s="80" t="s">
        <v>69</v>
      </c>
      <c r="K44" s="220" t="s">
        <v>70</v>
      </c>
      <c r="L44" s="94" t="s">
        <v>71</v>
      </c>
      <c r="M44" s="428" t="s">
        <v>72</v>
      </c>
      <c r="N44" s="429"/>
      <c r="O44" s="81" t="s">
        <v>63</v>
      </c>
      <c r="P44" s="37"/>
    </row>
    <row r="45" spans="2:16" ht="14.4">
      <c r="B45" s="25"/>
      <c r="C45" s="435"/>
      <c r="D45" s="436"/>
      <c r="E45" s="436"/>
      <c r="F45" s="436"/>
      <c r="G45" s="436"/>
      <c r="H45" s="436"/>
      <c r="I45" s="436"/>
      <c r="J45" s="95"/>
      <c r="K45" s="96"/>
      <c r="L45" s="95"/>
      <c r="M45" s="497"/>
      <c r="N45" s="498"/>
      <c r="O45" s="83"/>
      <c r="P45" s="38"/>
    </row>
    <row r="46" spans="2:16" ht="15" thickBot="1">
      <c r="B46" s="25"/>
      <c r="C46" s="441"/>
      <c r="D46" s="442"/>
      <c r="E46" s="442"/>
      <c r="F46" s="442"/>
      <c r="G46" s="442"/>
      <c r="H46" s="442"/>
      <c r="I46" s="442"/>
      <c r="J46" s="97"/>
      <c r="K46" s="98"/>
      <c r="L46" s="97"/>
      <c r="M46" s="444"/>
      <c r="N46" s="445"/>
      <c r="O46" s="99"/>
      <c r="P46" s="38"/>
    </row>
    <row r="47" spans="2:16" ht="15" thickBot="1">
      <c r="B47" s="25"/>
      <c r="C47" s="425" t="s">
        <v>64</v>
      </c>
      <c r="D47" s="426"/>
      <c r="E47" s="426"/>
      <c r="F47" s="426"/>
      <c r="G47" s="426"/>
      <c r="H47" s="426"/>
      <c r="I47" s="426"/>
      <c r="J47" s="426"/>
      <c r="K47" s="426"/>
      <c r="L47" s="426"/>
      <c r="M47" s="426"/>
      <c r="N47" s="427"/>
      <c r="O47" s="89"/>
      <c r="P47" s="39"/>
    </row>
    <row r="48" spans="2:16">
      <c r="B48" s="25"/>
      <c r="C48" s="453" t="s">
        <v>73</v>
      </c>
      <c r="D48" s="454"/>
      <c r="E48" s="454"/>
      <c r="F48" s="454"/>
      <c r="G48" s="454"/>
      <c r="H48" s="454"/>
      <c r="I48" s="454"/>
      <c r="J48" s="454"/>
      <c r="K48" s="454"/>
      <c r="L48" s="454"/>
      <c r="M48" s="454"/>
      <c r="N48" s="454"/>
      <c r="O48" s="455"/>
      <c r="P48" s="36"/>
    </row>
    <row r="49" spans="2:16">
      <c r="B49" s="25"/>
      <c r="C49" s="456"/>
      <c r="D49" s="457"/>
      <c r="E49" s="457"/>
      <c r="F49" s="457"/>
      <c r="G49" s="457"/>
      <c r="H49" s="457"/>
      <c r="I49" s="457"/>
      <c r="J49" s="457"/>
      <c r="K49" s="457"/>
      <c r="L49" s="457"/>
      <c r="M49" s="457"/>
      <c r="N49" s="457"/>
      <c r="O49" s="458"/>
      <c r="P49" s="36"/>
    </row>
    <row r="50" spans="2:16" ht="14.4" thickBot="1">
      <c r="B50" s="25"/>
      <c r="C50" s="459"/>
      <c r="D50" s="460"/>
      <c r="E50" s="460"/>
      <c r="F50" s="460"/>
      <c r="G50" s="460"/>
      <c r="H50" s="460"/>
      <c r="I50" s="460"/>
      <c r="J50" s="460"/>
      <c r="K50" s="460"/>
      <c r="L50" s="460"/>
      <c r="M50" s="460"/>
      <c r="N50" s="460"/>
      <c r="O50" s="461"/>
      <c r="P50" s="36"/>
    </row>
    <row r="51" spans="2:16" ht="28.2">
      <c r="B51" s="25"/>
      <c r="C51" s="450" t="s">
        <v>74</v>
      </c>
      <c r="D51" s="485"/>
      <c r="E51" s="485"/>
      <c r="F51" s="485"/>
      <c r="G51" s="485"/>
      <c r="H51" s="485"/>
      <c r="I51" s="485"/>
      <c r="J51" s="80" t="s">
        <v>75</v>
      </c>
      <c r="K51" s="100" t="s">
        <v>76</v>
      </c>
      <c r="L51" s="101" t="s">
        <v>77</v>
      </c>
      <c r="M51" s="495" t="s">
        <v>62</v>
      </c>
      <c r="N51" s="496"/>
      <c r="O51" s="102" t="s">
        <v>63</v>
      </c>
      <c r="P51" s="40"/>
    </row>
    <row r="52" spans="2:16" ht="14.4">
      <c r="B52" s="25"/>
      <c r="C52" s="103"/>
      <c r="D52" s="104"/>
      <c r="E52" s="104"/>
      <c r="F52" s="104"/>
      <c r="G52" s="104"/>
      <c r="H52" s="104"/>
      <c r="I52" s="104"/>
      <c r="J52" s="105"/>
      <c r="K52" s="106"/>
      <c r="L52" s="107"/>
      <c r="M52" s="499"/>
      <c r="N52" s="500"/>
      <c r="O52" s="108"/>
      <c r="P52" s="41"/>
    </row>
    <row r="53" spans="2:16" ht="14.4">
      <c r="B53" s="25"/>
      <c r="C53" s="103"/>
      <c r="D53" s="104"/>
      <c r="E53" s="104"/>
      <c r="F53" s="104"/>
      <c r="G53" s="104"/>
      <c r="H53" s="104"/>
      <c r="I53" s="104"/>
      <c r="J53" s="105"/>
      <c r="K53" s="106"/>
      <c r="L53" s="107"/>
      <c r="M53" s="499"/>
      <c r="N53" s="500"/>
      <c r="O53" s="108"/>
      <c r="P53" s="41"/>
    </row>
    <row r="54" spans="2:16" ht="14.4">
      <c r="B54" s="25"/>
      <c r="C54" s="103"/>
      <c r="D54" s="104"/>
      <c r="E54" s="104"/>
      <c r="F54" s="104"/>
      <c r="G54" s="104"/>
      <c r="H54" s="104"/>
      <c r="I54" s="104"/>
      <c r="J54" s="105"/>
      <c r="K54" s="106"/>
      <c r="L54" s="107"/>
      <c r="M54" s="497"/>
      <c r="N54" s="498"/>
      <c r="O54" s="108"/>
      <c r="P54" s="41"/>
    </row>
    <row r="55" spans="2:16" ht="15" thickBot="1">
      <c r="B55" s="25"/>
      <c r="C55" s="441"/>
      <c r="D55" s="442"/>
      <c r="E55" s="442"/>
      <c r="F55" s="442"/>
      <c r="G55" s="442"/>
      <c r="H55" s="442"/>
      <c r="I55" s="442"/>
      <c r="J55" s="97"/>
      <c r="K55" s="98"/>
      <c r="L55" s="97"/>
      <c r="M55" s="444"/>
      <c r="N55" s="445"/>
      <c r="O55" s="99"/>
      <c r="P55" s="38"/>
    </row>
    <row r="56" spans="2:16" ht="15" thickBot="1">
      <c r="B56" s="25"/>
      <c r="C56" s="425" t="s">
        <v>64</v>
      </c>
      <c r="D56" s="426"/>
      <c r="E56" s="426"/>
      <c r="F56" s="426"/>
      <c r="G56" s="426"/>
      <c r="H56" s="426"/>
      <c r="I56" s="426"/>
      <c r="J56" s="426"/>
      <c r="K56" s="426"/>
      <c r="L56" s="426"/>
      <c r="M56" s="426"/>
      <c r="N56" s="427"/>
      <c r="O56" s="93"/>
      <c r="P56" s="38"/>
    </row>
    <row r="57" spans="2:16" ht="15" thickBot="1">
      <c r="B57" s="25"/>
      <c r="C57" s="75"/>
      <c r="D57" s="52"/>
      <c r="E57" s="52"/>
      <c r="F57" s="52"/>
      <c r="G57" s="52"/>
      <c r="H57" s="52"/>
      <c r="I57" s="52"/>
      <c r="J57" s="52"/>
      <c r="K57" s="52"/>
      <c r="L57" s="52"/>
      <c r="M57" s="52"/>
      <c r="N57" s="52"/>
      <c r="O57" s="76"/>
      <c r="P57" s="26"/>
    </row>
    <row r="58" spans="2:16" ht="15" thickBot="1">
      <c r="B58" s="25"/>
      <c r="C58" s="492" t="s">
        <v>78</v>
      </c>
      <c r="D58" s="493"/>
      <c r="E58" s="493"/>
      <c r="F58" s="493"/>
      <c r="G58" s="493"/>
      <c r="H58" s="493"/>
      <c r="I58" s="493"/>
      <c r="J58" s="493"/>
      <c r="K58" s="493"/>
      <c r="L58" s="493"/>
      <c r="M58" s="493"/>
      <c r="N58" s="494"/>
      <c r="O58" s="109"/>
      <c r="P58" s="42"/>
    </row>
    <row r="59" spans="2:16">
      <c r="B59" s="25"/>
      <c r="C59" s="453" t="s">
        <v>79</v>
      </c>
      <c r="D59" s="454"/>
      <c r="E59" s="454"/>
      <c r="F59" s="454"/>
      <c r="G59" s="454"/>
      <c r="H59" s="454"/>
      <c r="I59" s="454"/>
      <c r="J59" s="454"/>
      <c r="K59" s="454"/>
      <c r="L59" s="454"/>
      <c r="M59" s="454"/>
      <c r="N59" s="454"/>
      <c r="O59" s="455"/>
      <c r="P59" s="36"/>
    </row>
    <row r="60" spans="2:16">
      <c r="B60" s="25"/>
      <c r="C60" s="456"/>
      <c r="D60" s="457"/>
      <c r="E60" s="457"/>
      <c r="F60" s="457"/>
      <c r="G60" s="457"/>
      <c r="H60" s="457"/>
      <c r="I60" s="457"/>
      <c r="J60" s="457"/>
      <c r="K60" s="457"/>
      <c r="L60" s="457"/>
      <c r="M60" s="457"/>
      <c r="N60" s="457"/>
      <c r="O60" s="458"/>
      <c r="P60" s="36"/>
    </row>
    <row r="61" spans="2:16" ht="14.4" thickBot="1">
      <c r="B61" s="25"/>
      <c r="C61" s="459"/>
      <c r="D61" s="460"/>
      <c r="E61" s="460"/>
      <c r="F61" s="460"/>
      <c r="G61" s="460"/>
      <c r="H61" s="460"/>
      <c r="I61" s="460"/>
      <c r="J61" s="460"/>
      <c r="K61" s="460"/>
      <c r="L61" s="460"/>
      <c r="M61" s="460"/>
      <c r="N61" s="460"/>
      <c r="O61" s="461"/>
      <c r="P61" s="36"/>
    </row>
    <row r="62" spans="2:16" ht="14.4">
      <c r="B62" s="25"/>
      <c r="C62" s="450" t="s">
        <v>80</v>
      </c>
      <c r="D62" s="485"/>
      <c r="E62" s="485"/>
      <c r="F62" s="485"/>
      <c r="G62" s="485"/>
      <c r="H62" s="485"/>
      <c r="I62" s="485"/>
      <c r="J62" s="220"/>
      <c r="K62" s="221"/>
      <c r="L62" s="101" t="s">
        <v>81</v>
      </c>
      <c r="M62" s="495" t="s">
        <v>82</v>
      </c>
      <c r="N62" s="496"/>
      <c r="O62" s="102"/>
      <c r="P62" s="40"/>
    </row>
    <row r="63" spans="2:16" ht="14.4">
      <c r="B63" s="25"/>
      <c r="C63" s="435" t="s">
        <v>83</v>
      </c>
      <c r="D63" s="436"/>
      <c r="E63" s="436"/>
      <c r="F63" s="436"/>
      <c r="G63" s="436"/>
      <c r="H63" s="436"/>
      <c r="I63" s="436"/>
      <c r="J63" s="110"/>
      <c r="K63" s="111"/>
      <c r="L63" s="112"/>
      <c r="M63" s="513"/>
      <c r="N63" s="514"/>
      <c r="O63" s="113"/>
      <c r="P63" s="43"/>
    </row>
    <row r="64" spans="2:16" ht="14.4">
      <c r="B64" s="25"/>
      <c r="C64" s="84" t="s">
        <v>84</v>
      </c>
      <c r="D64" s="85"/>
      <c r="E64" s="85"/>
      <c r="F64" s="85"/>
      <c r="G64" s="85"/>
      <c r="H64" s="85"/>
      <c r="I64" s="85"/>
      <c r="J64" s="110"/>
      <c r="K64" s="111"/>
      <c r="L64" s="112"/>
      <c r="M64" s="513"/>
      <c r="N64" s="514"/>
      <c r="O64" s="113"/>
      <c r="P64" s="43"/>
    </row>
    <row r="65" spans="2:16" ht="15" thickBot="1">
      <c r="B65" s="25"/>
      <c r="C65" s="69" t="s">
        <v>85</v>
      </c>
      <c r="D65" s="70"/>
      <c r="E65" s="70"/>
      <c r="F65" s="70"/>
      <c r="G65" s="70"/>
      <c r="H65" s="70"/>
      <c r="I65" s="70"/>
      <c r="J65" s="114"/>
      <c r="K65" s="115"/>
      <c r="L65" s="112"/>
      <c r="M65" s="515"/>
      <c r="N65" s="516"/>
      <c r="O65" s="113"/>
      <c r="P65" s="43"/>
    </row>
    <row r="66" spans="2:16" ht="15" thickBot="1">
      <c r="B66" s="25"/>
      <c r="C66" s="425" t="s">
        <v>64</v>
      </c>
      <c r="D66" s="426"/>
      <c r="E66" s="426"/>
      <c r="F66" s="426"/>
      <c r="G66" s="426"/>
      <c r="H66" s="426"/>
      <c r="I66" s="426"/>
      <c r="J66" s="426"/>
      <c r="K66" s="426"/>
      <c r="L66" s="426"/>
      <c r="M66" s="426"/>
      <c r="N66" s="427"/>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492" t="s">
        <v>86</v>
      </c>
      <c r="D68" s="493"/>
      <c r="E68" s="493"/>
      <c r="F68" s="493"/>
      <c r="G68" s="493"/>
      <c r="H68" s="493"/>
      <c r="I68" s="493"/>
      <c r="J68" s="493"/>
      <c r="K68" s="493"/>
      <c r="L68" s="493"/>
      <c r="M68" s="493"/>
      <c r="N68" s="494"/>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87</v>
      </c>
      <c r="I70" s="118"/>
      <c r="J70" s="118"/>
      <c r="K70" s="118"/>
      <c r="L70" s="52"/>
      <c r="M70" s="52"/>
      <c r="N70" s="52"/>
      <c r="O70" s="76"/>
      <c r="P70" s="26"/>
    </row>
    <row r="71" spans="2:16" ht="14.4">
      <c r="B71" s="25"/>
      <c r="C71" s="75"/>
      <c r="D71" s="52"/>
      <c r="E71" s="52"/>
      <c r="F71" s="52"/>
      <c r="G71" s="52"/>
      <c r="H71" s="118" t="s">
        <v>88</v>
      </c>
      <c r="I71" s="52"/>
      <c r="J71" s="52"/>
      <c r="K71" s="52"/>
      <c r="L71" s="52"/>
      <c r="M71" s="52"/>
      <c r="N71" s="52"/>
      <c r="O71" s="76"/>
      <c r="P71" s="45"/>
    </row>
    <row r="72" spans="2:16" ht="14.4">
      <c r="B72" s="25"/>
      <c r="C72" s="75"/>
      <c r="D72" s="52"/>
      <c r="E72" s="52"/>
      <c r="F72" s="52"/>
      <c r="G72" s="52"/>
      <c r="H72" s="118" t="s">
        <v>89</v>
      </c>
      <c r="I72" s="52"/>
      <c r="J72" s="52"/>
      <c r="K72" s="52"/>
      <c r="L72" s="52"/>
      <c r="M72" s="52"/>
      <c r="N72" s="52"/>
      <c r="O72" s="76"/>
      <c r="P72" s="45"/>
    </row>
    <row r="73" spans="2:16" ht="14.4">
      <c r="B73" s="25"/>
      <c r="C73" s="61"/>
      <c r="D73" s="119"/>
      <c r="E73" s="119"/>
      <c r="F73" s="119"/>
      <c r="G73" s="119"/>
      <c r="H73" s="118" t="s">
        <v>90</v>
      </c>
      <c r="I73" s="119"/>
      <c r="J73" s="119"/>
      <c r="K73" s="119"/>
      <c r="L73" s="119"/>
      <c r="M73" s="119"/>
      <c r="N73" s="119"/>
      <c r="O73" s="120"/>
      <c r="P73" s="46"/>
    </row>
    <row r="74" spans="2:16" ht="14.4">
      <c r="B74" s="25"/>
      <c r="C74" s="75"/>
      <c r="D74" s="52"/>
      <c r="E74" s="52"/>
      <c r="F74" s="52"/>
      <c r="G74" s="52"/>
      <c r="H74" s="52" t="s">
        <v>91</v>
      </c>
      <c r="I74" s="52"/>
      <c r="J74" s="52"/>
      <c r="K74" s="52"/>
      <c r="L74" s="52"/>
      <c r="M74" s="52"/>
      <c r="N74" s="52"/>
      <c r="O74" s="76"/>
      <c r="P74" s="26"/>
    </row>
    <row r="75" spans="2:16" ht="14.4">
      <c r="B75" s="25"/>
      <c r="C75" s="121" t="s">
        <v>92</v>
      </c>
      <c r="D75" s="122"/>
      <c r="E75" s="122"/>
      <c r="F75" s="122"/>
      <c r="G75" s="122"/>
      <c r="H75" s="122"/>
      <c r="I75" s="122"/>
      <c r="J75" s="122"/>
      <c r="K75" s="122"/>
      <c r="L75" s="122"/>
      <c r="M75" s="122"/>
      <c r="N75" s="122"/>
      <c r="O75" s="123"/>
      <c r="P75" s="26"/>
    </row>
    <row r="76" spans="2:16" ht="14.4">
      <c r="B76" s="25"/>
      <c r="C76" s="510"/>
      <c r="D76" s="511"/>
      <c r="E76" s="511"/>
      <c r="F76" s="511"/>
      <c r="G76" s="511"/>
      <c r="H76" s="511"/>
      <c r="I76" s="511"/>
      <c r="J76" s="511"/>
      <c r="K76" s="511"/>
      <c r="L76" s="511"/>
      <c r="M76" s="511"/>
      <c r="N76" s="511"/>
      <c r="O76" s="512"/>
      <c r="P76" s="46"/>
    </row>
    <row r="77" spans="2:16" ht="14.4">
      <c r="B77" s="25"/>
      <c r="C77" s="510"/>
      <c r="D77" s="511"/>
      <c r="E77" s="511"/>
      <c r="F77" s="511"/>
      <c r="G77" s="511"/>
      <c r="H77" s="511"/>
      <c r="I77" s="511"/>
      <c r="J77" s="511"/>
      <c r="K77" s="511"/>
      <c r="L77" s="511"/>
      <c r="M77" s="511"/>
      <c r="N77" s="511"/>
      <c r="O77" s="512"/>
      <c r="P77" s="46"/>
    </row>
    <row r="78" spans="2:16" ht="14.4">
      <c r="B78" s="25"/>
      <c r="C78" s="61"/>
      <c r="D78" s="119"/>
      <c r="E78" s="119"/>
      <c r="F78" s="119"/>
      <c r="G78" s="119"/>
      <c r="H78" s="119"/>
      <c r="I78" s="119"/>
      <c r="J78" s="119"/>
      <c r="K78" s="119"/>
      <c r="L78" s="119"/>
      <c r="M78" s="119"/>
      <c r="N78" s="119"/>
      <c r="O78" s="120"/>
      <c r="P78" s="46"/>
    </row>
    <row r="79" spans="2:16" ht="14.4">
      <c r="B79" s="25"/>
      <c r="C79" s="124" t="s">
        <v>93</v>
      </c>
      <c r="D79" s="119"/>
      <c r="E79" s="119"/>
      <c r="F79" s="119"/>
      <c r="G79" s="119"/>
      <c r="H79" s="119"/>
      <c r="I79" s="119"/>
      <c r="J79" s="119"/>
      <c r="K79" s="119"/>
      <c r="L79" s="119"/>
      <c r="M79" s="119"/>
      <c r="N79" s="119"/>
      <c r="O79" s="120"/>
      <c r="P79" s="46"/>
    </row>
    <row r="80" spans="2:16" ht="12.75" customHeight="1">
      <c r="B80" s="25"/>
      <c r="C80" s="507" t="s">
        <v>94</v>
      </c>
      <c r="D80" s="508"/>
      <c r="E80" s="508"/>
      <c r="F80" s="508"/>
      <c r="G80" s="508"/>
      <c r="H80" s="508"/>
      <c r="I80" s="508"/>
      <c r="J80" s="508"/>
      <c r="K80" s="508"/>
      <c r="L80" s="508"/>
      <c r="M80" s="508"/>
      <c r="N80" s="508"/>
      <c r="O80" s="509"/>
      <c r="P80" s="47"/>
    </row>
    <row r="81" spans="2:16" ht="28.5" customHeight="1">
      <c r="B81" s="25"/>
      <c r="C81" s="507"/>
      <c r="D81" s="508"/>
      <c r="E81" s="508"/>
      <c r="F81" s="508"/>
      <c r="G81" s="508"/>
      <c r="H81" s="508"/>
      <c r="I81" s="508"/>
      <c r="J81" s="508"/>
      <c r="K81" s="508"/>
      <c r="L81" s="508"/>
      <c r="M81" s="508"/>
      <c r="N81" s="508"/>
      <c r="O81" s="509"/>
      <c r="P81" s="47"/>
    </row>
    <row r="82" spans="2:16" ht="13.35" customHeight="1">
      <c r="B82" s="25"/>
      <c r="C82" s="507" t="s">
        <v>95</v>
      </c>
      <c r="D82" s="508"/>
      <c r="E82" s="508"/>
      <c r="F82" s="508"/>
      <c r="G82" s="508"/>
      <c r="H82" s="508"/>
      <c r="I82" s="508"/>
      <c r="J82" s="508"/>
      <c r="K82" s="508"/>
      <c r="L82" s="508"/>
      <c r="M82" s="508"/>
      <c r="N82" s="508"/>
      <c r="O82" s="509"/>
      <c r="P82" s="47"/>
    </row>
    <row r="83" spans="2:16" ht="45" customHeight="1">
      <c r="B83" s="25"/>
      <c r="C83" s="507"/>
      <c r="D83" s="508"/>
      <c r="E83" s="508"/>
      <c r="F83" s="508"/>
      <c r="G83" s="508"/>
      <c r="H83" s="508"/>
      <c r="I83" s="508"/>
      <c r="J83" s="508"/>
      <c r="K83" s="508"/>
      <c r="L83" s="508"/>
      <c r="M83" s="508"/>
      <c r="N83" s="508"/>
      <c r="O83" s="509"/>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87</v>
      </c>
      <c r="I85" s="52"/>
      <c r="J85" s="52"/>
      <c r="K85" s="52"/>
      <c r="L85" s="52"/>
      <c r="M85" s="52"/>
      <c r="N85" s="52"/>
      <c r="O85" s="76"/>
      <c r="P85" s="26"/>
    </row>
    <row r="86" spans="2:16" ht="14.4">
      <c r="B86" s="25"/>
      <c r="C86" s="75"/>
      <c r="D86" s="52"/>
      <c r="E86" s="52"/>
      <c r="F86" s="52"/>
      <c r="G86" s="52"/>
      <c r="H86" s="52" t="s">
        <v>88</v>
      </c>
      <c r="I86" s="85"/>
      <c r="J86" s="85"/>
      <c r="K86" s="85"/>
      <c r="L86" s="52"/>
      <c r="M86" s="52"/>
      <c r="N86" s="52"/>
      <c r="O86" s="76"/>
      <c r="P86" s="26"/>
    </row>
    <row r="87" spans="2:16" ht="14.4">
      <c r="B87" s="25"/>
      <c r="C87" s="75"/>
      <c r="D87" s="52"/>
      <c r="E87" s="52"/>
      <c r="F87" s="52"/>
      <c r="G87" s="52"/>
      <c r="H87" s="52" t="s">
        <v>96</v>
      </c>
      <c r="I87" s="125"/>
      <c r="J87" s="125"/>
      <c r="K87" s="125"/>
      <c r="L87" s="52"/>
      <c r="M87" s="52"/>
      <c r="N87" s="52"/>
      <c r="O87" s="76"/>
      <c r="P87" s="26"/>
    </row>
    <row r="88" spans="2:16" ht="14.4">
      <c r="B88" s="25"/>
      <c r="C88" s="126"/>
      <c r="D88" s="119"/>
      <c r="E88" s="119"/>
      <c r="F88" s="119"/>
      <c r="G88" s="119"/>
      <c r="H88" s="52" t="s">
        <v>97</v>
      </c>
      <c r="I88" s="52"/>
      <c r="J88" s="52"/>
      <c r="K88" s="52"/>
      <c r="L88" s="119"/>
      <c r="M88" s="119"/>
      <c r="N88" s="119"/>
      <c r="O88" s="120"/>
      <c r="P88" s="46"/>
    </row>
    <row r="89" spans="2:16" ht="18.75" customHeight="1" thickBot="1">
      <c r="B89" s="25"/>
      <c r="C89" s="503"/>
      <c r="D89" s="504"/>
      <c r="E89" s="504"/>
      <c r="F89" s="98"/>
      <c r="G89" s="98"/>
      <c r="H89" s="98"/>
      <c r="I89" s="98"/>
      <c r="J89" s="98"/>
      <c r="K89" s="501"/>
      <c r="L89" s="501"/>
      <c r="M89" s="501"/>
      <c r="N89" s="501"/>
      <c r="O89" s="502"/>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JOHANA CASALLAS</cp:lastModifiedBy>
  <cp:revision/>
  <dcterms:created xsi:type="dcterms:W3CDTF">2006-06-27T16:47:25Z</dcterms:created>
  <dcterms:modified xsi:type="dcterms:W3CDTF">2026-05-27T23:43:35Z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