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D:\jlgallo\Documentos\JENYFFER G\MARZO 2024\INTERVENTORIAS\NUEVA LICITACION 2026\"/>
    </mc:Choice>
  </mc:AlternateContent>
  <xr:revisionPtr revIDLastSave="0" documentId="8_{DE44CA4F-A91A-434D-9A84-202FF3DD516A}" xr6:coauthVersionLast="47" xr6:coauthVersionMax="47" xr10:uidLastSave="{00000000-0000-0000-0000-000000000000}"/>
  <bookViews>
    <workbookView xWindow="-75" yWindow="330" windowWidth="17310" windowHeight="15480" xr2:uid="{00000000-000D-0000-FFFF-FFFF00000000}"/>
  </bookViews>
  <sheets>
    <sheet name="Propuesta Económica"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9" i="6" l="1"/>
  <c r="E26" i="6"/>
  <c r="E14" i="6"/>
  <c r="E13" i="6"/>
  <c r="E11" i="6"/>
  <c r="E20" i="6"/>
  <c r="F30" i="6"/>
  <c r="F20" i="6"/>
  <c r="F31" i="6" l="1"/>
  <c r="F29" i="6"/>
  <c r="E30" i="6" l="1"/>
  <c r="I30" i="6" l="1"/>
  <c r="F32" i="6"/>
  <c r="F33" i="6"/>
  <c r="I33" i="6" s="1"/>
  <c r="F34" i="6"/>
  <c r="I34" i="6" s="1"/>
  <c r="I29" i="6"/>
  <c r="F11" i="6"/>
  <c r="I11" i="6" s="1"/>
  <c r="I22" i="6"/>
  <c r="I21" i="6"/>
  <c r="E34" i="6"/>
  <c r="E33" i="6"/>
  <c r="E32" i="6"/>
  <c r="E31" i="6"/>
  <c r="E29" i="6"/>
  <c r="E12" i="6"/>
  <c r="F12" i="6"/>
  <c r="I12" i="6" s="1"/>
  <c r="F14" i="6"/>
  <c r="I14" i="6" s="1"/>
  <c r="F15" i="6"/>
  <c r="I15" i="6" s="1"/>
  <c r="E15" i="6"/>
  <c r="E16" i="6"/>
  <c r="F16" i="6"/>
  <c r="I16" i="6" s="1"/>
  <c r="F17" i="6"/>
  <c r="I17" i="6" s="1"/>
  <c r="E17" i="6"/>
  <c r="E18" i="6"/>
  <c r="F18" i="6"/>
  <c r="I18" i="6" s="1"/>
  <c r="E19" i="6"/>
  <c r="F19" i="6"/>
  <c r="I19" i="6" s="1"/>
  <c r="I20" i="6"/>
  <c r="E21" i="6"/>
  <c r="F21" i="6"/>
  <c r="E22" i="6"/>
  <c r="F22" i="6"/>
  <c r="E23" i="6"/>
  <c r="F23" i="6"/>
  <c r="I23" i="6" s="1"/>
  <c r="I31" i="6"/>
  <c r="I32" i="6"/>
  <c r="E36" i="6" l="1"/>
  <c r="E37" i="6" s="1"/>
  <c r="E38" i="6" s="1"/>
  <c r="F13" i="6"/>
  <c r="I13" i="6" s="1"/>
  <c r="I26" i="6" l="1"/>
  <c r="I36" i="6" l="1"/>
  <c r="I37" i="6" s="1"/>
  <c r="I38" i="6" s="1"/>
  <c r="I39" i="6" s="1"/>
  <c r="I40" i="6" s="1"/>
</calcChain>
</file>

<file path=xl/sharedStrings.xml><?xml version="1.0" encoding="utf-8"?>
<sst xmlns="http://schemas.openxmlformats.org/spreadsheetml/2006/main" count="78" uniqueCount="55">
  <si>
    <t>IVA = (5) * (19%) =(6)</t>
  </si>
  <si>
    <t>COSTO TOTAL = (3) + (4) = (5)</t>
  </si>
  <si>
    <t>TOTAL OTROS COSTOS  = (4)</t>
  </si>
  <si>
    <t>Mes</t>
  </si>
  <si>
    <t>Oficina campamento (incluye servicios)</t>
  </si>
  <si>
    <t>Alquiler Mobiliario oficina + computadores con impresora y costos asociados  a  su  operación  y mantenimiento,  incluye elementos  de bioseguridad</t>
  </si>
  <si>
    <t xml:space="preserve">VALOR TOTAL </t>
  </si>
  <si>
    <t>UNIDAD</t>
  </si>
  <si>
    <t>DESCRIPCIÓN</t>
  </si>
  <si>
    <t>2. OTROS COSTOS</t>
  </si>
  <si>
    <t xml:space="preserve">TOTAL COSTOS DE PERSONAL = (1) * (2) = (3) </t>
  </si>
  <si>
    <t>FACTOR MULTIPLICADOR = (2)</t>
  </si>
  <si>
    <t>SUBTOTAL COSTOS DE PERSONAL =  (1)</t>
  </si>
  <si>
    <t xml:space="preserve">Conductor o motorista </t>
  </si>
  <si>
    <t>Inspector Técnico Operativo</t>
  </si>
  <si>
    <t>Auditor en Área de Sistemas y/o pesaje y/o tarifas</t>
  </si>
  <si>
    <t>Ingeniero Residente técnico operativo</t>
  </si>
  <si>
    <t>Especialista en Hidráulica e Hidrología</t>
  </si>
  <si>
    <t>Especialista Ambiental</t>
  </si>
  <si>
    <t>Especialista en Estructuras</t>
  </si>
  <si>
    <t>Especialista en Derecho</t>
  </si>
  <si>
    <t>Especialista en Finanzas</t>
  </si>
  <si>
    <t>Director de interventoría</t>
  </si>
  <si>
    <t>CLASIFICACIÓN</t>
  </si>
  <si>
    <t>% DE DEDICACIÓN TOTAL</t>
  </si>
  <si>
    <t>1. COSTOS DE PERSONAL</t>
  </si>
  <si>
    <t>meses</t>
  </si>
  <si>
    <t>REMUNERACIÓN MENSUAL (2026)</t>
  </si>
  <si>
    <t xml:space="preserve">Mes </t>
  </si>
  <si>
    <t>Incremento</t>
  </si>
  <si>
    <t>PLAZO</t>
  </si>
  <si>
    <t>CANT</t>
  </si>
  <si>
    <t>Especialista en Geotecnia</t>
  </si>
  <si>
    <t>Secretaria 1</t>
  </si>
  <si>
    <t>CANTIDAD</t>
  </si>
  <si>
    <t xml:space="preserve">UNIDAD </t>
  </si>
  <si>
    <t>COSTO MENSUAL = (6)+(5) =  (7)   (Ajustado al Peso)</t>
  </si>
  <si>
    <t>unidad</t>
  </si>
  <si>
    <r>
      <t xml:space="preserve">Ingeniero ICCU </t>
    </r>
    <r>
      <rPr>
        <b/>
        <sz val="10"/>
        <color theme="1"/>
        <rFont val="Arial"/>
        <family val="2"/>
      </rPr>
      <t xml:space="preserve">(No modificar) </t>
    </r>
  </si>
  <si>
    <r>
      <t>Laboratorio (MONTO AGOTABLE)</t>
    </r>
    <r>
      <rPr>
        <b/>
        <sz val="10"/>
        <color theme="1"/>
        <rFont val="Arial"/>
        <family val="2"/>
      </rPr>
      <t xml:space="preserve"> No modificar</t>
    </r>
  </si>
  <si>
    <t>INSTITUTO DE CAMINOS Y CONSTRUCCIONES DE CUNDINAMARCA - ICCU
DE CUNDINAMARCA</t>
  </si>
  <si>
    <t>PRESUPUESTO DE INTERVENTORÍA 2026 (4,5 meses)</t>
  </si>
  <si>
    <t>PRESUPUESTO DE INTERVENTORÍA - AÑO 2027 (7,5 meses)</t>
  </si>
  <si>
    <t>Período: 16 de Agosto de 2026 al 31 de diciembre  de 2026</t>
  </si>
  <si>
    <t>Período: 1 de enero de 2027 al 15 de Agosto de 2027</t>
  </si>
  <si>
    <t>REMUNERACIÓN MENSUAL (2027)</t>
  </si>
  <si>
    <t>Alquiler Vehículos mayor igual a 1800 cc de cilindrada, incluyendo costos   de   operación   y   mantenimiento   excepto   salario   del conductor. Modelo mayor a 2020</t>
  </si>
  <si>
    <t>Comisión de Topografía (Incluye Topógrafo, Cadenero 1, Cadenero 2  y  Alquiler  de  equipo  completo  de  topografía  más  elementos complementarios (MONTO AGOTABLE)</t>
  </si>
  <si>
    <t>Medición índice de Estado y Reflectividad. Se realizará dos (2) mediciones en la vigencia 2026,  y una (1) medición en la vigencia 2027.</t>
  </si>
  <si>
    <t>COSTO INICIAL POR EL TIEMPO DE LA INTERVENTORÍA = (7)* No. MESES =(4.5)</t>
  </si>
  <si>
    <t>VALOR TOTAL DEL CONTRATO (16 DE AGOSTO DE 2026 AL 15 DE AGOSTO DE 2027)</t>
  </si>
  <si>
    <t>COSTO INICIAL POR EL TIEMPO DE LA INTERVENTORÍA = (7)* No. MESES =(7.5)</t>
  </si>
  <si>
    <t>REMUNERACION MENSUAL 2027</t>
  </si>
  <si>
    <t>INTERVENTORÍA INTEGRAL QUE COMPRENDE, PERO NO SE LIMITA A LA INTERVENTORÍA TÉCNICA, SOCIO AMBIENTAL, PREDIAL, ADMINISTRATIVA, JURÍDICA Y FINANCIERA, AL CONTRATO DE CONCESIÓN OJ-121- DE 1997 EN EL CORREDOR VIAL DEL CENTRO OCCIDENTE DE CUNDINAMARCA INTEGRADO POR LOS TRAYECTOS LOS ALPES – VILLETA Y CHUGUACAL – CAMBAO, INCLUYENDO LOS CONTRATOS ADICIONALES, PARA LAS ETAPAS OPERATIVA Y DE MANTENIMIENTO.</t>
  </si>
  <si>
    <t xml:space="preserve">NOTA  1: Con base en las proyecciones del Marco Fiscal de Mediano Plazo del Ministerio de Hacienda, LatinFocus y Fedesarrollo, se estableció una tasa promedio de IPC entre estas tres fuentes.del 4% proyectada para el año 2027                                                                                                                                                                                                                                                                                                       NOTA 2: La remuneración mensual de los profesionales denominados: INGENIERO ICCU,  son inmodificables. Este personal prestará apoyo exclusivo a la supervisión del ICCU.
NOTA 3 El presente formato de propuesta económica es inmodificable., así como el número de profesionales, cantidades, unidades y dedicaciones.
NOTA 4: Todos los cálculos y operaciones deben ser redondeadas al peso.
NOTA 5:  Considerando que la forma de pago del Contrato tendrá recursos fondeados en AVAL FIDUCIARIA de la subcuenta de Interventoría número 150020000116 y la Disponibilidad presupuestal acreditada mediante CDP DIS- 2026001012 del ICCU, se procederá a cubrir los pagos de las actas mensuales de interventoría agotando en primera medida los recursos respaldados por el CDP  y posteriormente a través de los recursos fondeados en la subcuenta de interventoría del encargo fiduciario antes mencionado.
NOTA 6:  El Factor Multiplicador máximo a reconocer por la entidad será de 2,3.   
a) Si la modalidad de contratación del personal es laboral, se reconocerá 2,3 dividido así: 1,6 de factor prestacional + 0,7 de Gastos de administración, Legalización, Perfeccionamiento, Imprevistos y Honorarios 
b) Si la modalidad de contratación del personal es por prestación de servicios, se reconocerá 1,7 dividido así: 1 de valor del contrato + 0,7 de Gastos de administración, Legalización, Perfeccionamiento, Imprevistos y Honorarios equivalente.
c) Para el caso de personal vinculado al proyecto que haya adquirido resolución de pensión, se descontará del factor multiplicador el equivalente al % de pensión, es decir, del factor 2.3 se descontara 0.12                                                                                                                                                                                                                                                                                                                                                                                                                                   NOTA 7Los costos del Equipo mínimo de trabajo establecidos en el presupuesto oficial se entenderán como valores máximos a ser presentados por el proponente en su oferta económica, por lo cual en caso de superar el valor fijado en el presupuesto oficial, el proponente deberá subsanar ajustando la oferta económica.
NOTA 8: Se prevé que la nueva interventoría realice mediciones de Indice de Estado en agosto 2026, diciembre 2026 y Abril 2027 
NOTA 9: Los Costos por MONTO AGOTABLE descritos dentro de la oferta económica, solo podrán ser ejecutados previa aprobación del ICCU, para lo cual debe sustentarse mediante cotizaciones el monto a ejecutar. A su vez los costos por MONTO AGOTABLE  serán entendidos como un valor total durante la vigencia del contrato, por lo cual en caso de requerirse ejecutar un valor superior al referenciado mensualmente, el mismo deberá ser validado por el ICCU, en donde se presente un balance en el cual conste que el saldo es suficiente para cumplir con las actividades a ejecutar.
NOTA 10: Los costos derivados de la operación y circulación del vehículo serán responsabilidad Interventor
NOTA 11: Todos los elementos suministrados estaran bajo la responsabilidad del proponente que resulte adjudicatario del presente proceso de contratación durante la ejecución del contrato.
NOTA 12: Los Costos por MONTO AGOTABLE descritos dentro de la oferta económica son inmodificables.
NOTA 13: Cuando la factura del acta de costos de la Interventoría vaya dirigida a la Entidad Fiduciaria el Contratista deberá anexar el soporte de pago de las respectivos tributos e impuestos correspondientes al periodo relacionado los cuales deberá ser depositados en las cuentas previamente indicadas por el ICCU.
Cuando la factura del acta de costos de la Interventoría vaya dirigida al ICCU, la entidad realizará la liquidación de los tributos e impuestos y pagara el valor neto descontando el rubro por dicho concepto.
Para la suscripción del acta de liquidación, el contratista deberá haber cumplido con todas las obligaciones derivadas del objeto del contrato, así como con las establecidas en la minuta contractual. Así mismo para cada pago, el interventor deberá acreditar que se encuentra al día con los pagos de aportes parafiscales cuando corresponda, conforme lo establece el artículo 23, parágrafo 1 de la Ley 1150 de 2007.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</si>
</sst>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43" formatCode="_-* #,##0.00_-;\-* #,##0.00_-;_-* &quot;-&quot;??_-;_-@_-"/>
    <numFmt numFmtId="164" formatCode="&quot;$&quot;\ #,##0_);\(&quot;$&quot;\ #,##0\)"/>
    <numFmt numFmtId="165" formatCode="_(&quot;$&quot;\ * #,##0.00_);_(&quot;$&quot;\ * \(#,##0.00\);_(&quot;$&quot;\ * &quot;-&quot;??_);_(@_)"/>
    <numFmt numFmtId="166" formatCode="[$$-240A]#,##0.00"/>
    <numFmt numFmtId="167" formatCode="[$$-240A]\ #,##0"/>
    <numFmt numFmtId="168" formatCode="[$$-240A]\ #,##0.00"/>
    <numFmt numFmtId="169" formatCode="0.0"/>
  </numFmts>
  <fonts count="14" x14ac:knownFonts="1">
    <font>
      <sz val="11"/>
      <color theme="1"/>
      <name val="Aptos Narrow"/>
      <family val="2"/>
      <scheme val="minor"/>
    </font>
    <font>
      <sz val="11"/>
      <color theme="1"/>
      <name val="Aptos Narrow"/>
      <family val="2"/>
      <scheme val="minor"/>
    </font>
    <font>
      <sz val="10"/>
      <color theme="1"/>
      <name val="Arial"/>
      <family val="2"/>
    </font>
    <font>
      <sz val="10"/>
      <color rgb="FF000000"/>
      <name val="Arial"/>
      <family val="2"/>
    </font>
    <font>
      <sz val="10"/>
      <name val="Arial"/>
      <family val="2"/>
    </font>
    <font>
      <b/>
      <sz val="10"/>
      <color theme="1"/>
      <name val="Arial"/>
      <family val="2"/>
    </font>
    <font>
      <sz val="11"/>
      <color theme="1"/>
      <name val="Arial"/>
      <family val="2"/>
    </font>
    <font>
      <sz val="11"/>
      <color indexed="8"/>
      <name val="Calibri"/>
      <family val="2"/>
    </font>
    <font>
      <b/>
      <sz val="11"/>
      <color indexed="8"/>
      <name val="Arial"/>
      <family val="2"/>
    </font>
    <font>
      <b/>
      <sz val="10"/>
      <color indexed="8"/>
      <name val="Arial"/>
      <family val="2"/>
    </font>
    <font>
      <b/>
      <sz val="12"/>
      <name val="Arial"/>
      <family val="2"/>
    </font>
    <font>
      <b/>
      <sz val="12"/>
      <color indexed="8"/>
      <name val="Arial"/>
      <family val="2"/>
    </font>
    <font>
      <sz val="10"/>
      <color indexed="8"/>
      <name val="Arial"/>
      <family val="2"/>
    </font>
    <font>
      <b/>
      <sz val="10"/>
      <name val="Arial"/>
      <family val="2"/>
    </font>
  </fonts>
  <fills count="5">
    <fill>
      <patternFill patternType="none"/>
    </fill>
    <fill>
      <patternFill patternType="gray125"/>
    </fill>
    <fill>
      <patternFill patternType="solid">
        <fgColor theme="5" tint="0.59999389629810485"/>
        <bgColor indexed="64"/>
      </patternFill>
    </fill>
    <fill>
      <patternFill patternType="solid">
        <fgColor theme="4" tint="0.79998168889431442"/>
        <bgColor indexed="64"/>
      </patternFill>
    </fill>
    <fill>
      <patternFill patternType="solid">
        <fgColor theme="7" tint="0.79998168889431442"/>
        <bgColor indexed="64"/>
      </patternFill>
    </fill>
  </fills>
  <borders count="50">
    <border>
      <left/>
      <right/>
      <top/>
      <bottom/>
      <diagonal/>
    </border>
    <border>
      <left style="medium">
        <color auto="1"/>
      </left>
      <right/>
      <top/>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top style="medium">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medium">
        <color auto="1"/>
      </bottom>
      <diagonal/>
    </border>
    <border>
      <left/>
      <right/>
      <top style="thin">
        <color auto="1"/>
      </top>
      <bottom style="medium">
        <color auto="1"/>
      </bottom>
      <diagonal/>
    </border>
    <border>
      <left style="medium">
        <color auto="1"/>
      </left>
      <right/>
      <top style="thin">
        <color auto="1"/>
      </top>
      <bottom style="medium">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auto="1"/>
      </left>
      <right style="thin">
        <color auto="1"/>
      </right>
      <top style="thin">
        <color auto="1"/>
      </top>
      <bottom style="thin">
        <color auto="1"/>
      </bottom>
      <diagonal/>
    </border>
    <border>
      <left/>
      <right/>
      <top style="thin">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right/>
      <top style="medium">
        <color auto="1"/>
      </top>
      <bottom style="thin">
        <color auto="1"/>
      </bottom>
      <diagonal/>
    </border>
    <border>
      <left style="medium">
        <color auto="1"/>
      </left>
      <right/>
      <top style="medium">
        <color auto="1"/>
      </top>
      <bottom style="thin">
        <color auto="1"/>
      </bottom>
      <diagonal/>
    </border>
    <border>
      <left style="thin">
        <color auto="1"/>
      </left>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top style="thin">
        <color auto="1"/>
      </top>
      <bottom style="medium">
        <color auto="1"/>
      </bottom>
      <diagonal/>
    </border>
    <border>
      <left style="thin">
        <color auto="1"/>
      </left>
      <right/>
      <top style="medium">
        <color auto="1"/>
      </top>
      <bottom style="thin">
        <color auto="1"/>
      </bottom>
      <diagonal/>
    </border>
    <border>
      <left style="thin">
        <color auto="1"/>
      </left>
      <right style="thin">
        <color auto="1"/>
      </right>
      <top/>
      <bottom style="medium">
        <color indexed="64"/>
      </bottom>
      <diagonal/>
    </border>
    <border>
      <left style="medium">
        <color indexed="64"/>
      </left>
      <right style="medium">
        <color indexed="64"/>
      </right>
      <top/>
      <bottom style="medium">
        <color indexed="64"/>
      </bottom>
      <diagonal/>
    </border>
    <border>
      <left style="thin">
        <color auto="1"/>
      </left>
      <right style="medium">
        <color indexed="64"/>
      </right>
      <top/>
      <bottom style="thin">
        <color auto="1"/>
      </bottom>
      <diagonal/>
    </border>
    <border>
      <left style="medium">
        <color auto="1"/>
      </left>
      <right/>
      <top style="medium">
        <color auto="1"/>
      </top>
      <bottom/>
      <diagonal/>
    </border>
    <border>
      <left/>
      <right/>
      <top style="medium">
        <color auto="1"/>
      </top>
      <bottom/>
      <diagonal/>
    </border>
    <border>
      <left style="thin">
        <color indexed="64"/>
      </left>
      <right style="thin">
        <color indexed="64"/>
      </right>
      <top style="thin">
        <color indexed="64"/>
      </top>
      <bottom/>
      <diagonal/>
    </border>
    <border>
      <left style="thin">
        <color auto="1"/>
      </left>
      <right style="thin">
        <color auto="1"/>
      </right>
      <top/>
      <bottom/>
      <diagonal/>
    </border>
    <border>
      <left style="thin">
        <color auto="1"/>
      </left>
      <right style="medium">
        <color indexed="64"/>
      </right>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style="thin">
        <color indexed="64"/>
      </right>
      <top style="thin">
        <color indexed="64"/>
      </top>
      <bottom/>
      <diagonal/>
    </border>
    <border>
      <left style="thin">
        <color auto="1"/>
      </left>
      <right/>
      <top style="thin">
        <color auto="1"/>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bottom style="thin">
        <color auto="1"/>
      </bottom>
      <diagonal/>
    </border>
    <border>
      <left/>
      <right style="medium">
        <color indexed="64"/>
      </right>
      <top style="thin">
        <color auto="1"/>
      </top>
      <bottom/>
      <diagonal/>
    </border>
    <border>
      <left/>
      <right style="thin">
        <color auto="1"/>
      </right>
      <top style="medium">
        <color auto="1"/>
      </top>
      <bottom style="thin">
        <color auto="1"/>
      </bottom>
      <diagonal/>
    </border>
    <border>
      <left style="thin">
        <color auto="1"/>
      </left>
      <right style="medium">
        <color indexed="64"/>
      </right>
      <top style="medium">
        <color indexed="64"/>
      </top>
      <bottom/>
      <diagonal/>
    </border>
    <border>
      <left/>
      <right style="medium">
        <color auto="1"/>
      </right>
      <top/>
      <bottom/>
      <diagonal/>
    </border>
  </borders>
  <cellStyleXfs count="6">
    <xf numFmtId="0" fontId="0" fillId="0" borderId="0"/>
    <xf numFmtId="44" fontId="1" fillId="0" borderId="0" applyFont="0" applyFill="0" applyBorder="0" applyAlignment="0" applyProtection="0"/>
    <xf numFmtId="9" fontId="1" fillId="0" borderId="0" applyFont="0" applyFill="0" applyBorder="0" applyAlignment="0" applyProtection="0"/>
    <xf numFmtId="0" fontId="4" fillId="0" borderId="0"/>
    <xf numFmtId="165" fontId="7" fillId="0" borderId="0" applyFont="0" applyFill="0" applyBorder="0" applyAlignment="0" applyProtection="0"/>
    <xf numFmtId="43" fontId="1" fillId="0" borderId="0" applyFont="0" applyFill="0" applyBorder="0" applyAlignment="0" applyProtection="0"/>
  </cellStyleXfs>
  <cellXfs count="124">
    <xf numFmtId="0" fontId="0" fillId="0" borderId="0" xfId="0"/>
    <xf numFmtId="0" fontId="2" fillId="0" borderId="0" xfId="0" applyFont="1" applyAlignment="1">
      <alignment vertical="center"/>
    </xf>
    <xf numFmtId="0" fontId="2" fillId="0" borderId="0" xfId="0" applyFont="1" applyAlignment="1">
      <alignment horizontal="center" vertical="center"/>
    </xf>
    <xf numFmtId="166" fontId="2" fillId="0" borderId="0" xfId="0" applyNumberFormat="1" applyFont="1" applyAlignment="1">
      <alignment horizontal="center" vertical="center"/>
    </xf>
    <xf numFmtId="166" fontId="3" fillId="0" borderId="0" xfId="1" applyNumberFormat="1" applyFont="1" applyBorder="1" applyAlignment="1">
      <alignment horizontal="right" vertical="center"/>
    </xf>
    <xf numFmtId="0" fontId="2" fillId="0" borderId="12" xfId="0" applyFont="1" applyBorder="1" applyAlignment="1">
      <alignment horizontal="center" vertical="center"/>
    </xf>
    <xf numFmtId="167" fontId="2" fillId="0" borderId="12" xfId="1" applyNumberFormat="1" applyFont="1" applyFill="1" applyBorder="1" applyAlignment="1">
      <alignment horizontal="right" vertical="center"/>
    </xf>
    <xf numFmtId="0" fontId="2" fillId="0" borderId="18" xfId="0" applyFont="1" applyBorder="1" applyAlignment="1">
      <alignment horizontal="center" vertical="center"/>
    </xf>
    <xf numFmtId="167" fontId="2" fillId="0" borderId="18" xfId="1" applyNumberFormat="1" applyFont="1" applyFill="1" applyBorder="1" applyAlignment="1">
      <alignment horizontal="right" vertical="center"/>
    </xf>
    <xf numFmtId="0" fontId="2" fillId="0" borderId="19" xfId="0" applyFont="1" applyBorder="1" applyAlignment="1">
      <alignment horizontal="justify" vertical="center" wrapText="1"/>
    </xf>
    <xf numFmtId="9" fontId="2" fillId="0" borderId="6" xfId="2" applyFont="1" applyBorder="1" applyAlignment="1">
      <alignment horizontal="center" vertical="center"/>
    </xf>
    <xf numFmtId="0" fontId="2" fillId="0" borderId="7" xfId="0" applyFont="1" applyBorder="1" applyAlignment="1">
      <alignment horizontal="left" vertical="center"/>
    </xf>
    <xf numFmtId="9" fontId="2" fillId="0" borderId="12" xfId="2" applyFont="1" applyFill="1" applyBorder="1" applyAlignment="1">
      <alignment horizontal="center" vertical="center"/>
    </xf>
    <xf numFmtId="0" fontId="2" fillId="0" borderId="13" xfId="0" applyFont="1" applyBorder="1" applyAlignment="1">
      <alignment horizontal="left" vertical="center"/>
    </xf>
    <xf numFmtId="9" fontId="2" fillId="0" borderId="12" xfId="2" applyFont="1" applyBorder="1" applyAlignment="1">
      <alignment horizontal="center" vertical="center"/>
    </xf>
    <xf numFmtId="0" fontId="2" fillId="0" borderId="13" xfId="0" applyFont="1" applyBorder="1" applyAlignment="1">
      <alignment horizontal="justify" vertical="center" wrapText="1"/>
    </xf>
    <xf numFmtId="0" fontId="9" fillId="0" borderId="1" xfId="3" applyFont="1" applyBorder="1" applyAlignment="1">
      <alignment horizontal="center" vertical="center"/>
    </xf>
    <xf numFmtId="0" fontId="10" fillId="0" borderId="1" xfId="3" applyFont="1" applyBorder="1" applyAlignment="1">
      <alignment horizontal="center" vertical="center" wrapText="1"/>
    </xf>
    <xf numFmtId="0" fontId="2" fillId="0" borderId="13" xfId="0" applyFont="1" applyBorder="1" applyAlignment="1">
      <alignment horizontal="left" vertical="center" wrapText="1"/>
    </xf>
    <xf numFmtId="164" fontId="4" fillId="0" borderId="12" xfId="4" applyNumberFormat="1" applyFont="1" applyFill="1" applyBorder="1" applyAlignment="1">
      <alignment vertical="center" wrapText="1"/>
    </xf>
    <xf numFmtId="0" fontId="2" fillId="0" borderId="30" xfId="0" applyFont="1" applyBorder="1" applyAlignment="1">
      <alignment horizontal="center" vertical="center"/>
    </xf>
    <xf numFmtId="0" fontId="2" fillId="0" borderId="11" xfId="0" applyFont="1" applyBorder="1" applyAlignment="1">
      <alignment horizontal="center" vertical="center"/>
    </xf>
    <xf numFmtId="0" fontId="2" fillId="0" borderId="6" xfId="0" applyFont="1" applyBorder="1" applyAlignment="1">
      <alignment horizontal="center" vertical="center"/>
    </xf>
    <xf numFmtId="9" fontId="2" fillId="0" borderId="18" xfId="2" applyFont="1" applyBorder="1" applyAlignment="1">
      <alignment horizontal="center" vertical="center"/>
    </xf>
    <xf numFmtId="168" fontId="2" fillId="0" borderId="0" xfId="0" applyNumberFormat="1" applyFont="1" applyAlignment="1">
      <alignment vertical="center"/>
    </xf>
    <xf numFmtId="167" fontId="2" fillId="0" borderId="22" xfId="1" applyNumberFormat="1" applyFont="1" applyFill="1" applyBorder="1" applyAlignment="1">
      <alignment horizontal="right" vertical="center"/>
    </xf>
    <xf numFmtId="167" fontId="2" fillId="0" borderId="31" xfId="1" applyNumberFormat="1" applyFont="1" applyFill="1" applyBorder="1" applyAlignment="1">
      <alignment horizontal="right" vertical="center"/>
    </xf>
    <xf numFmtId="167" fontId="4" fillId="0" borderId="12" xfId="1" applyNumberFormat="1" applyFont="1" applyFill="1" applyBorder="1" applyAlignment="1">
      <alignment horizontal="right" vertical="center"/>
    </xf>
    <xf numFmtId="0" fontId="10" fillId="0" borderId="0" xfId="3" applyFont="1" applyAlignment="1">
      <alignment horizontal="center" vertical="center" wrapText="1"/>
    </xf>
    <xf numFmtId="0" fontId="9" fillId="0" borderId="0" xfId="3" applyFont="1" applyAlignment="1">
      <alignment horizontal="center" vertical="center"/>
    </xf>
    <xf numFmtId="0" fontId="10" fillId="0" borderId="22" xfId="3" applyFont="1" applyBorder="1" applyAlignment="1">
      <alignment horizontal="center" vertical="center" wrapText="1"/>
    </xf>
    <xf numFmtId="10" fontId="12" fillId="0" borderId="22" xfId="2" applyNumberFormat="1" applyFont="1" applyBorder="1" applyAlignment="1">
      <alignment horizontal="center" vertical="center"/>
    </xf>
    <xf numFmtId="0" fontId="9" fillId="0" borderId="12" xfId="3" applyFont="1" applyBorder="1" applyAlignment="1">
      <alignment horizontal="center" vertical="center"/>
    </xf>
    <xf numFmtId="0" fontId="12" fillId="0" borderId="12" xfId="3" applyFont="1" applyBorder="1" applyAlignment="1">
      <alignment horizontal="center" vertical="center"/>
    </xf>
    <xf numFmtId="167" fontId="2" fillId="0" borderId="17" xfId="1" applyNumberFormat="1" applyFont="1" applyBorder="1" applyAlignment="1">
      <alignment horizontal="right" vertical="center"/>
    </xf>
    <xf numFmtId="167" fontId="2" fillId="0" borderId="33" xfId="1" applyNumberFormat="1" applyFont="1" applyBorder="1" applyAlignment="1">
      <alignment horizontal="right" vertical="center"/>
    </xf>
    <xf numFmtId="9" fontId="2" fillId="0" borderId="11" xfId="2" applyFont="1" applyFill="1" applyBorder="1" applyAlignment="1">
      <alignment horizontal="center" vertical="center"/>
    </xf>
    <xf numFmtId="167" fontId="2" fillId="0" borderId="38" xfId="1" applyNumberFormat="1" applyFont="1" applyBorder="1" applyAlignment="1">
      <alignment horizontal="right" vertical="center"/>
    </xf>
    <xf numFmtId="0" fontId="5" fillId="0" borderId="34" xfId="0" applyFont="1" applyBorder="1" applyAlignment="1">
      <alignment vertical="center"/>
    </xf>
    <xf numFmtId="0" fontId="5" fillId="0" borderId="35" xfId="0" applyFont="1" applyBorder="1" applyAlignment="1">
      <alignment vertical="center"/>
    </xf>
    <xf numFmtId="167" fontId="2" fillId="0" borderId="0" xfId="0" applyNumberFormat="1" applyFont="1" applyAlignment="1">
      <alignment vertical="center"/>
    </xf>
    <xf numFmtId="0" fontId="2" fillId="0" borderId="23" xfId="0" applyFont="1" applyBorder="1" applyAlignment="1">
      <alignment horizontal="justify" vertical="center" wrapText="1"/>
    </xf>
    <xf numFmtId="0" fontId="4" fillId="0" borderId="12" xfId="0" applyFont="1" applyBorder="1" applyAlignment="1">
      <alignment horizontal="center" vertical="center"/>
    </xf>
    <xf numFmtId="0" fontId="4" fillId="0" borderId="11" xfId="0" applyFont="1" applyBorder="1" applyAlignment="1">
      <alignment horizontal="center" vertical="center"/>
    </xf>
    <xf numFmtId="168" fontId="2" fillId="0" borderId="13" xfId="0" applyNumberFormat="1" applyFont="1" applyBorder="1" applyAlignment="1">
      <alignment vertical="center"/>
    </xf>
    <xf numFmtId="44" fontId="2" fillId="0" borderId="10" xfId="1" applyFont="1" applyBorder="1" applyAlignment="1">
      <alignment vertical="center"/>
    </xf>
    <xf numFmtId="168" fontId="2" fillId="0" borderId="7" xfId="0" applyNumberFormat="1" applyFont="1" applyBorder="1" applyAlignment="1">
      <alignment vertical="center"/>
    </xf>
    <xf numFmtId="9" fontId="2" fillId="0" borderId="29" xfId="2" applyFont="1" applyBorder="1" applyAlignment="1">
      <alignment horizontal="center" vertical="center"/>
    </xf>
    <xf numFmtId="44" fontId="2" fillId="0" borderId="5" xfId="1" applyFont="1" applyBorder="1" applyAlignment="1">
      <alignment vertical="center"/>
    </xf>
    <xf numFmtId="0" fontId="5" fillId="2" borderId="28"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2" fillId="0" borderId="36" xfId="0" applyFont="1" applyBorder="1" applyAlignment="1">
      <alignment horizontal="center" vertical="center"/>
    </xf>
    <xf numFmtId="0" fontId="2" fillId="0" borderId="41" xfId="0" applyFont="1" applyBorder="1" applyAlignment="1">
      <alignment horizontal="center" vertical="center"/>
    </xf>
    <xf numFmtId="0" fontId="11" fillId="0" borderId="0" xfId="3" applyFont="1" applyAlignment="1">
      <alignment vertical="center" wrapText="1"/>
    </xf>
    <xf numFmtId="0" fontId="10" fillId="0" borderId="0" xfId="3" applyFont="1" applyAlignment="1">
      <alignment vertical="center"/>
    </xf>
    <xf numFmtId="167" fontId="3" fillId="0" borderId="22" xfId="1" applyNumberFormat="1" applyFont="1" applyFill="1" applyBorder="1" applyAlignment="1">
      <alignment horizontal="right" vertical="center"/>
    </xf>
    <xf numFmtId="167" fontId="2" fillId="0" borderId="12" xfId="1" applyNumberFormat="1" applyFont="1" applyBorder="1" applyAlignment="1">
      <alignment horizontal="right" vertical="center"/>
    </xf>
    <xf numFmtId="0" fontId="2" fillId="0" borderId="40" xfId="0" applyFont="1" applyBorder="1" applyAlignment="1">
      <alignment horizontal="justify" vertical="center" wrapText="1"/>
    </xf>
    <xf numFmtId="167" fontId="2" fillId="0" borderId="36" xfId="1" applyNumberFormat="1" applyFont="1" applyFill="1" applyBorder="1" applyAlignment="1">
      <alignment horizontal="right" vertical="center"/>
    </xf>
    <xf numFmtId="167" fontId="2" fillId="0" borderId="20" xfId="1" applyNumberFormat="1" applyFont="1" applyBorder="1" applyAlignment="1">
      <alignment horizontal="right" vertical="center"/>
    </xf>
    <xf numFmtId="168" fontId="2" fillId="0" borderId="42" xfId="0" applyNumberFormat="1" applyFont="1" applyBorder="1" applyAlignment="1">
      <alignment vertical="center"/>
    </xf>
    <xf numFmtId="167" fontId="2" fillId="0" borderId="42" xfId="0" applyNumberFormat="1" applyFont="1" applyBorder="1" applyAlignment="1">
      <alignment vertical="center"/>
    </xf>
    <xf numFmtId="168" fontId="2" fillId="0" borderId="43" xfId="0" applyNumberFormat="1" applyFont="1" applyBorder="1" applyAlignment="1">
      <alignment vertical="center"/>
    </xf>
    <xf numFmtId="167" fontId="2" fillId="0" borderId="22" xfId="1" applyNumberFormat="1" applyFont="1" applyBorder="1" applyAlignment="1">
      <alignment horizontal="right" vertical="center"/>
    </xf>
    <xf numFmtId="0" fontId="13" fillId="4" borderId="26" xfId="0" applyFont="1" applyFill="1" applyBorder="1" applyAlignment="1">
      <alignment horizontal="center" vertical="center" wrapText="1"/>
    </xf>
    <xf numFmtId="0" fontId="5" fillId="3" borderId="39" xfId="0" applyFont="1" applyFill="1" applyBorder="1" applyAlignment="1">
      <alignment horizontal="center" vertical="center"/>
    </xf>
    <xf numFmtId="0" fontId="5" fillId="3" borderId="27" xfId="0" applyFont="1" applyFill="1" applyBorder="1" applyAlignment="1">
      <alignment horizontal="center" vertical="center"/>
    </xf>
    <xf numFmtId="0" fontId="2" fillId="0" borderId="37" xfId="0" applyFont="1" applyBorder="1" applyAlignment="1">
      <alignment horizontal="center" vertical="center"/>
    </xf>
    <xf numFmtId="167" fontId="2" fillId="0" borderId="45" xfId="1" applyNumberFormat="1" applyFont="1" applyFill="1" applyBorder="1" applyAlignment="1">
      <alignment horizontal="right" vertical="center"/>
    </xf>
    <xf numFmtId="167" fontId="2" fillId="0" borderId="16" xfId="1" applyNumberFormat="1" applyFont="1" applyFill="1" applyBorder="1" applyAlignment="1">
      <alignment horizontal="right" vertical="center"/>
    </xf>
    <xf numFmtId="164" fontId="4" fillId="0" borderId="45" xfId="4" applyNumberFormat="1" applyFont="1" applyFill="1" applyBorder="1" applyAlignment="1">
      <alignment vertical="center" wrapText="1"/>
    </xf>
    <xf numFmtId="167" fontId="4" fillId="0" borderId="16" xfId="1" applyNumberFormat="1" applyFont="1" applyFill="1" applyBorder="1" applyAlignment="1">
      <alignment horizontal="right" vertical="center"/>
    </xf>
    <xf numFmtId="167" fontId="2" fillId="0" borderId="46" xfId="1" applyNumberFormat="1" applyFont="1" applyBorder="1" applyAlignment="1">
      <alignment horizontal="right" vertical="center"/>
    </xf>
    <xf numFmtId="167" fontId="2" fillId="0" borderId="10" xfId="1" applyNumberFormat="1" applyFont="1" applyBorder="1" applyAlignment="1">
      <alignment horizontal="right" vertical="center"/>
    </xf>
    <xf numFmtId="167" fontId="5" fillId="0" borderId="33" xfId="1" applyNumberFormat="1" applyFont="1" applyBorder="1" applyAlignment="1">
      <alignment horizontal="right" vertical="center"/>
    </xf>
    <xf numFmtId="44" fontId="5" fillId="0" borderId="5" xfId="1" applyFont="1" applyBorder="1" applyAlignment="1">
      <alignment vertical="center"/>
    </xf>
    <xf numFmtId="0" fontId="2" fillId="0" borderId="3" xfId="0" applyFont="1" applyBorder="1" applyAlignment="1">
      <alignment vertical="center"/>
    </xf>
    <xf numFmtId="167" fontId="5" fillId="0" borderId="49" xfId="0" applyNumberFormat="1" applyFont="1" applyBorder="1" applyAlignment="1">
      <alignment vertical="center"/>
    </xf>
    <xf numFmtId="0" fontId="5" fillId="0" borderId="4" xfId="0" applyFont="1" applyBorder="1" applyAlignment="1">
      <alignment vertical="center"/>
    </xf>
    <xf numFmtId="169" fontId="2" fillId="0" borderId="33" xfId="1" applyNumberFormat="1" applyFont="1" applyBorder="1" applyAlignment="1">
      <alignment horizontal="right" vertical="center"/>
    </xf>
    <xf numFmtId="0" fontId="2" fillId="0" borderId="12" xfId="0" applyFont="1" applyBorder="1" applyAlignment="1">
      <alignment horizontal="left" vertical="center" wrapText="1"/>
    </xf>
    <xf numFmtId="0" fontId="5" fillId="3" borderId="44" xfId="0" applyFont="1" applyFill="1" applyBorder="1" applyAlignment="1">
      <alignment horizontal="center" vertical="center"/>
    </xf>
    <xf numFmtId="0" fontId="5" fillId="3" borderId="32" xfId="0" applyFont="1" applyFill="1" applyBorder="1" applyAlignment="1">
      <alignment horizontal="center" vertical="center"/>
    </xf>
    <xf numFmtId="0" fontId="2" fillId="0" borderId="25" xfId="0" applyFont="1" applyBorder="1" applyAlignment="1">
      <alignment horizontal="left" vertical="center"/>
    </xf>
    <xf numFmtId="0" fontId="2" fillId="0" borderId="24" xfId="0" applyFont="1" applyBorder="1" applyAlignment="1">
      <alignment horizontal="left" vertical="center"/>
    </xf>
    <xf numFmtId="167" fontId="2" fillId="0" borderId="34" xfId="1" applyNumberFormat="1" applyFont="1" applyBorder="1" applyAlignment="1">
      <alignment horizontal="center" vertical="center"/>
    </xf>
    <xf numFmtId="167" fontId="2" fillId="0" borderId="35" xfId="1" applyNumberFormat="1" applyFont="1" applyBorder="1" applyAlignment="1">
      <alignment horizontal="center" vertical="center"/>
    </xf>
    <xf numFmtId="167" fontId="2" fillId="0" borderId="1" xfId="1" applyNumberFormat="1" applyFont="1" applyBorder="1" applyAlignment="1">
      <alignment horizontal="center" vertical="center"/>
    </xf>
    <xf numFmtId="167" fontId="2" fillId="0" borderId="0" xfId="1" applyNumberFormat="1" applyFont="1" applyBorder="1" applyAlignment="1">
      <alignment horizontal="center" vertical="center"/>
    </xf>
    <xf numFmtId="0" fontId="2" fillId="0" borderId="15" xfId="0" applyFont="1" applyBorder="1" applyAlignment="1">
      <alignment horizontal="left" vertical="center"/>
    </xf>
    <xf numFmtId="0" fontId="2" fillId="0" borderId="14" xfId="0" applyFont="1" applyBorder="1" applyAlignment="1">
      <alignment horizontal="left" vertical="center"/>
    </xf>
    <xf numFmtId="0" fontId="5" fillId="0" borderId="1" xfId="0" applyFont="1" applyBorder="1" applyAlignment="1">
      <alignment horizontal="left" vertical="center" wrapText="1"/>
    </xf>
    <xf numFmtId="0" fontId="5" fillId="0" borderId="0" xfId="0" applyFont="1" applyAlignment="1">
      <alignment horizontal="left" vertical="center" wrapText="1"/>
    </xf>
    <xf numFmtId="0" fontId="2" fillId="0" borderId="42" xfId="0" applyFont="1" applyBorder="1" applyAlignment="1">
      <alignment horizontal="left" vertical="center"/>
    </xf>
    <xf numFmtId="0" fontId="2" fillId="0" borderId="12" xfId="0" applyFont="1" applyBorder="1" applyAlignment="1">
      <alignment horizontal="left" vertical="center"/>
    </xf>
    <xf numFmtId="167" fontId="2" fillId="0" borderId="12" xfId="1" applyNumberFormat="1" applyFont="1" applyBorder="1" applyAlignment="1">
      <alignment vertical="center"/>
    </xf>
    <xf numFmtId="167" fontId="2" fillId="0" borderId="22" xfId="1" applyNumberFormat="1" applyFont="1" applyBorder="1" applyAlignment="1">
      <alignment vertical="center"/>
    </xf>
    <xf numFmtId="0" fontId="2" fillId="0" borderId="12" xfId="0" applyFont="1" applyBorder="1" applyAlignment="1">
      <alignment vertical="center"/>
    </xf>
    <xf numFmtId="0" fontId="2" fillId="0" borderId="42" xfId="0" applyFont="1" applyBorder="1" applyAlignment="1">
      <alignment horizontal="left" vertical="center" wrapText="1"/>
    </xf>
    <xf numFmtId="0" fontId="6" fillId="0" borderId="12" xfId="0" applyFont="1" applyBorder="1" applyAlignment="1">
      <alignment horizontal="left" vertical="center" wrapText="1"/>
    </xf>
    <xf numFmtId="44" fontId="2" fillId="0" borderId="12" xfId="1" applyFont="1" applyBorder="1" applyAlignment="1">
      <alignment vertical="center"/>
    </xf>
    <xf numFmtId="0" fontId="5" fillId="2" borderId="21" xfId="0" applyFont="1" applyFill="1" applyBorder="1" applyAlignment="1">
      <alignment horizontal="center" vertical="center" wrapText="1"/>
    </xf>
    <xf numFmtId="0" fontId="5" fillId="2" borderId="31" xfId="0" applyFont="1" applyFill="1" applyBorder="1" applyAlignment="1">
      <alignment horizontal="center" vertical="center" wrapText="1"/>
    </xf>
    <xf numFmtId="0" fontId="5" fillId="2" borderId="21" xfId="0" applyFont="1" applyFill="1" applyBorder="1" applyAlignment="1">
      <alignment horizontal="center" vertical="center"/>
    </xf>
    <xf numFmtId="0" fontId="5" fillId="2" borderId="31" xfId="0" applyFont="1" applyFill="1" applyBorder="1" applyAlignment="1">
      <alignment horizontal="center" vertical="center"/>
    </xf>
    <xf numFmtId="0" fontId="13" fillId="4" borderId="21" xfId="0" applyFont="1" applyFill="1" applyBorder="1" applyAlignment="1">
      <alignment horizontal="center" vertical="center" wrapText="1"/>
    </xf>
    <xf numFmtId="0" fontId="13" fillId="4" borderId="31" xfId="0" applyFont="1" applyFill="1" applyBorder="1" applyAlignment="1">
      <alignment horizontal="center" vertical="center" wrapText="1"/>
    </xf>
    <xf numFmtId="0" fontId="5" fillId="3" borderId="21" xfId="0" applyFont="1" applyFill="1" applyBorder="1" applyAlignment="1">
      <alignment horizontal="center" vertical="center"/>
    </xf>
    <xf numFmtId="0" fontId="5" fillId="3" borderId="31" xfId="0" applyFont="1" applyFill="1" applyBorder="1" applyAlignment="1">
      <alignment horizontal="center" vertical="center"/>
    </xf>
    <xf numFmtId="0" fontId="5" fillId="3" borderId="48" xfId="0" applyFont="1" applyFill="1" applyBorder="1" applyAlignment="1">
      <alignment horizontal="center" vertical="center"/>
    </xf>
    <xf numFmtId="0" fontId="5" fillId="3" borderId="38" xfId="0" applyFont="1" applyFill="1" applyBorder="1" applyAlignment="1">
      <alignment horizontal="center" vertical="center"/>
    </xf>
    <xf numFmtId="0" fontId="2" fillId="0" borderId="9" xfId="0" applyFont="1" applyBorder="1" applyAlignment="1">
      <alignment horizontal="left" vertical="center"/>
    </xf>
    <xf numFmtId="0" fontId="2" fillId="0" borderId="8" xfId="0" applyFont="1" applyBorder="1" applyAlignment="1">
      <alignment horizontal="left" vertical="center"/>
    </xf>
    <xf numFmtId="0" fontId="5" fillId="0" borderId="4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30" xfId="0" applyFont="1" applyBorder="1" applyAlignment="1">
      <alignment horizontal="center" vertical="center" wrapText="1"/>
    </xf>
    <xf numFmtId="0" fontId="11" fillId="0" borderId="12" xfId="3" applyFont="1" applyBorder="1" applyAlignment="1">
      <alignment horizontal="center" vertical="center" wrapText="1"/>
    </xf>
    <xf numFmtId="0" fontId="11" fillId="0" borderId="12" xfId="3" applyFont="1" applyBorder="1" applyAlignment="1">
      <alignment horizontal="center" vertical="center"/>
    </xf>
    <xf numFmtId="0" fontId="10" fillId="0" borderId="12" xfId="3" applyFont="1" applyBorder="1" applyAlignment="1">
      <alignment horizontal="center" vertical="center" wrapText="1"/>
    </xf>
    <xf numFmtId="0" fontId="8" fillId="2" borderId="4" xfId="3" applyFont="1" applyFill="1" applyBorder="1" applyAlignment="1">
      <alignment horizontal="center" vertical="center"/>
    </xf>
    <xf numFmtId="0" fontId="8" fillId="2" borderId="3" xfId="3" applyFont="1" applyFill="1" applyBorder="1" applyAlignment="1">
      <alignment horizontal="center" vertical="center"/>
    </xf>
    <xf numFmtId="0" fontId="8" fillId="3" borderId="4" xfId="3" applyFont="1" applyFill="1" applyBorder="1" applyAlignment="1">
      <alignment horizontal="center" vertical="center"/>
    </xf>
    <xf numFmtId="0" fontId="8" fillId="3" borderId="3" xfId="3" applyFont="1" applyFill="1" applyBorder="1" applyAlignment="1">
      <alignment horizontal="center" vertical="center"/>
    </xf>
    <xf numFmtId="0" fontId="8" fillId="3" borderId="2" xfId="3" applyFont="1" applyFill="1" applyBorder="1" applyAlignment="1">
      <alignment horizontal="center" vertical="center"/>
    </xf>
  </cellXfs>
  <cellStyles count="6">
    <cellStyle name="Millares 2" xfId="5" xr:uid="{00000000-0005-0000-0000-000000000000}"/>
    <cellStyle name="Moneda" xfId="1" builtinId="4"/>
    <cellStyle name="Moneda 4" xfId="4" xr:uid="{00000000-0005-0000-0000-000002000000}"/>
    <cellStyle name="Normal" xfId="0" builtinId="0"/>
    <cellStyle name="Normal 2" xfId="3" xr:uid="{00000000-0005-0000-0000-000004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92818-97D2-4565-9187-6AD8D25E8B91}">
  <dimension ref="A1:L61"/>
  <sheetViews>
    <sheetView tabSelected="1" topLeftCell="C14" zoomScale="90" zoomScaleNormal="90" workbookViewId="0">
      <selection activeCell="F30" sqref="F30"/>
    </sheetView>
  </sheetViews>
  <sheetFormatPr baseColWidth="10" defaultColWidth="11.42578125" defaultRowHeight="15" x14ac:dyDescent="0.25"/>
  <cols>
    <col min="1" max="1" width="53.5703125" style="1" customWidth="1"/>
    <col min="2" max="2" width="18.85546875" style="1" customWidth="1"/>
    <col min="3" max="3" width="16.5703125" style="2" customWidth="1"/>
    <col min="4" max="4" width="15.7109375" style="2" customWidth="1"/>
    <col min="5" max="5" width="15.42578125" style="2" customWidth="1"/>
    <col min="6" max="6" width="16.42578125" style="1" bestFit="1" customWidth="1"/>
    <col min="7" max="7" width="23.42578125" style="1" customWidth="1"/>
    <col min="8" max="8" width="35.5703125" style="1" customWidth="1"/>
    <col min="9" max="9" width="18.85546875" style="1" bestFit="1" customWidth="1"/>
    <col min="10" max="10" width="17.5703125" bestFit="1" customWidth="1"/>
    <col min="11" max="11" width="19.28515625" bestFit="1" customWidth="1"/>
    <col min="12" max="12" width="15.85546875" style="1" bestFit="1" customWidth="1"/>
    <col min="13" max="16384" width="11.42578125" style="1"/>
  </cols>
  <sheetData>
    <row r="1" spans="1:10" ht="31.5" customHeight="1" x14ac:dyDescent="0.25">
      <c r="A1" s="116" t="s">
        <v>40</v>
      </c>
      <c r="B1" s="117"/>
      <c r="C1" s="117"/>
      <c r="D1" s="117"/>
      <c r="E1" s="117"/>
      <c r="F1" s="117"/>
      <c r="G1" s="117"/>
      <c r="H1" s="117"/>
      <c r="I1" s="117"/>
      <c r="J1" s="53"/>
    </row>
    <row r="2" spans="1:10" ht="79.5" customHeight="1" x14ac:dyDescent="0.25">
      <c r="A2" s="118" t="s">
        <v>53</v>
      </c>
      <c r="B2" s="118"/>
      <c r="C2" s="118"/>
      <c r="D2" s="118"/>
      <c r="E2" s="118"/>
      <c r="F2" s="118"/>
      <c r="G2" s="118"/>
      <c r="H2" s="118"/>
      <c r="I2" s="118"/>
      <c r="J2" s="54"/>
    </row>
    <row r="3" spans="1:10" ht="23.25" customHeight="1" x14ac:dyDescent="0.25">
      <c r="A3" s="118" t="s">
        <v>41</v>
      </c>
      <c r="B3" s="118"/>
      <c r="C3" s="118"/>
      <c r="D3" s="118"/>
      <c r="E3" s="118"/>
      <c r="F3" s="118" t="s">
        <v>42</v>
      </c>
      <c r="G3" s="118"/>
      <c r="H3" s="118"/>
      <c r="I3" s="118"/>
    </row>
    <row r="4" spans="1:10" ht="23.25" customHeight="1" x14ac:dyDescent="0.25">
      <c r="A4" s="17"/>
      <c r="B4" s="28"/>
      <c r="C4" s="30" t="s">
        <v>29</v>
      </c>
      <c r="D4" s="31">
        <v>0</v>
      </c>
      <c r="E4" s="30"/>
      <c r="F4" s="30" t="s">
        <v>29</v>
      </c>
      <c r="G4" s="31">
        <v>0.06</v>
      </c>
      <c r="H4" s="30"/>
    </row>
    <row r="5" spans="1:10" ht="15" customHeight="1" x14ac:dyDescent="0.25">
      <c r="A5" s="16"/>
      <c r="B5" s="29"/>
      <c r="C5" s="32" t="s">
        <v>30</v>
      </c>
      <c r="D5" s="33">
        <v>4.5</v>
      </c>
      <c r="E5" s="33" t="s">
        <v>26</v>
      </c>
      <c r="F5" s="32" t="s">
        <v>30</v>
      </c>
      <c r="G5" s="33">
        <v>7.5</v>
      </c>
      <c r="H5" s="33" t="s">
        <v>26</v>
      </c>
    </row>
    <row r="6" spans="1:10" ht="9" customHeight="1" thickBot="1" x14ac:dyDescent="0.3">
      <c r="A6" s="16"/>
      <c r="B6" s="29"/>
    </row>
    <row r="7" spans="1:10" ht="15" customHeight="1" thickBot="1" x14ac:dyDescent="0.3">
      <c r="A7" s="119" t="s">
        <v>43</v>
      </c>
      <c r="B7" s="120"/>
      <c r="C7" s="120"/>
      <c r="D7" s="120"/>
      <c r="E7" s="120"/>
      <c r="F7" s="121" t="s">
        <v>44</v>
      </c>
      <c r="G7" s="122"/>
      <c r="H7" s="122"/>
      <c r="I7" s="123"/>
    </row>
    <row r="8" spans="1:10" ht="24" customHeight="1" thickBot="1" x14ac:dyDescent="0.3">
      <c r="A8" s="78" t="s">
        <v>25</v>
      </c>
      <c r="B8" s="113"/>
      <c r="C8" s="114"/>
      <c r="D8" s="114"/>
      <c r="E8" s="115"/>
      <c r="F8" s="76"/>
    </row>
    <row r="9" spans="1:10" ht="15" customHeight="1" x14ac:dyDescent="0.25">
      <c r="A9" s="101" t="s">
        <v>23</v>
      </c>
      <c r="B9" s="101" t="s">
        <v>27</v>
      </c>
      <c r="C9" s="101" t="s">
        <v>31</v>
      </c>
      <c r="D9" s="101" t="s">
        <v>24</v>
      </c>
      <c r="E9" s="103" t="s">
        <v>6</v>
      </c>
      <c r="F9" s="105" t="s">
        <v>45</v>
      </c>
      <c r="G9" s="107" t="s">
        <v>31</v>
      </c>
      <c r="H9" s="109" t="s">
        <v>24</v>
      </c>
      <c r="I9" s="81" t="s">
        <v>6</v>
      </c>
    </row>
    <row r="10" spans="1:10" ht="29.25" customHeight="1" thickBot="1" x14ac:dyDescent="0.3">
      <c r="A10" s="102"/>
      <c r="B10" s="102"/>
      <c r="C10" s="102"/>
      <c r="D10" s="102"/>
      <c r="E10" s="104"/>
      <c r="F10" s="106"/>
      <c r="G10" s="108"/>
      <c r="H10" s="110"/>
      <c r="I10" s="82"/>
    </row>
    <row r="11" spans="1:10" ht="12.75" customHeight="1" x14ac:dyDescent="0.25">
      <c r="A11" s="13" t="s">
        <v>22</v>
      </c>
      <c r="B11" s="8"/>
      <c r="C11" s="7">
        <v>1</v>
      </c>
      <c r="D11" s="23">
        <v>0.5</v>
      </c>
      <c r="E11" s="34">
        <f>ROUND(+B11*C11*D11*D$5,0)</f>
        <v>0</v>
      </c>
      <c r="F11" s="44">
        <f t="shared" ref="F11:F19" si="0">(+B11*$G$4)+B11</f>
        <v>0</v>
      </c>
      <c r="G11" s="5">
        <v>1</v>
      </c>
      <c r="H11" s="14">
        <v>0.5</v>
      </c>
      <c r="I11" s="45">
        <f>ROUND(+F11*G11*H11*$G$5,0)</f>
        <v>0</v>
      </c>
    </row>
    <row r="12" spans="1:10" x14ac:dyDescent="0.25">
      <c r="A12" s="13" t="s">
        <v>21</v>
      </c>
      <c r="B12" s="25"/>
      <c r="C12" s="5">
        <v>1</v>
      </c>
      <c r="D12" s="14">
        <v>0.3</v>
      </c>
      <c r="E12" s="35">
        <f t="shared" ref="E12:E23" si="1">ROUND(+B12*C12*D12*D$5,0)</f>
        <v>0</v>
      </c>
      <c r="F12" s="44">
        <f t="shared" si="0"/>
        <v>0</v>
      </c>
      <c r="G12" s="5">
        <v>1</v>
      </c>
      <c r="H12" s="14">
        <v>0.3</v>
      </c>
      <c r="I12" s="45">
        <f>ROUND(+F12*G12*H12*$G$5,0)</f>
        <v>0</v>
      </c>
    </row>
    <row r="13" spans="1:10" x14ac:dyDescent="0.25">
      <c r="A13" s="13" t="s">
        <v>20</v>
      </c>
      <c r="B13" s="25"/>
      <c r="C13" s="5">
        <v>1</v>
      </c>
      <c r="D13" s="14">
        <v>0.2</v>
      </c>
      <c r="E13" s="35">
        <f>ROUND(+B13*C13*D13*D$5,0)</f>
        <v>0</v>
      </c>
      <c r="F13" s="44">
        <f t="shared" si="0"/>
        <v>0</v>
      </c>
      <c r="G13" s="5">
        <v>1</v>
      </c>
      <c r="H13" s="14">
        <v>0.2</v>
      </c>
      <c r="I13" s="45">
        <f>ROUND(+F13*G13*H13*$G$5,0)</f>
        <v>0</v>
      </c>
    </row>
    <row r="14" spans="1:10" ht="12.75" customHeight="1" x14ac:dyDescent="0.25">
      <c r="A14" s="13" t="s">
        <v>32</v>
      </c>
      <c r="B14" s="25"/>
      <c r="C14" s="5">
        <v>1</v>
      </c>
      <c r="D14" s="14">
        <v>0.2</v>
      </c>
      <c r="E14" s="35">
        <f>ROUND(+B14*C14*D14*D$5,0)</f>
        <v>0</v>
      </c>
      <c r="F14" s="44">
        <f t="shared" si="0"/>
        <v>0</v>
      </c>
      <c r="G14" s="5">
        <v>1</v>
      </c>
      <c r="H14" s="14">
        <v>0.2</v>
      </c>
      <c r="I14" s="45">
        <f t="shared" ref="I14:I18" si="2">ROUND(+F14*G14*H14*$G$5,0)</f>
        <v>0</v>
      </c>
    </row>
    <row r="15" spans="1:10" ht="12.75" customHeight="1" x14ac:dyDescent="0.25">
      <c r="A15" s="13" t="s">
        <v>19</v>
      </c>
      <c r="B15" s="25"/>
      <c r="C15" s="5">
        <v>1</v>
      </c>
      <c r="D15" s="14">
        <v>0.1</v>
      </c>
      <c r="E15" s="35">
        <f t="shared" si="1"/>
        <v>0</v>
      </c>
      <c r="F15" s="44">
        <f t="shared" si="0"/>
        <v>0</v>
      </c>
      <c r="G15" s="5">
        <v>1</v>
      </c>
      <c r="H15" s="14">
        <v>0.1</v>
      </c>
      <c r="I15" s="45">
        <f>ROUND(+F15*G15*H15*$G$5,0)</f>
        <v>0</v>
      </c>
    </row>
    <row r="16" spans="1:10" ht="12.75" customHeight="1" x14ac:dyDescent="0.25">
      <c r="A16" s="13" t="s">
        <v>18</v>
      </c>
      <c r="B16" s="25"/>
      <c r="C16" s="5">
        <v>1</v>
      </c>
      <c r="D16" s="14">
        <v>0.1</v>
      </c>
      <c r="E16" s="35">
        <f t="shared" si="1"/>
        <v>0</v>
      </c>
      <c r="F16" s="44">
        <f t="shared" si="0"/>
        <v>0</v>
      </c>
      <c r="G16" s="5">
        <v>1</v>
      </c>
      <c r="H16" s="14">
        <v>0.1</v>
      </c>
      <c r="I16" s="45">
        <f t="shared" si="2"/>
        <v>0</v>
      </c>
    </row>
    <row r="17" spans="1:9" ht="12.75" customHeight="1" x14ac:dyDescent="0.25">
      <c r="A17" s="13" t="s">
        <v>17</v>
      </c>
      <c r="B17" s="25"/>
      <c r="C17" s="5">
        <v>1</v>
      </c>
      <c r="D17" s="14">
        <v>0.1</v>
      </c>
      <c r="E17" s="35">
        <f t="shared" si="1"/>
        <v>0</v>
      </c>
      <c r="F17" s="44">
        <f t="shared" si="0"/>
        <v>0</v>
      </c>
      <c r="G17" s="5">
        <v>1</v>
      </c>
      <c r="H17" s="14">
        <v>0.1</v>
      </c>
      <c r="I17" s="45">
        <f>ROUND(+F17*G17*H17*$G$5,0)</f>
        <v>0</v>
      </c>
    </row>
    <row r="18" spans="1:9" ht="12.75" customHeight="1" x14ac:dyDescent="0.25">
      <c r="A18" s="13" t="s">
        <v>16</v>
      </c>
      <c r="B18" s="25"/>
      <c r="C18" s="5">
        <v>1</v>
      </c>
      <c r="D18" s="14">
        <v>1</v>
      </c>
      <c r="E18" s="35">
        <f t="shared" si="1"/>
        <v>0</v>
      </c>
      <c r="F18" s="44">
        <f t="shared" si="0"/>
        <v>0</v>
      </c>
      <c r="G18" s="5">
        <v>1</v>
      </c>
      <c r="H18" s="14">
        <v>1</v>
      </c>
      <c r="I18" s="45">
        <f t="shared" si="2"/>
        <v>0</v>
      </c>
    </row>
    <row r="19" spans="1:9" ht="13.5" customHeight="1" x14ac:dyDescent="0.25">
      <c r="A19" s="15" t="s">
        <v>15</v>
      </c>
      <c r="B19" s="25"/>
      <c r="C19" s="5">
        <v>1</v>
      </c>
      <c r="D19" s="14">
        <v>0.2</v>
      </c>
      <c r="E19" s="35">
        <f t="shared" si="1"/>
        <v>0</v>
      </c>
      <c r="F19" s="44">
        <f t="shared" si="0"/>
        <v>0</v>
      </c>
      <c r="G19" s="5">
        <v>1</v>
      </c>
      <c r="H19" s="14">
        <v>0.2</v>
      </c>
      <c r="I19" s="45">
        <f>ROUND(+F19*G19*H19*$G$5,0)</f>
        <v>0</v>
      </c>
    </row>
    <row r="20" spans="1:9" ht="12.75" customHeight="1" x14ac:dyDescent="0.25">
      <c r="A20" s="13" t="s">
        <v>38</v>
      </c>
      <c r="B20" s="55">
        <v>6466362</v>
      </c>
      <c r="C20" s="5">
        <v>2</v>
      </c>
      <c r="D20" s="12">
        <v>1</v>
      </c>
      <c r="E20" s="35">
        <f>ROUND(+B20*C20*D20*D$5,0)</f>
        <v>58197258</v>
      </c>
      <c r="F20" s="44">
        <f>ROUND((+B20*$G$4)+B20,0)</f>
        <v>6854344</v>
      </c>
      <c r="G20" s="5">
        <v>2</v>
      </c>
      <c r="H20" s="12">
        <v>1</v>
      </c>
      <c r="I20" s="45">
        <f>ROUND(+F20*G20*H20*$G$5,0)</f>
        <v>102815160</v>
      </c>
    </row>
    <row r="21" spans="1:9" ht="12.75" customHeight="1" x14ac:dyDescent="0.25">
      <c r="A21" s="13" t="s">
        <v>14</v>
      </c>
      <c r="B21" s="25"/>
      <c r="C21" s="5">
        <v>2</v>
      </c>
      <c r="D21" s="12">
        <v>1</v>
      </c>
      <c r="E21" s="35">
        <f t="shared" si="1"/>
        <v>0</v>
      </c>
      <c r="F21" s="44">
        <f>(+B21*$G$4)+B21</f>
        <v>0</v>
      </c>
      <c r="G21" s="5">
        <v>2</v>
      </c>
      <c r="H21" s="36">
        <v>1</v>
      </c>
      <c r="I21" s="45">
        <f>ROUND(+F21*G21*H21*$G$5,0)</f>
        <v>0</v>
      </c>
    </row>
    <row r="22" spans="1:9" ht="12.6" customHeight="1" x14ac:dyDescent="0.25">
      <c r="A22" s="13" t="s">
        <v>13</v>
      </c>
      <c r="B22" s="25"/>
      <c r="C22" s="5">
        <v>1</v>
      </c>
      <c r="D22" s="12">
        <v>1</v>
      </c>
      <c r="E22" s="35">
        <f t="shared" si="1"/>
        <v>0</v>
      </c>
      <c r="F22" s="44">
        <f>(+B22*$G$4)+B22</f>
        <v>0</v>
      </c>
      <c r="G22" s="5">
        <v>1</v>
      </c>
      <c r="H22" s="36">
        <v>1</v>
      </c>
      <c r="I22" s="45">
        <f>ROUND(+F22*G22*H22*$G$5,0)</f>
        <v>0</v>
      </c>
    </row>
    <row r="23" spans="1:9" ht="15.75" thickBot="1" x14ac:dyDescent="0.3">
      <c r="A23" s="11" t="s">
        <v>33</v>
      </c>
      <c r="B23" s="26"/>
      <c r="C23" s="22">
        <v>1</v>
      </c>
      <c r="D23" s="10">
        <v>1</v>
      </c>
      <c r="E23" s="37">
        <f t="shared" si="1"/>
        <v>0</v>
      </c>
      <c r="F23" s="46">
        <f>(+B23*$G$4)+B23</f>
        <v>0</v>
      </c>
      <c r="G23" s="22">
        <v>1</v>
      </c>
      <c r="H23" s="47">
        <v>1</v>
      </c>
      <c r="I23" s="48">
        <f>ROUND(+F23*G23*H23*$G$5,0)</f>
        <v>0</v>
      </c>
    </row>
    <row r="24" spans="1:9" ht="14.45" customHeight="1" x14ac:dyDescent="0.25">
      <c r="A24" s="83" t="s">
        <v>12</v>
      </c>
      <c r="B24" s="84"/>
      <c r="C24" s="84"/>
      <c r="D24" s="84"/>
      <c r="E24" s="35">
        <v>207872634</v>
      </c>
      <c r="F24" s="85"/>
      <c r="G24" s="86"/>
      <c r="H24" s="86"/>
      <c r="I24" s="34">
        <v>367241652</v>
      </c>
    </row>
    <row r="25" spans="1:9" x14ac:dyDescent="0.25">
      <c r="A25" s="89" t="s">
        <v>11</v>
      </c>
      <c r="B25" s="90"/>
      <c r="C25" s="90"/>
      <c r="D25" s="90"/>
      <c r="E25" s="79">
        <v>2.2999999999999998</v>
      </c>
      <c r="F25" s="87"/>
      <c r="G25" s="88"/>
      <c r="H25" s="88"/>
      <c r="I25" s="79">
        <v>2.2999999999999998</v>
      </c>
    </row>
    <row r="26" spans="1:9" ht="15.75" thickBot="1" x14ac:dyDescent="0.3">
      <c r="A26" s="111" t="s">
        <v>10</v>
      </c>
      <c r="B26" s="112"/>
      <c r="C26" s="112"/>
      <c r="D26" s="112"/>
      <c r="E26" s="74">
        <f>+ROUND(E24*E25,0)</f>
        <v>478107058</v>
      </c>
      <c r="F26" s="24"/>
      <c r="G26" s="24"/>
      <c r="I26" s="75">
        <f>+ROUND(I24*I25,0)</f>
        <v>844655800</v>
      </c>
    </row>
    <row r="27" spans="1:9" ht="15.75" thickBot="1" x14ac:dyDescent="0.3">
      <c r="A27" s="38" t="s">
        <v>9</v>
      </c>
      <c r="B27" s="39"/>
      <c r="C27" s="39"/>
      <c r="D27" s="39"/>
      <c r="E27" s="39"/>
      <c r="F27" s="24"/>
    </row>
    <row r="28" spans="1:9" ht="27" customHeight="1" thickBot="1" x14ac:dyDescent="0.3">
      <c r="A28" s="49" t="s">
        <v>8</v>
      </c>
      <c r="B28" s="50" t="s">
        <v>27</v>
      </c>
      <c r="C28" s="50" t="s">
        <v>34</v>
      </c>
      <c r="D28" s="50" t="s">
        <v>7</v>
      </c>
      <c r="E28" s="50" t="s">
        <v>6</v>
      </c>
      <c r="F28" s="64" t="s">
        <v>52</v>
      </c>
      <c r="G28" s="65" t="s">
        <v>34</v>
      </c>
      <c r="H28" s="65" t="s">
        <v>35</v>
      </c>
      <c r="I28" s="66" t="s">
        <v>6</v>
      </c>
    </row>
    <row r="29" spans="1:9" ht="38.25" x14ac:dyDescent="0.25">
      <c r="A29" s="9" t="s">
        <v>46</v>
      </c>
      <c r="B29" s="8"/>
      <c r="C29" s="67">
        <v>1</v>
      </c>
      <c r="D29" s="20" t="s">
        <v>28</v>
      </c>
      <c r="E29" s="63">
        <f>+ROUND(B29*C29*D$5,0)</f>
        <v>0</v>
      </c>
      <c r="F29" s="60">
        <f>(+B29*$G$4)+B29</f>
        <v>0</v>
      </c>
      <c r="G29" s="20">
        <v>1</v>
      </c>
      <c r="H29" s="5" t="s">
        <v>28</v>
      </c>
      <c r="I29" s="59">
        <f>+ROUND(F29*G29*$G$5,0)</f>
        <v>0</v>
      </c>
    </row>
    <row r="30" spans="1:9" ht="38.25" x14ac:dyDescent="0.25">
      <c r="A30" s="41" t="s">
        <v>47</v>
      </c>
      <c r="B30" s="6">
        <v>10082755</v>
      </c>
      <c r="C30" s="5">
        <v>1</v>
      </c>
      <c r="D30" s="43" t="s">
        <v>37</v>
      </c>
      <c r="E30" s="6">
        <f>+ROUND(B30*C30,0)</f>
        <v>10082755</v>
      </c>
      <c r="F30" s="61">
        <f t="shared" ref="F30:F34" si="3">(+B30*$G$4)+B30</f>
        <v>10687720.300000001</v>
      </c>
      <c r="G30" s="21">
        <v>1</v>
      </c>
      <c r="H30" s="43" t="s">
        <v>37</v>
      </c>
      <c r="I30" s="68">
        <f>+ROUND(F30*G30,0)</f>
        <v>10687720</v>
      </c>
    </row>
    <row r="31" spans="1:9" ht="38.25" x14ac:dyDescent="0.25">
      <c r="A31" s="18" t="s">
        <v>5</v>
      </c>
      <c r="B31" s="6"/>
      <c r="C31" s="5">
        <v>1</v>
      </c>
      <c r="D31" s="21" t="s">
        <v>3</v>
      </c>
      <c r="E31" s="6">
        <f>+ROUND(B31*C31*D$5,0)</f>
        <v>0</v>
      </c>
      <c r="F31" s="60">
        <f>(+B31*$G$4)+B31</f>
        <v>0</v>
      </c>
      <c r="G31" s="21">
        <v>1</v>
      </c>
      <c r="H31" s="5" t="s">
        <v>3</v>
      </c>
      <c r="I31" s="69">
        <f>+ROUND(F31*G31*$G$5,0)</f>
        <v>0</v>
      </c>
    </row>
    <row r="32" spans="1:9" ht="29.45" customHeight="1" x14ac:dyDescent="0.25">
      <c r="A32" s="18" t="s">
        <v>4</v>
      </c>
      <c r="B32" s="19"/>
      <c r="C32" s="5">
        <v>1</v>
      </c>
      <c r="D32" s="21" t="s">
        <v>3</v>
      </c>
      <c r="E32" s="19">
        <f>+ROUND(B32*C32*D$5,0)</f>
        <v>0</v>
      </c>
      <c r="F32" s="60">
        <f t="shared" si="3"/>
        <v>0</v>
      </c>
      <c r="G32" s="21">
        <v>1</v>
      </c>
      <c r="H32" s="5" t="s">
        <v>3</v>
      </c>
      <c r="I32" s="70">
        <f>+ROUND(F32*G32*$G$5,0)</f>
        <v>0</v>
      </c>
    </row>
    <row r="33" spans="1:12" ht="26.25" customHeight="1" x14ac:dyDescent="0.25">
      <c r="A33" s="15" t="s">
        <v>39</v>
      </c>
      <c r="B33" s="27">
        <v>4000000</v>
      </c>
      <c r="C33" s="42">
        <v>1</v>
      </c>
      <c r="D33" s="43" t="s">
        <v>37</v>
      </c>
      <c r="E33" s="27">
        <f>+ROUND(B33*C33,0)</f>
        <v>4000000</v>
      </c>
      <c r="F33" s="61">
        <f t="shared" si="3"/>
        <v>4240000</v>
      </c>
      <c r="G33" s="21">
        <v>1</v>
      </c>
      <c r="H33" s="43" t="s">
        <v>37</v>
      </c>
      <c r="I33" s="71">
        <f>+ROUND(F33*G33,0)</f>
        <v>4240000</v>
      </c>
    </row>
    <row r="34" spans="1:12" ht="56.25" customHeight="1" x14ac:dyDescent="0.25">
      <c r="A34" s="57" t="s">
        <v>48</v>
      </c>
      <c r="B34" s="58"/>
      <c r="C34" s="51">
        <v>2</v>
      </c>
      <c r="D34" s="43" t="s">
        <v>37</v>
      </c>
      <c r="E34" s="56">
        <f>+ROUND(B34*C34,0)</f>
        <v>0</v>
      </c>
      <c r="F34" s="62">
        <f t="shared" si="3"/>
        <v>0</v>
      </c>
      <c r="G34" s="52">
        <v>1</v>
      </c>
      <c r="H34" s="43" t="s">
        <v>37</v>
      </c>
      <c r="I34" s="72">
        <f>+ROUND(F34*G34,0)</f>
        <v>0</v>
      </c>
    </row>
    <row r="35" spans="1:12" ht="14.25" customHeight="1" x14ac:dyDescent="0.25">
      <c r="A35" s="93" t="s">
        <v>2</v>
      </c>
      <c r="B35" s="94"/>
      <c r="C35" s="94"/>
      <c r="D35" s="94"/>
      <c r="E35" s="63">
        <v>195525979</v>
      </c>
      <c r="F35" s="95" t="s">
        <v>2</v>
      </c>
      <c r="G35" s="95"/>
      <c r="H35" s="96"/>
      <c r="I35" s="72">
        <v>179296391</v>
      </c>
      <c r="L35" s="40"/>
    </row>
    <row r="36" spans="1:12" x14ac:dyDescent="0.25">
      <c r="A36" s="93" t="s">
        <v>1</v>
      </c>
      <c r="B36" s="94"/>
      <c r="C36" s="94"/>
      <c r="D36" s="94"/>
      <c r="E36" s="56">
        <f>ROUND(E35+E26,0)</f>
        <v>673633037</v>
      </c>
      <c r="F36" s="97" t="s">
        <v>1</v>
      </c>
      <c r="G36" s="97"/>
      <c r="H36" s="97"/>
      <c r="I36" s="72">
        <f>ROUND(I35+I26,0)</f>
        <v>1023952191</v>
      </c>
      <c r="L36" s="40"/>
    </row>
    <row r="37" spans="1:12" x14ac:dyDescent="0.25">
      <c r="A37" s="93" t="s">
        <v>0</v>
      </c>
      <c r="B37" s="94"/>
      <c r="C37" s="94"/>
      <c r="D37" s="94"/>
      <c r="E37" s="56">
        <f>+ROUND(E36*0.19,0)</f>
        <v>127990277</v>
      </c>
      <c r="F37" s="97" t="s">
        <v>0</v>
      </c>
      <c r="G37" s="97"/>
      <c r="H37" s="97"/>
      <c r="I37" s="72">
        <f>+ROUND(I36*0.19,0)</f>
        <v>194550916</v>
      </c>
      <c r="L37" s="40"/>
    </row>
    <row r="38" spans="1:12" ht="15" customHeight="1" x14ac:dyDescent="0.25">
      <c r="A38" s="93" t="s">
        <v>36</v>
      </c>
      <c r="B38" s="94"/>
      <c r="C38" s="94"/>
      <c r="D38" s="94"/>
      <c r="E38" s="56">
        <f>E36+E37</f>
        <v>801623314</v>
      </c>
      <c r="F38" s="97" t="s">
        <v>36</v>
      </c>
      <c r="G38" s="97"/>
      <c r="H38" s="97"/>
      <c r="I38" s="72">
        <f>I36+I37</f>
        <v>1218503107</v>
      </c>
      <c r="L38" s="40"/>
    </row>
    <row r="39" spans="1:12" ht="15" customHeight="1" x14ac:dyDescent="0.25">
      <c r="A39" s="98" t="s">
        <v>49</v>
      </c>
      <c r="B39" s="99"/>
      <c r="C39" s="99"/>
      <c r="D39" s="99"/>
      <c r="E39" s="56">
        <f>+E38</f>
        <v>801623314</v>
      </c>
      <c r="F39" s="100" t="s">
        <v>51</v>
      </c>
      <c r="G39" s="100"/>
      <c r="H39" s="100"/>
      <c r="I39" s="73">
        <f>+I38</f>
        <v>1218503107</v>
      </c>
      <c r="L39" s="40"/>
    </row>
    <row r="40" spans="1:12" x14ac:dyDescent="0.25">
      <c r="A40" s="91" t="s">
        <v>50</v>
      </c>
      <c r="B40" s="92"/>
      <c r="C40" s="92"/>
      <c r="D40" s="92"/>
      <c r="E40" s="92"/>
      <c r="F40" s="92"/>
      <c r="G40" s="92"/>
      <c r="H40" s="92"/>
      <c r="I40" s="77">
        <f>E39+I39</f>
        <v>2020126421</v>
      </c>
    </row>
    <row r="41" spans="1:12" ht="32.25" customHeight="1" x14ac:dyDescent="0.25">
      <c r="A41" s="80" t="s">
        <v>54</v>
      </c>
      <c r="B41" s="80"/>
      <c r="C41" s="80"/>
      <c r="D41" s="80"/>
      <c r="E41" s="80"/>
      <c r="F41" s="80"/>
      <c r="G41" s="80"/>
      <c r="H41" s="80"/>
      <c r="I41" s="80"/>
    </row>
    <row r="42" spans="1:12" ht="33" customHeight="1" x14ac:dyDescent="0.25">
      <c r="A42" s="80"/>
      <c r="B42" s="80"/>
      <c r="C42" s="80"/>
      <c r="D42" s="80"/>
      <c r="E42" s="80"/>
      <c r="F42" s="80"/>
      <c r="G42" s="80"/>
      <c r="H42" s="80"/>
      <c r="I42" s="80"/>
    </row>
    <row r="43" spans="1:12" ht="30.75" customHeight="1" x14ac:dyDescent="0.25">
      <c r="A43" s="80"/>
      <c r="B43" s="80"/>
      <c r="C43" s="80"/>
      <c r="D43" s="80"/>
      <c r="E43" s="80"/>
      <c r="F43" s="80"/>
      <c r="G43" s="80"/>
      <c r="H43" s="80"/>
      <c r="I43" s="80"/>
    </row>
    <row r="44" spans="1:12" x14ac:dyDescent="0.25">
      <c r="A44" s="80"/>
      <c r="B44" s="80"/>
      <c r="C44" s="80"/>
      <c r="D44" s="80"/>
      <c r="E44" s="80"/>
      <c r="F44" s="80"/>
      <c r="G44" s="80"/>
      <c r="H44" s="80"/>
      <c r="I44" s="80"/>
    </row>
    <row r="45" spans="1:12" ht="178.5" customHeight="1" x14ac:dyDescent="0.25">
      <c r="A45" s="80"/>
      <c r="B45" s="80"/>
      <c r="C45" s="80"/>
      <c r="D45" s="80"/>
      <c r="E45" s="80"/>
      <c r="F45" s="80"/>
      <c r="G45" s="80"/>
      <c r="H45" s="80"/>
      <c r="I45" s="80"/>
    </row>
    <row r="46" spans="1:12" ht="32.450000000000003" customHeight="1" x14ac:dyDescent="0.25">
      <c r="A46" s="80"/>
      <c r="B46" s="80"/>
      <c r="C46" s="80"/>
      <c r="D46" s="80"/>
      <c r="E46" s="80"/>
      <c r="F46" s="80"/>
      <c r="G46" s="80"/>
      <c r="H46" s="80"/>
      <c r="I46" s="80"/>
    </row>
    <row r="50" spans="5:5" x14ac:dyDescent="0.25">
      <c r="E50" s="3"/>
    </row>
    <row r="52" spans="5:5" x14ac:dyDescent="0.25">
      <c r="E52" s="3"/>
    </row>
    <row r="53" spans="5:5" x14ac:dyDescent="0.25">
      <c r="E53" s="3"/>
    </row>
    <row r="54" spans="5:5" x14ac:dyDescent="0.25">
      <c r="E54" s="4"/>
    </row>
    <row r="55" spans="5:5" x14ac:dyDescent="0.25">
      <c r="E55" s="3"/>
    </row>
    <row r="56" spans="5:5" x14ac:dyDescent="0.25">
      <c r="E56" s="3"/>
    </row>
    <row r="61" spans="5:5" x14ac:dyDescent="0.25">
      <c r="E61" s="3"/>
    </row>
  </sheetData>
  <mergeCells count="32">
    <mergeCell ref="A1:I1"/>
    <mergeCell ref="A3:E3"/>
    <mergeCell ref="F3:I3"/>
    <mergeCell ref="A7:E7"/>
    <mergeCell ref="F7:I7"/>
    <mergeCell ref="A2:I2"/>
    <mergeCell ref="A26:D26"/>
    <mergeCell ref="A9:A10"/>
    <mergeCell ref="B8:E8"/>
    <mergeCell ref="B9:B10"/>
    <mergeCell ref="C9:C10"/>
    <mergeCell ref="D9:D10"/>
    <mergeCell ref="E9:E10"/>
    <mergeCell ref="F9:F10"/>
    <mergeCell ref="G9:G10"/>
    <mergeCell ref="H9:H10"/>
    <mergeCell ref="A41:I46"/>
    <mergeCell ref="I9:I10"/>
    <mergeCell ref="A24:D24"/>
    <mergeCell ref="F24:H25"/>
    <mergeCell ref="A25:D25"/>
    <mergeCell ref="A40:H40"/>
    <mergeCell ref="A35:D35"/>
    <mergeCell ref="F35:H35"/>
    <mergeCell ref="A36:D36"/>
    <mergeCell ref="F36:H36"/>
    <mergeCell ref="A37:D37"/>
    <mergeCell ref="F37:H37"/>
    <mergeCell ref="A38:D38"/>
    <mergeCell ref="F38:H38"/>
    <mergeCell ref="A39:D39"/>
    <mergeCell ref="F39:H39"/>
  </mergeCells>
  <pageMargins left="0.7" right="0.7" top="0.75" bottom="0.75" header="0.3" footer="0.3"/>
  <pageSetup orientation="portrait" r:id="rId1"/>
  <ignoredErrors>
    <ignoredError sqref="I30 E30 F20"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gallo</dc:creator>
  <cp:lastModifiedBy>jennifer gallo</cp:lastModifiedBy>
  <cp:lastPrinted>2025-03-28T15:51:47Z</cp:lastPrinted>
  <dcterms:created xsi:type="dcterms:W3CDTF">2025-01-16T21:24:37Z</dcterms:created>
  <dcterms:modified xsi:type="dcterms:W3CDTF">2026-06-30T15:44:45Z</dcterms:modified>
</cp:coreProperties>
</file>