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d.docs.live.net/37f0b9705be07d7e/0.CVP/Proceso MantenimientoSistBombeoCVP/"/>
    </mc:Choice>
  </mc:AlternateContent>
  <xr:revisionPtr revIDLastSave="2" documentId="13_ncr:1_{11AE6BDB-C5F1-4F44-8DDA-1F9D1E253458}" xr6:coauthVersionLast="47" xr6:coauthVersionMax="47" xr10:uidLastSave="{68815695-9FD2-4DAD-8A45-DF211250B702}"/>
  <bookViews>
    <workbookView xWindow="-120" yWindow="-120" windowWidth="20730" windowHeight="11040" xr2:uid="{00000000-000D-0000-FFFF-FFFF00000000}"/>
  </bookViews>
  <sheets>
    <sheet name="ESTUDIO DEL MERCAD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D24" i="1"/>
  <c r="F24" i="1"/>
  <c r="J23" i="1"/>
  <c r="M23" i="1" s="1"/>
  <c r="G31" i="1"/>
  <c r="H31" i="1"/>
  <c r="I31" i="1"/>
  <c r="E31" i="1" l="1"/>
  <c r="F31" i="1"/>
  <c r="J30" i="1" l="1"/>
  <c r="M30" i="1" s="1"/>
  <c r="J29" i="1"/>
  <c r="M29" i="1" s="1"/>
  <c r="J28" i="1"/>
  <c r="I33" i="1"/>
  <c r="H24" i="1"/>
  <c r="H33" i="1" s="1"/>
  <c r="G24" i="1"/>
  <c r="G33" i="1" s="1"/>
  <c r="F33" i="1"/>
  <c r="E24" i="1"/>
  <c r="E33" i="1" s="1"/>
  <c r="J22" i="1"/>
  <c r="M22" i="1" s="1"/>
  <c r="J21" i="1"/>
  <c r="M21" i="1" s="1"/>
  <c r="J20" i="1"/>
  <c r="M20" i="1" s="1"/>
  <c r="J19" i="1"/>
  <c r="J31" i="1" l="1"/>
  <c r="J24" i="1"/>
  <c r="J33" i="1" s="1"/>
  <c r="M19" i="1"/>
  <c r="M24" i="1" s="1"/>
  <c r="M28" i="1"/>
  <c r="M31" i="1" s="1"/>
  <c r="M33" i="1" l="1"/>
  <c r="D31" i="1"/>
  <c r="D33" i="1" s="1"/>
</calcChain>
</file>

<file path=xl/sharedStrings.xml><?xml version="1.0" encoding="utf-8"?>
<sst xmlns="http://schemas.openxmlformats.org/spreadsheetml/2006/main" count="44" uniqueCount="30">
  <si>
    <t>No ítem</t>
  </si>
  <si>
    <t>Descripción</t>
  </si>
  <si>
    <t>Cantidad</t>
  </si>
  <si>
    <t>GPS ELECTRONICS</t>
  </si>
  <si>
    <t>MEDIA ARMONICA</t>
  </si>
  <si>
    <t>PROYECCION</t>
  </si>
  <si>
    <t>Valor Unitario + Iva incluido</t>
  </si>
  <si>
    <t>% IVA</t>
  </si>
  <si>
    <t>IPC</t>
  </si>
  <si>
    <t>No de mantenimientos  (estimados)</t>
  </si>
  <si>
    <t>VALOR ROTAL</t>
  </si>
  <si>
    <r>
      <t xml:space="preserve">MANTENIMIENTO PREVENTIVO PARA EQUIPO HIDRONEUMATICO COMPUESTO POR DOS BOMBAS (3,5 HP, 3400 RPM, 220 voltios) TABLERO DE CONTROL ELECTRICO Y ALTERNACION, TANQUE IDROACUMULADOR </t>
    </r>
    <r>
      <rPr>
        <sz val="12"/>
        <rFont val="Arial Narrow"/>
        <family val="2"/>
      </rPr>
      <t xml:space="preserve">200 LTS CON MEMBRANA VERTICAL, </t>
    </r>
    <r>
      <rPr>
        <sz val="12"/>
        <color theme="1"/>
        <rFont val="Arial Narrow"/>
        <family val="2"/>
      </rPr>
      <t>IHM ACCESORIOS ELECTRICOS E HIDRAULICOS QUE COMPONEN EL SISTEMA DE PRESION DE AGUA POTABLE</t>
    </r>
  </si>
  <si>
    <t>MANTENIMIENTO PREVENTIVO PARA EQUIPO CONTRA INCENDIO COMPUESTO POR ELECTROBOMBA BARNES 15 HP, 3500 RPM, 220 voltios, TABLERO DE CONTROL Y TANQUE HIDROACUMULADOR 200 Lts. ACCESORIOS ELECTRICOS E HIDRAULICOS QUE COMPONENE EL SISTEMA.</t>
  </si>
  <si>
    <t>MANTENIMIENTO PREVENTIVO DE UNA ELECTROBOMBA MARCA BARNES, 2 HP,3400 RPM, 220 voltios, TABLERO DE CONTROL ELECTRICO,ACCESORIOS ELECTRICOS E HIDRAULICOS QUE COMPONEN EL SISTEMA DE PRESION DE AGUAS LLUVIAS (UBICADO EN SUB ESTACION).</t>
  </si>
  <si>
    <t>MANTENIMIENTO PREVENTIVO DE UNA ELECTROBOMBA SUMERGIBLE (MONOFASICA, 1/2 H, SALIDA MAX 95 GPM, DESCARGA DE 2").</t>
  </si>
  <si>
    <t>3.1 Subtotal - Mantenimiento preventivo</t>
  </si>
  <si>
    <t>Valor del IVA</t>
  </si>
  <si>
    <t>No de Lavados (estimados)</t>
  </si>
  <si>
    <t>LAVADO DESINFECTADO Y DESARENADO DE TANQUE DE AGUA POTABLE DE LLENADO DE LA RED PRINCIPAL CAPACIDAD 40 M3 (UBICADO SOTANO).</t>
  </si>
  <si>
    <t xml:space="preserve">LIMPIEZA Y LAVADO DE FOSO EYECTOR AGUAS LLUVIAS (UBICADOS SUBESTACION Y  SOTANO). </t>
  </si>
  <si>
    <t>LAVADO DE 4 TANQUES AEREOS. (capacidad 1000 lts)</t>
  </si>
  <si>
    <t>3.4 Subtotal - Impermeabilización y mantenimiento tanque de almacenamiento</t>
  </si>
  <si>
    <t>TOTAL</t>
  </si>
  <si>
    <t>CAJA DE LA VIVIENDA POPULAR
SUBDIRECCION ADMINISTRATIVA
ESTUDIO DE MERCADO MANTENIMIENTO SISTEMA DE BOMBEO
2026</t>
  </si>
  <si>
    <t>MANTENIMIENTO PREVENTIVO Y PRUEBAS DE FUNCIONAMIENTO A LOS GABINETES CONTRA INCENDIOS: INSPECCIÓN, PRUEBA Y MANTENIMIENTO DEL SISTEMA DE TUBERIA VERTICAL Y MANGUERAS, INSPECCIÓN DE LOS COMPONENTES VERIFICANDO QUE ESTEN LIBRES DE CORROSIÓN, CUERPOS EXTRAÑOS, DAÑO FISICO Y OTRAS CONDICIONES QUE AFECTEN LA OPERACIÓN DEL SISTEMA DE GABINETES CONTRA INCENDIOS (TUBERIAS, CONEXIONES DE MANGUERAS, DISPOSITIVOS DE ALMACENAMIENTO DE MANGUERAS, BOQUILLAS DE MANGUERAS, PRUEBA HIDROSTATICA, PRUEBA DE FLUJO Y VALVULAS).</t>
  </si>
  <si>
    <t>PROCESOS CREATIVOS E INGENIERIA SAS PC-ING SAS</t>
  </si>
  <si>
    <t>4.1 Mantenimiento preventivo</t>
  </si>
  <si>
    <t>4.2 Lavado, desinfección y desarenado</t>
  </si>
  <si>
    <t>INCEB S.A.S. INGENIERIA INTEGRAL</t>
  </si>
  <si>
    <t>El presupuesto oficial del presente proceso se encuentra amparado por el Certificado de Disponibilidad Presupuestal No. 782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</si>
</sst>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&quot;$&quot;\ #,##0.00"/>
    <numFmt numFmtId="167" formatCode="&quot;$&quot;#,##0.00"/>
    <numFmt numFmtId="168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Arial Narrow"/>
      <family val="2"/>
    </font>
    <font>
      <sz val="13"/>
      <color theme="0"/>
      <name val="Arial Narrow"/>
      <family val="2"/>
    </font>
    <font>
      <b/>
      <sz val="14"/>
      <color theme="1"/>
      <name val="Arial Narrow"/>
      <family val="2"/>
    </font>
    <font>
      <b/>
      <sz val="12"/>
      <color theme="0"/>
      <name val="Arial Narrow"/>
      <family val="2"/>
    </font>
    <font>
      <b/>
      <sz val="14"/>
      <color theme="0"/>
      <name val="Arial Narrow"/>
      <family val="2"/>
    </font>
    <font>
      <b/>
      <sz val="13"/>
      <color theme="0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4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2A705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2" fontId="2" fillId="0" borderId="0" xfId="2" applyFont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5" fillId="2" borderId="7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justify" vertical="center" wrapText="1"/>
    </xf>
    <xf numFmtId="164" fontId="10" fillId="0" borderId="2" xfId="1" applyFont="1" applyFill="1" applyBorder="1" applyAlignment="1">
      <alignment horizontal="center" vertical="center"/>
    </xf>
    <xf numFmtId="164" fontId="10" fillId="0" borderId="2" xfId="1" applyFont="1" applyBorder="1" applyAlignment="1">
      <alignment vertical="center"/>
    </xf>
    <xf numFmtId="165" fontId="2" fillId="4" borderId="2" xfId="0" applyNumberFormat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166" fontId="2" fillId="0" borderId="2" xfId="0" applyNumberFormat="1" applyFont="1" applyBorder="1" applyAlignment="1">
      <alignment vertical="center"/>
    </xf>
    <xf numFmtId="0" fontId="11" fillId="4" borderId="2" xfId="0" applyFont="1" applyFill="1" applyBorder="1" applyAlignment="1">
      <alignment vertical="center" wrapText="1"/>
    </xf>
    <xf numFmtId="167" fontId="11" fillId="4" borderId="2" xfId="0" applyNumberFormat="1" applyFont="1" applyFill="1" applyBorder="1" applyAlignment="1">
      <alignment vertical="center" wrapText="1"/>
    </xf>
    <xf numFmtId="165" fontId="12" fillId="4" borderId="2" xfId="0" applyNumberFormat="1" applyFont="1" applyFill="1" applyBorder="1" applyAlignment="1">
      <alignment vertical="center"/>
    </xf>
    <xf numFmtId="166" fontId="12" fillId="0" borderId="2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42" fontId="8" fillId="0" borderId="0" xfId="2" applyFont="1" applyAlignment="1">
      <alignment vertical="center"/>
    </xf>
    <xf numFmtId="0" fontId="2" fillId="4" borderId="0" xfId="0" applyFont="1" applyFill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167" fontId="8" fillId="0" borderId="2" xfId="1" applyNumberFormat="1" applyFont="1" applyFill="1" applyBorder="1" applyAlignment="1">
      <alignment horizontal="center" vertical="center"/>
    </xf>
    <xf numFmtId="9" fontId="8" fillId="0" borderId="2" xfId="3" applyFont="1" applyFill="1" applyBorder="1" applyAlignment="1">
      <alignment horizontal="center" vertical="center"/>
    </xf>
    <xf numFmtId="164" fontId="8" fillId="0" borderId="2" xfId="1" applyFont="1" applyBorder="1" applyAlignment="1">
      <alignment vertical="center"/>
    </xf>
    <xf numFmtId="168" fontId="11" fillId="4" borderId="4" xfId="0" applyNumberFormat="1" applyFont="1" applyFill="1" applyBorder="1" applyAlignment="1">
      <alignment vertical="center" wrapText="1"/>
    </xf>
    <xf numFmtId="165" fontId="12" fillId="5" borderId="2" xfId="0" applyNumberFormat="1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166" fontId="12" fillId="4" borderId="2" xfId="0" applyNumberFormat="1" applyFont="1" applyFill="1" applyBorder="1" applyAlignment="1">
      <alignment vertical="center"/>
    </xf>
    <xf numFmtId="0" fontId="12" fillId="4" borderId="2" xfId="0" applyFont="1" applyFill="1" applyBorder="1" applyAlignment="1">
      <alignment vertical="center"/>
    </xf>
    <xf numFmtId="42" fontId="2" fillId="0" borderId="0" xfId="2" applyFont="1" applyFill="1" applyAlignment="1">
      <alignment vertical="center"/>
    </xf>
    <xf numFmtId="0" fontId="8" fillId="4" borderId="8" xfId="0" applyFont="1" applyFill="1" applyBorder="1" applyAlignment="1">
      <alignment horizontal="justify" vertical="center" wrapText="1"/>
    </xf>
    <xf numFmtId="167" fontId="8" fillId="0" borderId="4" xfId="1" applyNumberFormat="1" applyFont="1" applyFill="1" applyBorder="1" applyAlignment="1">
      <alignment horizontal="center" vertical="center"/>
    </xf>
    <xf numFmtId="9" fontId="8" fillId="0" borderId="4" xfId="3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6" fontId="2" fillId="0" borderId="0" xfId="0" applyNumberFormat="1" applyFont="1" applyAlignment="1">
      <alignment vertical="center"/>
    </xf>
    <xf numFmtId="44" fontId="2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171738</xdr:colOff>
      <xdr:row>13</xdr:row>
      <xdr:rowOff>155863</xdr:rowOff>
    </xdr:from>
    <xdr:to>
      <xdr:col>1</xdr:col>
      <xdr:colOff>1975716</xdr:colOff>
      <xdr:row>13</xdr:row>
      <xdr:rowOff>882980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b="84220"/>
        <a:stretch/>
      </xdr:blipFill>
      <xdr:spPr bwMode="auto">
        <a:xfrm>
          <a:off x="171738" y="398318"/>
          <a:ext cx="2410114" cy="72711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7"/>
  <sheetViews>
    <sheetView tabSelected="1" topLeftCell="A27" zoomScale="70" zoomScaleNormal="70" zoomScaleSheetLayoutView="70" zoomScalePageLayoutView="62" workbookViewId="0">
      <selection activeCell="L39" sqref="L39:L41"/>
    </sheetView>
  </sheetViews>
  <sheetFormatPr baseColWidth="10" defaultColWidth="9.140625" defaultRowHeight="17.25" x14ac:dyDescent="0.25"/>
  <cols>
    <col min="1" max="1" width="9.140625" style="1"/>
    <col min="2" max="2" width="55" style="2" customWidth="1"/>
    <col min="3" max="3" width="21" style="1" customWidth="1"/>
    <col min="4" max="4" width="37.140625" style="1" customWidth="1"/>
    <col min="5" max="5" width="17.85546875" style="1" hidden="1" customWidth="1"/>
    <col min="6" max="6" width="29.7109375" style="1" customWidth="1"/>
    <col min="7" max="7" width="15.140625" style="3" hidden="1" customWidth="1"/>
    <col min="8" max="8" width="16.85546875" style="3" hidden="1" customWidth="1"/>
    <col min="9" max="9" width="39.42578125" style="1" customWidth="1"/>
    <col min="10" max="10" width="27.42578125" style="1" customWidth="1"/>
    <col min="11" max="11" width="0" style="1" hidden="1" customWidth="1"/>
    <col min="12" max="12" width="23" style="1" bestFit="1" customWidth="1"/>
    <col min="13" max="13" width="27.28515625" style="1" customWidth="1"/>
    <col min="14" max="16" width="9.140625" style="1"/>
    <col min="17" max="17" width="19.140625" style="1" bestFit="1" customWidth="1"/>
    <col min="18" max="18" width="23" style="1" bestFit="1" customWidth="1"/>
    <col min="19" max="19" width="32" style="1" customWidth="1"/>
    <col min="20" max="16384" width="9.140625" style="1"/>
  </cols>
  <sheetData>
    <row r="1" spans="1:13" hidden="1" x14ac:dyDescent="0.25"/>
    <row r="2" spans="1:13" hidden="1" x14ac:dyDescent="0.25"/>
    <row r="3" spans="1:13" hidden="1" x14ac:dyDescent="0.25"/>
    <row r="4" spans="1:13" hidden="1" x14ac:dyDescent="0.25"/>
    <row r="5" spans="1:13" hidden="1" x14ac:dyDescent="0.25"/>
    <row r="6" spans="1:13" hidden="1" x14ac:dyDescent="0.25"/>
    <row r="7" spans="1:13" hidden="1" x14ac:dyDescent="0.25"/>
    <row r="8" spans="1:13" hidden="1" x14ac:dyDescent="0.25"/>
    <row r="9" spans="1:13" hidden="1" x14ac:dyDescent="0.25"/>
    <row r="10" spans="1:13" hidden="1" x14ac:dyDescent="0.25"/>
    <row r="11" spans="1:13" ht="18.75" hidden="1" customHeight="1" x14ac:dyDescent="0.25"/>
    <row r="12" spans="1:13" ht="21.75" hidden="1" customHeight="1" x14ac:dyDescent="0.25"/>
    <row r="13" spans="1:13" ht="19.5" customHeight="1" x14ac:dyDescent="0.25"/>
    <row r="14" spans="1:13" ht="74.25" customHeight="1" x14ac:dyDescent="0.25">
      <c r="A14" s="39" t="s">
        <v>23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</row>
    <row r="15" spans="1:13" ht="16.5" customHeight="1" x14ac:dyDescent="0.25">
      <c r="A15" s="41"/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</row>
    <row r="16" spans="1:13" x14ac:dyDescent="0.25">
      <c r="A16" s="42" t="s">
        <v>26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</row>
    <row r="17" spans="1:19" ht="65.25" customHeight="1" x14ac:dyDescent="0.25">
      <c r="A17" s="43" t="s">
        <v>0</v>
      </c>
      <c r="B17" s="43" t="s">
        <v>1</v>
      </c>
      <c r="C17" s="43" t="s">
        <v>2</v>
      </c>
      <c r="D17" s="45" t="s">
        <v>3</v>
      </c>
      <c r="E17" s="45"/>
      <c r="F17" s="46" t="s">
        <v>28</v>
      </c>
      <c r="G17" s="46"/>
      <c r="H17" s="46"/>
      <c r="I17" s="4" t="s">
        <v>25</v>
      </c>
      <c r="J17" s="47" t="s">
        <v>4</v>
      </c>
      <c r="L17" s="49" t="s">
        <v>5</v>
      </c>
      <c r="M17" s="49"/>
    </row>
    <row r="18" spans="1:19" ht="72" customHeight="1" x14ac:dyDescent="0.25">
      <c r="A18" s="44"/>
      <c r="B18" s="44"/>
      <c r="C18" s="44"/>
      <c r="D18" s="5" t="s">
        <v>6</v>
      </c>
      <c r="E18" s="6" t="s">
        <v>7</v>
      </c>
      <c r="F18" s="5" t="s">
        <v>6</v>
      </c>
      <c r="G18" s="5" t="s">
        <v>6</v>
      </c>
      <c r="H18" s="5" t="s">
        <v>6</v>
      </c>
      <c r="I18" s="5" t="s">
        <v>6</v>
      </c>
      <c r="J18" s="48"/>
      <c r="K18" s="7" t="s">
        <v>8</v>
      </c>
      <c r="L18" s="8" t="s">
        <v>9</v>
      </c>
      <c r="M18" s="6" t="s">
        <v>10</v>
      </c>
    </row>
    <row r="19" spans="1:19" ht="157.5" customHeight="1" x14ac:dyDescent="0.25">
      <c r="A19" s="9">
        <v>1</v>
      </c>
      <c r="B19" s="10" t="s">
        <v>11</v>
      </c>
      <c r="C19" s="9">
        <v>1</v>
      </c>
      <c r="D19" s="11">
        <v>800000</v>
      </c>
      <c r="E19" s="11"/>
      <c r="F19" s="11">
        <v>869440</v>
      </c>
      <c r="G19" s="11"/>
      <c r="H19" s="11"/>
      <c r="I19" s="12">
        <v>865280</v>
      </c>
      <c r="J19" s="13">
        <f>HARMEAN(D19,F19,I19)</f>
        <v>843677.54889788479</v>
      </c>
      <c r="K19" s="1">
        <v>6.9400000000000003E-2</v>
      </c>
      <c r="L19" s="14">
        <v>2</v>
      </c>
      <c r="M19" s="15">
        <f>+J19*L19</f>
        <v>1687355.0977957696</v>
      </c>
      <c r="R19" s="38"/>
    </row>
    <row r="20" spans="1:19" ht="141" customHeight="1" x14ac:dyDescent="0.25">
      <c r="A20" s="9">
        <v>2</v>
      </c>
      <c r="B20" s="10" t="s">
        <v>12</v>
      </c>
      <c r="C20" s="9">
        <v>1</v>
      </c>
      <c r="D20" s="11">
        <v>600000</v>
      </c>
      <c r="E20" s="11"/>
      <c r="F20" s="11">
        <v>652080</v>
      </c>
      <c r="G20" s="11"/>
      <c r="H20" s="11"/>
      <c r="I20" s="12">
        <v>648960</v>
      </c>
      <c r="J20" s="13">
        <f>HARMEAN(D20,F20,I20)</f>
        <v>632758.16167341359</v>
      </c>
      <c r="L20" s="14">
        <v>1</v>
      </c>
      <c r="M20" s="15">
        <f>+J20*L20</f>
        <v>632758.16167341359</v>
      </c>
      <c r="R20" s="38"/>
    </row>
    <row r="21" spans="1:19" ht="141.75" customHeight="1" x14ac:dyDescent="0.25">
      <c r="A21" s="9">
        <v>3</v>
      </c>
      <c r="B21" s="10" t="s">
        <v>13</v>
      </c>
      <c r="C21" s="9">
        <v>1</v>
      </c>
      <c r="D21" s="11">
        <v>480000</v>
      </c>
      <c r="E21" s="11"/>
      <c r="F21" s="11">
        <v>521664</v>
      </c>
      <c r="G21" s="11"/>
      <c r="H21" s="11"/>
      <c r="I21" s="12">
        <v>519168</v>
      </c>
      <c r="J21" s="13">
        <f>HARMEAN(D21,F21,I21)</f>
        <v>506206.52933873096</v>
      </c>
      <c r="L21" s="14">
        <v>1</v>
      </c>
      <c r="M21" s="15">
        <f>+J21*L21</f>
        <v>506206.52933873096</v>
      </c>
      <c r="R21" s="38"/>
    </row>
    <row r="22" spans="1:19" ht="94.5" customHeight="1" x14ac:dyDescent="0.25">
      <c r="A22" s="9">
        <v>4</v>
      </c>
      <c r="B22" s="10" t="s">
        <v>14</v>
      </c>
      <c r="C22" s="9">
        <v>1</v>
      </c>
      <c r="D22" s="11">
        <v>480000</v>
      </c>
      <c r="E22" s="11"/>
      <c r="F22" s="11">
        <v>521664</v>
      </c>
      <c r="G22" s="11"/>
      <c r="H22" s="11"/>
      <c r="I22" s="12">
        <v>519168</v>
      </c>
      <c r="J22" s="13">
        <f>HARMEAN(D22,F22,I22)</f>
        <v>506206.52933873096</v>
      </c>
      <c r="L22" s="14">
        <v>2</v>
      </c>
      <c r="M22" s="15">
        <f>+J22*L22</f>
        <v>1012413.0586774619</v>
      </c>
      <c r="R22" s="38"/>
    </row>
    <row r="23" spans="1:19" ht="267.75" customHeight="1" x14ac:dyDescent="0.25">
      <c r="A23" s="9">
        <v>5</v>
      </c>
      <c r="B23" s="33" t="s">
        <v>24</v>
      </c>
      <c r="C23" s="9">
        <v>1</v>
      </c>
      <c r="D23" s="11">
        <v>458000</v>
      </c>
      <c r="E23" s="35"/>
      <c r="F23" s="11">
        <v>497754</v>
      </c>
      <c r="G23" s="35"/>
      <c r="H23" s="34"/>
      <c r="I23" s="12">
        <v>495373</v>
      </c>
      <c r="J23" s="13">
        <f>HARMEAN(D23,F23,I23)</f>
        <v>483005.33457458275</v>
      </c>
      <c r="L23" s="9">
        <v>4</v>
      </c>
      <c r="M23" s="15">
        <f>+J23*L23</f>
        <v>1932021.338298331</v>
      </c>
      <c r="R23" s="38"/>
    </row>
    <row r="24" spans="1:19" ht="17.25" customHeight="1" x14ac:dyDescent="0.25">
      <c r="A24" s="50" t="s">
        <v>15</v>
      </c>
      <c r="B24" s="51"/>
      <c r="C24" s="16"/>
      <c r="D24" s="17">
        <f>SUM(D19:D23)</f>
        <v>2818000</v>
      </c>
      <c r="E24" s="17">
        <f t="shared" ref="E24:H24" si="0">SUM(E19:E22)</f>
        <v>0</v>
      </c>
      <c r="F24" s="17">
        <f>SUM(F19:F23)</f>
        <v>3062602</v>
      </c>
      <c r="G24" s="17">
        <f t="shared" si="0"/>
        <v>0</v>
      </c>
      <c r="H24" s="17">
        <f t="shared" si="0"/>
        <v>0</v>
      </c>
      <c r="I24" s="17">
        <f>SUM(I19:I23)</f>
        <v>3047949</v>
      </c>
      <c r="J24" s="18">
        <f>SUM(J19:K23)</f>
        <v>2971854.1732233427</v>
      </c>
      <c r="L24" s="36"/>
      <c r="M24" s="19">
        <f>SUM(M19:M23)</f>
        <v>5770754.1857837066</v>
      </c>
    </row>
    <row r="25" spans="1:19" ht="10.5" customHeight="1" x14ac:dyDescent="0.25">
      <c r="A25" s="53"/>
      <c r="B25" s="54"/>
      <c r="C25" s="54"/>
      <c r="D25" s="54"/>
      <c r="E25" s="54"/>
      <c r="F25" s="20"/>
      <c r="G25" s="21"/>
      <c r="H25" s="21"/>
      <c r="I25" s="20"/>
      <c r="J25" s="22"/>
    </row>
    <row r="26" spans="1:19" x14ac:dyDescent="0.25">
      <c r="A26" s="55" t="s">
        <v>27</v>
      </c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1:19" ht="63.75" customHeight="1" x14ac:dyDescent="0.25">
      <c r="A27" s="23" t="s">
        <v>0</v>
      </c>
      <c r="B27" s="6" t="s">
        <v>1</v>
      </c>
      <c r="C27" s="6" t="s">
        <v>2</v>
      </c>
      <c r="D27" s="6" t="s">
        <v>6</v>
      </c>
      <c r="E27" s="6" t="s">
        <v>7</v>
      </c>
      <c r="F27" s="6" t="s">
        <v>6</v>
      </c>
      <c r="G27" s="6" t="s">
        <v>7</v>
      </c>
      <c r="H27" s="6" t="s">
        <v>16</v>
      </c>
      <c r="I27" s="6" t="s">
        <v>6</v>
      </c>
      <c r="J27" s="8" t="s">
        <v>4</v>
      </c>
      <c r="L27" s="8" t="s">
        <v>17</v>
      </c>
      <c r="M27" s="6" t="s">
        <v>10</v>
      </c>
    </row>
    <row r="28" spans="1:19" ht="72.75" customHeight="1" x14ac:dyDescent="0.25">
      <c r="A28" s="9">
        <v>6</v>
      </c>
      <c r="B28" s="10" t="s">
        <v>18</v>
      </c>
      <c r="C28" s="9">
        <v>1</v>
      </c>
      <c r="D28" s="24">
        <v>1150000</v>
      </c>
      <c r="E28" s="25"/>
      <c r="F28" s="24">
        <v>1249820</v>
      </c>
      <c r="G28" s="25"/>
      <c r="H28" s="24"/>
      <c r="I28" s="26">
        <v>1243840</v>
      </c>
      <c r="J28" s="13">
        <f>HARMEAN(D28,F28,I28)</f>
        <v>1212786.4765407094</v>
      </c>
      <c r="L28" s="9">
        <v>1</v>
      </c>
      <c r="M28" s="15">
        <f>+J28*L28</f>
        <v>1212786.4765407094</v>
      </c>
      <c r="Q28" s="37"/>
      <c r="R28" s="38"/>
      <c r="S28" s="38"/>
    </row>
    <row r="29" spans="1:19" ht="58.5" customHeight="1" x14ac:dyDescent="0.25">
      <c r="A29" s="9">
        <v>7</v>
      </c>
      <c r="B29" s="10" t="s">
        <v>19</v>
      </c>
      <c r="C29" s="9">
        <v>1</v>
      </c>
      <c r="D29" s="24">
        <v>490000</v>
      </c>
      <c r="E29" s="25"/>
      <c r="F29" s="24">
        <v>532532</v>
      </c>
      <c r="G29" s="25"/>
      <c r="H29" s="24"/>
      <c r="I29" s="26">
        <v>529984</v>
      </c>
      <c r="J29" s="13">
        <f>HARMEAN(D29,F29,I29)</f>
        <v>516752.49869995448</v>
      </c>
      <c r="L29" s="9">
        <v>2</v>
      </c>
      <c r="M29" s="15">
        <f>+J29*L29</f>
        <v>1033504.997399909</v>
      </c>
      <c r="Q29" s="37"/>
      <c r="R29" s="38"/>
      <c r="S29" s="38"/>
    </row>
    <row r="30" spans="1:19" ht="52.5" customHeight="1" x14ac:dyDescent="0.25">
      <c r="A30" s="9">
        <v>8</v>
      </c>
      <c r="B30" s="10" t="s">
        <v>20</v>
      </c>
      <c r="C30" s="9">
        <v>1</v>
      </c>
      <c r="D30" s="24">
        <v>1200000</v>
      </c>
      <c r="E30" s="25"/>
      <c r="F30" s="24">
        <v>1304160</v>
      </c>
      <c r="G30" s="25"/>
      <c r="H30" s="24"/>
      <c r="I30" s="26">
        <v>1297920</v>
      </c>
      <c r="J30" s="13">
        <f>HARMEAN(D30,F30,I30)</f>
        <v>1265516.3233468272</v>
      </c>
      <c r="L30" s="9">
        <v>1</v>
      </c>
      <c r="M30" s="15">
        <f>+J30*L30</f>
        <v>1265516.3233468272</v>
      </c>
      <c r="Q30" s="37"/>
      <c r="R30" s="38"/>
      <c r="S30" s="38"/>
    </row>
    <row r="31" spans="1:19" ht="37.5" customHeight="1" x14ac:dyDescent="0.25">
      <c r="A31" s="50" t="s">
        <v>21</v>
      </c>
      <c r="B31" s="51"/>
      <c r="C31" s="16"/>
      <c r="D31" s="27">
        <f t="shared" ref="D31:J31" si="1">SUM(D28:D30)</f>
        <v>2840000</v>
      </c>
      <c r="E31" s="27">
        <f t="shared" si="1"/>
        <v>0</v>
      </c>
      <c r="F31" s="27">
        <f t="shared" si="1"/>
        <v>3086512</v>
      </c>
      <c r="G31" s="27">
        <f t="shared" si="1"/>
        <v>0</v>
      </c>
      <c r="H31" s="27">
        <f t="shared" si="1"/>
        <v>0</v>
      </c>
      <c r="I31" s="27">
        <f t="shared" si="1"/>
        <v>3071744</v>
      </c>
      <c r="J31" s="28">
        <f t="shared" si="1"/>
        <v>2995055.2985874908</v>
      </c>
      <c r="K31" s="29"/>
      <c r="L31" s="29"/>
      <c r="M31" s="28">
        <f>SUM(M28:M30)</f>
        <v>3511807.7972874455</v>
      </c>
    </row>
    <row r="33" spans="1:13" x14ac:dyDescent="0.25">
      <c r="A33" s="52" t="s">
        <v>22</v>
      </c>
      <c r="B33" s="52"/>
      <c r="C33" s="52"/>
      <c r="D33" s="30">
        <f t="shared" ref="D33:J33" si="2">D24+D31</f>
        <v>5658000</v>
      </c>
      <c r="E33" s="30">
        <f t="shared" si="2"/>
        <v>0</v>
      </c>
      <c r="F33" s="30">
        <f t="shared" si="2"/>
        <v>6149114</v>
      </c>
      <c r="G33" s="30">
        <f t="shared" si="2"/>
        <v>0</v>
      </c>
      <c r="H33" s="30">
        <f t="shared" si="2"/>
        <v>0</v>
      </c>
      <c r="I33" s="30">
        <f t="shared" si="2"/>
        <v>6119693</v>
      </c>
      <c r="J33" s="30">
        <f t="shared" si="2"/>
        <v>5966909.4718108336</v>
      </c>
      <c r="K33" s="31"/>
      <c r="L33" s="31"/>
      <c r="M33" s="30">
        <f>M24+M31</f>
        <v>9282561.9830711521</v>
      </c>
    </row>
    <row r="34" spans="1:13" x14ac:dyDescent="0.25">
      <c r="G34" s="32"/>
      <c r="H34" s="32"/>
    </row>
    <row r="35" spans="1:13" x14ac:dyDescent="0.25">
      <c r="A35" s="1" t="s">
        <v>29</v>
      </c>
      <c r="G35" s="32"/>
      <c r="H35" s="32"/>
    </row>
    <row r="36" spans="1:13" x14ac:dyDescent="0.25">
      <c r="G36" s="32"/>
      <c r="H36" s="32"/>
      <c r="M36" s="37"/>
    </row>
    <row r="37" spans="1:13" x14ac:dyDescent="0.25">
      <c r="G37" s="32"/>
      <c r="H37" s="32"/>
      <c r="M37" s="37"/>
    </row>
  </sheetData>
  <mergeCells count="15">
    <mergeCell ref="A31:B31"/>
    <mergeCell ref="A33:C33"/>
    <mergeCell ref="A24:B24"/>
    <mergeCell ref="A25:E25"/>
    <mergeCell ref="A26:M26"/>
    <mergeCell ref="A14:M14"/>
    <mergeCell ref="A15:M15"/>
    <mergeCell ref="A16:M16"/>
    <mergeCell ref="A17:A18"/>
    <mergeCell ref="B17:B18"/>
    <mergeCell ref="C17:C18"/>
    <mergeCell ref="D17:E17"/>
    <mergeCell ref="F17:H17"/>
    <mergeCell ref="J17:J18"/>
    <mergeCell ref="L17:M17"/>
  </mergeCells>
  <pageMargins left="0" right="0" top="0.74803149606299213" bottom="0.74803149606299213" header="0.31496062992125984" footer="0.31496062992125984"/>
  <pageSetup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Milena Hernandez Cubillos</dc:creator>
  <cp:lastModifiedBy>Jhon Pachon</cp:lastModifiedBy>
  <dcterms:created xsi:type="dcterms:W3CDTF">2024-07-11T21:58:58Z</dcterms:created>
  <dcterms:modified xsi:type="dcterms:W3CDTF">2026-06-25T18:52:34Z</dcterms:modified>
</cp:coreProperties>
</file>