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16"/>
  <workbookPr defaultThemeVersion="124226"/>
  <mc:AlternateContent xmlns:mc="http://schemas.openxmlformats.org/markup-compatibility/2006">
    <mc:Choice Requires="x15">
      <x15ac:absPath xmlns:x15ac="http://schemas.microsoft.com/office/spreadsheetml/2010/11/ac" url="https://d.docs.live.net/94a2bb139d446136/Escritorio/1. ID/2026/PROCESOS/14. SEGUROS/01. DOCS PREVIOS/"/>
    </mc:Choice>
  </mc:AlternateContent>
  <xr:revisionPtr revIDLastSave="0" documentId="13_ncr:1_{B6FAE20D-7E3B-B342-870A-EE94EBA28384}" xr6:coauthVersionLast="47" xr6:coauthVersionMax="47" xr10:uidLastSave="{00000000-0000-0000-0000-000000000000}"/>
  <bookViews>
    <workbookView xWindow="0" yWindow="680" windowWidth="34200" windowHeight="19900" tabRatio="839" xr2:uid="{00000000-000D-0000-FFFF-FFFF0000000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Riesgos'!$B$3:$F$30</definedName>
    <definedName name="_xlnm.Print_Area" localSheetId="0">'Matriz de Riesgos'!$A$1:$Y$32</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2">'Impacto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28" i="1" l="1"/>
  <c r="R28" i="1" s="1"/>
  <c r="K28" i="1"/>
  <c r="L28" i="1" s="1"/>
  <c r="Q11" i="1"/>
  <c r="R11" i="1" s="1"/>
  <c r="K11" i="1"/>
  <c r="L11" i="1" s="1"/>
  <c r="Q22" i="1"/>
  <c r="R22" i="1" s="1"/>
  <c r="K22" i="1"/>
  <c r="L22" i="1" s="1"/>
  <c r="Q21" i="1"/>
  <c r="R21" i="1" s="1"/>
  <c r="K21" i="1"/>
  <c r="L21" i="1" s="1"/>
  <c r="Q20" i="1"/>
  <c r="R20" i="1" s="1"/>
  <c r="K20" i="1"/>
  <c r="L20" i="1" s="1"/>
  <c r="Q32" i="1"/>
  <c r="R32" i="1" s="1"/>
  <c r="K32" i="1"/>
  <c r="L32" i="1" s="1"/>
  <c r="Q19" i="1"/>
  <c r="R19" i="1" s="1"/>
  <c r="K19" i="1"/>
  <c r="L19" i="1" s="1"/>
  <c r="Q16" i="1"/>
  <c r="R16" i="1" s="1"/>
  <c r="K16" i="1"/>
  <c r="L16" i="1" s="1"/>
  <c r="Q18" i="1"/>
  <c r="R18" i="1" s="1"/>
  <c r="K18" i="1"/>
  <c r="L18" i="1" s="1"/>
  <c r="Q17" i="1"/>
  <c r="R17" i="1" s="1"/>
  <c r="Q23" i="1"/>
  <c r="R23" i="1" s="1"/>
  <c r="Q24" i="1"/>
  <c r="R24" i="1" s="1"/>
  <c r="Q25" i="1"/>
  <c r="R25" i="1" s="1"/>
  <c r="Q26" i="1"/>
  <c r="R26" i="1" s="1"/>
  <c r="Q27" i="1"/>
  <c r="R27" i="1" s="1"/>
  <c r="Q29" i="1"/>
  <c r="R29" i="1" s="1"/>
  <c r="Q30" i="1"/>
  <c r="R30" i="1" s="1"/>
  <c r="K17" i="1"/>
  <c r="L17" i="1" s="1"/>
  <c r="K23" i="1"/>
  <c r="L23" i="1" s="1"/>
  <c r="K24" i="1"/>
  <c r="L24" i="1" s="1"/>
  <c r="K25" i="1"/>
  <c r="L25" i="1" s="1"/>
  <c r="K26" i="1"/>
  <c r="L26" i="1" s="1"/>
  <c r="K27" i="1"/>
  <c r="L27" i="1" s="1"/>
  <c r="K29" i="1"/>
  <c r="L29" i="1" s="1"/>
  <c r="K30" i="1"/>
  <c r="L30" i="1" s="1"/>
  <c r="K12" i="1"/>
  <c r="K13" i="1"/>
  <c r="K14" i="1"/>
  <c r="K15" i="1"/>
  <c r="K31" i="1"/>
  <c r="K6" i="1"/>
  <c r="K7" i="1"/>
  <c r="K8" i="1"/>
  <c r="K9" i="1"/>
  <c r="K10" i="1"/>
  <c r="K5" i="1"/>
  <c r="F24" i="4"/>
  <c r="C24" i="4"/>
  <c r="Q13" i="1" l="1"/>
  <c r="R13" i="1" s="1"/>
  <c r="L13" i="1"/>
  <c r="Q10" i="1"/>
  <c r="R10" i="1" s="1"/>
  <c r="L10" i="1"/>
  <c r="Q31" i="1"/>
  <c r="Q15" i="1"/>
  <c r="Q14" i="1"/>
  <c r="R14" i="1" s="1"/>
  <c r="Q12" i="1"/>
  <c r="Q9" i="1"/>
  <c r="Q8" i="1"/>
  <c r="Q7" i="1"/>
  <c r="L14" i="1"/>
  <c r="Q6" i="1" l="1"/>
  <c r="Q5" i="1"/>
  <c r="L5" i="1" l="1"/>
  <c r="R5" i="1"/>
  <c r="R31" i="1"/>
  <c r="L31"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5" i="1"/>
  <c r="L15" i="1"/>
  <c r="L12" i="1"/>
  <c r="R6" i="1" l="1"/>
  <c r="R7" i="1"/>
  <c r="R8" i="1"/>
  <c r="R9" i="1"/>
  <c r="R12" i="1"/>
  <c r="L6" i="1"/>
  <c r="L7" i="1"/>
  <c r="L8" i="1"/>
  <c r="L9" i="1"/>
</calcChain>
</file>

<file path=xl/sharedStrings.xml><?xml version="1.0" encoding="utf-8"?>
<sst xmlns="http://schemas.openxmlformats.org/spreadsheetml/2006/main" count="595" uniqueCount="318">
  <si>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</si>
  <si>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</si>
  <si>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</si>
  <si>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</si>
  <si>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</si>
  <si>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</si>
  <si>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</si>
  <si>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</si>
  <si>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</si>
  <si>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</si>
  <si>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</si>
  <si>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</si>
  <si>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</si>
  <si>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</si>
  <si>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</si>
  <si>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</si>
  <si>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</si>
  <si>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</si>
  <si>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</si>
  <si>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</si>
  <si>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</si>
  <si>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</si>
  <si>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</si>
  <si>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</si>
  <si>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</si>
  <si>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</si>
  <si>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</si>
  <si>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</si>
  <si>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</si>
  <si>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</si>
  <si>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</si>
  <si>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</si>
  <si>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</si>
  <si>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</si>
  <si>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Supervisando los estudios previos y los estudios del sector </t>
  </si>
  <si>
    <t>SR3</t>
  </si>
  <si>
    <t>Riegos económicos</t>
  </si>
  <si>
    <t xml:space="preserve">Supervisando los estudios de mercado y los estudios del sector </t>
  </si>
  <si>
    <t>SR4</t>
  </si>
  <si>
    <t>El Proceso de Contratación no cuenta con las condiciones que garanticen la transparencia, equidad y competencia entre los proponentes.</t>
  </si>
  <si>
    <t>Realizar revisiones periódicas del proceso de contratación y estar dispuesto a realizar mejoras continuas en función de la retroalimentación y la experiencia acumulada</t>
  </si>
  <si>
    <t>SR5</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</si>
  <si>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</si>
  <si>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</si>
  <si>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</si>
  <si>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</si>
  <si>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</si>
  <si>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</si>
  <si>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</si>
  <si>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</si>
  <si>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</si>
  <si>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</si>
  <si>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</si>
  <si>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</si>
  <si>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</si>
  <si>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</si>
  <si>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</si>
  <si>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</si>
  <si>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</si>
  <si>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</si>
  <si>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</si>
  <si>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Dificultades en al ejecución del Contrato, aumento de costos del contrato</t>
  </si>
  <si>
    <t>Estudio del sector y de mercado de una forma real y actualizada</t>
  </si>
  <si>
    <t>SR11</t>
  </si>
  <si>
    <t>SR12</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</si>
  <si>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</si>
  <si>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</si>
  <si>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</si>
  <si>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</si>
  <si>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</si>
  <si>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</si>
  <si>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</si>
  <si>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</si>
  <si>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</si>
  <si>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</si>
  <si>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</si>
  <si>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</si>
  <si>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</si>
  <si>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 xml:space="preserve">En la etapa de contratación </t>
  </si>
  <si>
    <t>En la etapa de ejecución del contrato</t>
  </si>
  <si>
    <t>Supervisando el tratamiento del riesgo</t>
  </si>
  <si>
    <t xml:space="preserve">Durante la etapa de contratación </t>
  </si>
  <si>
    <t>SR16</t>
  </si>
  <si>
    <t>Ejecución</t>
  </si>
  <si>
    <t>El mismo día de la 
apertura del  
proceso de 
contratación al contar con la respuesta a las observaciones presentadas en la etapa de pre  pliegos.</t>
  </si>
  <si>
    <t>SR17</t>
  </si>
  <si>
    <t>Desde la etapa de 
planeación del 
proceso de 
contratación de las 
pólizas de la 
Entidad.</t>
  </si>
  <si>
    <t>A través de la revisión 
permanente del 
cumplimiento por parte 
del contratista de su 
obligación de 
indemnizar los siniestros 
ocurridos durante el 
término establecido , a su vez establecer politicas de administracion de riesgos de acuerdo a la frecuencia y severidad de los eventos siniestrales en la vigencia contratada.</t>
  </si>
  <si>
    <t>SR18</t>
  </si>
  <si>
    <t>No aplica por ser 
un riesgo externo</t>
  </si>
  <si>
    <t>N.A</t>
  </si>
  <si>
    <t>SR19</t>
  </si>
  <si>
    <t>Liquidación de la Compañía Aseguradora 
contratista por parte de un Ente de Control</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</si>
  <si>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</si>
  <si>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</si>
  <si>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</si>
  <si>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</si>
  <si>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SR20</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</si>
  <si>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</si>
  <si>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</si>
  <si>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</si>
  <si>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</si>
  <si>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</si>
  <si>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</si>
  <si>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Seguimiento a la 
legislación tributaria que emita el gobierno colombiano</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</si>
  <si>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</si>
  <si>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</si>
  <si>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</si>
  <si>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</si>
  <si>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</si>
  <si>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</si>
  <si>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</si>
  <si>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</si>
  <si>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</si>
  <si>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</si>
  <si>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</si>
  <si>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</si>
  <si>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</si>
  <si>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</si>
  <si>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Intermediario de Segruos</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</si>
  <si>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</si>
  <si>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</si>
  <si>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</si>
  <si>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</si>
  <si>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</si>
  <si>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</si>
  <si>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</si>
  <si>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</si>
  <si>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</si>
  <si>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</si>
  <si>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VALORACIÓN</t>
  </si>
  <si>
    <t>CARACTERÍSTICAS</t>
  </si>
  <si>
    <r>
      <rPr>
        <b/>
        <sz val="14"/>
        <rFont val="Calibri"/>
        <family val="2"/>
        <scheme val="minor"/>
      </rPr>
      <t xml:space="preserve">RARO  </t>
    </r>
    <r>
      <rPr>
        <sz val="14"/>
        <rFont val="Calibri"/>
        <family val="2"/>
        <scheme val="minor"/>
      </rPr>
      <t>(Puede ocurrir excepcionalmente)</t>
    </r>
  </si>
  <si>
    <t>ENTRE 0% Y 5%</t>
  </si>
  <si>
    <r>
      <t xml:space="preserve">Practicamente imposible de que ocurra en el contrato. </t>
    </r>
    <r>
      <rPr>
        <sz val="14"/>
        <rFont val="Calibri"/>
        <family val="2"/>
        <scheme val="minor"/>
      </rPr>
      <t>Ocurrió en al menos un contrato o proceso de características similares en los últimos 5 años o más.</t>
    </r>
  </si>
  <si>
    <r>
      <rPr>
        <b/>
        <sz val="14"/>
        <rFont val="Calibri"/>
        <family val="2"/>
        <scheme val="minor"/>
      </rPr>
      <t xml:space="preserve">IMPROBABLE </t>
    </r>
    <r>
      <rPr>
        <sz val="14"/>
        <rFont val="Calibri"/>
        <family val="2"/>
        <scheme val="minor"/>
      </rPr>
      <t>(Puede ocurrir ocasionalmente)</t>
    </r>
  </si>
  <si>
    <t>ENTRE 6% Y 15%</t>
  </si>
  <si>
    <r>
      <t xml:space="preserve">Poco probable que ocurra en el contrato. </t>
    </r>
    <r>
      <rPr>
        <sz val="14"/>
        <rFont val="Calibri"/>
        <family val="2"/>
        <scheme val="minor"/>
      </rPr>
      <t>Ocurrió en al menos un contrato o proceso de características similares en los últimos 4 años.</t>
    </r>
  </si>
  <si>
    <r>
      <t xml:space="preserve">POSIBLE  </t>
    </r>
    <r>
      <rPr>
        <sz val="14"/>
        <color theme="1"/>
        <rFont val="Calibri"/>
        <family val="2"/>
        <scheme val="minor"/>
      </rPr>
      <t>(Puede Ocurrir en cualquier momento futuro)</t>
    </r>
  </si>
  <si>
    <t>ENTRE 16% Y 49%</t>
  </si>
  <si>
    <r>
      <rPr>
        <b/>
        <sz val="14"/>
        <color theme="1"/>
        <rFont val="Calibri"/>
        <family val="2"/>
        <scheme val="minor"/>
      </rPr>
      <t>Es posible que ocurra en el contrato.</t>
    </r>
    <r>
      <rPr>
        <sz val="14"/>
        <color theme="1"/>
        <rFont val="Calibri"/>
        <family val="2"/>
        <scheme val="minor"/>
      </rPr>
      <t xml:space="preserve"> Ha ocurrido en al menos un contrato o proceso de características similares en los últimos 3 años.</t>
    </r>
  </si>
  <si>
    <r>
      <t xml:space="preserve">PROBABLE  </t>
    </r>
    <r>
      <rPr>
        <sz val="14"/>
        <color theme="1"/>
        <rFont val="Calibri"/>
        <family val="2"/>
        <scheme val="minor"/>
      </rPr>
      <t>(Probablemente va a ocurrir)</t>
    </r>
  </si>
  <si>
    <t>ENTRE 40% Y 75%.</t>
  </si>
  <si>
    <r>
      <rPr>
        <b/>
        <sz val="14"/>
        <color theme="1"/>
        <rFont val="Calibri"/>
        <family val="2"/>
        <scheme val="minor"/>
      </rPr>
      <t>Muy posible que ocurra en el contrato.</t>
    </r>
    <r>
      <rPr>
        <sz val="14"/>
        <color theme="1"/>
        <rFont val="Calibri"/>
        <family val="2"/>
        <scheme val="minor"/>
      </rPr>
      <t xml:space="preserve"> Ha ocurrido en al menos en un contrato o proceso de características similares en los últimos 2 años</t>
    </r>
  </si>
  <si>
    <r>
      <t xml:space="preserve">CASI CIERTO </t>
    </r>
    <r>
      <rPr>
        <sz val="14"/>
        <color theme="1"/>
        <rFont val="Calibri"/>
        <family val="2"/>
        <scheme val="minor"/>
      </rPr>
      <t>(Ocurre en la mayoría de circustancias)</t>
    </r>
  </si>
  <si>
    <t xml:space="preserve">MAYOR AL 75% </t>
  </si>
  <si>
    <r>
      <rPr>
        <b/>
        <sz val="14"/>
        <color theme="1"/>
        <rFont val="Calibri"/>
        <family val="2"/>
        <scheme val="minor"/>
      </rPr>
      <t xml:space="preserve"> Ocurrirá con alto nivel de certeza. </t>
    </r>
    <r>
      <rPr>
        <sz val="14"/>
        <color theme="1"/>
        <rFont val="Calibri"/>
        <family val="2"/>
        <scheme val="minor"/>
      </rPr>
      <t>Ha ocurrido en al menos un contrato o proceso de características similares en el último año.</t>
    </r>
  </si>
  <si>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</si>
  <si>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</si>
  <si>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</si>
  <si>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</si>
  <si>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</si>
  <si>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</si>
  <si>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</si>
  <si>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</si>
  <si>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</si>
  <si>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</si>
  <si>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</si>
  <si>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</si>
  <si>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</si>
  <si>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</si>
  <si>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</si>
  <si>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</si>
  <si>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</si>
  <si>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</si>
  <si>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</si>
  <si>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</si>
  <si>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</si>
  <si>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</si>
  <si>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</si>
  <si>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</si>
  <si>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</si>
  <si>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</si>
  <si>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</si>
  <si>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</si>
  <si>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</si>
  <si>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</si>
  <si>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</si>
  <si>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</si>
  <si>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</si>
  <si>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</si>
  <si>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</si>
  <si>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</si>
  <si>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</si>
  <si>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</si>
  <si>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</si>
  <si>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</si>
  <si>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</si>
  <si>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</si>
  <si>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 xml:space="preserve">En la etapa de planeación del proceso se incluye en los documentos previos la claúsula de Revocación de la póliza y/o no renovación y/o no prórroga.  
                                                     A través de la revisión 
del cumplimiento del 
plazo establecido por la 
Entidad para la 
revocatoria de las 
pólizas contratadas </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</si>
  <si>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</si>
  <si>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</si>
  <si>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</si>
  <si>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</si>
  <si>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</si>
  <si>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</si>
  <si>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Entidad e INT DE SEGUROS</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</si>
  <si>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</si>
  <si>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</si>
  <si>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</si>
  <si>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</si>
  <si>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VALORACIÓN DE LOS RIESGOS INHERENTE DEL PROCESO</t>
  </si>
  <si>
    <t xml:space="preserve">MATRIZ DE RIESGOS PROGRAMA DE SEGUROS - DEAM
</t>
  </si>
  <si>
    <t>Evaluar los objetivos y metas, con el fin de tener clara la necesidad de contratación la cual debe ser acorde con los requisitos, requerimientos y especificaciones del contrato en temas jurídicos, financieros y técnicos</t>
  </si>
  <si>
    <t>Realizar un buen análisis del sector, con el fin de conocer las condiciones de las empresas que tengan una real capacidad de participar, permitiendo que la estructura del proceso se enmarque en las características de éstas.</t>
  </si>
  <si>
    <t>A través del estudio de mercado se garantiza que la información utilizada para establecer el precio del contrato, estará actualizada reflejando los cambios recientes en las condiciones del mercado.</t>
  </si>
  <si>
    <t>Los criterios habilitantes y de evaluación deben ser claros, objetivos y comunicados de manera transparente a todos los proponentes. Se debe permitir que las empresas interesadas realicen observaciones, las cuales deben ser analizadas en detalle.</t>
  </si>
  <si>
    <t>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</si>
  <si>
    <t>Estructuración de los pliegos garantizando que sean objetivos, claros, precisos, con el fin de garantizar que los interesados tengan reglas claras procurando no incurrir en interpretaciones o en errores.</t>
  </si>
  <si>
    <t>Procurar que la estructura de los documenrtos del proceso se encuentre ajustada a la realidad, permitiendo la mayor participación de empresas que tengan una real capacidad de hacerlo.</t>
  </si>
  <si>
    <t>Requerir dentro del proceso una garantía de seriedad de la oferta o cualquier mecanismo de cobertura, con el fin que asuma las consecuencias de la materialización del Riesgo</t>
  </si>
  <si>
    <t>Retraso en el inicio de la ejecución contractual, posible afectación en la continuidad del programa de seguros o necesidad de adoptar medidas administrativas para evitar vacíos de cobertura.</t>
  </si>
  <si>
    <t>Establecer claramente en el pliego y en el contrato los documentos y requisitos necesarios para la legalización, hacer seguimiento inmediato al adjudicatario y requerir oportunamente la presentación de documentos pendientes.</t>
  </si>
  <si>
    <t>Verificación del cumplimiento de requisitos de perfeccionamiento, legalización y ejecución del contrato antes del inicio de vigencias.</t>
  </si>
  <si>
    <t>Deficiente estructuración del proceso de contratación, que no permita satisfacer adecuadamente la necesidad de aseguramiento de la Entidad.</t>
  </si>
  <si>
    <t>Afectación en la adecuada contratación del programa de seguros o necesidad de ajustar los documentos del proceso.</t>
  </si>
  <si>
    <t>Antes de la publicación del proceso</t>
  </si>
  <si>
    <t>Definición de requisitos habilitantes o ponderables que no sean proporcionales ni acordes con el mercado asegurador.</t>
  </si>
  <si>
    <t>Observaciones al proceso, limitación de la pluralidad de oferentes o necesidad de modificar los documentos.</t>
  </si>
  <si>
    <t>Definición de un presupuesto oficial que no corresponda a las condiciones reales del mercado asegurador.</t>
  </si>
  <si>
    <t>Riesgo de recibir ofertas por encima del presupuesto, ausencia de propuestas o necesidad de ajustar el proceso.</t>
  </si>
  <si>
    <t>Observaciones, reclamaciones, adendas o cuestionamientos frente a la objetividad y transparencia del proceso.</t>
  </si>
  <si>
    <t>Información técnica, valores asegurados, inventarios o condiciones de riesgo incompletas o desactualizadas para la estructuración del programa de seguros.</t>
  </si>
  <si>
    <t>Estudio de mercado impreciso, condiciones técnicas inadecuadas o diferencias entre la necesidad real y el programa contratado.</t>
  </si>
  <si>
    <t>Verificar inventarios, valores asegurados, vigencias, siniestralidad, condiciones actuales y necesidades de cobertura antes de publicar el proceso.</t>
  </si>
  <si>
    <t>Proponente / Entidad</t>
  </si>
  <si>
    <t>Incumplimiento de los requisitos habilitantes por parte de los proponentes presentados al proceso.</t>
  </si>
  <si>
    <t>Rechazo de ofertas, disminución de la pluralidad o eventual declaratoria de desierto.</t>
  </si>
  <si>
    <t>Garantizar reglas claras de participación, publicidad del proceso, análisis de pluralidad, revisión de señales de coordinación entre oferentes y traslado a las autoridades competentes cuando haya lugar.</t>
  </si>
  <si>
    <t>Entidad / Comité evaluador</t>
  </si>
  <si>
    <t>proponentes</t>
  </si>
  <si>
    <t>Presentación de ofertas con valores artificialmente bajos o que no reflejen la suficiencia técnica del riesgo asegurado.</t>
  </si>
  <si>
    <t>Solicitar explicaciones al proponente, verificar la razonabilidad de la prima ofertada frente al estudio del sector, condiciones técnicas, deducibles, exclusiones y cobertura ofrecida.</t>
  </si>
  <si>
    <t>Cambios en los intereses asegurables o condiciones del riesgo con posterioridad a la adjudicación y antes de la expedición de las pólizas.</t>
  </si>
  <si>
    <t>Necesidad de ajustar condiciones, primas, anexos o valores asegurados antes del inicio de la cobertura.</t>
  </si>
  <si>
    <t>Hasta la expedición y aprobación de las pólizas.</t>
  </si>
  <si>
    <t>Demora o inconsistencias en la constitución y presentación de las garantías contractuales exigidas por parte de la compañía aseguradora adjudicataria.</t>
  </si>
  <si>
    <t>Retraso en el cumplimiento de los requisitos de ejecución del contrato o necesidad de correcciones documentales.</t>
  </si>
  <si>
    <t>Establecer claramente en el pliego y contrato las garantías exigidas, verificar su presentación oportuna, revisar su contenido y solicitar correcciones dentro de los términos establecidos.</t>
  </si>
  <si>
    <t>Entidad / Área contractual / Supervisor.</t>
  </si>
  <si>
    <t>Demora en la legalización del contrato que afecte el inicio oportuno de las vigencias de las pólizas.</t>
  </si>
  <si>
    <t>Durante la etapa de contratación.</t>
  </si>
  <si>
    <t>A partir de la adjudicación</t>
  </si>
  <si>
    <t>Hasta el cumplimiento de los requisitos de perfeccionamiento y ejecución del contrato.</t>
  </si>
  <si>
    <t>Demoras, errores o inconsistencias en la expedición de las pólizas, anexos o certificados frente a las condiciones adjudicadas.</t>
  </si>
  <si>
    <t>Posibles retrasos en la cobertura, reprocesos administrativos o necesidad de corrección de documentos expedidos.</t>
  </si>
  <si>
    <t>Revisar las pólizas, anexos y certificados contra la propuesta adjudicada, el pliego de condiciones y el contrato, solicitando los ajustes que correspondan.</t>
  </si>
  <si>
    <t>Supervisor / Intermediario de seguros / Contratista.</t>
  </si>
  <si>
    <t>Revisión técnica y jurídica de las pólizas, anexos y certificados expedidos.</t>
  </si>
  <si>
    <t>Al inicio de la ejecución y cada vez que se expida un anexo o modificación.</t>
  </si>
  <si>
    <t>Aumento en la siniestralidad de la Entidad durante la vigencia del programa de seguros.</t>
  </si>
  <si>
    <t>Mayor exposición del programa, posibles restricciones futuras de aseguramiento, ajustes en condiciones o afectación en la renovación.</t>
  </si>
  <si>
    <t>Realizar seguimiento a la siniestralidad, implementar recomendaciones de prevención y mantener comunicación permanente con la aseguradora y el intermediario.</t>
  </si>
  <si>
    <t>Cambios normativos, políticos o económicos que afecten las condiciones del mercado asegurador durante la ejecución del contrato.</t>
  </si>
  <si>
    <t>Posibles ajustes en condiciones, restricciones de cobertura o impacto económico en el programa de seguros.</t>
  </si>
  <si>
    <t>Realizar seguimiento al entorno normativo y económico del sector asegurador y evaluar oportunamente los efectos sobre el contrato.</t>
  </si>
  <si>
    <t>Seguimiento a cambios normativos, tributarios, regulatorios o de mercado.</t>
  </si>
  <si>
    <t>Permanente durante la ejecución.</t>
  </si>
  <si>
    <t>Afectación en la continuidad del contrato de seguros y necesidad de adoptar medidas para garantizar la cobertura.</t>
  </si>
  <si>
    <t>Verificar que la aseguradora se encuentre autorizada por la Superintendencia Financiera y hacer seguimiento a situaciones administrativas o regulatorias que puedan afectar su operación.</t>
  </si>
  <si>
    <t>Revocación o terminación anticipada de las pólizas por parte de la compañía aseguradora, conforme a las condiciones legales y contractuales aplicables.</t>
  </si>
  <si>
    <t>Posible afectación en la continuidad de la cobertura y necesidad de contratar o gestionar alternativas de aseguramiento.</t>
  </si>
  <si>
    <t>Establecer condiciones claras sobre revocación, aviso previo, continuidad de cobertura y obligaciones de información por parte de la aseguradora.</t>
  </si>
  <si>
    <t>Seguimiento del supervisor al cumplimiento de obligaciones contractuales, tiempos de respuesta, expedición de anexos, atención de requerimientos y gestión de siniestros.</t>
  </si>
  <si>
    <t>Aplicar el régimen tributario vigente, verificar el impacto económico de los cambios normativos y tramitar los ajustes contractuales que resulten procedentes.</t>
  </si>
  <si>
    <t>Uso indebido, pérdida, divulgación no autorizada o tratamiento inadecuado de la información entregada al contratista durante la ejecución del contrato.</t>
  </si>
  <si>
    <t>Afectación a la confidencialidad de la información, posibles reclamaciones, investigaciones o impactos reputacionales para la Entidad.</t>
  </si>
  <si>
    <t>Incluir obligaciones de confidencialidad, manejo seguro de la información, uso exclusivo para fines contractuales y devolución o eliminación de información cuando corresponda.</t>
  </si>
  <si>
    <t>SR23</t>
  </si>
  <si>
    <t>Postcontractual</t>
  </si>
  <si>
    <t>Legal</t>
  </si>
  <si>
    <t>El contratista no se presenta a suscribir o no llega a un mutuo acuerdo con el contratante, cuando se le requiere para suscribir el acta de liquidación del contrato, en los casos que sean necesarios.</t>
  </si>
  <si>
    <t>Detrimento patrimonial por rechazo en las reclamaciones adelantadas ante las aseguradoras</t>
  </si>
  <si>
    <t>Citar dentro del plazo establecido en el contrato o en el pliego de condiciones al contratista para suscribir el acta de liquidación por mutuo acuerdo.</t>
  </si>
  <si>
    <t>Cuendo de requiera</t>
  </si>
  <si>
    <t>Se debe tramitar la liquidación, haciendo todo lo necesario para que el contratista la suscriba y de no ser viable, proceder con la liquidación unilateral del contrato..</t>
  </si>
  <si>
    <t>La Entidad, deberá iniciar los trámites, tendientes a la liquidación del contrato, dentro del término pactado en el contrato.</t>
  </si>
  <si>
    <t xml:space="preserve">Demora en la expedición de las garantías. </t>
  </si>
  <si>
    <t>Se retrasa el inicio de ejecución del contrato y se puede afectar el logro de los objetivos y la necesidad que se pretende cubrir con el contrato que se celebra.</t>
  </si>
  <si>
    <t>Establecer en el cronograma de los pliegos de condiciones, el término máximo para la presentación de la póliza de cumplimiento del contrato.</t>
  </si>
  <si>
    <t>Cuando se requiera</t>
  </si>
  <si>
    <t>Declarar el incumplimiento del contrato. Seguimiento por parte de la Oficina Asesora Jurídica a la expedición de las pólizas</t>
  </si>
  <si>
    <t>Cuando no se presente la garantía por parte del contratista, en los términos establecidos en el contrato.</t>
  </si>
  <si>
    <t>Demoras en el trámite de aprobación de la factura por parte del supervisor del contrato .  </t>
  </si>
  <si>
    <t>Se afecta el cumplimiento de las obligaciones del contratante a cargo del Supervisor del contrato y puede causar retraso en los pagos a favor del contratista.</t>
  </si>
  <si>
    <t>Informar al supervisor del contrato de sus obligaciones legales.</t>
  </si>
  <si>
    <t>Capacitando a los supervisores de los contratos de las obligaciones legales y las establecidas en el manual de supervisión de la entidad.</t>
  </si>
  <si>
    <t>Comunicación de designación de supervisión y en la programación de capacitaciones.</t>
  </si>
  <si>
    <t xml:space="preserve">Demoras en los Trámites financieros para pago. Trámites internos de pago   – aplicativo SIIF Nación. </t>
  </si>
  <si>
    <t>Retraso en el pago de las facturas o documentos equivalentes, que se generen por fallas en el aplicativo SIIF Nación. </t>
  </si>
  <si>
    <t>El área encargada de los pagos, deberá comunicar las fallas al administrador del aplicativo SIIF, para que se solucionen los problemas.</t>
  </si>
  <si>
    <t>Comunicando la falla al administrador del SIIF.</t>
  </si>
  <si>
    <t>Cuando se presente la falla.</t>
  </si>
  <si>
    <t>SR24</t>
  </si>
  <si>
    <t>SR25</t>
  </si>
  <si>
    <t>SR26</t>
  </si>
  <si>
    <t>SR27</t>
  </si>
  <si>
    <t>Ausencia de ofertas para uno o varios grupos o ramos del programa de seguros, debido a condiciones del mercado asegurador, políticas de suscripción, restricciones técnicas o falta de interés de las aseguradoras en determinados riesgos.</t>
  </si>
  <si>
    <t>Posible declaratoria desierta total o parcial del proceso, imposibilidad de contratar la totalidad del programa de seguros, necesidad de ajustar condiciones técnicas o adelantar un nuevo proceso para los grupos o ramos no adjudicados.</t>
  </si>
  <si>
    <t>Realizar estudio de mercado y análisis del sector actualizado; revisar condiciones de asegurabilidad, valores asegurados, siniestralidad, coberturas, deducibles y capacidad del mercado; estructurar condiciones técnicas proporcionales que permitan pluralidad de oferentes y participación efectiva de aseguradoras.</t>
  </si>
  <si>
    <t>Desde la etapa de planeación y durante la selección</t>
  </si>
  <si>
    <t>Hasta la adjudicación o declaratoria desierta total o parcial del proceso</t>
  </si>
  <si>
    <t>Verificación de observaciones recibidas, manifestaciones de interés, cotizaciones, participación de aseguradoras y presentación de ofertas por grupo o ramo.</t>
  </si>
  <si>
    <t>Durante la etapa de planeación y selección</t>
  </si>
  <si>
    <t>SR28</t>
  </si>
  <si>
    <t>Negativa total o parcial por parte de la aseguradora al reconocimiento y pago de siniestros amparados en la póliza, derivada de diferencias en la interpretación de las condiciones contractuales, exclusiones, soportes documentales o presunto incumplimiento de obligaciones contractuales.</t>
  </si>
  <si>
    <t>Afectación económica para la Entidad, demora en la recuperación de pérdidas, controversias con la aseguradora, necesidad de reclamaciones adicionales, conciliaciones o acciones contractuales o judiciales.</t>
  </si>
  <si>
    <t>Verificar que las pólizas expedidas correspondan a las condiciones adjudicadas; documentar oportunamente los siniestros; realizar seguimiento técnico y jurídico a las reclamaciones; exigir respuesta formal y motivada de la aseguradora; activar los mecanismos contractuales y legales cuando corresponda.</t>
  </si>
  <si>
    <t>Desde la expedición de las pólizas y durante la vigencia del programa de seguros</t>
  </si>
  <si>
    <t>Hasta el cierre de la vigencia, atención de siniestros pendientes o liquidación del contrato, según corresponda</t>
  </si>
  <si>
    <t>Seguimiento a siniestros reportados, tiempos de respuesta, comunicaciones de la aseguradora, objeciones, pagos parciales, soportes pendientes y gestiones adelantadas por el supervisor e intermediario.</t>
  </si>
  <si>
    <t>Permanente durante la ejecución y cada vez que se presente un siniestro</t>
  </si>
  <si>
    <t>Riesgos económicos</t>
  </si>
  <si>
    <t>SR1,SR9,SR17,SR18</t>
  </si>
  <si>
    <t>SR6,SR8,SR20</t>
  </si>
  <si>
    <t>SR3,SR4,SR5,SR10,SR22,SR23</t>
  </si>
  <si>
    <t>SR7,SR24</t>
  </si>
  <si>
    <t>SR11,SR12,SR14,SR15,SR19,SR21,SR25,SR26,SR27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</si>
</sst>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quot;$&quot;\ * #,##0.00_);_(&quot;$&quot;\ * \(#,##0.00\);_(&quot;$&quot;\ * &quot;-&quot;??_);_(@_)"/>
    <numFmt numFmtId="166" formatCode="&quot;$&quot;#,##0.00"/>
  </numFmts>
  <fonts count="29" x14ac:knownFonts="1">
    <font>
      <sz val="11"/>
      <color theme="1"/>
      <name val="Calibri"/>
      <family val="2"/>
      <scheme val="minor"/>
    </font>
    <font>
      <sz val="12"/>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0"/>
      <color theme="1"/>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1"/>
      <color rgb="FF000000"/>
      <name val="Arial Narrow"/>
      <family val="2"/>
    </font>
    <font>
      <sz val="10"/>
      <color rgb="FF000000"/>
      <name val="Arial Narrow"/>
      <family val="2"/>
    </font>
    <font>
      <b/>
      <sz val="10"/>
      <color theme="1"/>
      <name val="Arial Narrow"/>
      <family val="2"/>
    </font>
    <font>
      <b/>
      <sz val="11"/>
      <color rgb="FF000000"/>
      <name val="Calibri"/>
      <family val="2"/>
      <scheme val="minor"/>
    </font>
    <font>
      <b/>
      <sz val="12"/>
      <color theme="1"/>
      <name val="Arial"/>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41">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thin">
        <color theme="3" tint="-0.249977111117893"/>
      </right>
      <top/>
      <bottom/>
      <diagonal/>
    </border>
  </borders>
  <cellStyleXfs count="8">
    <xf numFmtId="0" fontId="0" fillId="0" borderId="0"/>
    <xf numFmtId="165" fontId="14" fillId="0" borderId="0" applyFont="0" applyFill="0" applyBorder="0" applyAlignment="0" applyProtection="0"/>
    <xf numFmtId="0" fontId="15" fillId="9" borderId="20" applyNumberFormat="0" applyProtection="0">
      <alignment horizontal="left" vertical="center"/>
    </xf>
    <xf numFmtId="0" fontId="16" fillId="0" borderId="0" applyNumberFormat="0" applyFill="0" applyBorder="0" applyProtection="0">
      <alignment horizontal="left" vertical="center"/>
    </xf>
    <xf numFmtId="0" fontId="17" fillId="0" borderId="0" applyFill="0" applyBorder="0" applyProtection="0">
      <alignment horizontal="left"/>
    </xf>
    <xf numFmtId="9" fontId="18" fillId="0" borderId="0" applyFill="0" applyBorder="0" applyProtection="0">
      <alignment horizontal="center" vertical="center"/>
    </xf>
    <xf numFmtId="0" fontId="19" fillId="0" borderId="0" applyFill="0" applyBorder="0" applyProtection="0">
      <alignment horizontal="center"/>
    </xf>
    <xf numFmtId="3" fontId="19" fillId="0" borderId="21" applyFill="0" applyProtection="0">
      <alignment horizontal="center"/>
    </xf>
  </cellStyleXfs>
  <cellXfs count="138">
    <xf numFmtId="0" fontId="0" fillId="0" borderId="0" xfId="0"/>
    <xf numFmtId="0" fontId="0" fillId="0" borderId="0" xfId="0" applyAlignment="1">
      <alignment horizontal="center"/>
    </xf>
    <xf numFmtId="0" fontId="2"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2" borderId="1" xfId="0" applyFont="1" applyFill="1" applyBorder="1" applyAlignment="1">
      <alignment horizontal="center"/>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11" fillId="0" borderId="0" xfId="0" applyFont="1"/>
    <xf numFmtId="0" fontId="11" fillId="0" borderId="0" xfId="0" applyFont="1" applyAlignment="1">
      <alignment horizontal="center" vertical="center" textRotation="90" wrapText="1"/>
    </xf>
    <xf numFmtId="0" fontId="11" fillId="3" borderId="10" xfId="0" applyFont="1" applyFill="1" applyBorder="1" applyAlignment="1">
      <alignment horizontal="center" vertical="center" textRotation="90" wrapText="1"/>
    </xf>
    <xf numFmtId="0" fontId="13" fillId="3" borderId="10" xfId="0" applyFont="1" applyFill="1" applyBorder="1" applyAlignment="1">
      <alignment horizontal="center" vertical="center" textRotation="90" wrapText="1"/>
    </xf>
    <xf numFmtId="0" fontId="11" fillId="0" borderId="0" xfId="0" applyFont="1" applyAlignment="1">
      <alignment horizontal="center" vertical="center" wrapText="1"/>
    </xf>
    <xf numFmtId="0" fontId="11" fillId="0" borderId="2" xfId="0" applyFont="1" applyBorder="1" applyAlignment="1">
      <alignment horizontal="center" vertical="center" textRotation="90" wrapText="1"/>
    </xf>
    <xf numFmtId="1" fontId="11" fillId="0" borderId="0" xfId="0" applyNumberFormat="1" applyFont="1"/>
    <xf numFmtId="0" fontId="11" fillId="0" borderId="0" xfId="0" applyFont="1" applyAlignment="1">
      <alignment textRotation="90"/>
    </xf>
    <xf numFmtId="0" fontId="11" fillId="3" borderId="9" xfId="0" applyFont="1" applyFill="1" applyBorder="1" applyAlignment="1">
      <alignment horizontal="center" vertical="center" textRotation="90" wrapText="1"/>
    </xf>
    <xf numFmtId="0" fontId="13" fillId="3" borderId="11" xfId="0" applyFont="1" applyFill="1" applyBorder="1" applyAlignment="1">
      <alignment horizontal="center" vertical="center" textRotation="90"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textRotation="90"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0" borderId="0" xfId="0" applyFont="1" applyAlignment="1">
      <alignment wrapText="1"/>
    </xf>
    <xf numFmtId="1" fontId="13" fillId="3" borderId="10" xfId="0" applyNumberFormat="1" applyFont="1" applyFill="1" applyBorder="1" applyAlignment="1">
      <alignment horizontal="center" vertical="center" textRotation="90" wrapText="1"/>
    </xf>
    <xf numFmtId="0" fontId="6" fillId="2" borderId="17" xfId="0" applyFont="1" applyFill="1" applyBorder="1" applyAlignment="1">
      <alignment horizontal="center"/>
    </xf>
    <xf numFmtId="0" fontId="0" fillId="0" borderId="16" xfId="0" applyBorder="1" applyAlignment="1">
      <alignment horizontal="center"/>
    </xf>
    <xf numFmtId="10" fontId="0" fillId="0" borderId="16" xfId="0" applyNumberFormat="1" applyBorder="1" applyAlignment="1">
      <alignment horizontal="center"/>
    </xf>
    <xf numFmtId="0" fontId="11" fillId="0" borderId="0" xfId="0" applyFont="1" applyAlignment="1">
      <alignment horizontal="center"/>
    </xf>
    <xf numFmtId="0" fontId="11" fillId="0" borderId="25" xfId="0" applyFont="1" applyBorder="1" applyAlignment="1">
      <alignment horizontal="center" vertical="center" wrapText="1"/>
    </xf>
    <xf numFmtId="0" fontId="11" fillId="0" borderId="26" xfId="0" applyFont="1" applyBorder="1" applyAlignment="1">
      <alignment horizontal="center" vertical="center" textRotation="90" wrapText="1"/>
    </xf>
    <xf numFmtId="0" fontId="11" fillId="0" borderId="27" xfId="0" applyFont="1" applyBorder="1" applyAlignment="1">
      <alignment horizontal="center" vertical="center" textRotation="90" wrapText="1"/>
    </xf>
    <xf numFmtId="0" fontId="11" fillId="0" borderId="26" xfId="0" applyFont="1" applyBorder="1" applyAlignment="1">
      <alignment horizontal="center" vertical="center" wrapText="1"/>
    </xf>
    <xf numFmtId="1" fontId="11" fillId="0" borderId="26" xfId="0" applyNumberFormat="1" applyFont="1" applyBorder="1" applyAlignment="1">
      <alignment horizontal="center" vertical="center" wrapText="1"/>
    </xf>
    <xf numFmtId="3" fontId="20" fillId="0" borderId="0" xfId="0" applyNumberFormat="1" applyFont="1"/>
    <xf numFmtId="164" fontId="21" fillId="0" borderId="0" xfId="0" applyNumberFormat="1" applyFont="1"/>
    <xf numFmtId="3" fontId="0" fillId="0" borderId="0" xfId="0" applyNumberFormat="1" applyAlignment="1">
      <alignment horizontal="center"/>
    </xf>
    <xf numFmtId="3" fontId="22" fillId="0" borderId="0" xfId="0" applyNumberFormat="1" applyFont="1"/>
    <xf numFmtId="3" fontId="24" fillId="0" borderId="0" xfId="0" applyNumberFormat="1" applyFont="1"/>
    <xf numFmtId="0" fontId="5" fillId="7"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3" fillId="0" borderId="0" xfId="0" applyFont="1"/>
    <xf numFmtId="0" fontId="7" fillId="2" borderId="15" xfId="0" applyFont="1" applyFill="1" applyBorder="1" applyAlignment="1">
      <alignment horizontal="center" vertical="center"/>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166" fontId="23" fillId="0" borderId="0" xfId="0" applyNumberFormat="1" applyFont="1"/>
    <xf numFmtId="166" fontId="0" fillId="0" borderId="16" xfId="1" applyNumberFormat="1" applyFont="1" applyBorder="1" applyAlignment="1">
      <alignment horizontal="right"/>
    </xf>
    <xf numFmtId="0" fontId="11" fillId="0" borderId="31"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33" xfId="0" applyFont="1" applyBorder="1" applyAlignment="1">
      <alignment horizontal="center" vertical="center" textRotation="90" wrapText="1"/>
    </xf>
    <xf numFmtId="0" fontId="11" fillId="0" borderId="28" xfId="0" applyFont="1" applyBorder="1" applyAlignment="1">
      <alignment horizontal="center" vertical="center" textRotation="90"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4" xfId="0" applyFont="1" applyBorder="1" applyAlignment="1">
      <alignment horizontal="left" vertical="center" wrapText="1"/>
    </xf>
    <xf numFmtId="0" fontId="11" fillId="0" borderId="25" xfId="0" applyFont="1" applyBorder="1" applyAlignment="1">
      <alignment horizontal="left" vertical="center" wrapText="1"/>
    </xf>
    <xf numFmtId="0" fontId="11" fillId="6" borderId="31" xfId="0" applyFont="1" applyFill="1" applyBorder="1" applyAlignment="1">
      <alignment horizontal="left" vertical="center" wrapText="1"/>
    </xf>
    <xf numFmtId="0" fontId="11" fillId="6" borderId="35" xfId="0" applyFont="1" applyFill="1" applyBorder="1" applyAlignment="1">
      <alignment horizontal="left" vertical="center" wrapText="1"/>
    </xf>
    <xf numFmtId="0" fontId="11" fillId="8" borderId="31" xfId="0" applyFont="1" applyFill="1" applyBorder="1" applyAlignment="1">
      <alignment horizontal="left" vertical="center" wrapText="1"/>
    </xf>
    <xf numFmtId="0" fontId="11" fillId="8" borderId="35" xfId="0" applyFont="1" applyFill="1" applyBorder="1" applyAlignment="1">
      <alignment horizontal="left" vertical="center" wrapText="1"/>
    </xf>
    <xf numFmtId="0" fontId="11" fillId="0" borderId="35" xfId="0" applyFont="1" applyBorder="1" applyAlignment="1">
      <alignment horizontal="center" vertical="center" wrapText="1"/>
    </xf>
    <xf numFmtId="1" fontId="11" fillId="0" borderId="31" xfId="0" applyNumberFormat="1" applyFont="1"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31" xfId="0" applyFont="1" applyBorder="1" applyAlignment="1">
      <alignment horizontal="left" vertical="center" wrapText="1"/>
    </xf>
    <xf numFmtId="0" fontId="11" fillId="0" borderId="35" xfId="0" applyFont="1" applyBorder="1" applyAlignment="1">
      <alignment horizontal="left" vertical="center" wrapText="1"/>
    </xf>
    <xf numFmtId="0" fontId="11" fillId="0" borderId="29" xfId="0" applyFont="1" applyBorder="1" applyAlignment="1">
      <alignment horizontal="center" vertical="center" textRotation="90" wrapText="1"/>
    </xf>
    <xf numFmtId="0" fontId="11" fillId="0" borderId="32" xfId="0" applyFont="1" applyBorder="1" applyAlignment="1">
      <alignment horizontal="left" vertical="center" wrapText="1"/>
    </xf>
    <xf numFmtId="0" fontId="1" fillId="3" borderId="1" xfId="0" applyFont="1" applyFill="1" applyBorder="1" applyAlignment="1">
      <alignment horizontal="left" vertical="center" wrapText="1"/>
    </xf>
    <xf numFmtId="0" fontId="11" fillId="12" borderId="31" xfId="0" applyFont="1" applyFill="1" applyBorder="1" applyAlignment="1">
      <alignment horizontal="left" vertical="center" wrapText="1"/>
    </xf>
    <xf numFmtId="0" fontId="11" fillId="3" borderId="26" xfId="0" applyFont="1" applyFill="1" applyBorder="1" applyAlignment="1">
      <alignment horizontal="center" vertical="center" textRotation="90" wrapText="1"/>
    </xf>
    <xf numFmtId="0" fontId="11" fillId="13" borderId="26" xfId="0" applyFont="1" applyFill="1" applyBorder="1" applyAlignment="1">
      <alignment horizontal="center" vertical="center" textRotation="90" wrapText="1"/>
    </xf>
    <xf numFmtId="0" fontId="11" fillId="13" borderId="2" xfId="0" applyFont="1" applyFill="1" applyBorder="1" applyAlignment="1">
      <alignment horizontal="center" vertical="center" textRotation="90" wrapText="1"/>
    </xf>
    <xf numFmtId="0" fontId="11" fillId="13" borderId="33" xfId="0" applyFont="1" applyFill="1" applyBorder="1" applyAlignment="1">
      <alignment horizontal="center" vertical="center" textRotation="90" wrapText="1"/>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7" borderId="3" xfId="0" applyFont="1" applyFill="1" applyBorder="1" applyAlignment="1">
      <alignment horizontal="center" vertical="center"/>
    </xf>
    <xf numFmtId="0" fontId="9" fillId="11" borderId="1" xfId="0" applyFont="1" applyFill="1" applyBorder="1" applyAlignment="1">
      <alignment horizontal="center" vertical="center"/>
    </xf>
    <xf numFmtId="0" fontId="3" fillId="11"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26" fillId="2" borderId="1" xfId="0" applyFont="1" applyFill="1" applyBorder="1" applyAlignment="1">
      <alignment horizontal="center" vertical="center"/>
    </xf>
    <xf numFmtId="0" fontId="26" fillId="2" borderId="3" xfId="0" applyFont="1" applyFill="1" applyBorder="1" applyAlignment="1">
      <alignment horizontal="center" vertical="center"/>
    </xf>
    <xf numFmtId="0" fontId="27" fillId="10" borderId="3" xfId="0" applyFont="1" applyFill="1" applyBorder="1" applyAlignment="1">
      <alignment horizontal="center" vertical="center"/>
    </xf>
    <xf numFmtId="0" fontId="27" fillId="10" borderId="4" xfId="0" applyFont="1" applyFill="1" applyBorder="1" applyAlignment="1">
      <alignment vertical="center"/>
    </xf>
    <xf numFmtId="0" fontId="27" fillId="5" borderId="1" xfId="0" applyFont="1" applyFill="1" applyBorder="1" applyAlignment="1">
      <alignment horizontal="center" vertical="center"/>
    </xf>
    <xf numFmtId="0" fontId="28" fillId="7" borderId="3" xfId="0" applyFont="1" applyFill="1" applyBorder="1" applyAlignment="1">
      <alignment horizontal="center" vertical="center"/>
    </xf>
    <xf numFmtId="0" fontId="27" fillId="7" borderId="3" xfId="0" applyFont="1" applyFill="1" applyBorder="1" applyAlignment="1">
      <alignment horizontal="center" vertical="center"/>
    </xf>
    <xf numFmtId="0" fontId="28" fillId="11" borderId="3" xfId="0" applyFont="1" applyFill="1" applyBorder="1" applyAlignment="1">
      <alignment horizontal="center" vertical="center"/>
    </xf>
    <xf numFmtId="0" fontId="27" fillId="11" borderId="3" xfId="0" applyFont="1" applyFill="1" applyBorder="1" applyAlignment="1">
      <alignment horizontal="center" vertical="center"/>
    </xf>
    <xf numFmtId="0" fontId="11" fillId="12" borderId="39" xfId="0" applyFont="1" applyFill="1" applyBorder="1" applyAlignment="1">
      <alignment horizontal="left" vertical="center" wrapText="1"/>
    </xf>
    <xf numFmtId="0" fontId="11" fillId="0" borderId="40" xfId="0" applyFont="1" applyBorder="1" applyAlignment="1">
      <alignment horizontal="center" vertical="center" wrapText="1"/>
    </xf>
    <xf numFmtId="0" fontId="12" fillId="4" borderId="8" xfId="0" applyFont="1" applyFill="1" applyBorder="1" applyAlignment="1">
      <alignment horizontal="center" vertical="center" textRotation="90" wrapText="1"/>
    </xf>
    <xf numFmtId="0" fontId="12" fillId="4" borderId="11" xfId="0" applyFont="1" applyFill="1" applyBorder="1" applyAlignment="1">
      <alignment horizontal="center" vertical="center" textRotation="90" wrapText="1"/>
    </xf>
    <xf numFmtId="0" fontId="12" fillId="4" borderId="38" xfId="0" applyFont="1" applyFill="1" applyBorder="1" applyAlignment="1">
      <alignment horizontal="center" vertical="center" wrapText="1"/>
    </xf>
    <xf numFmtId="0" fontId="12" fillId="4" borderId="35" xfId="0" applyFont="1" applyFill="1" applyBorder="1" applyAlignment="1">
      <alignment horizontal="center" vertical="center" wrapText="1"/>
    </xf>
    <xf numFmtId="0" fontId="12" fillId="4" borderId="36" xfId="0" applyFont="1" applyFill="1" applyBorder="1" applyAlignment="1">
      <alignment horizontal="center" vertical="center" wrapText="1"/>
    </xf>
    <xf numFmtId="0" fontId="12" fillId="4" borderId="37" xfId="0" applyFont="1" applyFill="1" applyBorder="1" applyAlignment="1">
      <alignment horizontal="center" vertical="center" wrapText="1"/>
    </xf>
    <xf numFmtId="0" fontId="12" fillId="4" borderId="6"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wrapText="1"/>
    </xf>
    <xf numFmtId="0" fontId="12" fillId="4" borderId="7" xfId="0" applyFont="1" applyFill="1" applyBorder="1" applyAlignment="1">
      <alignment horizontal="center" vertical="center" textRotation="90" wrapText="1"/>
    </xf>
    <xf numFmtId="0" fontId="12" fillId="4" borderId="10" xfId="0" applyFont="1" applyFill="1" applyBorder="1" applyAlignment="1">
      <alignment horizontal="center" vertical="center" textRotation="90" wrapText="1"/>
    </xf>
    <xf numFmtId="1" fontId="12" fillId="4" borderId="7" xfId="0" applyNumberFormat="1" applyFont="1" applyFill="1" applyBorder="1" applyAlignment="1">
      <alignment horizontal="center" vertical="center" textRotation="90" wrapText="1"/>
    </xf>
    <xf numFmtId="1" fontId="12" fillId="4" borderId="10" xfId="0" applyNumberFormat="1" applyFont="1" applyFill="1" applyBorder="1" applyAlignment="1">
      <alignment horizontal="center" vertical="center" textRotation="90" wrapText="1"/>
    </xf>
    <xf numFmtId="0" fontId="24" fillId="8" borderId="22" xfId="0" applyFont="1" applyFill="1" applyBorder="1" applyAlignment="1">
      <alignment horizontal="center" vertical="center" wrapText="1"/>
    </xf>
    <xf numFmtId="0" fontId="24" fillId="8" borderId="2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7" fillId="2" borderId="1" xfId="0" applyFont="1" applyFill="1" applyBorder="1" applyAlignment="1">
      <alignment horizontal="center" vertical="center" textRotation="90"/>
    </xf>
    <xf numFmtId="0" fontId="5" fillId="0" borderId="0" xfId="0" applyFont="1" applyAlignment="1">
      <alignment horizontal="center" vertical="center"/>
    </xf>
    <xf numFmtId="0" fontId="7" fillId="2" borderId="15" xfId="0" applyFont="1" applyFill="1" applyBorder="1" applyAlignment="1">
      <alignment horizontal="center" vertical="center"/>
    </xf>
    <xf numFmtId="0" fontId="7" fillId="2" borderId="30" xfId="0" applyFont="1" applyFill="1" applyBorder="1" applyAlignment="1">
      <alignment horizontal="center" vertic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19" xfId="0" applyFont="1" applyFill="1" applyBorder="1" applyAlignment="1">
      <alignment horizontal="center"/>
    </xf>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3" xfId="0" applyFont="1" applyFill="1" applyBorder="1" applyAlignment="1">
      <alignment horizontal="center" vertical="center" textRotation="90"/>
    </xf>
    <xf numFmtId="0" fontId="6" fillId="2" borderId="5" xfId="0" applyFont="1" applyFill="1" applyBorder="1" applyAlignment="1">
      <alignment horizontal="center" vertical="center" textRotation="90"/>
    </xf>
    <xf numFmtId="0" fontId="0" fillId="0" borderId="0" xfId="0" applyAlignment="1">
      <alignment horizontal="center"/>
    </xf>
    <xf numFmtId="0" fontId="27" fillId="10" borderId="3" xfId="0" applyFont="1" applyFill="1" applyBorder="1" applyAlignment="1">
      <alignment horizontal="center" vertical="center"/>
    </xf>
    <xf numFmtId="0" fontId="27" fillId="10" borderId="4" xfId="0" applyFont="1" applyFill="1" applyBorder="1" applyAlignment="1">
      <alignment horizontal="center" vertical="center"/>
    </xf>
  </cellXfs>
  <cellStyles count="8">
    <cellStyle name="Activity" xfId="4" xr:uid="{00000000-0005-0000-0000-000000000000}"/>
    <cellStyle name="Label" xfId="3" xr:uid="{00000000-0005-0000-0000-000001000000}"/>
    <cellStyle name="Moneda" xfId="1" builtinId="4"/>
    <cellStyle name="Normal" xfId="0" builtinId="0"/>
    <cellStyle name="Percent Complete" xfId="5" xr:uid="{00000000-0005-0000-0000-000004000000}"/>
    <cellStyle name="Period Headers" xfId="7" xr:uid="{00000000-0005-0000-0000-000005000000}"/>
    <cellStyle name="Period Highlight Control" xfId="2" xr:uid="{00000000-0005-0000-0000-000006000000}"/>
    <cellStyle name="Project Headers" xfId="6" xr:uid="{00000000-0005-0000-0000-000008000000}"/>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X57"/>
  <sheetViews>
    <sheetView showGridLines="0" tabSelected="1" zoomScaleNormal="100" zoomScaleSheetLayoutView="150" workbookViewId="0">
      <pane xSplit="8" ySplit="4" topLeftCell="I5" activePane="bottomRight" state="frozen"/>
      <selection pane="topRight" activeCell="I1" sqref="I1"/>
      <selection pane="bottomLeft" activeCell="A5" sqref="A5"/>
      <selection pane="bottomRight" activeCell="N28" sqref="N28"/>
    </sheetView>
  </sheetViews>
  <sheetFormatPr baseColWidth="10" defaultColWidth="6.6640625" defaultRowHeight="13" x14ac:dyDescent="0.15"/>
  <cols>
    <col min="1" max="1" width="1.83203125" style="10" customWidth="1"/>
    <col min="2" max="2" width="6" style="10" customWidth="1"/>
    <col min="3" max="5" width="4.6640625" style="10" customWidth="1"/>
    <col min="6" max="6" width="6" style="10" customWidth="1"/>
    <col min="7" max="7" width="30" style="31" customWidth="1"/>
    <col min="8" max="8" width="27.83203125" style="10" customWidth="1"/>
    <col min="9" max="10" width="4.5" style="10" bestFit="1" customWidth="1"/>
    <col min="11" max="11" width="5.33203125" style="16" customWidth="1"/>
    <col min="12" max="12" width="6.6640625" style="10"/>
    <col min="13" max="13" width="14.83203125" style="10" customWidth="1"/>
    <col min="14" max="14" width="33.6640625" style="17" customWidth="1"/>
    <col min="15" max="15" width="3.33203125" style="10" bestFit="1" customWidth="1"/>
    <col min="16" max="16" width="4.5" style="10" customWidth="1"/>
    <col min="17" max="17" width="6.6640625" style="16"/>
    <col min="18" max="18" width="6.6640625" style="10"/>
    <col min="19" max="19" width="8" style="10" customWidth="1"/>
    <col min="20" max="20" width="19.1640625" style="26" customWidth="1"/>
    <col min="21" max="21" width="24" style="26" customWidth="1"/>
    <col min="22" max="22" width="19.1640625" style="26" customWidth="1"/>
    <col min="23" max="23" width="25.5" style="10" customWidth="1"/>
    <col min="24" max="24" width="23.5" style="10" customWidth="1"/>
    <col min="25" max="25" width="2.5" style="10" customWidth="1"/>
    <col min="26" max="16384" width="6.6640625" style="10"/>
  </cols>
  <sheetData>
    <row r="2" spans="2:24" ht="39" customHeight="1" thickBot="1" x14ac:dyDescent="0.2">
      <c r="B2" s="110" t="s">
        <v>202</v>
      </c>
      <c r="C2" s="111"/>
      <c r="D2" s="111"/>
      <c r="E2" s="111"/>
      <c r="F2" s="111"/>
      <c r="G2" s="111"/>
      <c r="H2" s="111"/>
      <c r="I2" s="111"/>
      <c r="J2" s="111"/>
      <c r="K2" s="111"/>
      <c r="L2" s="111"/>
      <c r="M2" s="111"/>
      <c r="N2" s="111"/>
      <c r="O2" s="111"/>
      <c r="P2" s="111"/>
      <c r="Q2" s="111"/>
      <c r="R2" s="111"/>
      <c r="S2" s="111"/>
      <c r="T2" s="111"/>
      <c r="U2" s="111"/>
      <c r="V2" s="111"/>
      <c r="W2" s="111"/>
      <c r="X2" s="112"/>
    </row>
    <row r="3" spans="2:24" s="11" customFormat="1" ht="25.5" customHeight="1" x14ac:dyDescent="0.2">
      <c r="B3" s="104" t="s">
        <v>0</v>
      </c>
      <c r="C3" s="106" t="s">
        <v>1</v>
      </c>
      <c r="D3" s="106" t="s">
        <v>2</v>
      </c>
      <c r="E3" s="106" t="s">
        <v>3</v>
      </c>
      <c r="F3" s="98" t="s">
        <v>4</v>
      </c>
      <c r="G3" s="100" t="s">
        <v>5</v>
      </c>
      <c r="H3" s="102" t="s">
        <v>6</v>
      </c>
      <c r="I3" s="104" t="s">
        <v>7</v>
      </c>
      <c r="J3" s="106" t="s">
        <v>8</v>
      </c>
      <c r="K3" s="108" t="s">
        <v>9</v>
      </c>
      <c r="L3" s="98" t="s">
        <v>10</v>
      </c>
      <c r="M3" s="113" t="s">
        <v>11</v>
      </c>
      <c r="N3" s="115" t="s">
        <v>12</v>
      </c>
      <c r="O3" s="117" t="s">
        <v>13</v>
      </c>
      <c r="P3" s="119"/>
      <c r="Q3" s="119"/>
      <c r="R3" s="119"/>
      <c r="S3" s="118"/>
      <c r="T3" s="113" t="s">
        <v>14</v>
      </c>
      <c r="U3" s="113" t="s">
        <v>15</v>
      </c>
      <c r="V3" s="113" t="s">
        <v>16</v>
      </c>
      <c r="W3" s="117" t="s">
        <v>17</v>
      </c>
      <c r="X3" s="118"/>
    </row>
    <row r="4" spans="2:24" s="14" customFormat="1" ht="79.5" customHeight="1" thickBot="1" x14ac:dyDescent="0.25">
      <c r="B4" s="105"/>
      <c r="C4" s="107"/>
      <c r="D4" s="107"/>
      <c r="E4" s="107"/>
      <c r="F4" s="99"/>
      <c r="G4" s="101"/>
      <c r="H4" s="103"/>
      <c r="I4" s="105"/>
      <c r="J4" s="107"/>
      <c r="K4" s="109"/>
      <c r="L4" s="99"/>
      <c r="M4" s="114"/>
      <c r="N4" s="116"/>
      <c r="O4" s="18" t="s">
        <v>7</v>
      </c>
      <c r="P4" s="12" t="s">
        <v>8</v>
      </c>
      <c r="Q4" s="27" t="s">
        <v>18</v>
      </c>
      <c r="R4" s="13" t="s">
        <v>10</v>
      </c>
      <c r="S4" s="19" t="s">
        <v>19</v>
      </c>
      <c r="T4" s="114"/>
      <c r="U4" s="114"/>
      <c r="V4" s="114"/>
      <c r="W4" s="24" t="s">
        <v>20</v>
      </c>
      <c r="X4" s="25" t="s">
        <v>21</v>
      </c>
    </row>
    <row r="5" spans="2:24" s="14" customFormat="1" ht="111" customHeight="1" thickBot="1" x14ac:dyDescent="0.25">
      <c r="B5" s="32" t="s">
        <v>22</v>
      </c>
      <c r="C5" s="33" t="s">
        <v>23</v>
      </c>
      <c r="D5" s="33" t="s">
        <v>24</v>
      </c>
      <c r="E5" s="77" t="s">
        <v>25</v>
      </c>
      <c r="F5" s="34" t="s">
        <v>26</v>
      </c>
      <c r="G5" s="63" t="s">
        <v>214</v>
      </c>
      <c r="H5" s="65" t="s">
        <v>215</v>
      </c>
      <c r="I5" s="54">
        <v>2</v>
      </c>
      <c r="J5" s="54">
        <v>2</v>
      </c>
      <c r="K5" s="68">
        <f>I5+J5</f>
        <v>4</v>
      </c>
      <c r="L5" s="69" t="str">
        <f t="shared" ref="L5" si="0">IF(K5&lt;=4,"Riesgo Bajo",IF(K5=5,"Riesgo Medio",IF(K5&lt;=7,"Riesgo Alto",IF(K5&gt;=8,"Riesgo Extremo"))))</f>
        <v>Riesgo Bajo</v>
      </c>
      <c r="M5" s="54" t="s">
        <v>196</v>
      </c>
      <c r="N5" s="71" t="s">
        <v>203</v>
      </c>
      <c r="O5" s="32">
        <v>1</v>
      </c>
      <c r="P5" s="35">
        <v>2</v>
      </c>
      <c r="Q5" s="36">
        <f>O5*P5</f>
        <v>2</v>
      </c>
      <c r="R5" s="33" t="str">
        <f t="shared" ref="R5" si="1">IF(Q5&lt;=4,"Riesgo Bajo",IF(Q5=5,"Riesgo Medio",IF(Q5&lt;=7,"Riesgo Alto",IF(Q5&gt;=8,"Riesgo Extremo"))))</f>
        <v>Riesgo Bajo</v>
      </c>
      <c r="S5" s="55" t="s">
        <v>27</v>
      </c>
      <c r="T5" s="54" t="s">
        <v>195</v>
      </c>
      <c r="U5" s="54" t="s">
        <v>28</v>
      </c>
      <c r="V5" s="54" t="s">
        <v>216</v>
      </c>
      <c r="W5" s="32" t="s">
        <v>30</v>
      </c>
      <c r="X5" s="55" t="s">
        <v>31</v>
      </c>
    </row>
    <row r="6" spans="2:24" s="14" customFormat="1" ht="106" customHeight="1" thickBot="1" x14ac:dyDescent="0.25">
      <c r="B6" s="32" t="s">
        <v>32</v>
      </c>
      <c r="C6" s="33" t="s">
        <v>23</v>
      </c>
      <c r="D6" s="33" t="s">
        <v>24</v>
      </c>
      <c r="E6" s="77" t="s">
        <v>25</v>
      </c>
      <c r="F6" s="34" t="s">
        <v>33</v>
      </c>
      <c r="G6" s="63" t="s">
        <v>217</v>
      </c>
      <c r="H6" s="65" t="s">
        <v>218</v>
      </c>
      <c r="I6" s="54">
        <v>3</v>
      </c>
      <c r="J6" s="54">
        <v>2</v>
      </c>
      <c r="K6" s="68">
        <f t="shared" ref="K6:K31" si="2">I6+J6</f>
        <v>5</v>
      </c>
      <c r="L6" s="69" t="str">
        <f t="shared" ref="L6:L30" si="3">IF(K6&lt;=4,"Riesgo Bajo",IF(K6=5,"Riesgo Medio",IF(K6&lt;=7,"Riesgo Alto",IF(K6&gt;=8,"Riesgo Extremo"))))</f>
        <v>Riesgo Medio</v>
      </c>
      <c r="M6" s="54" t="s">
        <v>196</v>
      </c>
      <c r="N6" s="71" t="s">
        <v>204</v>
      </c>
      <c r="O6" s="32">
        <v>1</v>
      </c>
      <c r="P6" s="35">
        <v>1</v>
      </c>
      <c r="Q6" s="36">
        <f>O6*P6</f>
        <v>1</v>
      </c>
      <c r="R6" s="33" t="str">
        <f t="shared" ref="R6:R30" si="4">IF(Q6&lt;=4,"Riesgo Bajo",IF(Q6=5,"Riesgo Medio",IF(Q6&lt;=7,"Riesgo Alto",IF(Q6&gt;=8,"Riesgo Extremo"))))</f>
        <v>Riesgo Bajo</v>
      </c>
      <c r="S6" s="55" t="s">
        <v>27</v>
      </c>
      <c r="T6" s="54" t="s">
        <v>195</v>
      </c>
      <c r="U6" s="54" t="s">
        <v>28</v>
      </c>
      <c r="V6" s="54" t="s">
        <v>29</v>
      </c>
      <c r="W6" s="32" t="s">
        <v>34</v>
      </c>
      <c r="X6" s="55" t="s">
        <v>31</v>
      </c>
    </row>
    <row r="7" spans="2:24" s="14" customFormat="1" ht="114" customHeight="1" thickBot="1" x14ac:dyDescent="0.25">
      <c r="B7" s="32" t="s">
        <v>35</v>
      </c>
      <c r="C7" s="33" t="s">
        <v>23</v>
      </c>
      <c r="D7" s="33" t="s">
        <v>24</v>
      </c>
      <c r="E7" s="77" t="s">
        <v>25</v>
      </c>
      <c r="F7" s="34" t="s">
        <v>36</v>
      </c>
      <c r="G7" s="63" t="s">
        <v>219</v>
      </c>
      <c r="H7" s="65" t="s">
        <v>220</v>
      </c>
      <c r="I7" s="54">
        <v>1</v>
      </c>
      <c r="J7" s="54">
        <v>4</v>
      </c>
      <c r="K7" s="68">
        <f t="shared" si="2"/>
        <v>5</v>
      </c>
      <c r="L7" s="69" t="str">
        <f t="shared" si="3"/>
        <v>Riesgo Medio</v>
      </c>
      <c r="M7" s="54" t="s">
        <v>196</v>
      </c>
      <c r="N7" s="71" t="s">
        <v>205</v>
      </c>
      <c r="O7" s="32">
        <v>1</v>
      </c>
      <c r="P7" s="35">
        <v>3</v>
      </c>
      <c r="Q7" s="36">
        <f t="shared" ref="Q7:Q31" si="5">O7*P7</f>
        <v>3</v>
      </c>
      <c r="R7" s="33" t="str">
        <f t="shared" si="4"/>
        <v>Riesgo Bajo</v>
      </c>
      <c r="S7" s="55" t="s">
        <v>46</v>
      </c>
      <c r="T7" s="54" t="s">
        <v>195</v>
      </c>
      <c r="U7" s="54" t="s">
        <v>28</v>
      </c>
      <c r="V7" s="54" t="s">
        <v>29</v>
      </c>
      <c r="W7" s="32" t="s">
        <v>37</v>
      </c>
      <c r="X7" s="55" t="s">
        <v>31</v>
      </c>
    </row>
    <row r="8" spans="2:24" s="14" customFormat="1" ht="116" customHeight="1" thickBot="1" x14ac:dyDescent="0.25">
      <c r="B8" s="32" t="s">
        <v>38</v>
      </c>
      <c r="C8" s="33" t="s">
        <v>23</v>
      </c>
      <c r="D8" s="33" t="s">
        <v>24</v>
      </c>
      <c r="E8" s="77" t="s">
        <v>25</v>
      </c>
      <c r="F8" s="34" t="s">
        <v>33</v>
      </c>
      <c r="G8" s="63" t="s">
        <v>39</v>
      </c>
      <c r="H8" s="65" t="s">
        <v>221</v>
      </c>
      <c r="I8" s="54">
        <v>1</v>
      </c>
      <c r="J8" s="54">
        <v>4</v>
      </c>
      <c r="K8" s="68">
        <f t="shared" si="2"/>
        <v>5</v>
      </c>
      <c r="L8" s="69" t="str">
        <f t="shared" si="3"/>
        <v>Riesgo Medio</v>
      </c>
      <c r="M8" s="54" t="s">
        <v>195</v>
      </c>
      <c r="N8" s="71" t="s">
        <v>206</v>
      </c>
      <c r="O8" s="32">
        <v>1</v>
      </c>
      <c r="P8" s="35">
        <v>2</v>
      </c>
      <c r="Q8" s="36">
        <f t="shared" si="5"/>
        <v>2</v>
      </c>
      <c r="R8" s="33" t="str">
        <f t="shared" si="4"/>
        <v>Riesgo Bajo</v>
      </c>
      <c r="S8" s="55" t="s">
        <v>27</v>
      </c>
      <c r="T8" s="54" t="s">
        <v>195</v>
      </c>
      <c r="U8" s="54" t="s">
        <v>28</v>
      </c>
      <c r="V8" s="54" t="s">
        <v>29</v>
      </c>
      <c r="W8" s="62" t="s">
        <v>40</v>
      </c>
      <c r="X8" s="55" t="s">
        <v>31</v>
      </c>
    </row>
    <row r="9" spans="2:24" s="14" customFormat="1" ht="105" customHeight="1" thickBot="1" x14ac:dyDescent="0.25">
      <c r="B9" s="32" t="s">
        <v>41</v>
      </c>
      <c r="C9" s="33" t="s">
        <v>23</v>
      </c>
      <c r="D9" s="33" t="s">
        <v>24</v>
      </c>
      <c r="E9" s="77" t="s">
        <v>25</v>
      </c>
      <c r="F9" s="34" t="s">
        <v>312</v>
      </c>
      <c r="G9" s="63" t="s">
        <v>222</v>
      </c>
      <c r="H9" s="65" t="s">
        <v>223</v>
      </c>
      <c r="I9" s="54">
        <v>1</v>
      </c>
      <c r="J9" s="54">
        <v>4</v>
      </c>
      <c r="K9" s="68">
        <f t="shared" si="2"/>
        <v>5</v>
      </c>
      <c r="L9" s="69" t="str">
        <f t="shared" si="3"/>
        <v>Riesgo Medio</v>
      </c>
      <c r="M9" s="54" t="s">
        <v>196</v>
      </c>
      <c r="N9" s="71" t="s">
        <v>224</v>
      </c>
      <c r="O9" s="32">
        <v>1</v>
      </c>
      <c r="P9" s="35">
        <v>3</v>
      </c>
      <c r="Q9" s="36">
        <f t="shared" si="5"/>
        <v>3</v>
      </c>
      <c r="R9" s="33" t="str">
        <f t="shared" si="4"/>
        <v>Riesgo Bajo</v>
      </c>
      <c r="S9" s="55" t="s">
        <v>27</v>
      </c>
      <c r="T9" s="54" t="s">
        <v>195</v>
      </c>
      <c r="U9" s="54" t="s">
        <v>28</v>
      </c>
      <c r="V9" s="54" t="s">
        <v>29</v>
      </c>
      <c r="W9" s="62" t="s">
        <v>40</v>
      </c>
      <c r="X9" s="55" t="s">
        <v>31</v>
      </c>
    </row>
    <row r="10" spans="2:24" s="14" customFormat="1" ht="140" customHeight="1" thickBot="1" x14ac:dyDescent="0.25">
      <c r="B10" s="32" t="s">
        <v>42</v>
      </c>
      <c r="C10" s="33" t="s">
        <v>23</v>
      </c>
      <c r="D10" s="33" t="s">
        <v>24</v>
      </c>
      <c r="E10" s="78" t="s">
        <v>43</v>
      </c>
      <c r="F10" s="34" t="s">
        <v>26</v>
      </c>
      <c r="G10" s="63" t="s">
        <v>44</v>
      </c>
      <c r="H10" s="65" t="s">
        <v>45</v>
      </c>
      <c r="I10" s="54">
        <v>2</v>
      </c>
      <c r="J10" s="54">
        <v>3</v>
      </c>
      <c r="K10" s="68">
        <f t="shared" si="2"/>
        <v>5</v>
      </c>
      <c r="L10" s="69" t="str">
        <f t="shared" ref="L10" si="6">IF(K10&lt;=4,"Riesgo Bajo",IF(K10=5,"Riesgo Medio",IF(K10&lt;=7,"Riesgo Alto",IF(K10&gt;=8,"Riesgo Extremo"))))</f>
        <v>Riesgo Medio</v>
      </c>
      <c r="M10" s="54" t="s">
        <v>195</v>
      </c>
      <c r="N10" s="71" t="s">
        <v>207</v>
      </c>
      <c r="O10" s="32">
        <v>1</v>
      </c>
      <c r="P10" s="35">
        <v>2</v>
      </c>
      <c r="Q10" s="36">
        <f t="shared" ref="Q10" si="7">O10*P10</f>
        <v>2</v>
      </c>
      <c r="R10" s="33" t="str">
        <f t="shared" ref="R10" si="8">IF(Q10&lt;=4,"Riesgo Bajo",IF(Q10=5,"Riesgo Medio",IF(Q10&lt;=7,"Riesgo Alto",IF(Q10&gt;=8,"Riesgo Extremo"))))</f>
        <v>Riesgo Bajo</v>
      </c>
      <c r="S10" s="55" t="s">
        <v>46</v>
      </c>
      <c r="T10" s="54" t="s">
        <v>195</v>
      </c>
      <c r="U10" s="54" t="s">
        <v>47</v>
      </c>
      <c r="V10" s="54" t="s">
        <v>48</v>
      </c>
      <c r="W10" s="32" t="s">
        <v>49</v>
      </c>
      <c r="X10" s="55" t="s">
        <v>50</v>
      </c>
    </row>
    <row r="11" spans="2:24" s="14" customFormat="1" ht="140" customHeight="1" thickBot="1" x14ac:dyDescent="0.25">
      <c r="B11" s="32" t="s">
        <v>51</v>
      </c>
      <c r="C11" s="33" t="s">
        <v>70</v>
      </c>
      <c r="D11" s="33" t="s">
        <v>52</v>
      </c>
      <c r="E11" s="78" t="s">
        <v>43</v>
      </c>
      <c r="F11" s="34" t="s">
        <v>312</v>
      </c>
      <c r="G11" s="63" t="s">
        <v>297</v>
      </c>
      <c r="H11" s="65" t="s">
        <v>298</v>
      </c>
      <c r="I11" s="54">
        <v>2</v>
      </c>
      <c r="J11" s="54">
        <v>4</v>
      </c>
      <c r="K11" s="68">
        <f t="shared" ref="K11" si="9">I11+J11</f>
        <v>6</v>
      </c>
      <c r="L11" s="69" t="str">
        <f t="shared" ref="L11" si="10">IF(K11&lt;=4,"Riesgo Bajo",IF(K11=5,"Riesgo Medio",IF(K11&lt;=7,"Riesgo Alto",IF(K11&gt;=8,"Riesgo Extremo"))))</f>
        <v>Riesgo Alto</v>
      </c>
      <c r="M11" s="54" t="s">
        <v>195</v>
      </c>
      <c r="N11" s="71" t="s">
        <v>299</v>
      </c>
      <c r="O11" s="32">
        <v>1</v>
      </c>
      <c r="P11" s="35">
        <v>3</v>
      </c>
      <c r="Q11" s="36">
        <f t="shared" ref="Q11" si="11">O11*P11</f>
        <v>3</v>
      </c>
      <c r="R11" s="33" t="str">
        <f t="shared" ref="R11" si="12">IF(Q11&lt;=4,"Riesgo Bajo",IF(Q11=5,"Riesgo Medio",IF(Q11&lt;=7,"Riesgo Alto",IF(Q11&gt;=8,"Riesgo Extremo"))))</f>
        <v>Riesgo Bajo</v>
      </c>
      <c r="S11" s="55" t="s">
        <v>46</v>
      </c>
      <c r="T11" s="54" t="s">
        <v>195</v>
      </c>
      <c r="U11" s="54" t="s">
        <v>300</v>
      </c>
      <c r="V11" s="54" t="s">
        <v>301</v>
      </c>
      <c r="W11" s="32" t="s">
        <v>302</v>
      </c>
      <c r="X11" s="55" t="s">
        <v>303</v>
      </c>
    </row>
    <row r="12" spans="2:24" s="14" customFormat="1" ht="103" customHeight="1" thickBot="1" x14ac:dyDescent="0.25">
      <c r="B12" s="32" t="s">
        <v>54</v>
      </c>
      <c r="C12" s="33" t="s">
        <v>23</v>
      </c>
      <c r="D12" s="33" t="s">
        <v>52</v>
      </c>
      <c r="E12" s="78" t="s">
        <v>43</v>
      </c>
      <c r="F12" s="34" t="s">
        <v>33</v>
      </c>
      <c r="G12" s="63" t="s">
        <v>226</v>
      </c>
      <c r="H12" s="65" t="s">
        <v>227</v>
      </c>
      <c r="I12" s="54">
        <v>2</v>
      </c>
      <c r="J12" s="54">
        <v>3</v>
      </c>
      <c r="K12" s="68">
        <f t="shared" si="2"/>
        <v>5</v>
      </c>
      <c r="L12" s="69" t="str">
        <f t="shared" si="3"/>
        <v>Riesgo Medio</v>
      </c>
      <c r="M12" s="54" t="s">
        <v>225</v>
      </c>
      <c r="N12" s="71" t="s">
        <v>208</v>
      </c>
      <c r="O12" s="32">
        <v>1</v>
      </c>
      <c r="P12" s="35">
        <v>2</v>
      </c>
      <c r="Q12" s="36">
        <f t="shared" si="5"/>
        <v>2</v>
      </c>
      <c r="R12" s="33" t="str">
        <f t="shared" si="4"/>
        <v>Riesgo Bajo</v>
      </c>
      <c r="S12" s="55" t="s">
        <v>46</v>
      </c>
      <c r="T12" s="54" t="s">
        <v>195</v>
      </c>
      <c r="U12" s="54" t="s">
        <v>47</v>
      </c>
      <c r="V12" s="54" t="s">
        <v>48</v>
      </c>
      <c r="W12" s="32" t="s">
        <v>49</v>
      </c>
      <c r="X12" s="55" t="s">
        <v>50</v>
      </c>
    </row>
    <row r="13" spans="2:24" s="14" customFormat="1" ht="96" customHeight="1" thickBot="1" x14ac:dyDescent="0.25">
      <c r="B13" s="32" t="s">
        <v>56</v>
      </c>
      <c r="C13" s="33" t="s">
        <v>23</v>
      </c>
      <c r="D13" s="33" t="s">
        <v>52</v>
      </c>
      <c r="E13" s="78" t="s">
        <v>43</v>
      </c>
      <c r="F13" s="34" t="s">
        <v>36</v>
      </c>
      <c r="G13" s="63" t="s">
        <v>55</v>
      </c>
      <c r="H13" s="65" t="s">
        <v>198</v>
      </c>
      <c r="I13" s="54">
        <v>2</v>
      </c>
      <c r="J13" s="54">
        <v>2</v>
      </c>
      <c r="K13" s="68">
        <f t="shared" si="2"/>
        <v>4</v>
      </c>
      <c r="L13" s="69" t="str">
        <f t="shared" ref="L13" si="13">IF(K13&lt;=4,"Riesgo Bajo",IF(K13=5,"Riesgo Medio",IF(K13&lt;=7,"Riesgo Alto",IF(K13&gt;=8,"Riesgo Extremo"))))</f>
        <v>Riesgo Bajo</v>
      </c>
      <c r="M13" s="54" t="s">
        <v>195</v>
      </c>
      <c r="N13" s="76" t="s">
        <v>209</v>
      </c>
      <c r="O13" s="32">
        <v>1</v>
      </c>
      <c r="P13" s="35">
        <v>1</v>
      </c>
      <c r="Q13" s="36">
        <f t="shared" ref="Q13" si="14">O13*P13</f>
        <v>1</v>
      </c>
      <c r="R13" s="33" t="str">
        <f t="shared" ref="R13" si="15">IF(Q13&lt;=4,"Riesgo Bajo",IF(Q13=5,"Riesgo Medio",IF(Q13&lt;=7,"Riesgo Alto",IF(Q13&gt;=8,"Riesgo Extremo"))))</f>
        <v>Riesgo Bajo</v>
      </c>
      <c r="S13" s="55" t="s">
        <v>27</v>
      </c>
      <c r="T13" s="54" t="s">
        <v>197</v>
      </c>
      <c r="U13" s="54" t="s">
        <v>47</v>
      </c>
      <c r="V13" s="54" t="s">
        <v>48</v>
      </c>
      <c r="W13" s="32" t="s">
        <v>49</v>
      </c>
      <c r="X13" s="55" t="s">
        <v>50</v>
      </c>
    </row>
    <row r="14" spans="2:24" s="14" customFormat="1" ht="103" customHeight="1" thickBot="1" x14ac:dyDescent="0.25">
      <c r="B14" s="32" t="s">
        <v>60</v>
      </c>
      <c r="C14" s="15" t="s">
        <v>23</v>
      </c>
      <c r="D14" s="15" t="s">
        <v>52</v>
      </c>
      <c r="E14" s="79" t="s">
        <v>43</v>
      </c>
      <c r="F14" s="23" t="s">
        <v>33</v>
      </c>
      <c r="G14" s="63" t="s">
        <v>57</v>
      </c>
      <c r="H14" s="65" t="s">
        <v>58</v>
      </c>
      <c r="I14" s="54">
        <v>1</v>
      </c>
      <c r="J14" s="54">
        <v>4</v>
      </c>
      <c r="K14" s="68">
        <f t="shared" si="2"/>
        <v>5</v>
      </c>
      <c r="L14" s="73" t="str">
        <f t="shared" ref="L14" si="16">IF(K14&lt;=4,"Riesgo Bajo",IF(K14=5,"Riesgo Medio",IF(K14&lt;=7,"Riesgo Alto",IF(K14&gt;=8,"Riesgo Extremo"))))</f>
        <v>Riesgo Medio</v>
      </c>
      <c r="M14" s="54" t="s">
        <v>230</v>
      </c>
      <c r="N14" s="74" t="s">
        <v>228</v>
      </c>
      <c r="O14" s="20">
        <v>1</v>
      </c>
      <c r="P14" s="35">
        <v>3</v>
      </c>
      <c r="Q14" s="36">
        <f t="shared" si="5"/>
        <v>3</v>
      </c>
      <c r="R14" s="15" t="str">
        <f t="shared" ref="R14" si="17">IF(Q14&lt;=4,"Riesgo Bajo",IF(Q14=5,"Riesgo Medio",IF(Q14&lt;=7,"Riesgo Alto",IF(Q14&gt;=8,"Riesgo Extremo"))))</f>
        <v>Riesgo Bajo</v>
      </c>
      <c r="S14" s="21" t="s">
        <v>27</v>
      </c>
      <c r="T14" s="54" t="s">
        <v>229</v>
      </c>
      <c r="U14" s="54" t="s">
        <v>47</v>
      </c>
      <c r="V14" s="54" t="s">
        <v>48</v>
      </c>
      <c r="W14" s="20" t="s">
        <v>59</v>
      </c>
      <c r="X14" s="55" t="s">
        <v>50</v>
      </c>
    </row>
    <row r="15" spans="2:24" s="14" customFormat="1" ht="74" customHeight="1" thickBot="1" x14ac:dyDescent="0.25">
      <c r="B15" s="32" t="s">
        <v>63</v>
      </c>
      <c r="C15" s="33" t="s">
        <v>23</v>
      </c>
      <c r="D15" s="33" t="s">
        <v>52</v>
      </c>
      <c r="E15" s="78" t="s">
        <v>43</v>
      </c>
      <c r="F15" s="34" t="s">
        <v>312</v>
      </c>
      <c r="G15" s="63" t="s">
        <v>231</v>
      </c>
      <c r="H15" s="65" t="s">
        <v>61</v>
      </c>
      <c r="I15" s="54">
        <v>1</v>
      </c>
      <c r="J15" s="54">
        <v>3</v>
      </c>
      <c r="K15" s="68">
        <f t="shared" si="2"/>
        <v>4</v>
      </c>
      <c r="L15" s="69" t="str">
        <f t="shared" si="3"/>
        <v>Riesgo Bajo</v>
      </c>
      <c r="M15" s="54" t="s">
        <v>230</v>
      </c>
      <c r="N15" s="71" t="s">
        <v>232</v>
      </c>
      <c r="O15" s="32">
        <v>1</v>
      </c>
      <c r="P15" s="35">
        <v>2</v>
      </c>
      <c r="Q15" s="36">
        <f t="shared" si="5"/>
        <v>2</v>
      </c>
      <c r="R15" s="33" t="str">
        <f t="shared" si="4"/>
        <v>Riesgo Bajo</v>
      </c>
      <c r="S15" s="55" t="s">
        <v>27</v>
      </c>
      <c r="T15" s="54" t="s">
        <v>195</v>
      </c>
      <c r="U15" s="54" t="s">
        <v>47</v>
      </c>
      <c r="V15" s="54" t="s">
        <v>48</v>
      </c>
      <c r="W15" s="32" t="s">
        <v>62</v>
      </c>
      <c r="X15" s="55" t="s">
        <v>50</v>
      </c>
    </row>
    <row r="16" spans="2:24" s="14" customFormat="1" ht="110.25" customHeight="1" thickBot="1" x14ac:dyDescent="0.25">
      <c r="B16" s="32" t="s">
        <v>64</v>
      </c>
      <c r="C16" s="33" t="s">
        <v>23</v>
      </c>
      <c r="D16" s="33" t="s">
        <v>52</v>
      </c>
      <c r="E16" s="78" t="s">
        <v>43</v>
      </c>
      <c r="F16" s="34" t="s">
        <v>33</v>
      </c>
      <c r="G16" s="63" t="s">
        <v>66</v>
      </c>
      <c r="H16" s="65" t="s">
        <v>67</v>
      </c>
      <c r="I16" s="54">
        <v>1</v>
      </c>
      <c r="J16" s="54">
        <v>3</v>
      </c>
      <c r="K16" s="68">
        <f t="shared" ref="K16" si="18">I16+J16</f>
        <v>4</v>
      </c>
      <c r="L16" s="69" t="str">
        <f t="shared" si="3"/>
        <v>Riesgo Bajo</v>
      </c>
      <c r="M16" s="54" t="s">
        <v>230</v>
      </c>
      <c r="N16" s="71" t="s">
        <v>210</v>
      </c>
      <c r="O16" s="32">
        <v>1</v>
      </c>
      <c r="P16" s="35">
        <v>2</v>
      </c>
      <c r="Q16" s="36">
        <f t="shared" ref="Q16" si="19">O16*P16</f>
        <v>2</v>
      </c>
      <c r="R16" s="33" t="str">
        <f t="shared" si="4"/>
        <v>Riesgo Bajo</v>
      </c>
      <c r="S16" s="55" t="s">
        <v>46</v>
      </c>
      <c r="T16" s="54" t="s">
        <v>229</v>
      </c>
      <c r="U16" s="54" t="s">
        <v>47</v>
      </c>
      <c r="V16" s="54" t="s">
        <v>48</v>
      </c>
      <c r="W16" s="32" t="s">
        <v>68</v>
      </c>
      <c r="X16" s="54" t="s">
        <v>47</v>
      </c>
    </row>
    <row r="17" spans="2:24" s="14" customFormat="1" ht="98" customHeight="1" thickBot="1" x14ac:dyDescent="0.25">
      <c r="B17" s="32" t="s">
        <v>65</v>
      </c>
      <c r="C17" s="33" t="s">
        <v>70</v>
      </c>
      <c r="D17" s="33" t="s">
        <v>52</v>
      </c>
      <c r="E17" s="77" t="s">
        <v>71</v>
      </c>
      <c r="F17" s="34" t="s">
        <v>33</v>
      </c>
      <c r="G17" s="63" t="s">
        <v>233</v>
      </c>
      <c r="H17" s="65" t="s">
        <v>234</v>
      </c>
      <c r="I17" s="54">
        <v>1</v>
      </c>
      <c r="J17" s="54">
        <v>2</v>
      </c>
      <c r="K17" s="68">
        <f t="shared" si="2"/>
        <v>3</v>
      </c>
      <c r="L17" s="69" t="str">
        <f t="shared" si="3"/>
        <v>Riesgo Bajo</v>
      </c>
      <c r="M17" s="54" t="s">
        <v>197</v>
      </c>
      <c r="N17" s="76" t="s">
        <v>72</v>
      </c>
      <c r="O17" s="32">
        <v>1</v>
      </c>
      <c r="P17" s="35">
        <v>2</v>
      </c>
      <c r="Q17" s="36">
        <f t="shared" si="5"/>
        <v>2</v>
      </c>
      <c r="R17" s="33" t="str">
        <f t="shared" si="4"/>
        <v>Riesgo Bajo</v>
      </c>
      <c r="S17" s="55" t="s">
        <v>46</v>
      </c>
      <c r="T17" s="54" t="s">
        <v>195</v>
      </c>
      <c r="U17" s="54" t="s">
        <v>73</v>
      </c>
      <c r="V17" s="54" t="s">
        <v>235</v>
      </c>
      <c r="W17" s="32" t="s">
        <v>75</v>
      </c>
      <c r="X17" s="55" t="s">
        <v>76</v>
      </c>
    </row>
    <row r="18" spans="2:24" s="14" customFormat="1" ht="74" customHeight="1" thickBot="1" x14ac:dyDescent="0.25">
      <c r="B18" s="32" t="s">
        <v>69</v>
      </c>
      <c r="C18" s="33" t="s">
        <v>23</v>
      </c>
      <c r="D18" s="33" t="s">
        <v>52</v>
      </c>
      <c r="E18" s="77" t="s">
        <v>71</v>
      </c>
      <c r="F18" s="34" t="s">
        <v>33</v>
      </c>
      <c r="G18" s="63" t="s">
        <v>236</v>
      </c>
      <c r="H18" s="65" t="s">
        <v>237</v>
      </c>
      <c r="I18" s="54">
        <v>1</v>
      </c>
      <c r="J18" s="54">
        <v>3</v>
      </c>
      <c r="K18" s="68">
        <f t="shared" ref="K18:K20" si="20">I18+J18</f>
        <v>4</v>
      </c>
      <c r="L18" s="69" t="str">
        <f t="shared" si="3"/>
        <v>Riesgo Bajo</v>
      </c>
      <c r="M18" s="54" t="s">
        <v>53</v>
      </c>
      <c r="N18" s="71" t="s">
        <v>238</v>
      </c>
      <c r="O18" s="32">
        <v>1</v>
      </c>
      <c r="P18" s="35">
        <v>2</v>
      </c>
      <c r="Q18" s="36">
        <f t="shared" ref="Q18:Q19" si="21">O18*P18</f>
        <v>2</v>
      </c>
      <c r="R18" s="33" t="str">
        <f t="shared" ref="R18:R19" si="22">IF(Q18&lt;=4,"Riesgo Bajo",IF(Q18=5,"Riesgo Medio",IF(Q18&lt;=7,"Riesgo Alto",IF(Q18&gt;=8,"Riesgo Extremo"))))</f>
        <v>Riesgo Bajo</v>
      </c>
      <c r="S18" s="55" t="s">
        <v>46</v>
      </c>
      <c r="T18" s="54" t="s">
        <v>239</v>
      </c>
      <c r="U18" s="54" t="s">
        <v>78</v>
      </c>
      <c r="V18" s="54" t="s">
        <v>79</v>
      </c>
      <c r="W18" s="32" t="s">
        <v>80</v>
      </c>
      <c r="X18" s="55" t="s">
        <v>81</v>
      </c>
    </row>
    <row r="19" spans="2:24" s="14" customFormat="1" ht="114" customHeight="1" thickBot="1" x14ac:dyDescent="0.25">
      <c r="B19" s="32" t="s">
        <v>77</v>
      </c>
      <c r="C19" s="33" t="s">
        <v>23</v>
      </c>
      <c r="D19" s="33" t="s">
        <v>52</v>
      </c>
      <c r="E19" s="77" t="s">
        <v>71</v>
      </c>
      <c r="F19" s="34" t="s">
        <v>33</v>
      </c>
      <c r="G19" s="63" t="s">
        <v>240</v>
      </c>
      <c r="H19" s="65" t="s">
        <v>211</v>
      </c>
      <c r="I19" s="54">
        <v>1</v>
      </c>
      <c r="J19" s="54">
        <v>3</v>
      </c>
      <c r="K19" s="68">
        <f t="shared" si="20"/>
        <v>4</v>
      </c>
      <c r="L19" s="69" t="str">
        <f t="shared" ref="L19" si="23">IF(K19&lt;=4,"Riesgo Bajo",IF(K19=5,"Riesgo Medio",IF(K19&lt;=7,"Riesgo Alto",IF(K19&gt;=8,"Riesgo Extremo"))))</f>
        <v>Riesgo Bajo</v>
      </c>
      <c r="M19" s="54" t="s">
        <v>197</v>
      </c>
      <c r="N19" s="71" t="s">
        <v>212</v>
      </c>
      <c r="O19" s="32">
        <v>1</v>
      </c>
      <c r="P19" s="35">
        <v>1</v>
      </c>
      <c r="Q19" s="36">
        <f t="shared" si="21"/>
        <v>1</v>
      </c>
      <c r="R19" s="33" t="str">
        <f t="shared" si="22"/>
        <v>Riesgo Bajo</v>
      </c>
      <c r="S19" s="55" t="s">
        <v>46</v>
      </c>
      <c r="T19" s="54" t="s">
        <v>195</v>
      </c>
      <c r="U19" s="54" t="s">
        <v>242</v>
      </c>
      <c r="V19" s="54" t="s">
        <v>243</v>
      </c>
      <c r="W19" s="32" t="s">
        <v>213</v>
      </c>
      <c r="X19" s="55" t="s">
        <v>241</v>
      </c>
    </row>
    <row r="20" spans="2:24" s="14" customFormat="1" ht="114" customHeight="1" thickBot="1" x14ac:dyDescent="0.25">
      <c r="B20" s="32" t="s">
        <v>82</v>
      </c>
      <c r="C20" s="33" t="s">
        <v>70</v>
      </c>
      <c r="D20" s="33" t="s">
        <v>52</v>
      </c>
      <c r="E20" s="77" t="s">
        <v>71</v>
      </c>
      <c r="F20" s="57" t="s">
        <v>270</v>
      </c>
      <c r="G20" s="63" t="s">
        <v>277</v>
      </c>
      <c r="H20" s="65" t="s">
        <v>278</v>
      </c>
      <c r="I20" s="54">
        <v>5</v>
      </c>
      <c r="J20" s="54">
        <v>5</v>
      </c>
      <c r="K20" s="68">
        <f t="shared" si="20"/>
        <v>10</v>
      </c>
      <c r="L20" s="69" t="str">
        <f t="shared" ref="L20" si="24">IF(K20&lt;=4,"Riesgo Bajo",IF(K20=5,"Riesgo Medio",IF(K20&lt;=7,"Riesgo Alto",IF(K20&gt;=8,"Riesgo Extremo"))))</f>
        <v>Riesgo Extremo</v>
      </c>
      <c r="M20" s="54" t="s">
        <v>53</v>
      </c>
      <c r="N20" s="71" t="s">
        <v>279</v>
      </c>
      <c r="O20" s="32">
        <v>3</v>
      </c>
      <c r="P20" s="35">
        <v>3</v>
      </c>
      <c r="Q20" s="36">
        <f t="shared" ref="Q20" si="25">O20*P20</f>
        <v>9</v>
      </c>
      <c r="R20" s="33" t="str">
        <f t="shared" ref="R20" si="26">IF(Q20&lt;=4,"Riesgo Bajo",IF(Q20=5,"Riesgo Medio",IF(Q20&lt;=7,"Riesgo Alto",IF(Q20&gt;=8,"Riesgo Extremo"))))</f>
        <v>Riesgo Extremo</v>
      </c>
      <c r="S20" s="55" t="s">
        <v>46</v>
      </c>
      <c r="T20" s="54" t="s">
        <v>53</v>
      </c>
      <c r="U20" s="54" t="s">
        <v>280</v>
      </c>
      <c r="V20" s="54" t="s">
        <v>280</v>
      </c>
      <c r="W20" s="32" t="s">
        <v>281</v>
      </c>
      <c r="X20" s="55" t="s">
        <v>282</v>
      </c>
    </row>
    <row r="21" spans="2:24" s="14" customFormat="1" ht="114" customHeight="1" thickBot="1" x14ac:dyDescent="0.25">
      <c r="B21" s="32" t="s">
        <v>85</v>
      </c>
      <c r="C21" s="33" t="s">
        <v>70</v>
      </c>
      <c r="D21" s="33" t="s">
        <v>24</v>
      </c>
      <c r="E21" s="77" t="s">
        <v>71</v>
      </c>
      <c r="F21" s="57" t="s">
        <v>270</v>
      </c>
      <c r="G21" s="63" t="s">
        <v>283</v>
      </c>
      <c r="H21" s="65" t="s">
        <v>284</v>
      </c>
      <c r="I21" s="54">
        <v>2</v>
      </c>
      <c r="J21" s="54">
        <v>2</v>
      </c>
      <c r="K21" s="68">
        <f t="shared" ref="K21" si="27">I21+J21</f>
        <v>4</v>
      </c>
      <c r="L21" s="69" t="str">
        <f t="shared" ref="L21" si="28">IF(K21&lt;=4,"Riesgo Bajo",IF(K21=5,"Riesgo Medio",IF(K21&lt;=7,"Riesgo Alto",IF(K21&gt;=8,"Riesgo Extremo"))))</f>
        <v>Riesgo Bajo</v>
      </c>
      <c r="M21" s="54" t="s">
        <v>195</v>
      </c>
      <c r="N21" s="71" t="s">
        <v>285</v>
      </c>
      <c r="O21" s="32">
        <v>2</v>
      </c>
      <c r="P21" s="35">
        <v>1</v>
      </c>
      <c r="Q21" s="36">
        <f t="shared" ref="Q21" si="29">O21*P21</f>
        <v>2</v>
      </c>
      <c r="R21" s="33" t="str">
        <f t="shared" ref="R21" si="30">IF(Q21&lt;=4,"Riesgo Bajo",IF(Q21=5,"Riesgo Medio",IF(Q21&lt;=7,"Riesgo Alto",IF(Q21&gt;=8,"Riesgo Extremo"))))</f>
        <v>Riesgo Bajo</v>
      </c>
      <c r="S21" s="55" t="s">
        <v>46</v>
      </c>
      <c r="T21" s="54" t="s">
        <v>195</v>
      </c>
      <c r="U21" s="54" t="s">
        <v>280</v>
      </c>
      <c r="V21" s="54" t="s">
        <v>280</v>
      </c>
      <c r="W21" s="32" t="s">
        <v>286</v>
      </c>
      <c r="X21" s="55" t="s">
        <v>287</v>
      </c>
    </row>
    <row r="22" spans="2:24" s="14" customFormat="1" ht="114" customHeight="1" thickBot="1" x14ac:dyDescent="0.25">
      <c r="B22" s="32" t="s">
        <v>88</v>
      </c>
      <c r="C22" s="33" t="s">
        <v>70</v>
      </c>
      <c r="D22" s="33" t="s">
        <v>24</v>
      </c>
      <c r="E22" s="77" t="s">
        <v>71</v>
      </c>
      <c r="F22" s="57" t="s">
        <v>116</v>
      </c>
      <c r="G22" s="63" t="s">
        <v>288</v>
      </c>
      <c r="H22" s="65" t="s">
        <v>289</v>
      </c>
      <c r="I22" s="54">
        <v>2</v>
      </c>
      <c r="J22" s="54">
        <v>2</v>
      </c>
      <c r="K22" s="68">
        <f t="shared" ref="K22" si="31">I22+J22</f>
        <v>4</v>
      </c>
      <c r="L22" s="69" t="str">
        <f t="shared" ref="L22" si="32">IF(K22&lt;=4,"Riesgo Bajo",IF(K22=5,"Riesgo Medio",IF(K22&lt;=7,"Riesgo Alto",IF(K22&gt;=8,"Riesgo Extremo"))))</f>
        <v>Riesgo Bajo</v>
      </c>
      <c r="M22" s="54" t="s">
        <v>195</v>
      </c>
      <c r="N22" s="71" t="s">
        <v>290</v>
      </c>
      <c r="O22" s="32">
        <v>1</v>
      </c>
      <c r="P22" s="35">
        <v>2</v>
      </c>
      <c r="Q22" s="36">
        <f t="shared" ref="Q22" si="33">O22*P22</f>
        <v>2</v>
      </c>
      <c r="R22" s="33" t="str">
        <f t="shared" ref="R22" si="34">IF(Q22&lt;=4,"Riesgo Bajo",IF(Q22=5,"Riesgo Medio",IF(Q22&lt;=7,"Riesgo Alto",IF(Q22&gt;=8,"Riesgo Extremo"))))</f>
        <v>Riesgo Bajo</v>
      </c>
      <c r="S22" s="55" t="s">
        <v>46</v>
      </c>
      <c r="T22" s="54" t="s">
        <v>195</v>
      </c>
      <c r="U22" s="54" t="s">
        <v>280</v>
      </c>
      <c r="V22" s="54" t="s">
        <v>280</v>
      </c>
      <c r="W22" s="32" t="s">
        <v>291</v>
      </c>
      <c r="X22" s="55" t="s">
        <v>292</v>
      </c>
    </row>
    <row r="23" spans="2:24" s="14" customFormat="1" ht="110" customHeight="1" thickBot="1" x14ac:dyDescent="0.25">
      <c r="B23" s="32" t="s">
        <v>91</v>
      </c>
      <c r="C23" s="33" t="s">
        <v>70</v>
      </c>
      <c r="D23" s="33" t="s">
        <v>52</v>
      </c>
      <c r="E23" s="78" t="s">
        <v>83</v>
      </c>
      <c r="F23" s="34" t="s">
        <v>26</v>
      </c>
      <c r="G23" s="63" t="s">
        <v>244</v>
      </c>
      <c r="H23" s="65" t="s">
        <v>245</v>
      </c>
      <c r="I23" s="54">
        <v>1</v>
      </c>
      <c r="J23" s="54">
        <v>3</v>
      </c>
      <c r="K23" s="68">
        <f t="shared" si="2"/>
        <v>4</v>
      </c>
      <c r="L23" s="69" t="str">
        <f t="shared" si="3"/>
        <v>Riesgo Bajo</v>
      </c>
      <c r="M23" s="54" t="s">
        <v>53</v>
      </c>
      <c r="N23" s="74" t="s">
        <v>246</v>
      </c>
      <c r="O23" s="32">
        <v>1</v>
      </c>
      <c r="P23" s="35">
        <v>2</v>
      </c>
      <c r="Q23" s="36">
        <f t="shared" si="5"/>
        <v>2</v>
      </c>
      <c r="R23" s="33" t="str">
        <f t="shared" si="4"/>
        <v>Riesgo Bajo</v>
      </c>
      <c r="S23" s="55" t="s">
        <v>46</v>
      </c>
      <c r="T23" s="54" t="s">
        <v>247</v>
      </c>
      <c r="U23" s="54" t="s">
        <v>84</v>
      </c>
      <c r="V23" s="54" t="s">
        <v>74</v>
      </c>
      <c r="W23" s="20" t="s">
        <v>248</v>
      </c>
      <c r="X23" s="55" t="s">
        <v>249</v>
      </c>
    </row>
    <row r="24" spans="2:24" s="14" customFormat="1" ht="145" customHeight="1" thickBot="1" x14ac:dyDescent="0.25">
      <c r="B24" s="32" t="s">
        <v>97</v>
      </c>
      <c r="C24" s="33" t="s">
        <v>23</v>
      </c>
      <c r="D24" s="33" t="s">
        <v>24</v>
      </c>
      <c r="E24" s="78" t="s">
        <v>83</v>
      </c>
      <c r="F24" s="34" t="s">
        <v>26</v>
      </c>
      <c r="G24" s="63" t="s">
        <v>250</v>
      </c>
      <c r="H24" s="65" t="s">
        <v>251</v>
      </c>
      <c r="I24" s="54">
        <v>2</v>
      </c>
      <c r="J24" s="54">
        <v>3</v>
      </c>
      <c r="K24" s="68">
        <f t="shared" si="2"/>
        <v>5</v>
      </c>
      <c r="L24" s="69" t="str">
        <f t="shared" si="3"/>
        <v>Riesgo Medio</v>
      </c>
      <c r="M24" s="54" t="s">
        <v>197</v>
      </c>
      <c r="N24" s="71" t="s">
        <v>252</v>
      </c>
      <c r="O24" s="32">
        <v>1</v>
      </c>
      <c r="P24" s="35">
        <v>2</v>
      </c>
      <c r="Q24" s="36">
        <f t="shared" si="5"/>
        <v>2</v>
      </c>
      <c r="R24" s="33" t="str">
        <f t="shared" si="4"/>
        <v>Riesgo Bajo</v>
      </c>
      <c r="S24" s="55" t="s">
        <v>27</v>
      </c>
      <c r="T24" s="54" t="s">
        <v>195</v>
      </c>
      <c r="U24" s="54" t="s">
        <v>86</v>
      </c>
      <c r="V24" s="54" t="s">
        <v>74</v>
      </c>
      <c r="W24" s="32" t="s">
        <v>87</v>
      </c>
      <c r="X24" s="55" t="s">
        <v>76</v>
      </c>
    </row>
    <row r="25" spans="2:24" s="14" customFormat="1" ht="104" customHeight="1" thickBot="1" x14ac:dyDescent="0.25">
      <c r="B25" s="32" t="s">
        <v>99</v>
      </c>
      <c r="C25" s="33" t="s">
        <v>70</v>
      </c>
      <c r="D25" s="33" t="s">
        <v>52</v>
      </c>
      <c r="E25" s="78" t="s">
        <v>83</v>
      </c>
      <c r="F25" s="34" t="s">
        <v>312</v>
      </c>
      <c r="G25" s="63" t="s">
        <v>253</v>
      </c>
      <c r="H25" s="65" t="s">
        <v>254</v>
      </c>
      <c r="I25" s="54">
        <v>1</v>
      </c>
      <c r="J25" s="54">
        <v>3</v>
      </c>
      <c r="K25" s="68">
        <f t="shared" si="2"/>
        <v>4</v>
      </c>
      <c r="L25" s="69" t="str">
        <f t="shared" si="3"/>
        <v>Riesgo Bajo</v>
      </c>
      <c r="M25" s="54" t="s">
        <v>197</v>
      </c>
      <c r="N25" s="71" t="s">
        <v>255</v>
      </c>
      <c r="O25" s="32">
        <v>1</v>
      </c>
      <c r="P25" s="35">
        <v>2</v>
      </c>
      <c r="Q25" s="36">
        <f t="shared" si="5"/>
        <v>2</v>
      </c>
      <c r="R25" s="33" t="str">
        <f t="shared" si="4"/>
        <v>Riesgo Bajo</v>
      </c>
      <c r="S25" s="55" t="s">
        <v>46</v>
      </c>
      <c r="T25" s="54" t="s">
        <v>195</v>
      </c>
      <c r="U25" s="54" t="s">
        <v>89</v>
      </c>
      <c r="V25" s="54" t="s">
        <v>90</v>
      </c>
      <c r="W25" s="32" t="s">
        <v>256</v>
      </c>
      <c r="X25" s="55" t="s">
        <v>257</v>
      </c>
    </row>
    <row r="26" spans="2:24" s="14" customFormat="1" ht="146" customHeight="1" thickBot="1" x14ac:dyDescent="0.25">
      <c r="B26" s="32" t="s">
        <v>103</v>
      </c>
      <c r="C26" s="33" t="s">
        <v>70</v>
      </c>
      <c r="D26" s="33" t="s">
        <v>52</v>
      </c>
      <c r="E26" s="78" t="s">
        <v>83</v>
      </c>
      <c r="F26" s="34" t="s">
        <v>312</v>
      </c>
      <c r="G26" s="63" t="s">
        <v>92</v>
      </c>
      <c r="H26" s="65" t="s">
        <v>258</v>
      </c>
      <c r="I26" s="54">
        <v>1</v>
      </c>
      <c r="J26" s="54">
        <v>4</v>
      </c>
      <c r="K26" s="68">
        <f t="shared" si="2"/>
        <v>5</v>
      </c>
      <c r="L26" s="69" t="str">
        <f t="shared" si="3"/>
        <v>Riesgo Medio</v>
      </c>
      <c r="M26" s="54" t="s">
        <v>53</v>
      </c>
      <c r="N26" s="71" t="s">
        <v>259</v>
      </c>
      <c r="O26" s="32">
        <v>1</v>
      </c>
      <c r="P26" s="35">
        <v>2</v>
      </c>
      <c r="Q26" s="36">
        <f t="shared" si="5"/>
        <v>2</v>
      </c>
      <c r="R26" s="33" t="str">
        <f t="shared" si="4"/>
        <v>Riesgo Bajo</v>
      </c>
      <c r="S26" s="55" t="s">
        <v>46</v>
      </c>
      <c r="T26" s="54" t="s">
        <v>195</v>
      </c>
      <c r="U26" s="54" t="s">
        <v>93</v>
      </c>
      <c r="V26" s="54" t="s">
        <v>94</v>
      </c>
      <c r="W26" s="32" t="s">
        <v>95</v>
      </c>
      <c r="X26" s="55" t="s">
        <v>96</v>
      </c>
    </row>
    <row r="27" spans="2:24" s="14" customFormat="1" ht="168.75" customHeight="1" thickBot="1" x14ac:dyDescent="0.25">
      <c r="B27" s="32" t="s">
        <v>268</v>
      </c>
      <c r="C27" s="33" t="s">
        <v>70</v>
      </c>
      <c r="D27" s="33" t="s">
        <v>52</v>
      </c>
      <c r="E27" s="78" t="s">
        <v>83</v>
      </c>
      <c r="F27" s="34" t="s">
        <v>312</v>
      </c>
      <c r="G27" s="63" t="s">
        <v>260</v>
      </c>
      <c r="H27" s="65" t="s">
        <v>261</v>
      </c>
      <c r="I27" s="54">
        <v>1</v>
      </c>
      <c r="J27" s="54">
        <v>4</v>
      </c>
      <c r="K27" s="68">
        <f t="shared" si="2"/>
        <v>5</v>
      </c>
      <c r="L27" s="69" t="str">
        <f t="shared" si="3"/>
        <v>Riesgo Medio</v>
      </c>
      <c r="M27" s="54" t="s">
        <v>53</v>
      </c>
      <c r="N27" s="76" t="s">
        <v>262</v>
      </c>
      <c r="O27" s="32">
        <v>1</v>
      </c>
      <c r="P27" s="35">
        <v>1</v>
      </c>
      <c r="Q27" s="36">
        <f t="shared" si="5"/>
        <v>1</v>
      </c>
      <c r="R27" s="33" t="str">
        <f t="shared" si="4"/>
        <v>Riesgo Bajo</v>
      </c>
      <c r="S27" s="55" t="s">
        <v>46</v>
      </c>
      <c r="T27" s="54" t="s">
        <v>195</v>
      </c>
      <c r="U27" s="54" t="s">
        <v>98</v>
      </c>
      <c r="V27" s="54" t="s">
        <v>74</v>
      </c>
      <c r="W27" s="32" t="s">
        <v>189</v>
      </c>
      <c r="X27" s="55" t="s">
        <v>76</v>
      </c>
    </row>
    <row r="28" spans="2:24" s="14" customFormat="1" ht="168.75" customHeight="1" thickBot="1" x14ac:dyDescent="0.25">
      <c r="B28" s="32" t="s">
        <v>293</v>
      </c>
      <c r="C28" s="33" t="s">
        <v>70</v>
      </c>
      <c r="D28" s="33" t="s">
        <v>52</v>
      </c>
      <c r="E28" s="78" t="s">
        <v>83</v>
      </c>
      <c r="F28" s="34" t="s">
        <v>33</v>
      </c>
      <c r="G28" s="63" t="s">
        <v>305</v>
      </c>
      <c r="H28" s="65" t="s">
        <v>306</v>
      </c>
      <c r="I28" s="54">
        <v>2</v>
      </c>
      <c r="J28" s="54">
        <v>4</v>
      </c>
      <c r="K28" s="68">
        <f t="shared" ref="K28" si="35">I28+J28</f>
        <v>6</v>
      </c>
      <c r="L28" s="69" t="str">
        <f t="shared" ref="L28" si="36">IF(K28&lt;=4,"Riesgo Bajo",IF(K28=5,"Riesgo Medio",IF(K28&lt;=7,"Riesgo Alto",IF(K28&gt;=8,"Riesgo Extremo"))))</f>
        <v>Riesgo Alto</v>
      </c>
      <c r="M28" s="54" t="s">
        <v>197</v>
      </c>
      <c r="N28" s="96" t="s">
        <v>307</v>
      </c>
      <c r="O28" s="32">
        <v>1</v>
      </c>
      <c r="P28" s="35">
        <v>3</v>
      </c>
      <c r="Q28" s="36">
        <f t="shared" ref="Q28" si="37">O28*P28</f>
        <v>3</v>
      </c>
      <c r="R28" s="33" t="str">
        <f t="shared" ref="R28" si="38">IF(Q28&lt;=4,"Riesgo Bajo",IF(Q28=5,"Riesgo Medio",IF(Q28&lt;=7,"Riesgo Alto",IF(Q28&gt;=8,"Riesgo Extremo"))))</f>
        <v>Riesgo Bajo</v>
      </c>
      <c r="S28" s="55" t="s">
        <v>46</v>
      </c>
      <c r="T28" s="54" t="s">
        <v>196</v>
      </c>
      <c r="U28" s="54" t="s">
        <v>308</v>
      </c>
      <c r="V28" s="54" t="s">
        <v>309</v>
      </c>
      <c r="W28" s="97" t="s">
        <v>310</v>
      </c>
      <c r="X28" s="55" t="s">
        <v>311</v>
      </c>
    </row>
    <row r="29" spans="2:24" s="14" customFormat="1" ht="122" customHeight="1" thickBot="1" x14ac:dyDescent="0.25">
      <c r="B29" s="32" t="s">
        <v>294</v>
      </c>
      <c r="C29" s="33" t="s">
        <v>70</v>
      </c>
      <c r="D29" s="33" t="s">
        <v>52</v>
      </c>
      <c r="E29" s="78" t="s">
        <v>83</v>
      </c>
      <c r="F29" s="34" t="s">
        <v>26</v>
      </c>
      <c r="G29" s="63" t="s">
        <v>100</v>
      </c>
      <c r="H29" s="65" t="s">
        <v>101</v>
      </c>
      <c r="I29" s="54">
        <v>1</v>
      </c>
      <c r="J29" s="54">
        <v>3</v>
      </c>
      <c r="K29" s="68">
        <f t="shared" si="2"/>
        <v>4</v>
      </c>
      <c r="L29" s="69" t="str">
        <f t="shared" si="3"/>
        <v>Riesgo Bajo</v>
      </c>
      <c r="M29" s="54" t="s">
        <v>53</v>
      </c>
      <c r="N29" s="71" t="s">
        <v>102</v>
      </c>
      <c r="O29" s="32">
        <v>1</v>
      </c>
      <c r="P29" s="35">
        <v>1</v>
      </c>
      <c r="Q29" s="36">
        <f t="shared" si="5"/>
        <v>1</v>
      </c>
      <c r="R29" s="33" t="str">
        <f t="shared" si="4"/>
        <v>Riesgo Bajo</v>
      </c>
      <c r="S29" s="55" t="s">
        <v>46</v>
      </c>
      <c r="T29" s="54" t="s">
        <v>195</v>
      </c>
      <c r="U29" s="54" t="s">
        <v>98</v>
      </c>
      <c r="V29" s="54" t="s">
        <v>74</v>
      </c>
      <c r="W29" s="20" t="s">
        <v>263</v>
      </c>
      <c r="X29" s="55" t="s">
        <v>76</v>
      </c>
    </row>
    <row r="30" spans="2:24" s="14" customFormat="1" ht="132" customHeight="1" thickBot="1" x14ac:dyDescent="0.25">
      <c r="B30" s="32" t="s">
        <v>295</v>
      </c>
      <c r="C30" s="33" t="s">
        <v>23</v>
      </c>
      <c r="D30" s="33" t="s">
        <v>52</v>
      </c>
      <c r="E30" s="78" t="s">
        <v>83</v>
      </c>
      <c r="F30" s="34" t="s">
        <v>36</v>
      </c>
      <c r="G30" s="63" t="s">
        <v>190</v>
      </c>
      <c r="H30" s="65" t="s">
        <v>191</v>
      </c>
      <c r="I30" s="54">
        <v>1</v>
      </c>
      <c r="J30" s="54">
        <v>3</v>
      </c>
      <c r="K30" s="68">
        <f t="shared" si="2"/>
        <v>4</v>
      </c>
      <c r="L30" s="69" t="str">
        <f t="shared" si="3"/>
        <v>Riesgo Bajo</v>
      </c>
      <c r="M30" s="54" t="s">
        <v>197</v>
      </c>
      <c r="N30" s="71" t="s">
        <v>264</v>
      </c>
      <c r="O30" s="32">
        <v>1</v>
      </c>
      <c r="P30" s="35">
        <v>1</v>
      </c>
      <c r="Q30" s="36">
        <f t="shared" si="5"/>
        <v>1</v>
      </c>
      <c r="R30" s="33" t="str">
        <f t="shared" si="4"/>
        <v>Riesgo Bajo</v>
      </c>
      <c r="S30" s="55" t="s">
        <v>46</v>
      </c>
      <c r="T30" s="54" t="s">
        <v>53</v>
      </c>
      <c r="U30" s="54" t="s">
        <v>192</v>
      </c>
      <c r="V30" s="54" t="s">
        <v>193</v>
      </c>
      <c r="W30" s="32" t="s">
        <v>104</v>
      </c>
      <c r="X30" s="54" t="s">
        <v>194</v>
      </c>
    </row>
    <row r="31" spans="2:24" ht="83" customHeight="1" thickBot="1" x14ac:dyDescent="0.2">
      <c r="B31" s="32" t="s">
        <v>296</v>
      </c>
      <c r="C31" s="56" t="s">
        <v>23</v>
      </c>
      <c r="D31" s="56" t="s">
        <v>24</v>
      </c>
      <c r="E31" s="80" t="s">
        <v>83</v>
      </c>
      <c r="F31" s="57" t="s">
        <v>33</v>
      </c>
      <c r="G31" s="64" t="s">
        <v>265</v>
      </c>
      <c r="H31" s="66" t="s">
        <v>266</v>
      </c>
      <c r="I31" s="67">
        <v>1</v>
      </c>
      <c r="J31" s="67">
        <v>3</v>
      </c>
      <c r="K31" s="68">
        <f t="shared" si="2"/>
        <v>4</v>
      </c>
      <c r="L31" s="70" t="str">
        <f t="shared" ref="L31" si="39">IF(K31&lt;=4,"Riesgo Bajo",IF(K31=5,"Riesgo Medio",IF(K31&lt;=7,"Riesgo Alto",IF(K31&gt;=8,"Riesgo Extremo"))))</f>
        <v>Riesgo Bajo</v>
      </c>
      <c r="M31" s="67" t="s">
        <v>53</v>
      </c>
      <c r="N31" s="72" t="s">
        <v>267</v>
      </c>
      <c r="O31" s="58">
        <v>1</v>
      </c>
      <c r="P31" s="59">
        <v>1</v>
      </c>
      <c r="Q31" s="36">
        <f t="shared" si="5"/>
        <v>1</v>
      </c>
      <c r="R31" s="56" t="str">
        <f t="shared" ref="R31" si="40">IF(Q31&lt;=4,"Riesgo Bajo",IF(Q31=5,"Riesgo Medio",IF(Q31&lt;=7,"Riesgo Alto",IF(Q31&gt;=8,"Riesgo Extremo"))))</f>
        <v>Riesgo Bajo</v>
      </c>
      <c r="S31" s="60" t="s">
        <v>27</v>
      </c>
      <c r="T31" s="67" t="s">
        <v>53</v>
      </c>
      <c r="U31" s="67" t="s">
        <v>105</v>
      </c>
      <c r="V31" s="67" t="s">
        <v>106</v>
      </c>
      <c r="W31" s="61" t="s">
        <v>107</v>
      </c>
      <c r="X31" s="22" t="s">
        <v>108</v>
      </c>
    </row>
    <row r="32" spans="2:24" ht="85" thickBot="1" x14ac:dyDescent="0.2">
      <c r="B32" s="32" t="s">
        <v>304</v>
      </c>
      <c r="C32" s="56" t="s">
        <v>70</v>
      </c>
      <c r="D32" s="56" t="s">
        <v>52</v>
      </c>
      <c r="E32" s="80" t="s">
        <v>269</v>
      </c>
      <c r="F32" s="57" t="s">
        <v>270</v>
      </c>
      <c r="G32" s="64" t="s">
        <v>271</v>
      </c>
      <c r="H32" s="66" t="s">
        <v>272</v>
      </c>
      <c r="I32" s="67">
        <v>4</v>
      </c>
      <c r="J32" s="67">
        <v>4</v>
      </c>
      <c r="K32" s="68">
        <f t="shared" ref="K32" si="41">I32+J32</f>
        <v>8</v>
      </c>
      <c r="L32" s="70" t="str">
        <f t="shared" ref="L32" si="42">IF(K32&lt;=4,"Riesgo Bajo",IF(K32=5,"Riesgo Medio",IF(K32&lt;=7,"Riesgo Alto",IF(K32&gt;=8,"Riesgo Extremo"))))</f>
        <v>Riesgo Extremo</v>
      </c>
      <c r="M32" s="67" t="s">
        <v>53</v>
      </c>
      <c r="N32" s="72" t="s">
        <v>273</v>
      </c>
      <c r="O32" s="58">
        <v>2</v>
      </c>
      <c r="P32" s="59">
        <v>2</v>
      </c>
      <c r="Q32" s="36">
        <f t="shared" ref="Q32" si="43">O32*P32</f>
        <v>4</v>
      </c>
      <c r="R32" s="56" t="str">
        <f t="shared" ref="R32" si="44">IF(Q32&lt;=4,"Riesgo Bajo",IF(Q32=5,"Riesgo Medio",IF(Q32&lt;=7,"Riesgo Alto",IF(Q32&gt;=8,"Riesgo Extremo"))))</f>
        <v>Riesgo Bajo</v>
      </c>
      <c r="S32" s="60" t="s">
        <v>46</v>
      </c>
      <c r="T32" s="67" t="s">
        <v>53</v>
      </c>
      <c r="U32" s="67" t="s">
        <v>274</v>
      </c>
      <c r="V32" s="67" t="s">
        <v>274</v>
      </c>
      <c r="W32" s="61" t="s">
        <v>275</v>
      </c>
      <c r="X32" s="22" t="s">
        <v>276</v>
      </c>
    </row>
    <row r="42" spans="3:19" x14ac:dyDescent="0.15">
      <c r="C42" s="10" t="s">
        <v>23</v>
      </c>
      <c r="D42" s="10" t="s">
        <v>24</v>
      </c>
      <c r="E42" s="10" t="s">
        <v>25</v>
      </c>
      <c r="G42" s="31" t="s">
        <v>312</v>
      </c>
      <c r="H42" s="10">
        <v>1</v>
      </c>
      <c r="I42" s="10">
        <v>1</v>
      </c>
      <c r="J42" s="10" t="s">
        <v>109</v>
      </c>
      <c r="M42" s="10" t="s">
        <v>53</v>
      </c>
      <c r="N42" s="10" t="s">
        <v>110</v>
      </c>
      <c r="S42" s="10" t="s">
        <v>46</v>
      </c>
    </row>
    <row r="43" spans="3:19" x14ac:dyDescent="0.15">
      <c r="C43" s="10" t="s">
        <v>70</v>
      </c>
      <c r="D43" s="10" t="s">
        <v>52</v>
      </c>
      <c r="E43" s="10" t="s">
        <v>43</v>
      </c>
      <c r="G43" s="31" t="s">
        <v>111</v>
      </c>
      <c r="H43" s="10">
        <v>2</v>
      </c>
      <c r="I43" s="10">
        <v>2</v>
      </c>
      <c r="J43" s="10" t="s">
        <v>112</v>
      </c>
      <c r="M43" s="10" t="s">
        <v>195</v>
      </c>
      <c r="N43" s="10" t="s">
        <v>113</v>
      </c>
      <c r="S43" s="10" t="s">
        <v>27</v>
      </c>
    </row>
    <row r="44" spans="3:19" x14ac:dyDescent="0.15">
      <c r="E44" s="10" t="s">
        <v>71</v>
      </c>
      <c r="G44" s="31" t="s">
        <v>26</v>
      </c>
      <c r="H44" s="10">
        <v>3</v>
      </c>
      <c r="I44" s="10">
        <v>3</v>
      </c>
      <c r="J44" s="10" t="s">
        <v>114</v>
      </c>
      <c r="M44" s="10" t="s">
        <v>197</v>
      </c>
      <c r="N44" s="10" t="s">
        <v>115</v>
      </c>
    </row>
    <row r="45" spans="3:19" x14ac:dyDescent="0.15">
      <c r="E45" s="10" t="s">
        <v>83</v>
      </c>
      <c r="G45" s="31" t="s">
        <v>116</v>
      </c>
      <c r="H45" s="10">
        <v>4</v>
      </c>
      <c r="I45" s="10">
        <v>4</v>
      </c>
      <c r="J45" s="10" t="s">
        <v>117</v>
      </c>
      <c r="M45" s="10" t="s">
        <v>196</v>
      </c>
      <c r="N45" s="10" t="s">
        <v>118</v>
      </c>
    </row>
    <row r="46" spans="3:19" x14ac:dyDescent="0.15">
      <c r="E46" s="10" t="s">
        <v>269</v>
      </c>
      <c r="G46" s="31" t="s">
        <v>33</v>
      </c>
      <c r="H46" s="10">
        <v>5</v>
      </c>
      <c r="I46" s="10">
        <v>5</v>
      </c>
      <c r="M46" s="10" t="s">
        <v>119</v>
      </c>
      <c r="N46" s="10" t="s">
        <v>120</v>
      </c>
    </row>
    <row r="47" spans="3:19" x14ac:dyDescent="0.15">
      <c r="G47" s="31" t="s">
        <v>121</v>
      </c>
      <c r="M47" s="10" t="s">
        <v>122</v>
      </c>
    </row>
    <row r="48" spans="3:19" x14ac:dyDescent="0.15">
      <c r="G48" s="31" t="s">
        <v>123</v>
      </c>
      <c r="K48" s="16">
        <v>1</v>
      </c>
      <c r="M48" s="10" t="s">
        <v>124</v>
      </c>
    </row>
    <row r="49" spans="7:13" x14ac:dyDescent="0.15">
      <c r="G49" s="31" t="s">
        <v>125</v>
      </c>
      <c r="K49" s="16">
        <v>2</v>
      </c>
      <c r="M49" s="10" t="s">
        <v>126</v>
      </c>
    </row>
    <row r="50" spans="7:13" x14ac:dyDescent="0.15">
      <c r="G50" s="31" t="s">
        <v>270</v>
      </c>
      <c r="K50" s="16">
        <v>3</v>
      </c>
      <c r="M50" s="10" t="s">
        <v>127</v>
      </c>
    </row>
    <row r="51" spans="7:13" x14ac:dyDescent="0.15">
      <c r="K51" s="16">
        <v>4</v>
      </c>
      <c r="M51" s="10" t="s">
        <v>225</v>
      </c>
    </row>
    <row r="52" spans="7:13" x14ac:dyDescent="0.15">
      <c r="K52" s="16">
        <v>5</v>
      </c>
      <c r="M52" s="10" t="s">
        <v>229</v>
      </c>
    </row>
    <row r="53" spans="7:13" x14ac:dyDescent="0.15">
      <c r="K53" s="16">
        <v>6</v>
      </c>
      <c r="M53" s="10" t="s">
        <v>230</v>
      </c>
    </row>
    <row r="54" spans="7:13" x14ac:dyDescent="0.15">
      <c r="K54" s="16">
        <v>7</v>
      </c>
      <c r="M54" s="10" t="s">
        <v>239</v>
      </c>
    </row>
    <row r="55" spans="7:13" x14ac:dyDescent="0.15">
      <c r="K55" s="16">
        <v>8</v>
      </c>
      <c r="M55" s="10" t="s">
        <v>247</v>
      </c>
    </row>
    <row r="56" spans="7:13" x14ac:dyDescent="0.15">
      <c r="K56" s="16">
        <v>9</v>
      </c>
    </row>
    <row r="57" spans="7:13" x14ac:dyDescent="0.15">
      <c r="K57" s="16">
        <v>10</v>
      </c>
    </row>
  </sheetData>
  <sheetProtection deleteColumns="0" deleteRows="0"/>
  <autoFilter ref="B3:F30" xr:uid="{00000000-0009-0000-0000-000000000000}"/>
  <mergeCells count="19">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 ref="I3:I4"/>
    <mergeCell ref="J3:J4"/>
  </mergeCells>
  <phoneticPr fontId="25" type="noConversion"/>
  <conditionalFormatting sqref="K5:K32 Q5:Q32">
    <cfRule type="cellIs" dxfId="5" priority="11" operator="between">
      <formula>8</formula>
      <formula>11</formula>
    </cfRule>
    <cfRule type="cellIs" dxfId="4" priority="12" operator="between">
      <formula>6</formula>
      <formula>7</formula>
    </cfRule>
    <cfRule type="cellIs" dxfId="3" priority="13" operator="equal">
      <formula>5</formula>
    </cfRule>
    <cfRule type="cellIs" dxfId="2" priority="14" operator="between">
      <formula>1</formula>
      <formula>4</formula>
    </cfRule>
  </conditionalFormatting>
  <conditionalFormatting sqref="K5:K32">
    <cfRule type="cellIs" dxfId="1" priority="16" operator="lessThan">
      <formula>#REF!</formula>
    </cfRule>
  </conditionalFormatting>
  <conditionalFormatting sqref="Q5:Q32">
    <cfRule type="cellIs" dxfId="0" priority="55" operator="lessThan">
      <formula>#REF!</formula>
    </cfRule>
  </conditionalFormatting>
  <dataValidations count="24">
    <dataValidation type="list" allowBlank="1" showInputMessage="1" showErrorMessage="1" sqref="C5:C13 C15:C32" xr:uid="{00000000-0002-0000-0000-000001000000}">
      <formula1>$C$42:$C$45</formula1>
    </dataValidation>
    <dataValidation type="list" allowBlank="1" showInputMessage="1" showErrorMessage="1" sqref="D5:D13 D15:D32" xr:uid="{00000000-0002-0000-0000-000002000000}">
      <formula1>$D$42:$D$43</formula1>
    </dataValidation>
    <dataValidation type="list" allowBlank="1" showInputMessage="1" showErrorMessage="1" sqref="E5:E13 E15:E31" xr:uid="{00000000-0002-0000-0000-000003000000}">
      <formula1>$E$42:$E$45</formula1>
    </dataValidation>
    <dataValidation type="list" allowBlank="1" showInputMessage="1" showErrorMessage="1" sqref="F5:F13 F15:F19 F23:F31" xr:uid="{00000000-0002-0000-0000-000004000000}">
      <formula1>$G$42:$G$49</formula1>
    </dataValidation>
    <dataValidation type="list" allowBlank="1" showInputMessage="1" showErrorMessage="1" sqref="I5:I13 O5:O13 I15:I32 O15:O32" xr:uid="{00000000-0002-0000-0000-000005000000}">
      <formula1>$H$42:$H$46</formula1>
    </dataValidation>
    <dataValidation type="list" allowBlank="1" showInputMessage="1" showErrorMessage="1" sqref="J5:J13 J15:J32 P5:P32" xr:uid="{00000000-0002-0000-0000-000006000000}">
      <formula1>$I$42:$I$46</formula1>
    </dataValidation>
    <dataValidation type="list" allowBlank="1" showInputMessage="1" showErrorMessage="1" sqref="S15:S32 S5:S13" xr:uid="{00000000-0002-0000-0000-000007000000}">
      <formula1>$S$42:$S$43</formula1>
    </dataValidation>
    <dataValidation type="list" allowBlank="1" showInputMessage="1" showErrorMessage="1" sqref="T24:T32 T5:T13 T17 T15 M5:M11 M13 M17:M32 T19:T22" xr:uid="{00000000-0002-0000-0000-000009000000}">
      <formula1>$M$42:$M$50</formula1>
    </dataValidation>
    <dataValidation type="list" allowBlank="1" showInputMessage="1" showErrorMessage="1" sqref="M14:M16" xr:uid="{8565E9FC-F4D2-034E-B470-607A78696AF2}">
      <formula1>$M$36:$M$53</formula1>
    </dataValidation>
    <dataValidation type="list" allowBlank="1" showInputMessage="1" showErrorMessage="1" sqref="S14" xr:uid="{B8CA2417-3524-D84E-AFD1-4C12CBE500D5}">
      <formula1>$S$36:$S$37</formula1>
    </dataValidation>
    <dataValidation type="list" allowBlank="1" showInputMessage="1" showErrorMessage="1" sqref="J14" xr:uid="{A67FE9FE-413B-7C4C-8E70-B379355D613D}">
      <formula1>$I$36:$I$40</formula1>
    </dataValidation>
    <dataValidation type="list" allowBlank="1" showInputMessage="1" showErrorMessage="1" sqref="I14 O14" xr:uid="{0852D55F-4D97-B546-AB8B-6A7E00836B21}">
      <formula1>$H$36:$H$40</formula1>
    </dataValidation>
    <dataValidation type="list" allowBlank="1" showInputMessage="1" showErrorMessage="1" sqref="F14" xr:uid="{0CCD5410-24E3-654B-8259-9C4C8380408F}">
      <formula1>$G$36:$G$43</formula1>
    </dataValidation>
    <dataValidation type="list" allowBlank="1" showInputMessage="1" showErrorMessage="1" sqref="E14" xr:uid="{A86C14D6-F2A7-1D4B-9CFF-9AE429DAEC7A}">
      <formula1>$E$36:$E$39</formula1>
    </dataValidation>
    <dataValidation type="list" allowBlank="1" showInputMessage="1" showErrorMessage="1" sqref="D14" xr:uid="{8B82F51F-8294-3C44-9C4D-19B1ED29F25E}">
      <formula1>$D$36:$D$37</formula1>
    </dataValidation>
    <dataValidation type="list" allowBlank="1" showInputMessage="1" showErrorMessage="1" sqref="C14" xr:uid="{0D2C6BE6-9D4B-8944-8365-D0AD69D2AA2F}">
      <formula1>$C$36:$C$39</formula1>
    </dataValidation>
    <dataValidation allowBlank="1" showDropDown="1" showInputMessage="1" showErrorMessage="1" sqref="N5:N16 N31:N32 N18 K5:K32 Q5:Q32" xr:uid="{00000000-0002-0000-0000-000000000000}"/>
    <dataValidation showDropDown="1" showInputMessage="1" showErrorMessage="1" sqref="L5:L32 R5:R32" xr:uid="{00000000-0002-0000-0000-000008000000}"/>
    <dataValidation type="list" allowBlank="1" showInputMessage="1" showErrorMessage="1" sqref="M12" xr:uid="{7863F906-89E6-9240-9543-AA5D83EF914A}">
      <formula1>$M$42:$M$51</formula1>
    </dataValidation>
    <dataValidation type="list" allowBlank="1" showInputMessage="1" showErrorMessage="1" sqref="T14 T16" xr:uid="{F72D3405-8DC9-2545-8FAA-562D91451AE4}">
      <formula1>$M$36:$M$52</formula1>
    </dataValidation>
    <dataValidation type="list" allowBlank="1" showInputMessage="1" showErrorMessage="1" sqref="T18" xr:uid="{C933FC62-3C62-1545-B847-AA7E425955C2}">
      <formula1>$M$42:$M$54</formula1>
    </dataValidation>
    <dataValidation type="list" allowBlank="1" showInputMessage="1" showErrorMessage="1" sqref="T23" xr:uid="{D74EBEB5-5748-3445-A924-FCAAF223F4BF}">
      <formula1>$M$42:$M$55</formula1>
    </dataValidation>
    <dataValidation type="list" allowBlank="1" showInputMessage="1" showErrorMessage="1" sqref="E32" xr:uid="{74876005-2567-154E-9EA1-EFCE09F8C22D}">
      <formula1>$E$42:$E$46</formula1>
    </dataValidation>
    <dataValidation type="list" allowBlank="1" showInputMessage="1" showErrorMessage="1" sqref="F32 F20:F22" xr:uid="{84771E7A-0785-9349-A421-721AA9135351}">
      <formula1>$G$42:$G$50</formula1>
    </dataValidation>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9"/>
  <sheetViews>
    <sheetView showGridLines="0" zoomScale="75" zoomScaleNormal="75" workbookViewId="0">
      <selection activeCell="I9" sqref="I9"/>
    </sheetView>
  </sheetViews>
  <sheetFormatPr baseColWidth="10" defaultColWidth="11.5" defaultRowHeight="40" customHeight="1" x14ac:dyDescent="0.2"/>
  <cols>
    <col min="4" max="4" width="57.5" customWidth="1"/>
    <col min="5" max="5" width="20.1640625" customWidth="1"/>
    <col min="6" max="6" width="21.33203125" customWidth="1"/>
    <col min="7" max="7" width="47.33203125" customWidth="1"/>
  </cols>
  <sheetData>
    <row r="1" spans="3:7" ht="4.5" customHeight="1" x14ac:dyDescent="0.2"/>
    <row r="2" spans="3:7" ht="40" customHeight="1" x14ac:dyDescent="0.2">
      <c r="D2" s="121" t="s">
        <v>128</v>
      </c>
      <c r="E2" s="121"/>
      <c r="F2" s="121"/>
      <c r="G2" s="121"/>
    </row>
    <row r="3" spans="3:7" ht="15.75" customHeight="1" x14ac:dyDescent="0.2"/>
    <row r="4" spans="3:7" ht="40" customHeight="1" x14ac:dyDescent="0.25">
      <c r="C4" s="46"/>
      <c r="D4" s="9" t="s">
        <v>129</v>
      </c>
      <c r="E4" s="122" t="s">
        <v>130</v>
      </c>
      <c r="F4" s="123"/>
      <c r="G4" s="47" t="s">
        <v>131</v>
      </c>
    </row>
    <row r="5" spans="3:7" ht="108" customHeight="1" x14ac:dyDescent="0.2">
      <c r="C5" s="120" t="s">
        <v>7</v>
      </c>
      <c r="D5" s="8" t="s">
        <v>132</v>
      </c>
      <c r="E5" s="3">
        <v>1</v>
      </c>
      <c r="F5" s="48" t="s">
        <v>133</v>
      </c>
      <c r="G5" s="50" t="s">
        <v>134</v>
      </c>
    </row>
    <row r="6" spans="3:7" ht="89" customHeight="1" x14ac:dyDescent="0.2">
      <c r="C6" s="120"/>
      <c r="D6" s="8" t="s">
        <v>135</v>
      </c>
      <c r="E6" s="3">
        <v>2</v>
      </c>
      <c r="F6" s="48" t="s">
        <v>136</v>
      </c>
      <c r="G6" s="50" t="s">
        <v>137</v>
      </c>
    </row>
    <row r="7" spans="3:7" ht="99" customHeight="1" x14ac:dyDescent="0.2">
      <c r="C7" s="120"/>
      <c r="D7" s="49" t="s">
        <v>138</v>
      </c>
      <c r="E7" s="3">
        <v>3</v>
      </c>
      <c r="F7" s="49" t="s">
        <v>139</v>
      </c>
      <c r="G7" s="51" t="s">
        <v>140</v>
      </c>
    </row>
    <row r="8" spans="3:7" ht="93" customHeight="1" x14ac:dyDescent="0.2">
      <c r="C8" s="120"/>
      <c r="D8" s="49" t="s">
        <v>141</v>
      </c>
      <c r="E8" s="3">
        <v>4</v>
      </c>
      <c r="F8" s="49" t="s">
        <v>142</v>
      </c>
      <c r="G8" s="51" t="s">
        <v>143</v>
      </c>
    </row>
    <row r="9" spans="3:7" ht="118" customHeight="1" x14ac:dyDescent="0.2">
      <c r="C9" s="120"/>
      <c r="D9" s="49" t="s">
        <v>144</v>
      </c>
      <c r="E9" s="3">
        <v>5</v>
      </c>
      <c r="F9" s="49" t="s">
        <v>145</v>
      </c>
      <c r="G9" s="51" t="s">
        <v>146</v>
      </c>
    </row>
  </sheetData>
  <mergeCells count="3">
    <mergeCell ref="C5:C9"/>
    <mergeCell ref="D2:G2"/>
    <mergeCell ref="E4:F4"/>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28"/>
  <sheetViews>
    <sheetView showGridLines="0" zoomScaleNormal="100" workbookViewId="0">
      <selection activeCell="E18" sqref="E18"/>
    </sheetView>
  </sheetViews>
  <sheetFormatPr baseColWidth="10" defaultColWidth="11.5" defaultRowHeight="15" x14ac:dyDescent="0.2"/>
  <cols>
    <col min="1" max="1" width="1.6640625" customWidth="1"/>
    <col min="2" max="2" width="10.33203125" bestFit="1" customWidth="1"/>
    <col min="3" max="3" width="11.83203125" bestFit="1" customWidth="1"/>
    <col min="4" max="5" width="25.6640625" style="1" customWidth="1"/>
    <col min="6" max="6" width="29" style="1" customWidth="1"/>
    <col min="7" max="8" width="25.6640625" style="1" customWidth="1"/>
    <col min="9" max="9" width="12.6640625" bestFit="1" customWidth="1"/>
  </cols>
  <sheetData>
    <row r="1" spans="2:9" ht="4.5" customHeight="1" x14ac:dyDescent="0.2"/>
    <row r="2" spans="2:9" hidden="1" x14ac:dyDescent="0.2"/>
    <row r="3" spans="2:9" hidden="1" x14ac:dyDescent="0.2"/>
    <row r="4" spans="2:9" hidden="1" x14ac:dyDescent="0.2"/>
    <row r="5" spans="2:9" ht="9.75" customHeight="1" x14ac:dyDescent="0.2"/>
    <row r="6" spans="2:9" ht="19" x14ac:dyDescent="0.25">
      <c r="B6" s="127" t="s">
        <v>147</v>
      </c>
      <c r="C6" s="127"/>
      <c r="D6" s="127"/>
      <c r="E6" s="127"/>
      <c r="F6" s="127"/>
      <c r="G6" s="127"/>
      <c r="H6" s="127"/>
    </row>
    <row r="8" spans="2:9" ht="28.5" customHeight="1" x14ac:dyDescent="0.2">
      <c r="B8" s="132" t="s">
        <v>8</v>
      </c>
      <c r="C8" s="132"/>
      <c r="D8" s="132"/>
      <c r="E8" s="132"/>
      <c r="F8" s="132"/>
      <c r="G8" s="132"/>
      <c r="H8" s="132"/>
    </row>
    <row r="9" spans="2:9" ht="90" customHeight="1" x14ac:dyDescent="0.2">
      <c r="B9" s="128" t="s">
        <v>148</v>
      </c>
      <c r="C9" s="128"/>
      <c r="D9" s="5" t="s">
        <v>149</v>
      </c>
      <c r="E9" s="5" t="s">
        <v>150</v>
      </c>
      <c r="F9" s="5" t="s">
        <v>151</v>
      </c>
      <c r="G9" s="5" t="s">
        <v>152</v>
      </c>
      <c r="H9" s="5" t="s">
        <v>153</v>
      </c>
    </row>
    <row r="10" spans="2:9" ht="90" customHeight="1" x14ac:dyDescent="0.2">
      <c r="B10" s="129" t="s">
        <v>154</v>
      </c>
      <c r="C10" s="129"/>
      <c r="D10" s="5" t="s">
        <v>155</v>
      </c>
      <c r="E10" s="5" t="s">
        <v>156</v>
      </c>
      <c r="F10" s="5" t="s">
        <v>157</v>
      </c>
      <c r="G10" s="5" t="s">
        <v>158</v>
      </c>
      <c r="H10" s="5" t="s">
        <v>159</v>
      </c>
    </row>
    <row r="11" spans="2:9" ht="16" x14ac:dyDescent="0.2">
      <c r="B11" s="130" t="s">
        <v>10</v>
      </c>
      <c r="C11" s="130" t="s">
        <v>160</v>
      </c>
      <c r="D11" s="4" t="s">
        <v>161</v>
      </c>
      <c r="E11" s="4" t="s">
        <v>162</v>
      </c>
      <c r="F11" s="4" t="s">
        <v>163</v>
      </c>
      <c r="G11" s="4" t="s">
        <v>164</v>
      </c>
      <c r="H11" s="4" t="s">
        <v>165</v>
      </c>
    </row>
    <row r="12" spans="2:9" x14ac:dyDescent="0.2">
      <c r="B12" s="131"/>
      <c r="C12" s="131"/>
      <c r="D12" s="2">
        <v>1</v>
      </c>
      <c r="E12" s="2">
        <v>2</v>
      </c>
      <c r="F12" s="2">
        <v>3</v>
      </c>
      <c r="G12" s="2">
        <v>4</v>
      </c>
      <c r="H12" s="2">
        <v>5</v>
      </c>
      <c r="I12" s="40"/>
    </row>
    <row r="15" spans="2:9" ht="16" x14ac:dyDescent="0.2">
      <c r="D15" s="124" t="s">
        <v>166</v>
      </c>
      <c r="E15" s="125"/>
      <c r="F15" s="125"/>
      <c r="G15" s="125"/>
      <c r="H15" s="126"/>
    </row>
    <row r="17" spans="4:8" ht="16" x14ac:dyDescent="0.2">
      <c r="D17" s="28" t="s">
        <v>167</v>
      </c>
      <c r="E17" s="52">
        <v>3917899605</v>
      </c>
      <c r="F17" s="41"/>
      <c r="H17"/>
    </row>
    <row r="18" spans="4:8" x14ac:dyDescent="0.2">
      <c r="H18"/>
    </row>
    <row r="19" spans="4:8" ht="16" x14ac:dyDescent="0.2">
      <c r="D19" s="28" t="str">
        <f>D11</f>
        <v xml:space="preserve">Insignificante </v>
      </c>
      <c r="E19" s="29">
        <v>0</v>
      </c>
      <c r="F19" s="30">
        <v>0.01</v>
      </c>
      <c r="G19" s="53">
        <f t="shared" ref="G19:H23" si="0">+E19*$E$17</f>
        <v>0</v>
      </c>
      <c r="H19" s="53">
        <f t="shared" si="0"/>
        <v>39178996.050000004</v>
      </c>
    </row>
    <row r="20" spans="4:8" ht="16" x14ac:dyDescent="0.2">
      <c r="D20" s="28" t="str">
        <f>E11</f>
        <v xml:space="preserve">Menor </v>
      </c>
      <c r="E20" s="30">
        <v>1.00000001E-2</v>
      </c>
      <c r="F20" s="30">
        <v>0.05</v>
      </c>
      <c r="G20" s="53">
        <f t="shared" si="0"/>
        <v>39178996.441789962</v>
      </c>
      <c r="H20" s="53">
        <f t="shared" si="0"/>
        <v>195894980.25</v>
      </c>
    </row>
    <row r="21" spans="4:8" ht="16" x14ac:dyDescent="0.2">
      <c r="D21" s="28" t="str">
        <f>F11</f>
        <v>Moderado</v>
      </c>
      <c r="E21" s="30">
        <v>5.0000000099999997E-2</v>
      </c>
      <c r="F21" s="30">
        <v>0.15</v>
      </c>
      <c r="G21" s="53">
        <f t="shared" si="0"/>
        <v>195894980.64178994</v>
      </c>
      <c r="H21" s="53">
        <f t="shared" si="0"/>
        <v>587684940.75</v>
      </c>
    </row>
    <row r="22" spans="4:8" ht="16" x14ac:dyDescent="0.2">
      <c r="D22" s="28" t="str">
        <f>G11</f>
        <v>Mayor</v>
      </c>
      <c r="E22" s="30">
        <v>0.1500000001</v>
      </c>
      <c r="F22" s="30">
        <v>0.3</v>
      </c>
      <c r="G22" s="53">
        <f t="shared" si="0"/>
        <v>587684941.14178991</v>
      </c>
      <c r="H22" s="53">
        <f t="shared" si="0"/>
        <v>1175369881.5</v>
      </c>
    </row>
    <row r="23" spans="4:8" ht="16" x14ac:dyDescent="0.2">
      <c r="D23" s="28" t="str">
        <f>H11</f>
        <v>Catastrófico</v>
      </c>
      <c r="E23" s="30">
        <f>30.00000001%</f>
        <v>0.3000000001</v>
      </c>
      <c r="F23" s="30">
        <v>1</v>
      </c>
      <c r="G23" s="53">
        <f>+E23*$E$17</f>
        <v>1175369881.8917899</v>
      </c>
      <c r="H23" s="53">
        <f t="shared" si="0"/>
        <v>3917899605</v>
      </c>
    </row>
    <row r="26" spans="4:8" ht="27" customHeight="1" x14ac:dyDescent="0.2">
      <c r="E26" s="38"/>
      <c r="F26" s="39"/>
    </row>
    <row r="28" spans="4:8" x14ac:dyDescent="0.2">
      <c r="E28" s="37"/>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xr:uid="{00000000-0002-0000-0200-000000000000}">
      <formula1>$I$31:$I$34</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5"/>
  <sheetViews>
    <sheetView showGridLines="0" zoomScale="95" zoomScaleNormal="95" workbookViewId="0">
      <selection activeCell="F24" sqref="F24"/>
    </sheetView>
  </sheetViews>
  <sheetFormatPr baseColWidth="10" defaultColWidth="11.5" defaultRowHeight="15" x14ac:dyDescent="0.2"/>
  <cols>
    <col min="1" max="1" width="5.5" customWidth="1"/>
    <col min="2" max="2" width="38.5" customWidth="1"/>
    <col min="3" max="3" width="20.33203125" customWidth="1"/>
    <col min="4" max="4" width="25.6640625" customWidth="1"/>
    <col min="5" max="5" width="31.33203125" customWidth="1"/>
    <col min="6" max="6" width="38.83203125" customWidth="1"/>
    <col min="7" max="7" width="33.6640625" customWidth="1"/>
    <col min="8" max="8" width="25.6640625" customWidth="1"/>
  </cols>
  <sheetData>
    <row r="2" spans="1:8" ht="19" x14ac:dyDescent="0.25">
      <c r="B2" s="127" t="s">
        <v>168</v>
      </c>
      <c r="C2" s="127"/>
      <c r="D2" s="127"/>
      <c r="E2" s="127"/>
      <c r="F2" s="127"/>
      <c r="G2" s="127"/>
      <c r="H2" s="127"/>
    </row>
    <row r="3" spans="1:8" x14ac:dyDescent="0.2">
      <c r="D3" s="1"/>
      <c r="E3" s="1"/>
      <c r="F3" s="1"/>
      <c r="G3" s="1"/>
      <c r="H3" s="1"/>
    </row>
    <row r="4" spans="1:8" ht="24" customHeight="1" x14ac:dyDescent="0.2">
      <c r="B4" s="132" t="s">
        <v>8</v>
      </c>
      <c r="C4" s="132"/>
      <c r="D4" s="132"/>
      <c r="E4" s="132"/>
      <c r="F4" s="132"/>
      <c r="G4" s="132"/>
      <c r="H4" s="132"/>
    </row>
    <row r="5" spans="1:8" ht="80" customHeight="1" x14ac:dyDescent="0.2">
      <c r="B5" s="128" t="s">
        <v>148</v>
      </c>
      <c r="C5" s="128"/>
      <c r="D5" s="5" t="s">
        <v>149</v>
      </c>
      <c r="E5" s="5" t="s">
        <v>150</v>
      </c>
      <c r="F5" s="5" t="s">
        <v>151</v>
      </c>
      <c r="G5" s="5" t="s">
        <v>152</v>
      </c>
      <c r="H5" s="5" t="s">
        <v>153</v>
      </c>
    </row>
    <row r="6" spans="1:8" ht="80" customHeight="1" x14ac:dyDescent="0.2">
      <c r="B6" s="129" t="s">
        <v>154</v>
      </c>
      <c r="C6" s="129"/>
      <c r="D6" s="5" t="s">
        <v>155</v>
      </c>
      <c r="E6" s="5" t="s">
        <v>156</v>
      </c>
      <c r="F6" s="5" t="s">
        <v>157</v>
      </c>
      <c r="G6" s="5" t="s">
        <v>158</v>
      </c>
      <c r="H6" s="5" t="s">
        <v>159</v>
      </c>
    </row>
    <row r="7" spans="1:8" ht="16" x14ac:dyDescent="0.2">
      <c r="B7" s="130" t="s">
        <v>10</v>
      </c>
      <c r="C7" s="130" t="s">
        <v>160</v>
      </c>
      <c r="D7" s="4" t="str">
        <f>'Impacto de Riesgo'!D19</f>
        <v xml:space="preserve">Insignificante </v>
      </c>
      <c r="E7" s="4" t="str">
        <f>'Impacto de Riesgo'!D20</f>
        <v xml:space="preserve">Menor </v>
      </c>
      <c r="F7" s="4" t="str">
        <f>'Impacto de Riesgo'!D21</f>
        <v>Moderado</v>
      </c>
      <c r="G7" s="4" t="str">
        <f>'Impacto de Riesgo'!D22</f>
        <v>Mayor</v>
      </c>
      <c r="H7" s="4" t="str">
        <f>'Impacto de Riesgo'!D23</f>
        <v>Catastrófico</v>
      </c>
    </row>
    <row r="8" spans="1:8" ht="19" x14ac:dyDescent="0.2">
      <c r="B8" s="131"/>
      <c r="C8" s="131"/>
      <c r="D8" s="3">
        <f>'Impacto de Riesgo'!D12</f>
        <v>1</v>
      </c>
      <c r="E8" s="3">
        <f>'Impacto de Riesgo'!E12</f>
        <v>2</v>
      </c>
      <c r="F8" s="3">
        <f>'Impacto de Riesgo'!F12</f>
        <v>3</v>
      </c>
      <c r="G8" s="3">
        <f>'Impacto de Riesgo'!G12</f>
        <v>4</v>
      </c>
      <c r="H8" s="3">
        <f>'Impacto de Riesgo'!H12</f>
        <v>5</v>
      </c>
    </row>
    <row r="9" spans="1:8" ht="50" customHeight="1" x14ac:dyDescent="0.2">
      <c r="A9" s="133" t="s">
        <v>7</v>
      </c>
      <c r="B9" s="5" t="str">
        <f>'Probabilidad del Riesgo '!D5</f>
        <v>RARO  (Puede ocurrir excepcionalmente)</v>
      </c>
      <c r="C9" s="6">
        <f>'Probabilidad del Riesgo '!E5</f>
        <v>1</v>
      </c>
      <c r="D9" s="45"/>
      <c r="E9" s="45" t="s">
        <v>65</v>
      </c>
      <c r="F9" s="45" t="s">
        <v>317</v>
      </c>
      <c r="G9" s="43" t="s">
        <v>315</v>
      </c>
      <c r="H9" s="42"/>
    </row>
    <row r="10" spans="1:8" ht="50" customHeight="1" x14ac:dyDescent="0.2">
      <c r="A10" s="134"/>
      <c r="B10" s="5" t="str">
        <f>'Probabilidad del Riesgo '!D6</f>
        <v>IMPROBABLE (Puede ocurrir ocasionalmente)</v>
      </c>
      <c r="C10" s="6">
        <f>'Probabilidad del Riesgo '!E6</f>
        <v>2</v>
      </c>
      <c r="D10" s="45"/>
      <c r="E10" s="45" t="s">
        <v>313</v>
      </c>
      <c r="F10" s="43" t="s">
        <v>314</v>
      </c>
      <c r="G10" s="42" t="s">
        <v>316</v>
      </c>
      <c r="H10" s="42"/>
    </row>
    <row r="11" spans="1:8" ht="50" customHeight="1" x14ac:dyDescent="0.2">
      <c r="A11" s="134"/>
      <c r="B11" s="5" t="str">
        <f>'Probabilidad del Riesgo '!D7</f>
        <v>POSIBLE  (Puede Ocurrir en cualquier momento futuro)</v>
      </c>
      <c r="C11" s="6">
        <f>'Probabilidad del Riesgo '!E7</f>
        <v>3</v>
      </c>
      <c r="D11" s="45"/>
      <c r="E11" s="43" t="s">
        <v>32</v>
      </c>
      <c r="F11" s="42"/>
      <c r="G11" s="42"/>
      <c r="H11" s="44"/>
    </row>
    <row r="12" spans="1:8" ht="50" customHeight="1" x14ac:dyDescent="0.2">
      <c r="A12" s="134"/>
      <c r="B12" s="5" t="str">
        <f>'Probabilidad del Riesgo '!D8</f>
        <v>PROBABLE  (Probablemente va a ocurrir)</v>
      </c>
      <c r="C12" s="6">
        <f>'Probabilidad del Riesgo '!E8</f>
        <v>4</v>
      </c>
      <c r="D12" s="43"/>
      <c r="E12" s="42"/>
      <c r="F12" s="42"/>
      <c r="G12" s="44" t="s">
        <v>304</v>
      </c>
      <c r="H12" s="44"/>
    </row>
    <row r="13" spans="1:8" ht="50" customHeight="1" x14ac:dyDescent="0.2">
      <c r="A13" s="134"/>
      <c r="B13" s="5" t="str">
        <f>'Probabilidad del Riesgo '!D9</f>
        <v>CASI CIERTO (Ocurre en la mayoría de circustancias)</v>
      </c>
      <c r="C13" s="6">
        <f>'Probabilidad del Riesgo '!E9</f>
        <v>5</v>
      </c>
      <c r="D13" s="42"/>
      <c r="E13" s="42"/>
      <c r="F13" s="44"/>
      <c r="G13" s="44"/>
      <c r="H13" s="44" t="s">
        <v>82</v>
      </c>
    </row>
    <row r="19" spans="2:6" ht="75" customHeight="1" x14ac:dyDescent="0.2">
      <c r="B19" s="86" t="s">
        <v>201</v>
      </c>
      <c r="C19" s="86" t="s">
        <v>169</v>
      </c>
      <c r="E19" s="86" t="s">
        <v>170</v>
      </c>
      <c r="F19" s="86" t="s">
        <v>169</v>
      </c>
    </row>
    <row r="20" spans="2:6" ht="36" customHeight="1" x14ac:dyDescent="0.2">
      <c r="B20" s="81" t="s">
        <v>117</v>
      </c>
      <c r="C20" s="81">
        <v>14</v>
      </c>
      <c r="E20" s="81" t="s">
        <v>117</v>
      </c>
      <c r="F20" s="81">
        <v>27</v>
      </c>
    </row>
    <row r="21" spans="2:6" ht="44" customHeight="1" x14ac:dyDescent="0.2">
      <c r="B21" s="82" t="s">
        <v>114</v>
      </c>
      <c r="C21" s="82">
        <v>10</v>
      </c>
      <c r="E21" s="82" t="s">
        <v>114</v>
      </c>
      <c r="F21" s="82"/>
    </row>
    <row r="22" spans="2:6" ht="43" customHeight="1" x14ac:dyDescent="0.2">
      <c r="B22" s="83" t="s">
        <v>112</v>
      </c>
      <c r="C22" s="83">
        <v>2</v>
      </c>
      <c r="E22" s="83" t="s">
        <v>112</v>
      </c>
      <c r="F22" s="83"/>
    </row>
    <row r="23" spans="2:6" ht="47" customHeight="1" x14ac:dyDescent="0.2">
      <c r="B23" s="84" t="s">
        <v>109</v>
      </c>
      <c r="C23" s="85">
        <v>2</v>
      </c>
      <c r="E23" s="84" t="s">
        <v>109</v>
      </c>
      <c r="F23" s="85">
        <v>1</v>
      </c>
    </row>
    <row r="24" spans="2:6" ht="60" customHeight="1" x14ac:dyDescent="0.2">
      <c r="B24" s="87" t="s">
        <v>171</v>
      </c>
      <c r="C24" s="88">
        <f>SUM(C20:C23)</f>
        <v>28</v>
      </c>
      <c r="E24" s="87" t="s">
        <v>171</v>
      </c>
      <c r="F24" s="88">
        <f>SUM(F20:F23)</f>
        <v>28</v>
      </c>
    </row>
    <row r="25" spans="2:6" ht="29" customHeight="1" x14ac:dyDescent="0.2"/>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1"/>
  <sheetViews>
    <sheetView showGridLines="0" workbookViewId="0">
      <selection activeCell="D11" sqref="D11"/>
    </sheetView>
  </sheetViews>
  <sheetFormatPr baseColWidth="10" defaultColWidth="11.5" defaultRowHeight="15" x14ac:dyDescent="0.2"/>
  <cols>
    <col min="3" max="4" width="50.6640625" customWidth="1"/>
  </cols>
  <sheetData>
    <row r="2" spans="3:4" x14ac:dyDescent="0.2">
      <c r="C2" s="135" t="s">
        <v>172</v>
      </c>
      <c r="D2" s="135"/>
    </row>
    <row r="3" spans="3:4" ht="10.5" customHeight="1" x14ac:dyDescent="0.2"/>
    <row r="4" spans="3:4" hidden="1" x14ac:dyDescent="0.2"/>
    <row r="6" spans="3:4" ht="46" customHeight="1" x14ac:dyDescent="0.2">
      <c r="C6" s="9" t="s">
        <v>173</v>
      </c>
      <c r="D6" s="9" t="s">
        <v>174</v>
      </c>
    </row>
    <row r="7" spans="3:4" ht="33" customHeight="1" x14ac:dyDescent="0.2">
      <c r="C7" s="89" t="s">
        <v>175</v>
      </c>
      <c r="D7" s="136" t="s">
        <v>117</v>
      </c>
    </row>
    <row r="8" spans="3:4" ht="27" customHeight="1" x14ac:dyDescent="0.2">
      <c r="C8" s="90"/>
      <c r="D8" s="137"/>
    </row>
    <row r="9" spans="3:4" ht="62" customHeight="1" x14ac:dyDescent="0.2">
      <c r="C9" s="91" t="s">
        <v>176</v>
      </c>
      <c r="D9" s="91" t="s">
        <v>114</v>
      </c>
    </row>
    <row r="10" spans="3:4" ht="49" customHeight="1" x14ac:dyDescent="0.2">
      <c r="C10" s="92" t="s">
        <v>177</v>
      </c>
      <c r="D10" s="93" t="s">
        <v>112</v>
      </c>
    </row>
    <row r="11" spans="3:4" ht="76" customHeight="1" x14ac:dyDescent="0.2">
      <c r="C11" s="94" t="s">
        <v>178</v>
      </c>
      <c r="D11" s="95" t="s">
        <v>109</v>
      </c>
    </row>
  </sheetData>
  <mergeCells count="2">
    <mergeCell ref="C2:D2"/>
    <mergeCell ref="D7: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workbookViewId="0">
      <selection activeCell="C5" sqref="C5"/>
    </sheetView>
  </sheetViews>
  <sheetFormatPr baseColWidth="10" defaultColWidth="11.5" defaultRowHeight="15" x14ac:dyDescent="0.2"/>
  <cols>
    <col min="1" max="1" width="5.5" customWidth="1"/>
    <col min="2" max="2" width="44.33203125" customWidth="1"/>
    <col min="3" max="3" width="61" customWidth="1"/>
  </cols>
  <sheetData>
    <row r="3" spans="2:3" ht="19" x14ac:dyDescent="0.2">
      <c r="B3" s="9" t="s">
        <v>179</v>
      </c>
      <c r="C3" s="9" t="s">
        <v>180</v>
      </c>
    </row>
    <row r="4" spans="2:3" ht="73.5" customHeight="1" x14ac:dyDescent="0.2">
      <c r="B4" s="8" t="s">
        <v>181</v>
      </c>
      <c r="C4" s="75" t="s">
        <v>182</v>
      </c>
    </row>
    <row r="5" spans="2:3" ht="100" customHeight="1" x14ac:dyDescent="0.2">
      <c r="B5" s="8" t="s">
        <v>183</v>
      </c>
      <c r="C5" s="75" t="s">
        <v>199</v>
      </c>
    </row>
    <row r="6" spans="2:3" ht="100" customHeight="1" x14ac:dyDescent="0.2">
      <c r="B6" s="7" t="s">
        <v>184</v>
      </c>
      <c r="C6" s="75" t="s">
        <v>200</v>
      </c>
    </row>
    <row r="7" spans="2:3" ht="176.25" customHeight="1" x14ac:dyDescent="0.2">
      <c r="B7" s="7" t="s">
        <v>185</v>
      </c>
      <c r="C7" s="75" t="s">
        <v>186</v>
      </c>
    </row>
    <row r="8" spans="2:3" ht="100" customHeight="1" x14ac:dyDescent="0.2">
      <c r="B8" s="7" t="s">
        <v>187</v>
      </c>
      <c r="C8" s="75"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Ixayana Ramirez</cp:lastModifiedBy>
  <cp:revision/>
  <dcterms:created xsi:type="dcterms:W3CDTF">2014-01-17T14:59:50Z</dcterms:created>
  <dcterms:modified xsi:type="dcterms:W3CDTF">2026-06-02T18:53:20Z</dcterms:modified>
  <cp:category/>
  <cp:contentStatus/>
</cp:coreProperties>
</file>