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8_{58A26223-4100-4C41-8092-53937248CE48}" xr6:coauthVersionLast="47" xr6:coauthVersionMax="47" xr10:uidLastSave="{00000000-0000-0000-0000-000000000000}"/>
  <bookViews>
    <workbookView xWindow="-120" yWindow="-120" windowWidth="29040" windowHeight="15720" firstSheet="1" activeTab="1" xr2:uid="{00000000-000D-0000-FFFF-FFFF00000000}"/>
  </bookViews>
  <sheets>
    <sheet name="SB (2)" sheetId="6" state="hidden" r:id="rId1"/>
    <sheet name="cardiovascular"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 i="8" l="1"/>
  <c r="G38" i="8" s="1"/>
  <c r="G39" i="8" s="1"/>
  <c r="G33" i="8"/>
  <c r="G34" i="8" s="1"/>
  <c r="G17" i="8"/>
  <c r="G31" i="8" s="1"/>
  <c r="G35" i="8" s="1"/>
  <c r="F23" i="2" l="1"/>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<sst xmlns="http://schemas.openxmlformats.org/spreadsheetml/2006/main" count="395" uniqueCount="252">
  <si>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</si>
  <si>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</si>
  <si>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</si>
  <si>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</si>
  <si>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</si>
  <si>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</si>
  <si>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</si>
  <si>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</si>
  <si>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</si>
  <si>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</si>
  <si>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</si>
  <si>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</si>
  <si>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</si>
  <si>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</si>
  <si>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</si>
  <si>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</si>
  <si>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</si>
  <si>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</si>
  <si>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</si>
  <si>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</si>
  <si>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</si>
  <si>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</si>
  <si>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</si>
  <si>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</si>
  <si>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</si>
  <si>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FORMATO 5 - OFERTA ECONÓMICA</t>
  </si>
  <si>
    <t>I. ACREDITACIÓN</t>
  </si>
  <si>
    <t>NUMERO DE PROCESO:</t>
  </si>
  <si>
    <t>OBJETO DEL PROCESO:</t>
  </si>
  <si>
    <t>NOMBRE DEL PROPONENTE:</t>
  </si>
  <si>
    <t>[INDICAR NOMBRE DEL PROPONENTE]</t>
  </si>
  <si>
    <t>NUMERO DE INDENTIFICACIÓN TRIBUTARIA</t>
  </si>
  <si>
    <t>[INDICAR NIT DEL PROPONENTE]</t>
  </si>
  <si>
    <t>II. PROPUESTA ECONÓMICA</t>
  </si>
  <si>
    <t>CANTIDAD</t>
  </si>
  <si>
    <t>PRECIO UNITARIO ANTES IVA</t>
  </si>
  <si>
    <t xml:space="preserve">VALOR TOTAL </t>
  </si>
  <si>
    <t>1 </t>
  </si>
  <si>
    <t xml:space="preserve"> TOTAL  PROPUESTA </t>
  </si>
  <si>
    <t>DESCRIPCION</t>
  </si>
  <si>
    <t>UNIDAD</t>
  </si>
  <si>
    <t>CANT</t>
  </si>
  <si>
    <t>VALOR TOTAL ANTES DE IVA</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</si>
  <si>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</si>
  <si>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</si>
  <si>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</si>
  <si>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</si>
  <si>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</si>
  <si>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</si>
  <si>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</si>
  <si>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</si>
  <si>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</si>
  <si>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</si>
  <si>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</si>
  <si>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</si>
  <si>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</si>
  <si>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</si>
  <si>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</si>
  <si>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</si>
  <si>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</si>
  <si>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</si>
  <si>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</si>
  <si>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</si>
  <si>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</si>
  <si>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</si>
  <si>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</si>
  <si>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</si>
  <si>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</si>
  <si>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</si>
  <si>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</si>
  <si>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</si>
  <si>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</si>
  <si>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</si>
  <si>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</si>
  <si>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</si>
  <si>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</si>
  <si>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</si>
  <si>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</si>
  <si>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</si>
  <si>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</si>
  <si>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</si>
  <si>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</si>
  <si>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</si>
  <si>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</si>
  <si>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</si>
  <si>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</si>
  <si>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</si>
  <si>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</si>
  <si>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</si>
  <si>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</si>
  <si>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</si>
  <si>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</si>
  <si>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</si>
  <si>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</si>
  <si>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</si>
  <si>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</si>
  <si>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</si>
  <si>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</si>
  <si>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</si>
  <si>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</si>
  <si>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</si>
  <si>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</si>
  <si>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</si>
  <si>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</si>
  <si>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</si>
  <si>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</si>
  <si>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</si>
  <si>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</si>
  <si>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</si>
  <si>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</si>
  <si>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</si>
  <si>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</si>
  <si>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</si>
  <si>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</si>
  <si>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</si>
  <si>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</si>
  <si>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</si>
  <si>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</si>
  <si>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</si>
  <si>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</si>
  <si>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</si>
  <si>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</si>
  <si>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</si>
  <si>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</si>
  <si>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</si>
  <si>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</si>
  <si>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</si>
  <si>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</si>
  <si>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</si>
  <si>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</si>
  <si>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</si>
  <si>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</si>
  <si>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</si>
  <si>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</si>
  <si>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</si>
  <si>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</si>
  <si>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</si>
  <si>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</si>
  <si>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</si>
  <si>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</si>
  <si>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</si>
  <si>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</si>
  <si>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</si>
  <si>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</si>
  <si>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</si>
  <si>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</si>
  <si>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</si>
  <si>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</si>
  <si>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</si>
  <si>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</si>
  <si>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</si>
  <si>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</si>
  <si>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</si>
  <si>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</si>
  <si>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</si>
  <si>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</si>
  <si>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</si>
  <si>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</si>
  <si>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</si>
  <si>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</si>
  <si>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</si>
  <si>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</si>
  <si>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</si>
  <si>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</si>
  <si>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</si>
  <si>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</si>
  <si>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</si>
  <si>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</si>
  <si>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</si>
  <si>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</si>
  <si>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</si>
  <si>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</si>
  <si>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</si>
  <si>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</si>
  <si>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</si>
  <si>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</si>
  <si>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</si>
  <si>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</si>
  <si>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</si>
  <si>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</si>
  <si>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</si>
  <si>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</si>
  <si>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</si>
  <si>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</si>
  <si>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</si>
  <si>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</si>
  <si>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</si>
  <si>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</si>
  <si>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</si>
  <si>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</si>
  <si>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</si>
  <si>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</si>
  <si>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</si>
  <si>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</si>
  <si>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</si>
  <si>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</si>
  <si>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</si>
  <si>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</si>
  <si>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</si>
  <si>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</si>
  <si>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</si>
  <si>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</si>
  <si>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</si>
  <si>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</si>
  <si>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</si>
  <si>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</si>
  <si>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</si>
  <si>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</si>
  <si>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</si>
  <si>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</si>
  <si>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</si>
  <si>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</si>
  <si>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</si>
  <si>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</si>
  <si>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</si>
  <si>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</si>
  <si>
    <r>
      <rPr>
        <b/>
        <sz val="10"/>
        <color rgb="FF000000"/>
        <rFont val="Arial"/>
      </rPr>
      <t xml:space="preserve">Nota 3: </t>
    </r>
    <r>
      <rPr>
        <sz val="10"/>
        <color rgb="FF000000"/>
        <rFont val="Arial"/>
        <family val="2"/>
      </rPr>
      <t xml:space="preserve">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</si>
  <si>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5: </t>
    </r>
    <r>
      <rPr>
        <sz val="10"/>
        <color theme="1"/>
        <rFont val="Arial"/>
        <family val="2"/>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t>
    </r>
  </si>
  <si>
    <r>
      <rPr>
        <b/>
        <sz val="10"/>
        <color theme="1"/>
        <rFont val="Arial"/>
        <family val="2"/>
      </rPr>
      <t xml:space="preserve">Nota 6: </t>
    </r>
    <r>
      <rPr>
        <sz val="10"/>
        <color theme="1"/>
        <rFont val="Arial"/>
        <family val="2"/>
      </rPr>
      <t xml:space="preserve">El contratista está en la obligación de mantener los precios ofrecidos en su oferta. En ningún caso podrá cambiar o modificar los precios establecidos durante la ejecución del contrato. </t>
    </r>
  </si>
  <si>
    <t>SAMCXX-2026</t>
  </si>
  <si>
    <t>Prestación de servicio de apoyo a la gestión para la ejecución de actividades propias del Programa de diagnóstico e intervención mediante la evaluación nutricional, condición física, metabólica y cardiovascular dentro de la cultura del cuidado.</t>
  </si>
  <si>
    <t>UBICACIÓN</t>
  </si>
  <si>
    <t xml:space="preserve">Edificio José Félix de Restrepo - Alpujarra  </t>
  </si>
  <si>
    <t>Edificio EDATEL</t>
  </si>
  <si>
    <t>Edificio Horacio Montoya Gil. Tribunal Superior de Medellín</t>
  </si>
  <si>
    <t>Boulevard de Bolivar</t>
  </si>
  <si>
    <t>Edificio Álvarez Estrada (CONFIAR)</t>
  </si>
  <si>
    <t>Edificio Atlas</t>
  </si>
  <si>
    <t>Centro Especializado para Adolescentes "CESPA"</t>
  </si>
  <si>
    <t>Edificio Hurbe - Envigado</t>
  </si>
  <si>
    <t xml:space="preserve"> Edificio Álvaro Medina Ochoa - Envigado</t>
  </si>
  <si>
    <t>Carrera 43 No. 38 Sur 42. Pisos del 1 al 5</t>
  </si>
  <si>
    <t>Juzgados - Bello</t>
  </si>
  <si>
    <t>Centro Administrativo Municipal "CAMI" - Itagui</t>
  </si>
  <si>
    <t>Carrera 52  No. 51-40 / 51-68.  Pisos 1 y del 3 al 5.</t>
  </si>
  <si>
    <t>Juzgados - La Estrella</t>
  </si>
  <si>
    <t>Juzgados - Sabaneta</t>
  </si>
  <si>
    <t xml:space="preserve">Carrera 45 No. 68 sur 61. Pisos del 1 al 2. </t>
  </si>
  <si>
    <t>Edificio Emporio</t>
  </si>
  <si>
    <t>Carrera 41 # 38 Sur-43,  Piso 4°</t>
  </si>
  <si>
    <t>SUBTOTAL SERVICIO ÁREA PROTEGIDA</t>
  </si>
  <si>
    <t>APH</t>
  </si>
  <si>
    <t xml:space="preserve">Servicio de dos técnicos auxiliares de enfermería con conocimiento en atención prehospitalaria y entrenamiento básico y avanzado en reanimación cardiopulmonar y un (1) año de experiencia; quienes deberá permanecer en el Edificio José Félix de Restrepo - Palacio de Justicia y en el Edificio Horacio Montoya Gil, de lunes a viernes, de 8:00 a.m. a 6:00 p.m. </t>
  </si>
  <si>
    <t>Carrera 52 No. 42 -73. Del sótano al piso 28
Calle 14 No. 48 -32. Tres (3) torres, del sótano al piso 7
Calle 41 #52-28. Del sótano al piso 19
Calle 42 No. 48-55. Pisos del 1 al 2.</t>
  </si>
  <si>
    <t>SUBTOTAL SERVICIO TÉCNICOS AUXILIARES DE ENFERMERIA</t>
  </si>
  <si>
    <t>SERVICIO TECNICO AUXILIAR DE ENFERMERIA</t>
  </si>
  <si>
    <r>
      <rPr>
        <sz val="10"/>
        <color rgb="FF000000"/>
        <rFont val="Arial"/>
        <family val="2"/>
      </rPr>
      <t xml:space="preserve">
</t>
    </r>
    <r>
      <rPr>
        <b/>
        <sz val="10"/>
        <color rgb="FF000000"/>
        <rFont val="Arial"/>
        <family val="2"/>
      </rPr>
      <t xml:space="preserve">Nota 1: </t>
    </r>
    <r>
      <rPr>
        <sz val="10"/>
        <color rgb="FF000000"/>
        <rFont val="Arial"/>
        <family val="2"/>
      </rPr>
      <t xml:space="preserve">Los proponentes no podrán exceder el porcentaje de comisión, establecido en el ANEXO CALCULO PROMEDIO, ni el valor del presupuesto oficial establecido en el presente proceso de selección, so pena de rechazo. En todo caso la propuesta será evaluada con el valor unitario ofertado (antes de IVA). 
Es importante aclarar que el valor ofertado más impuestos haya lugar dependiendo del régimen aplicable, no podrá superar el presupuesto oficial (Precio Estimado) establecido para la contratación. 
El valor total de la Oferta en el Formato 5 – Anexo a la Oferta Económica tendrá que coincidir con el valor reportado en la Oferta de SECOP II, so pena de Rechazo.  
El Formato 5, tiene que ser remitido en Excel.     </t>
    </r>
  </si>
  <si>
    <r>
      <t xml:space="preserve">Nota 2: </t>
    </r>
    <r>
      <rPr>
        <sz val="10"/>
        <color rgb="FF000000"/>
        <rFont val="Arial"/>
        <family val="2"/>
      </rPr>
      <t xml:space="preserve"> El contrato se celebrará por el valor total de la oferta ganadora, incluido el valor del IVA y las demás contribuciones de ley. </t>
    </r>
  </si>
  <si>
    <r>
      <rPr>
        <b/>
        <sz val="10"/>
        <color theme="1"/>
        <rFont val="Arial"/>
        <family val="2"/>
      </rPr>
      <t xml:space="preserve">Nota 4: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t>
    </r>
  </si>
  <si>
    <t>TOTAL SERVICIO</t>
  </si>
  <si>
    <t>VALOR DIA</t>
  </si>
  <si>
    <t>VALOR TOTAL PLAZO DE EJECUCION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</si>
</sst>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 #,##0;\-&quot;$&quot;\ #,##0"/>
    <numFmt numFmtId="6" formatCode="&quot;$&quot;\ #,##0;[Red]\-&quot;$&quot;\ #,##0"/>
    <numFmt numFmtId="7" formatCode="&quot;$&quot;\ #,##0.00;\-&quot;$&quot;\ #,##0.00"/>
    <numFmt numFmtId="44" formatCode="_-&quot;$&quot;\ * #,##0.00_-;\-&quot;$&quot;\ * #,##0.00_-;_-&quot;$&quot;\ * &quot;-&quot;??_-;_-@_-"/>
    <numFmt numFmtId="43" formatCode="_-* #,##0.00_-;\-* #,##0.00_-;_-* &quot;-&quot;??_-;_-@_-"/>
    <numFmt numFmtId="164" formatCode="0.0000"/>
    <numFmt numFmtId="165" formatCode="_-* #,##0_-;\-* #,##0_-;_-* &quot;-&quot;??_-;_-@_-"/>
    <numFmt numFmtId="166" formatCode="_-* #,##0.0_-;\-* #,##0.0_-;_-* &quot;-&quot;??_-;_-@_-"/>
    <numFmt numFmtId="167" formatCode="0.0"/>
    <numFmt numFmtId="168" formatCode="_(&quot;$&quot;\ * #,##0_);_(&quot;$&quot;\ * \(#,##0\);_(&quot;$&quot;\ * &quot;-&quot;??_);_(@_)"/>
  </numFmts>
  <fonts count="26"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
      <b/>
      <sz val="11"/>
      <color theme="1"/>
      <name val="Calibri"/>
      <family val="2"/>
      <scheme val="minor"/>
    </font>
    <font>
      <b/>
      <sz val="11"/>
      <name val="Arial"/>
      <family val="2"/>
    </font>
    <font>
      <sz val="11"/>
      <name val="Arial"/>
      <family val="2"/>
    </font>
    <font>
      <b/>
      <sz val="11"/>
      <color theme="1"/>
      <name val="Arial"/>
      <family val="2"/>
    </font>
  </fonts>
  <fills count="11">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2CC"/>
        <bgColor rgb="FF000000"/>
      </patternFill>
    </fill>
    <fill>
      <patternFill patternType="solid">
        <fgColor theme="4" tint="0.79998168889431442"/>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22">
    <xf numFmtId="0" fontId="0" fillId="0" borderId="0" xfId="0"/>
    <xf numFmtId="164"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7"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5" fontId="12" fillId="4" borderId="1" xfId="2" applyNumberFormat="1" applyFont="1" applyFill="1" applyBorder="1" applyAlignment="1" applyProtection="1">
      <alignment horizontal="center" vertical="center"/>
    </xf>
    <xf numFmtId="166" fontId="12" fillId="4" borderId="1" xfId="2" applyNumberFormat="1" applyFont="1" applyFill="1" applyBorder="1" applyAlignment="1" applyProtection="1">
      <alignment horizontal="center" vertical="center"/>
    </xf>
    <xf numFmtId="165" fontId="10" fillId="0" borderId="1" xfId="0" applyNumberFormat="1" applyFont="1" applyBorder="1" applyAlignment="1">
      <alignment horizontal="center" vertical="center" wrapText="1"/>
    </xf>
    <xf numFmtId="165" fontId="10" fillId="0" borderId="1" xfId="2" applyNumberFormat="1"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5"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5"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5"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5"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5"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5"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5" fontId="12" fillId="0" borderId="0" xfId="0" applyNumberFormat="1" applyFont="1"/>
    <xf numFmtId="165"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67"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68"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5"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5" fontId="10" fillId="0" borderId="0" xfId="2" applyNumberFormat="1" applyFont="1" applyBorder="1" applyAlignment="1">
      <alignment horizontal="justify" vertical="center" wrapText="1"/>
    </xf>
    <xf numFmtId="0" fontId="9" fillId="0" borderId="0" xfId="0" applyFont="1" applyAlignment="1">
      <alignment vertical="center" wrapText="1"/>
    </xf>
    <xf numFmtId="165" fontId="9" fillId="0" borderId="0" xfId="2" applyNumberFormat="1" applyFont="1" applyBorder="1" applyAlignment="1">
      <alignment vertical="center"/>
    </xf>
    <xf numFmtId="0" fontId="16" fillId="0" borderId="0" xfId="0" applyFont="1" applyAlignment="1">
      <alignment horizontal="center" vertical="center"/>
    </xf>
    <xf numFmtId="165"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165" fontId="9" fillId="4" borderId="1" xfId="2" applyNumberFormat="1" applyFont="1" applyFill="1" applyBorder="1" applyAlignment="1" applyProtection="1">
      <alignment horizontal="right" vertical="center" wrapText="1"/>
      <protection hidden="1"/>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8" fillId="3" borderId="21" xfId="0" applyFont="1" applyFill="1" applyBorder="1" applyAlignment="1">
      <alignment horizontal="center" vertical="center" wrapText="1"/>
    </xf>
    <xf numFmtId="165" fontId="8" fillId="4" borderId="21" xfId="3" applyNumberFormat="1" applyFont="1" applyFill="1" applyBorder="1" applyAlignment="1" applyProtection="1">
      <alignment vertical="center" wrapText="1"/>
      <protection hidden="1"/>
    </xf>
    <xf numFmtId="0" fontId="17" fillId="0" borderId="1" xfId="0" applyFont="1" applyBorder="1" applyAlignment="1">
      <alignment horizontal="left" vertical="center"/>
    </xf>
    <xf numFmtId="0" fontId="9" fillId="0" borderId="1" xfId="0" applyFont="1" applyBorder="1" applyAlignment="1">
      <alignment horizontal="justify" vertical="center" wrapText="1"/>
    </xf>
    <xf numFmtId="0" fontId="8" fillId="3" borderId="21" xfId="0" applyFont="1" applyFill="1" applyBorder="1" applyAlignment="1">
      <alignment horizontal="center" vertical="center" wrapText="1"/>
    </xf>
    <xf numFmtId="0" fontId="9" fillId="0" borderId="0" xfId="0" applyFont="1" applyAlignment="1">
      <alignment horizontal="center"/>
    </xf>
    <xf numFmtId="0" fontId="8" fillId="0" borderId="1" xfId="0" applyFont="1" applyBorder="1" applyAlignment="1">
      <alignment horizontal="justify" vertical="center" wrapText="1"/>
    </xf>
    <xf numFmtId="0" fontId="8"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7" fontId="3" fillId="4" borderId="2" xfId="3" applyNumberFormat="1" applyFont="1" applyFill="1" applyBorder="1" applyAlignment="1" applyProtection="1">
      <alignment horizontal="right" vertical="center" wrapText="1"/>
      <protection hidden="1"/>
    </xf>
    <xf numFmtId="7"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5" fontId="3" fillId="2" borderId="2" xfId="3" applyNumberFormat="1" applyFont="1" applyFill="1" applyBorder="1" applyAlignment="1" applyProtection="1">
      <alignment horizontal="right" vertical="center" wrapText="1"/>
      <protection hidden="1"/>
    </xf>
    <xf numFmtId="5"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0" fontId="20" fillId="0" borderId="1" xfId="0" applyFont="1" applyBorder="1" applyAlignment="1">
      <alignment horizontal="justify" vertical="center" wrapText="1"/>
    </xf>
    <xf numFmtId="6" fontId="23" fillId="9" borderId="1" xfId="0" applyNumberFormat="1" applyFont="1" applyFill="1" applyBorder="1" applyAlignment="1">
      <alignment vertical="center" wrapText="1"/>
    </xf>
    <xf numFmtId="0" fontId="9" fillId="0" borderId="14" xfId="0" applyFont="1" applyBorder="1" applyAlignment="1">
      <alignment horizontal="center" vertical="center"/>
    </xf>
    <xf numFmtId="0" fontId="9" fillId="0" borderId="0" xfId="0" applyFont="1" applyBorder="1" applyAlignment="1">
      <alignment horizontal="center" vertical="center"/>
    </xf>
    <xf numFmtId="0" fontId="9" fillId="0" borderId="19" xfId="0" applyFont="1" applyBorder="1" applyAlignment="1">
      <alignment horizontal="center" vertical="center"/>
    </xf>
    <xf numFmtId="0" fontId="8" fillId="0" borderId="3" xfId="0" applyFont="1" applyBorder="1" applyAlignment="1">
      <alignment horizontal="left" vertical="center" wrapText="1"/>
    </xf>
    <xf numFmtId="0" fontId="2"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1" xfId="0" applyFont="1" applyBorder="1" applyAlignment="1">
      <alignment horizontal="center" vertical="center"/>
    </xf>
    <xf numFmtId="0" fontId="24" fillId="0" borderId="5" xfId="4"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24" fillId="0" borderId="22" xfId="4" applyNumberFormat="1"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0" borderId="21" xfId="4" applyNumberFormat="1" applyFont="1" applyFill="1" applyBorder="1" applyAlignment="1">
      <alignment horizontal="center" vertical="center" wrapText="1"/>
    </xf>
    <xf numFmtId="0" fontId="25" fillId="0" borderId="1" xfId="0" applyFont="1" applyBorder="1" applyAlignment="1">
      <alignment horizontal="center" vertical="center"/>
    </xf>
    <xf numFmtId="0" fontId="2" fillId="0" borderId="1" xfId="0" applyFont="1" applyBorder="1" applyAlignment="1">
      <alignment horizontal="justify" vertical="center" wrapText="1"/>
    </xf>
    <xf numFmtId="0" fontId="24" fillId="0" borderId="1" xfId="4" applyNumberFormat="1" applyFont="1" applyFill="1" applyBorder="1" applyAlignment="1">
      <alignment horizontal="center" vertical="center" wrapText="1"/>
    </xf>
    <xf numFmtId="0" fontId="25" fillId="0" borderId="1" xfId="0" applyFont="1" applyBorder="1" applyAlignment="1">
      <alignment horizontal="left" vertical="center" shrinkToFit="1"/>
    </xf>
    <xf numFmtId="165" fontId="23" fillId="0" borderId="1" xfId="4" applyNumberFormat="1" applyFont="1" applyFill="1" applyBorder="1" applyAlignment="1">
      <alignment vertical="center" wrapText="1"/>
    </xf>
    <xf numFmtId="0" fontId="24" fillId="0" borderId="21" xfId="4" applyNumberFormat="1" applyFont="1" applyFill="1" applyBorder="1" applyAlignment="1">
      <alignment horizontal="center" vertical="center" wrapText="1"/>
    </xf>
    <xf numFmtId="0" fontId="16" fillId="0" borderId="3" xfId="0" applyFont="1" applyBorder="1" applyAlignment="1">
      <alignment horizontal="center"/>
    </xf>
    <xf numFmtId="0" fontId="16" fillId="0" borderId="4" xfId="0" applyFont="1" applyBorder="1" applyAlignment="1">
      <alignment horizontal="center"/>
    </xf>
    <xf numFmtId="6" fontId="23" fillId="9" borderId="5" xfId="0" applyNumberFormat="1" applyFont="1" applyFill="1" applyBorder="1" applyAlignment="1">
      <alignment horizontal="center" vertical="center" wrapText="1"/>
    </xf>
    <xf numFmtId="6" fontId="23" fillId="9" borderId="22" xfId="0" applyNumberFormat="1" applyFont="1" applyFill="1" applyBorder="1" applyAlignment="1">
      <alignment horizontal="center" vertical="center" wrapText="1"/>
    </xf>
    <xf numFmtId="6" fontId="23" fillId="9" borderId="21" xfId="0" applyNumberFormat="1" applyFont="1" applyFill="1" applyBorder="1" applyAlignment="1">
      <alignment horizontal="center" vertical="center" wrapText="1"/>
    </xf>
    <xf numFmtId="165" fontId="9" fillId="4" borderId="5" xfId="2" applyNumberFormat="1" applyFont="1" applyFill="1" applyBorder="1" applyAlignment="1" applyProtection="1">
      <alignment horizontal="center" vertical="center" wrapText="1"/>
      <protection hidden="1"/>
    </xf>
    <xf numFmtId="165" fontId="9" fillId="4" borderId="22" xfId="2" applyNumberFormat="1" applyFont="1" applyFill="1" applyBorder="1" applyAlignment="1" applyProtection="1">
      <alignment horizontal="center" vertical="center" wrapText="1"/>
      <protection hidden="1"/>
    </xf>
    <xf numFmtId="165" fontId="9" fillId="4" borderId="21" xfId="2" applyNumberFormat="1" applyFont="1" applyFill="1" applyBorder="1" applyAlignment="1" applyProtection="1">
      <alignment horizontal="center" vertical="center" wrapText="1"/>
      <protection hidden="1"/>
    </xf>
    <xf numFmtId="165" fontId="16" fillId="4" borderId="1" xfId="2" applyNumberFormat="1" applyFont="1" applyFill="1" applyBorder="1" applyAlignment="1" applyProtection="1">
      <alignment horizontal="right" vertical="center" wrapText="1"/>
      <protection hidden="1"/>
    </xf>
    <xf numFmtId="6" fontId="23" fillId="10" borderId="1" xfId="0" applyNumberFormat="1" applyFont="1" applyFill="1" applyBorder="1" applyAlignment="1">
      <alignment vertical="center" wrapText="1"/>
    </xf>
    <xf numFmtId="0" fontId="8" fillId="3" borderId="1" xfId="0" applyFont="1" applyFill="1" applyBorder="1" applyAlignment="1">
      <alignment horizontal="center" vertical="center" wrapText="1"/>
    </xf>
    <xf numFmtId="165" fontId="8" fillId="4" borderId="1" xfId="3" applyNumberFormat="1" applyFont="1" applyFill="1" applyBorder="1" applyAlignment="1" applyProtection="1">
      <alignment vertical="center" wrapText="1"/>
      <protection hidden="1"/>
    </xf>
    <xf numFmtId="9" fontId="8" fillId="3" borderId="1" xfId="0" applyNumberFormat="1"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165" fontId="22" fillId="4" borderId="2" xfId="4" applyNumberFormat="1" applyFont="1" applyFill="1" applyBorder="1" applyAlignment="1">
      <alignment horizontal="left" vertical="center" wrapText="1"/>
    </xf>
    <xf numFmtId="165" fontId="22" fillId="4" borderId="3" xfId="4" applyNumberFormat="1" applyFont="1" applyFill="1" applyBorder="1" applyAlignment="1">
      <alignment horizontal="left" vertical="center" wrapText="1"/>
    </xf>
    <xf numFmtId="165" fontId="22" fillId="4" borderId="4" xfId="4" applyNumberFormat="1" applyFont="1" applyFill="1" applyBorder="1" applyAlignment="1">
      <alignment horizontal="left" vertical="center" wrapText="1"/>
    </xf>
  </cellXfs>
  <cellStyles count="5">
    <cellStyle name="Millares" xfId="2" builtinId="3"/>
    <cellStyle name="Moneda" xfId="4" builtinId="4"/>
    <cellStyle name="Moneda 2" xfId="3" xr:uid="{00000000-0005-0000-0000-000001000000}"/>
    <cellStyle name="Normal" xfId="0" builtinId="0"/>
    <cellStyle name="Porcentaje" xfId="1" builtinId="5"/>
  </cellStyles>
  <dxfs count="82">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numFmt numFmtId="168"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outline="0">
        <left style="thin">
          <color indexed="64"/>
        </left>
      </border>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numFmt numFmtId="14" formatCode="0.00%"/>
      <border outline="0">
        <left style="thin">
          <color indexed="64"/>
        </left>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39</xdr:row>
      <xdr:rowOff>0</xdr:rowOff>
    </xdr:from>
    <xdr:to>
      <xdr:col>5</xdr:col>
      <xdr:colOff>304800</xdr:colOff>
      <xdr:row>40</xdr:row>
      <xdr:rowOff>156630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1427692</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7</xdr:col>
      <xdr:colOff>116417</xdr:colOff>
      <xdr:row>10</xdr:row>
      <xdr:rowOff>127000</xdr:rowOff>
    </xdr:from>
    <xdr:to>
      <xdr:col>8</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7</xdr:col>
      <xdr:colOff>110067</xdr:colOff>
      <xdr:row>11</xdr:row>
      <xdr:rowOff>141817</xdr:rowOff>
    </xdr:from>
    <xdr:to>
      <xdr:col>8</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5</xdr:col>
      <xdr:colOff>0</xdr:colOff>
      <xdr:row>34</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798"/>
    <xdr:sp macro="" textlink="">
      <xdr:nvSpPr>
        <xdr:cNvPr id="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9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798"/>
    <xdr:sp macro="" textlink="">
      <xdr:nvSpPr>
        <xdr:cNvPr id="10"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A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123825" cy="291353"/>
    <xdr:sp macro="" textlink="">
      <xdr:nvSpPr>
        <xdr:cNvPr id="2" name="Text Box 3118">
          <a:extLst>
            <a:ext uri="{FF2B5EF4-FFF2-40B4-BE49-F238E27FC236}">
              <a16:creationId xmlns:a16="http://schemas.microsoft.com/office/drawing/2014/main" id="{4CDA06F2-FF65-4EAB-9B8D-306B43741CD5}"/>
            </a:ext>
          </a:extLst>
        </xdr:cNvPr>
        <xdr:cNvSpPr txBox="1">
          <a:spLocks noChangeArrowheads="1"/>
        </xdr:cNvSpPr>
      </xdr:nvSpPr>
      <xdr:spPr bwMode="auto">
        <a:xfrm>
          <a:off x="3733800" y="3152775"/>
          <a:ext cx="123825" cy="291353"/>
        </a:xfrm>
        <a:prstGeom prst="rect">
          <a:avLst/>
        </a:prstGeom>
        <a:noFill/>
        <a:ln w="9525">
          <a:noFill/>
          <a:miter lim="800000"/>
          <a:headEnd/>
          <a:tailEnd/>
        </a:ln>
      </xdr:spPr>
    </xdr:sp>
    <xdr:clientData/>
  </xdr:oneCellAnchor>
  <xdr:oneCellAnchor>
    <xdr:from>
      <xdr:col>2</xdr:col>
      <xdr:colOff>0</xdr:colOff>
      <xdr:row>24</xdr:row>
      <xdr:rowOff>0</xdr:rowOff>
    </xdr:from>
    <xdr:ext cx="123825" cy="291353"/>
    <xdr:sp macro="" textlink="">
      <xdr:nvSpPr>
        <xdr:cNvPr id="5" name="Text Box 3118">
          <a:extLst>
            <a:ext uri="{FF2B5EF4-FFF2-40B4-BE49-F238E27FC236}">
              <a16:creationId xmlns:a16="http://schemas.microsoft.com/office/drawing/2014/main" id="{1E8F6BD7-976D-4763-8C25-C613B2D9E51C}"/>
            </a:ext>
          </a:extLst>
        </xdr:cNvPr>
        <xdr:cNvSpPr txBox="1">
          <a:spLocks noChangeArrowheads="1"/>
        </xdr:cNvSpPr>
      </xdr:nvSpPr>
      <xdr:spPr bwMode="auto">
        <a:xfrm>
          <a:off x="3733800" y="315277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11" name="Text Box 3118">
          <a:extLst>
            <a:ext uri="{FF2B5EF4-FFF2-40B4-BE49-F238E27FC236}">
              <a16:creationId xmlns:a16="http://schemas.microsoft.com/office/drawing/2014/main" id="{8CB3A7F3-7294-4B5F-94E3-AABD42FD3C24}"/>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12" name="Text Box 3118">
          <a:extLst>
            <a:ext uri="{FF2B5EF4-FFF2-40B4-BE49-F238E27FC236}">
              <a16:creationId xmlns:a16="http://schemas.microsoft.com/office/drawing/2014/main" id="{9CD4A7E4-B564-4BA8-A9CE-71D885DF0AF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13" name="Text Box 3118">
          <a:extLst>
            <a:ext uri="{FF2B5EF4-FFF2-40B4-BE49-F238E27FC236}">
              <a16:creationId xmlns:a16="http://schemas.microsoft.com/office/drawing/2014/main" id="{C7745A25-0930-4429-A072-906AD2569578}"/>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14" name="Text Box 3118">
          <a:extLst>
            <a:ext uri="{FF2B5EF4-FFF2-40B4-BE49-F238E27FC236}">
              <a16:creationId xmlns:a16="http://schemas.microsoft.com/office/drawing/2014/main" id="{9E3A33FE-DD10-4483-A42C-435181D90F4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15" name="Text Box 3118">
          <a:extLst>
            <a:ext uri="{FF2B5EF4-FFF2-40B4-BE49-F238E27FC236}">
              <a16:creationId xmlns:a16="http://schemas.microsoft.com/office/drawing/2014/main" id="{7FB50F99-758D-4ACE-8BED-C5D02C45BDCF}"/>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16" name="Text Box 3118">
          <a:extLst>
            <a:ext uri="{FF2B5EF4-FFF2-40B4-BE49-F238E27FC236}">
              <a16:creationId xmlns:a16="http://schemas.microsoft.com/office/drawing/2014/main" id="{241C862A-D788-47BC-9A67-0F6E413A348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17" name="Text Box 3118">
          <a:extLst>
            <a:ext uri="{FF2B5EF4-FFF2-40B4-BE49-F238E27FC236}">
              <a16:creationId xmlns:a16="http://schemas.microsoft.com/office/drawing/2014/main" id="{53946B70-24CC-450C-B62F-2226F48A51A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18" name="Text Box 3118">
          <a:extLst>
            <a:ext uri="{FF2B5EF4-FFF2-40B4-BE49-F238E27FC236}">
              <a16:creationId xmlns:a16="http://schemas.microsoft.com/office/drawing/2014/main" id="{D249FFC0-54BA-457D-B741-DA7931F3C9D2}"/>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19" name="Text Box 3118">
          <a:extLst>
            <a:ext uri="{FF2B5EF4-FFF2-40B4-BE49-F238E27FC236}">
              <a16:creationId xmlns:a16="http://schemas.microsoft.com/office/drawing/2014/main" id="{B3D5EA2E-ED8C-4458-BDA6-307F5314437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 name="Text Box 3118">
          <a:extLst>
            <a:ext uri="{FF2B5EF4-FFF2-40B4-BE49-F238E27FC236}">
              <a16:creationId xmlns:a16="http://schemas.microsoft.com/office/drawing/2014/main" id="{3239E33E-66DA-42FA-97F0-371E0816F951}"/>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 name="Text Box 3118">
          <a:extLst>
            <a:ext uri="{FF2B5EF4-FFF2-40B4-BE49-F238E27FC236}">
              <a16:creationId xmlns:a16="http://schemas.microsoft.com/office/drawing/2014/main" id="{3767D2A2-196C-4AAA-908D-69C7B4A1A7C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2" name="Text Box 3118">
          <a:extLst>
            <a:ext uri="{FF2B5EF4-FFF2-40B4-BE49-F238E27FC236}">
              <a16:creationId xmlns:a16="http://schemas.microsoft.com/office/drawing/2014/main" id="{FA031923-74A0-4A8D-B37F-FE3B337DF5F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3" name="Text Box 3118">
          <a:extLst>
            <a:ext uri="{FF2B5EF4-FFF2-40B4-BE49-F238E27FC236}">
              <a16:creationId xmlns:a16="http://schemas.microsoft.com/office/drawing/2014/main" id="{A735F5B5-91BB-4E19-A5E5-B1F196327BFD}"/>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4" name="Text Box 3118">
          <a:extLst>
            <a:ext uri="{FF2B5EF4-FFF2-40B4-BE49-F238E27FC236}">
              <a16:creationId xmlns:a16="http://schemas.microsoft.com/office/drawing/2014/main" id="{E7D41C8A-B973-46CD-B489-B527D7A7C7B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5" name="Text Box 3118">
          <a:extLst>
            <a:ext uri="{FF2B5EF4-FFF2-40B4-BE49-F238E27FC236}">
              <a16:creationId xmlns:a16="http://schemas.microsoft.com/office/drawing/2014/main" id="{8784D748-C937-4B75-B83C-38E79124E4AE}"/>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6" name="Text Box 3118">
          <a:extLst>
            <a:ext uri="{FF2B5EF4-FFF2-40B4-BE49-F238E27FC236}">
              <a16:creationId xmlns:a16="http://schemas.microsoft.com/office/drawing/2014/main" id="{B12DFCA8-BD19-4FD6-B305-072BC51FCD0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7" name="Text Box 3118">
          <a:extLst>
            <a:ext uri="{FF2B5EF4-FFF2-40B4-BE49-F238E27FC236}">
              <a16:creationId xmlns:a16="http://schemas.microsoft.com/office/drawing/2014/main" id="{4004F588-A478-48E4-AE23-A09430B9164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8" name="Text Box 3118">
          <a:extLst>
            <a:ext uri="{FF2B5EF4-FFF2-40B4-BE49-F238E27FC236}">
              <a16:creationId xmlns:a16="http://schemas.microsoft.com/office/drawing/2014/main" id="{8F97F550-130A-4CB2-AACA-D97881545CAD}"/>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9" name="Text Box 3118">
          <a:extLst>
            <a:ext uri="{FF2B5EF4-FFF2-40B4-BE49-F238E27FC236}">
              <a16:creationId xmlns:a16="http://schemas.microsoft.com/office/drawing/2014/main" id="{E1669A70-A882-41FC-AC5F-EF8488D6519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30" name="Text Box 3118">
          <a:extLst>
            <a:ext uri="{FF2B5EF4-FFF2-40B4-BE49-F238E27FC236}">
              <a16:creationId xmlns:a16="http://schemas.microsoft.com/office/drawing/2014/main" id="{AB0266FD-6D02-4180-AF34-F59243F4374F}"/>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31" name="Text Box 3118">
          <a:extLst>
            <a:ext uri="{FF2B5EF4-FFF2-40B4-BE49-F238E27FC236}">
              <a16:creationId xmlns:a16="http://schemas.microsoft.com/office/drawing/2014/main" id="{05686933-EF7F-4C6C-9B5F-73E02AF1C72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32" name="Text Box 3118">
          <a:extLst>
            <a:ext uri="{FF2B5EF4-FFF2-40B4-BE49-F238E27FC236}">
              <a16:creationId xmlns:a16="http://schemas.microsoft.com/office/drawing/2014/main" id="{62540644-8CCF-4B2F-A1F3-9A22D7A726EF}"/>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33" name="Text Box 3118">
          <a:extLst>
            <a:ext uri="{FF2B5EF4-FFF2-40B4-BE49-F238E27FC236}">
              <a16:creationId xmlns:a16="http://schemas.microsoft.com/office/drawing/2014/main" id="{5EA1EC4C-48ED-4F1E-A1D6-6F11691A81C5}"/>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34" name="Text Box 3118">
          <a:extLst>
            <a:ext uri="{FF2B5EF4-FFF2-40B4-BE49-F238E27FC236}">
              <a16:creationId xmlns:a16="http://schemas.microsoft.com/office/drawing/2014/main" id="{41F8B4BF-59D6-48BC-9BDB-C08A1328A21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23</xdr:row>
      <xdr:rowOff>0</xdr:rowOff>
    </xdr:from>
    <xdr:ext cx="123825" cy="291353"/>
    <xdr:sp macro="" textlink="">
      <xdr:nvSpPr>
        <xdr:cNvPr id="35" name="Text Box 3118">
          <a:extLst>
            <a:ext uri="{FF2B5EF4-FFF2-40B4-BE49-F238E27FC236}">
              <a16:creationId xmlns:a16="http://schemas.microsoft.com/office/drawing/2014/main" id="{A8F73982-8B95-4D31-92CA-D2517A615948}"/>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23</xdr:row>
      <xdr:rowOff>0</xdr:rowOff>
    </xdr:from>
    <xdr:ext cx="123825" cy="291353"/>
    <xdr:sp macro="" textlink="">
      <xdr:nvSpPr>
        <xdr:cNvPr id="36" name="Text Box 3118">
          <a:extLst>
            <a:ext uri="{FF2B5EF4-FFF2-40B4-BE49-F238E27FC236}">
              <a16:creationId xmlns:a16="http://schemas.microsoft.com/office/drawing/2014/main" id="{55E1EAB0-02EF-418C-A391-3FA55659A466}"/>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37" name="Text Box 3118">
          <a:extLst>
            <a:ext uri="{FF2B5EF4-FFF2-40B4-BE49-F238E27FC236}">
              <a16:creationId xmlns:a16="http://schemas.microsoft.com/office/drawing/2014/main" id="{93CDD942-63D9-4B90-9AE5-C96B6512E26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38" name="Text Box 3118">
          <a:extLst>
            <a:ext uri="{FF2B5EF4-FFF2-40B4-BE49-F238E27FC236}">
              <a16:creationId xmlns:a16="http://schemas.microsoft.com/office/drawing/2014/main" id="{9395ED40-5B67-4595-8D0D-57FEA62773A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39" name="Text Box 3118">
          <a:extLst>
            <a:ext uri="{FF2B5EF4-FFF2-40B4-BE49-F238E27FC236}">
              <a16:creationId xmlns:a16="http://schemas.microsoft.com/office/drawing/2014/main" id="{D7BFA7A6-2BDB-4382-8041-C0D0E635BFD5}"/>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0" name="Text Box 3118">
          <a:extLst>
            <a:ext uri="{FF2B5EF4-FFF2-40B4-BE49-F238E27FC236}">
              <a16:creationId xmlns:a16="http://schemas.microsoft.com/office/drawing/2014/main" id="{AB95095F-42AB-4161-B51B-4229C89C2A81}"/>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41" name="Text Box 3118">
          <a:extLst>
            <a:ext uri="{FF2B5EF4-FFF2-40B4-BE49-F238E27FC236}">
              <a16:creationId xmlns:a16="http://schemas.microsoft.com/office/drawing/2014/main" id="{DDDF47EC-EEE4-42A2-9F50-8F45BC6E93EB}"/>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42" name="Text Box 3118">
          <a:extLst>
            <a:ext uri="{FF2B5EF4-FFF2-40B4-BE49-F238E27FC236}">
              <a16:creationId xmlns:a16="http://schemas.microsoft.com/office/drawing/2014/main" id="{FB015A6A-039A-467F-95BD-B812DEA19C2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3" name="Text Box 3118">
          <a:extLst>
            <a:ext uri="{FF2B5EF4-FFF2-40B4-BE49-F238E27FC236}">
              <a16:creationId xmlns:a16="http://schemas.microsoft.com/office/drawing/2014/main" id="{A5CC2734-58E1-45B9-B14A-5224CCEAE57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4" name="Text Box 3118">
          <a:extLst>
            <a:ext uri="{FF2B5EF4-FFF2-40B4-BE49-F238E27FC236}">
              <a16:creationId xmlns:a16="http://schemas.microsoft.com/office/drawing/2014/main" id="{93A73C76-527A-48B6-A018-06FE659A011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45" name="Text Box 3118">
          <a:extLst>
            <a:ext uri="{FF2B5EF4-FFF2-40B4-BE49-F238E27FC236}">
              <a16:creationId xmlns:a16="http://schemas.microsoft.com/office/drawing/2014/main" id="{1DA3E2DD-34E1-4C1F-9DA6-DF2EE9719DE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46" name="Text Box 3118">
          <a:extLst>
            <a:ext uri="{FF2B5EF4-FFF2-40B4-BE49-F238E27FC236}">
              <a16:creationId xmlns:a16="http://schemas.microsoft.com/office/drawing/2014/main" id="{D4C88861-BEB4-4160-B498-CE1139AF3D0F}"/>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7" name="Text Box 3118">
          <a:extLst>
            <a:ext uri="{FF2B5EF4-FFF2-40B4-BE49-F238E27FC236}">
              <a16:creationId xmlns:a16="http://schemas.microsoft.com/office/drawing/2014/main" id="{CC6C7CA9-D8F7-472C-87DC-F6AE49C304D0}"/>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8" name="Text Box 3118">
          <a:extLst>
            <a:ext uri="{FF2B5EF4-FFF2-40B4-BE49-F238E27FC236}">
              <a16:creationId xmlns:a16="http://schemas.microsoft.com/office/drawing/2014/main" id="{DC642C9F-4799-4CD8-9E67-B4554494326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49" name="Text Box 3118">
          <a:extLst>
            <a:ext uri="{FF2B5EF4-FFF2-40B4-BE49-F238E27FC236}">
              <a16:creationId xmlns:a16="http://schemas.microsoft.com/office/drawing/2014/main" id="{EBA69D4F-D4FC-4580-B050-5FB8377659A5}"/>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50" name="Text Box 3118">
          <a:extLst>
            <a:ext uri="{FF2B5EF4-FFF2-40B4-BE49-F238E27FC236}">
              <a16:creationId xmlns:a16="http://schemas.microsoft.com/office/drawing/2014/main" id="{9BB44F7A-9AE3-4539-B311-F30A87B5A1CF}"/>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1" name="Text Box 3118">
          <a:extLst>
            <a:ext uri="{FF2B5EF4-FFF2-40B4-BE49-F238E27FC236}">
              <a16:creationId xmlns:a16="http://schemas.microsoft.com/office/drawing/2014/main" id="{B6C7765E-6AD0-46D8-825E-4608168C5C6A}"/>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2" name="Text Box 3118">
          <a:extLst>
            <a:ext uri="{FF2B5EF4-FFF2-40B4-BE49-F238E27FC236}">
              <a16:creationId xmlns:a16="http://schemas.microsoft.com/office/drawing/2014/main" id="{7DC0FF0A-5045-4B9B-B1FF-F341D5DB635B}"/>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53" name="Text Box 3118">
          <a:extLst>
            <a:ext uri="{FF2B5EF4-FFF2-40B4-BE49-F238E27FC236}">
              <a16:creationId xmlns:a16="http://schemas.microsoft.com/office/drawing/2014/main" id="{19979539-97BB-4846-9517-63DB8F1D0610}"/>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54" name="Text Box 3118">
          <a:extLst>
            <a:ext uri="{FF2B5EF4-FFF2-40B4-BE49-F238E27FC236}">
              <a16:creationId xmlns:a16="http://schemas.microsoft.com/office/drawing/2014/main" id="{B69014D7-5FEE-4F9C-9BA0-8A62BA6AF681}"/>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5" name="Text Box 3118">
          <a:extLst>
            <a:ext uri="{FF2B5EF4-FFF2-40B4-BE49-F238E27FC236}">
              <a16:creationId xmlns:a16="http://schemas.microsoft.com/office/drawing/2014/main" id="{8FE89CA4-238D-4AA8-898C-3B52AE08412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6" name="Text Box 3118">
          <a:extLst>
            <a:ext uri="{FF2B5EF4-FFF2-40B4-BE49-F238E27FC236}">
              <a16:creationId xmlns:a16="http://schemas.microsoft.com/office/drawing/2014/main" id="{E5C6C82F-480E-4201-98F8-065CF9D53E2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57" name="Text Box 3118">
          <a:extLst>
            <a:ext uri="{FF2B5EF4-FFF2-40B4-BE49-F238E27FC236}">
              <a16:creationId xmlns:a16="http://schemas.microsoft.com/office/drawing/2014/main" id="{F73AFB22-5796-49B6-8B5F-D5715C4BDECC}"/>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58" name="Text Box 3118">
          <a:extLst>
            <a:ext uri="{FF2B5EF4-FFF2-40B4-BE49-F238E27FC236}">
              <a16:creationId xmlns:a16="http://schemas.microsoft.com/office/drawing/2014/main" id="{B3BC61A2-E4F7-4FD4-81C6-8E282AB656ED}"/>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9" name="Text Box 3118">
          <a:extLst>
            <a:ext uri="{FF2B5EF4-FFF2-40B4-BE49-F238E27FC236}">
              <a16:creationId xmlns:a16="http://schemas.microsoft.com/office/drawing/2014/main" id="{AD0C38F9-A7C1-4436-B66D-D031C1509D4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60" name="Text Box 3118">
          <a:extLst>
            <a:ext uri="{FF2B5EF4-FFF2-40B4-BE49-F238E27FC236}">
              <a16:creationId xmlns:a16="http://schemas.microsoft.com/office/drawing/2014/main" id="{A00FE8DB-5C41-4E39-A8B1-8D7B297D6155}"/>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23</xdr:row>
      <xdr:rowOff>0</xdr:rowOff>
    </xdr:from>
    <xdr:ext cx="123825" cy="291353"/>
    <xdr:sp macro="" textlink="">
      <xdr:nvSpPr>
        <xdr:cNvPr id="61" name="Text Box 3118">
          <a:extLst>
            <a:ext uri="{FF2B5EF4-FFF2-40B4-BE49-F238E27FC236}">
              <a16:creationId xmlns:a16="http://schemas.microsoft.com/office/drawing/2014/main" id="{E514AC8E-198E-4241-9B38-7EC7EBEE29AB}"/>
            </a:ext>
            <a:ext uri="{147F2762-F138-4A5C-976F-8EAC2B608ADB}">
              <a16:predDERef xmlns:a16="http://schemas.microsoft.com/office/drawing/2014/main" pred="{EABF92A4-DC6C-4E05-BCEF-6A81793174EE}"/>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23</xdr:row>
      <xdr:rowOff>0</xdr:rowOff>
    </xdr:from>
    <xdr:ext cx="123825" cy="291353"/>
    <xdr:sp macro="" textlink="">
      <xdr:nvSpPr>
        <xdr:cNvPr id="62" name="Text Box 3118">
          <a:extLst>
            <a:ext uri="{FF2B5EF4-FFF2-40B4-BE49-F238E27FC236}">
              <a16:creationId xmlns:a16="http://schemas.microsoft.com/office/drawing/2014/main" id="{661A9C19-6A4B-4976-8A98-63D68919FF75}"/>
            </a:ext>
            <a:ext uri="{147F2762-F138-4A5C-976F-8EAC2B608ADB}">
              <a16:predDERef xmlns:a16="http://schemas.microsoft.com/office/drawing/2014/main" pred="{C79D31A3-676E-4DB0-B385-2A806597F57E}"/>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63" name="Text Box 3118">
          <a:extLst>
            <a:ext uri="{FF2B5EF4-FFF2-40B4-BE49-F238E27FC236}">
              <a16:creationId xmlns:a16="http://schemas.microsoft.com/office/drawing/2014/main" id="{931869DF-7FC2-44FB-929C-039921415959}"/>
            </a:ext>
            <a:ext uri="{147F2762-F138-4A5C-976F-8EAC2B608ADB}">
              <a16:predDERef xmlns:a16="http://schemas.microsoft.com/office/drawing/2014/main" pred="{2B52B3D8-C4D1-43A5-B88B-68A51827DF26}"/>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48" name="Text Box 3118">
          <a:extLst>
            <a:ext uri="{FF2B5EF4-FFF2-40B4-BE49-F238E27FC236}">
              <a16:creationId xmlns:a16="http://schemas.microsoft.com/office/drawing/2014/main" id="{7C5DF97C-B317-47A9-A396-1A8119A77F4A}"/>
            </a:ext>
            <a:ext uri="{147F2762-F138-4A5C-976F-8EAC2B608ADB}">
              <a16:predDERef xmlns:a16="http://schemas.microsoft.com/office/drawing/2014/main" pred="{2D493E9F-D704-4DBA-9E1A-9B583E863F60}"/>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0" name="Text Box 3118">
          <a:extLst>
            <a:ext uri="{FF2B5EF4-FFF2-40B4-BE49-F238E27FC236}">
              <a16:creationId xmlns:a16="http://schemas.microsoft.com/office/drawing/2014/main" id="{2181354F-3B78-4C9E-BF79-E2CACB278454}"/>
            </a:ext>
            <a:ext uri="{147F2762-F138-4A5C-976F-8EAC2B608ADB}">
              <a16:predDERef xmlns:a16="http://schemas.microsoft.com/office/drawing/2014/main" pred="{6951BCAB-D07F-4A52-B2CC-81B86F6203F7}"/>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1" name="Text Box 3118">
          <a:extLst>
            <a:ext uri="{FF2B5EF4-FFF2-40B4-BE49-F238E27FC236}">
              <a16:creationId xmlns:a16="http://schemas.microsoft.com/office/drawing/2014/main" id="{39400944-34B0-41FC-BB8F-599296C8F10D}"/>
            </a:ext>
            <a:ext uri="{147F2762-F138-4A5C-976F-8EAC2B608ADB}">
              <a16:predDERef xmlns:a16="http://schemas.microsoft.com/office/drawing/2014/main" pred="{51F983F3-62D4-43E5-8676-2B921741687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52" name="Text Box 3118">
          <a:extLst>
            <a:ext uri="{FF2B5EF4-FFF2-40B4-BE49-F238E27FC236}">
              <a16:creationId xmlns:a16="http://schemas.microsoft.com/office/drawing/2014/main" id="{B9812D07-F308-4064-B493-0FC66EC59088}"/>
            </a:ext>
            <a:ext uri="{147F2762-F138-4A5C-976F-8EAC2B608ADB}">
              <a16:predDERef xmlns:a16="http://schemas.microsoft.com/office/drawing/2014/main" pred="{6D0A0631-C947-4361-BC83-C0C06B3CE1E6}"/>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53" name="Text Box 3118">
          <a:extLst>
            <a:ext uri="{FF2B5EF4-FFF2-40B4-BE49-F238E27FC236}">
              <a16:creationId xmlns:a16="http://schemas.microsoft.com/office/drawing/2014/main" id="{F62CCEC6-036B-4C85-88DD-4CC4E96E12B6}"/>
            </a:ext>
            <a:ext uri="{147F2762-F138-4A5C-976F-8EAC2B608ADB}">
              <a16:predDERef xmlns:a16="http://schemas.microsoft.com/office/drawing/2014/main" pred="{664F292F-F732-4174-A350-1DFEFCB39DB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4" name="Text Box 3118">
          <a:extLst>
            <a:ext uri="{FF2B5EF4-FFF2-40B4-BE49-F238E27FC236}">
              <a16:creationId xmlns:a16="http://schemas.microsoft.com/office/drawing/2014/main" id="{6E63FCCF-671A-410B-B858-E56D4BAB75AF}"/>
            </a:ext>
            <a:ext uri="{147F2762-F138-4A5C-976F-8EAC2B608ADB}">
              <a16:predDERef xmlns:a16="http://schemas.microsoft.com/office/drawing/2014/main" pred="{A87C0A7F-DEC8-4C4A-962C-29E7B13E1F5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5" name="Text Box 3118">
          <a:extLst>
            <a:ext uri="{FF2B5EF4-FFF2-40B4-BE49-F238E27FC236}">
              <a16:creationId xmlns:a16="http://schemas.microsoft.com/office/drawing/2014/main" id="{588A8DD9-CD26-47FF-9379-0065980A10B9}"/>
            </a:ext>
            <a:ext uri="{147F2762-F138-4A5C-976F-8EAC2B608ADB}">
              <a16:predDERef xmlns:a16="http://schemas.microsoft.com/office/drawing/2014/main" pred="{0DCCB4A7-2162-4742-9F0B-A2A57AD6DE00}"/>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56" name="Text Box 3118">
          <a:extLst>
            <a:ext uri="{FF2B5EF4-FFF2-40B4-BE49-F238E27FC236}">
              <a16:creationId xmlns:a16="http://schemas.microsoft.com/office/drawing/2014/main" id="{55DB3621-14FA-460A-B635-0DAA8196A861}"/>
            </a:ext>
            <a:ext uri="{147F2762-F138-4A5C-976F-8EAC2B608ADB}">
              <a16:predDERef xmlns:a16="http://schemas.microsoft.com/office/drawing/2014/main" pred="{406C29D6-0DF6-49C8-9AA1-C3222FB22BBA}"/>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57" name="Text Box 3118">
          <a:extLst>
            <a:ext uri="{FF2B5EF4-FFF2-40B4-BE49-F238E27FC236}">
              <a16:creationId xmlns:a16="http://schemas.microsoft.com/office/drawing/2014/main" id="{F39CF932-F382-4CD1-B9BB-F3E01BC3F9AB}"/>
            </a:ext>
            <a:ext uri="{147F2762-F138-4A5C-976F-8EAC2B608ADB}">
              <a16:predDERef xmlns:a16="http://schemas.microsoft.com/office/drawing/2014/main" pred="{40CA9A4D-3E30-4C69-8429-A9158F5FA86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8" name="Text Box 3118">
          <a:extLst>
            <a:ext uri="{FF2B5EF4-FFF2-40B4-BE49-F238E27FC236}">
              <a16:creationId xmlns:a16="http://schemas.microsoft.com/office/drawing/2014/main" id="{C098300B-EDE9-43CA-8BAD-F3E4EC93CE6C}"/>
            </a:ext>
            <a:ext uri="{147F2762-F138-4A5C-976F-8EAC2B608ADB}">
              <a16:predDERef xmlns:a16="http://schemas.microsoft.com/office/drawing/2014/main" pred="{162708E6-7567-4407-9853-0F6E9D710D5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9" name="Text Box 3118">
          <a:extLst>
            <a:ext uri="{FF2B5EF4-FFF2-40B4-BE49-F238E27FC236}">
              <a16:creationId xmlns:a16="http://schemas.microsoft.com/office/drawing/2014/main" id="{28BCB179-5A9C-493B-BB24-B33FDAF929FA}"/>
            </a:ext>
            <a:ext uri="{147F2762-F138-4A5C-976F-8EAC2B608ADB}">
              <a16:predDERef xmlns:a16="http://schemas.microsoft.com/office/drawing/2014/main" pred="{21BF1F45-CE37-4913-AB80-2826F2952DF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60" name="Text Box 3118">
          <a:extLst>
            <a:ext uri="{FF2B5EF4-FFF2-40B4-BE49-F238E27FC236}">
              <a16:creationId xmlns:a16="http://schemas.microsoft.com/office/drawing/2014/main" id="{27EA18F8-96C8-40E4-9171-1730C401901C}"/>
            </a:ext>
            <a:ext uri="{147F2762-F138-4A5C-976F-8EAC2B608ADB}">
              <a16:predDERef xmlns:a16="http://schemas.microsoft.com/office/drawing/2014/main" pred="{F24C6EFA-5FA5-460C-A8C1-1D805F9CF35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61" name="Text Box 3118">
          <a:extLst>
            <a:ext uri="{FF2B5EF4-FFF2-40B4-BE49-F238E27FC236}">
              <a16:creationId xmlns:a16="http://schemas.microsoft.com/office/drawing/2014/main" id="{BBFC54CE-4358-451A-96E7-C52B5ED6D5F0}"/>
            </a:ext>
            <a:ext uri="{147F2762-F138-4A5C-976F-8EAC2B608ADB}">
              <a16:predDERef xmlns:a16="http://schemas.microsoft.com/office/drawing/2014/main" pred="{0B6A2584-8365-4EBF-B247-38AF32F9BA7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62" name="Text Box 3118">
          <a:extLst>
            <a:ext uri="{FF2B5EF4-FFF2-40B4-BE49-F238E27FC236}">
              <a16:creationId xmlns:a16="http://schemas.microsoft.com/office/drawing/2014/main" id="{6751D150-F960-4776-9CCD-AF8A1499F03B}"/>
            </a:ext>
            <a:ext uri="{147F2762-F138-4A5C-976F-8EAC2B608ADB}">
              <a16:predDERef xmlns:a16="http://schemas.microsoft.com/office/drawing/2014/main" pred="{77704B6C-2953-49FF-88D3-4BCC5D088FB8}"/>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63" name="Text Box 3118">
          <a:extLst>
            <a:ext uri="{FF2B5EF4-FFF2-40B4-BE49-F238E27FC236}">
              <a16:creationId xmlns:a16="http://schemas.microsoft.com/office/drawing/2014/main" id="{FB2D49CB-7149-4BE3-BDE1-2403BE6B2F06}"/>
            </a:ext>
            <a:ext uri="{147F2762-F138-4A5C-976F-8EAC2B608ADB}">
              <a16:predDERef xmlns:a16="http://schemas.microsoft.com/office/drawing/2014/main" pred="{46E8ACFF-10EA-48CF-8593-2CF6F626641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64" name="Text Box 3118">
          <a:extLst>
            <a:ext uri="{FF2B5EF4-FFF2-40B4-BE49-F238E27FC236}">
              <a16:creationId xmlns:a16="http://schemas.microsoft.com/office/drawing/2014/main" id="{EC2872AC-F9F7-4514-B1DC-AD5FF6AF7D9E}"/>
            </a:ext>
            <a:ext uri="{147F2762-F138-4A5C-976F-8EAC2B608ADB}">
              <a16:predDERef xmlns:a16="http://schemas.microsoft.com/office/drawing/2014/main" pred="{83721183-ED79-4F61-9017-17C8EDE66E5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65" name="Text Box 3118">
          <a:extLst>
            <a:ext uri="{FF2B5EF4-FFF2-40B4-BE49-F238E27FC236}">
              <a16:creationId xmlns:a16="http://schemas.microsoft.com/office/drawing/2014/main" id="{36A00655-B7CB-402B-B47B-E470585AB27C}"/>
            </a:ext>
            <a:ext uri="{147F2762-F138-4A5C-976F-8EAC2B608ADB}">
              <a16:predDERef xmlns:a16="http://schemas.microsoft.com/office/drawing/2014/main" pred="{96DF98A0-2EE1-42CC-8C1D-48A15516E92C}"/>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66" name="Text Box 3118">
          <a:extLst>
            <a:ext uri="{FF2B5EF4-FFF2-40B4-BE49-F238E27FC236}">
              <a16:creationId xmlns:a16="http://schemas.microsoft.com/office/drawing/2014/main" id="{36A1F714-096E-4756-A2C7-71E535E303A8}"/>
            </a:ext>
            <a:ext uri="{147F2762-F138-4A5C-976F-8EAC2B608ADB}">
              <a16:predDERef xmlns:a16="http://schemas.microsoft.com/office/drawing/2014/main" pred="{04EAC7B9-2D62-433D-B7DE-56936DB3DA8A}"/>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67" name="Text Box 3118">
          <a:extLst>
            <a:ext uri="{FF2B5EF4-FFF2-40B4-BE49-F238E27FC236}">
              <a16:creationId xmlns:a16="http://schemas.microsoft.com/office/drawing/2014/main" id="{07418C24-E063-4686-A9E1-6A57CDF565B4}"/>
            </a:ext>
            <a:ext uri="{147F2762-F138-4A5C-976F-8EAC2B608ADB}">
              <a16:predDERef xmlns:a16="http://schemas.microsoft.com/office/drawing/2014/main" pred="{A00683E9-299B-4DB7-910F-488E54581C3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68" name="Text Box 3118">
          <a:extLst>
            <a:ext uri="{FF2B5EF4-FFF2-40B4-BE49-F238E27FC236}">
              <a16:creationId xmlns:a16="http://schemas.microsoft.com/office/drawing/2014/main" id="{0367DF41-CF09-4238-B17C-61871A9B6B9C}"/>
            </a:ext>
            <a:ext uri="{147F2762-F138-4A5C-976F-8EAC2B608ADB}">
              <a16:predDERef xmlns:a16="http://schemas.microsoft.com/office/drawing/2014/main" pred="{83ABD1D7-8D72-4C28-8128-0439B082571A}"/>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69" name="Text Box 3118">
          <a:extLst>
            <a:ext uri="{FF2B5EF4-FFF2-40B4-BE49-F238E27FC236}">
              <a16:creationId xmlns:a16="http://schemas.microsoft.com/office/drawing/2014/main" id="{EF879642-1D73-43AF-B590-FB126EB5A1C1}"/>
            </a:ext>
            <a:ext uri="{147F2762-F138-4A5C-976F-8EAC2B608ADB}">
              <a16:predDERef xmlns:a16="http://schemas.microsoft.com/office/drawing/2014/main" pred="{21CBCFD4-DBBA-42D6-9BEA-C38E6D39FAE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70" name="Text Box 3118">
          <a:extLst>
            <a:ext uri="{FF2B5EF4-FFF2-40B4-BE49-F238E27FC236}">
              <a16:creationId xmlns:a16="http://schemas.microsoft.com/office/drawing/2014/main" id="{80F7E011-6A64-4600-AEFA-1BB006AB57D2}"/>
            </a:ext>
            <a:ext uri="{147F2762-F138-4A5C-976F-8EAC2B608ADB}">
              <a16:predDERef xmlns:a16="http://schemas.microsoft.com/office/drawing/2014/main" pred="{02982F76-6CA3-4E16-8728-559A155EC56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71" name="Text Box 3118">
          <a:extLst>
            <a:ext uri="{FF2B5EF4-FFF2-40B4-BE49-F238E27FC236}">
              <a16:creationId xmlns:a16="http://schemas.microsoft.com/office/drawing/2014/main" id="{BECBA614-3472-4F19-A2C7-44740ACE42F9}"/>
            </a:ext>
            <a:ext uri="{147F2762-F138-4A5C-976F-8EAC2B608ADB}">
              <a16:predDERef xmlns:a16="http://schemas.microsoft.com/office/drawing/2014/main" pred="{28C3FE1A-5FA6-465E-8409-F8D4C3AC6CB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72" name="Text Box 3118">
          <a:extLst>
            <a:ext uri="{FF2B5EF4-FFF2-40B4-BE49-F238E27FC236}">
              <a16:creationId xmlns:a16="http://schemas.microsoft.com/office/drawing/2014/main" id="{79EFE66E-A1BA-435F-B3AC-E77249F7FBFB}"/>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73" name="Text Box 3118">
          <a:extLst>
            <a:ext uri="{FF2B5EF4-FFF2-40B4-BE49-F238E27FC236}">
              <a16:creationId xmlns:a16="http://schemas.microsoft.com/office/drawing/2014/main" id="{FD290A32-DD52-4CB3-899D-0D04C123EEB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74" name="Text Box 3118">
          <a:extLst>
            <a:ext uri="{FF2B5EF4-FFF2-40B4-BE49-F238E27FC236}">
              <a16:creationId xmlns:a16="http://schemas.microsoft.com/office/drawing/2014/main" id="{E83765D5-282E-45A4-BB43-6E786AA728C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75" name="Text Box 3118">
          <a:extLst>
            <a:ext uri="{FF2B5EF4-FFF2-40B4-BE49-F238E27FC236}">
              <a16:creationId xmlns:a16="http://schemas.microsoft.com/office/drawing/2014/main" id="{62039CBA-BD13-4BED-9FC6-9F10AC5D300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76" name="Text Box 3118">
          <a:extLst>
            <a:ext uri="{FF2B5EF4-FFF2-40B4-BE49-F238E27FC236}">
              <a16:creationId xmlns:a16="http://schemas.microsoft.com/office/drawing/2014/main" id="{837D8527-46A5-47A9-A087-2448A8ACE0A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77" name="Text Box 3118">
          <a:extLst>
            <a:ext uri="{FF2B5EF4-FFF2-40B4-BE49-F238E27FC236}">
              <a16:creationId xmlns:a16="http://schemas.microsoft.com/office/drawing/2014/main" id="{50755D55-5FCB-494C-A48F-913894BA79DD}"/>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78" name="Text Box 3118">
          <a:extLst>
            <a:ext uri="{FF2B5EF4-FFF2-40B4-BE49-F238E27FC236}">
              <a16:creationId xmlns:a16="http://schemas.microsoft.com/office/drawing/2014/main" id="{1E83E4BF-3DA7-499D-ADCD-7E7F12E72A8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79" name="Text Box 3118">
          <a:extLst>
            <a:ext uri="{FF2B5EF4-FFF2-40B4-BE49-F238E27FC236}">
              <a16:creationId xmlns:a16="http://schemas.microsoft.com/office/drawing/2014/main" id="{DC2217C3-6EC3-4980-AAB1-76E49073EAE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0" name="Text Box 3118">
          <a:extLst>
            <a:ext uri="{FF2B5EF4-FFF2-40B4-BE49-F238E27FC236}">
              <a16:creationId xmlns:a16="http://schemas.microsoft.com/office/drawing/2014/main" id="{06AFECDF-C8B7-4161-A0D9-1487C0A1F421}"/>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1" name="Text Box 3118">
          <a:extLst>
            <a:ext uri="{FF2B5EF4-FFF2-40B4-BE49-F238E27FC236}">
              <a16:creationId xmlns:a16="http://schemas.microsoft.com/office/drawing/2014/main" id="{AB1F8547-53CA-4E47-96BB-0D9EB1F8D55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82" name="Text Box 3118">
          <a:extLst>
            <a:ext uri="{FF2B5EF4-FFF2-40B4-BE49-F238E27FC236}">
              <a16:creationId xmlns:a16="http://schemas.microsoft.com/office/drawing/2014/main" id="{CC2D102E-E9B3-4613-BB1F-025D3BBDC65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83" name="Text Box 3118">
          <a:extLst>
            <a:ext uri="{FF2B5EF4-FFF2-40B4-BE49-F238E27FC236}">
              <a16:creationId xmlns:a16="http://schemas.microsoft.com/office/drawing/2014/main" id="{CE121D01-5E06-4763-8C1F-18A7056EE4C1}"/>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4" name="Text Box 3118">
          <a:extLst>
            <a:ext uri="{FF2B5EF4-FFF2-40B4-BE49-F238E27FC236}">
              <a16:creationId xmlns:a16="http://schemas.microsoft.com/office/drawing/2014/main" id="{B5AB9F7A-AF87-4128-BCC0-97D883F6C5D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5" name="Text Box 3118">
          <a:extLst>
            <a:ext uri="{FF2B5EF4-FFF2-40B4-BE49-F238E27FC236}">
              <a16:creationId xmlns:a16="http://schemas.microsoft.com/office/drawing/2014/main" id="{C89FFDF4-9B1D-41D9-AB9E-F19113BDB5AC}"/>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86" name="Text Box 3118">
          <a:extLst>
            <a:ext uri="{FF2B5EF4-FFF2-40B4-BE49-F238E27FC236}">
              <a16:creationId xmlns:a16="http://schemas.microsoft.com/office/drawing/2014/main" id="{39505ABB-03F5-4ADB-AE9F-A51C1315544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87" name="Text Box 3118">
          <a:extLst>
            <a:ext uri="{FF2B5EF4-FFF2-40B4-BE49-F238E27FC236}">
              <a16:creationId xmlns:a16="http://schemas.microsoft.com/office/drawing/2014/main" id="{3E1A1E2D-3F4A-43DB-B5E4-75B96BC38C52}"/>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8" name="Text Box 3118">
          <a:extLst>
            <a:ext uri="{FF2B5EF4-FFF2-40B4-BE49-F238E27FC236}">
              <a16:creationId xmlns:a16="http://schemas.microsoft.com/office/drawing/2014/main" id="{E6B718CB-DA12-48DD-AEFD-DAAD69BFA20B}"/>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9" name="Text Box 3118">
          <a:extLst>
            <a:ext uri="{FF2B5EF4-FFF2-40B4-BE49-F238E27FC236}">
              <a16:creationId xmlns:a16="http://schemas.microsoft.com/office/drawing/2014/main" id="{86435E90-CEED-4D68-9C95-F9B249E24B3C}"/>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90" name="Text Box 3118">
          <a:extLst>
            <a:ext uri="{FF2B5EF4-FFF2-40B4-BE49-F238E27FC236}">
              <a16:creationId xmlns:a16="http://schemas.microsoft.com/office/drawing/2014/main" id="{A73DD202-E63E-4DDA-B9FC-B9E004F3715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91" name="Text Box 3118">
          <a:extLst>
            <a:ext uri="{FF2B5EF4-FFF2-40B4-BE49-F238E27FC236}">
              <a16:creationId xmlns:a16="http://schemas.microsoft.com/office/drawing/2014/main" id="{7826CC9D-FCF3-407E-A6B4-BFA00F5E55AB}"/>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92" name="Text Box 3118">
          <a:extLst>
            <a:ext uri="{FF2B5EF4-FFF2-40B4-BE49-F238E27FC236}">
              <a16:creationId xmlns:a16="http://schemas.microsoft.com/office/drawing/2014/main" id="{269FF4C1-33EA-431D-B0CD-99F3316F5212}"/>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93" name="Text Box 3118">
          <a:extLst>
            <a:ext uri="{FF2B5EF4-FFF2-40B4-BE49-F238E27FC236}">
              <a16:creationId xmlns:a16="http://schemas.microsoft.com/office/drawing/2014/main" id="{ADFC9D49-5E81-4299-B8E9-76A1B583755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94" name="Text Box 3118">
          <a:extLst>
            <a:ext uri="{FF2B5EF4-FFF2-40B4-BE49-F238E27FC236}">
              <a16:creationId xmlns:a16="http://schemas.microsoft.com/office/drawing/2014/main" id="{FFA33F33-3EDF-4F43-9D4B-F113BC6A1B3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95" name="Text Box 3118">
          <a:extLst>
            <a:ext uri="{FF2B5EF4-FFF2-40B4-BE49-F238E27FC236}">
              <a16:creationId xmlns:a16="http://schemas.microsoft.com/office/drawing/2014/main" id="{58035E3E-D2FA-4AC4-9F75-CBBC5DC4D627}"/>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96" name="Text Box 3118">
          <a:extLst>
            <a:ext uri="{FF2B5EF4-FFF2-40B4-BE49-F238E27FC236}">
              <a16:creationId xmlns:a16="http://schemas.microsoft.com/office/drawing/2014/main" id="{ADADDDCC-452E-4FD6-A922-7A8DE130C21D}"/>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97" name="Text Box 3118">
          <a:extLst>
            <a:ext uri="{FF2B5EF4-FFF2-40B4-BE49-F238E27FC236}">
              <a16:creationId xmlns:a16="http://schemas.microsoft.com/office/drawing/2014/main" id="{50916BFE-0AA2-4A2B-B24D-A405EF499B6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98" name="Text Box 3118">
          <a:extLst>
            <a:ext uri="{FF2B5EF4-FFF2-40B4-BE49-F238E27FC236}">
              <a16:creationId xmlns:a16="http://schemas.microsoft.com/office/drawing/2014/main" id="{D026E56A-2DC3-417E-958E-DDB3F9A381C3}"/>
            </a:ext>
            <a:ext uri="{147F2762-F138-4A5C-976F-8EAC2B608ADB}">
              <a16:predDERef xmlns:a16="http://schemas.microsoft.com/office/drawing/2014/main" pred="{EABF92A4-DC6C-4E05-BCEF-6A81793174E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99" name="Text Box 3118">
          <a:extLst>
            <a:ext uri="{FF2B5EF4-FFF2-40B4-BE49-F238E27FC236}">
              <a16:creationId xmlns:a16="http://schemas.microsoft.com/office/drawing/2014/main" id="{94A2F015-3115-4E4B-B9D3-064212BA2883}"/>
            </a:ext>
            <a:ext uri="{147F2762-F138-4A5C-976F-8EAC2B608ADB}">
              <a16:predDERef xmlns:a16="http://schemas.microsoft.com/office/drawing/2014/main" pred="{C79D31A3-676E-4DB0-B385-2A806597F57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00" name="Text Box 3118">
          <a:extLst>
            <a:ext uri="{FF2B5EF4-FFF2-40B4-BE49-F238E27FC236}">
              <a16:creationId xmlns:a16="http://schemas.microsoft.com/office/drawing/2014/main" id="{2B966230-2217-490A-8B20-2C493A08DEDA}"/>
            </a:ext>
            <a:ext uri="{147F2762-F138-4A5C-976F-8EAC2B608ADB}">
              <a16:predDERef xmlns:a16="http://schemas.microsoft.com/office/drawing/2014/main" pred="{2B52B3D8-C4D1-43A5-B88B-68A51827DF2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01" name="Text Box 3118">
          <a:extLst>
            <a:ext uri="{FF2B5EF4-FFF2-40B4-BE49-F238E27FC236}">
              <a16:creationId xmlns:a16="http://schemas.microsoft.com/office/drawing/2014/main" id="{BEF1B0ED-FCD1-4570-88A7-0DA16B53E2A1}"/>
            </a:ext>
            <a:ext uri="{147F2762-F138-4A5C-976F-8EAC2B608ADB}">
              <a16:predDERef xmlns:a16="http://schemas.microsoft.com/office/drawing/2014/main" pred="{2D493E9F-D704-4DBA-9E1A-9B583E863F6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02" name="Text Box 3118">
          <a:extLst>
            <a:ext uri="{FF2B5EF4-FFF2-40B4-BE49-F238E27FC236}">
              <a16:creationId xmlns:a16="http://schemas.microsoft.com/office/drawing/2014/main" id="{733CB988-CD64-475C-9B2B-5B4E3F34E873}"/>
            </a:ext>
            <a:ext uri="{147F2762-F138-4A5C-976F-8EAC2B608ADB}">
              <a16:predDERef xmlns:a16="http://schemas.microsoft.com/office/drawing/2014/main" pred="{6951BCAB-D07F-4A52-B2CC-81B86F6203F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03" name="Text Box 3118">
          <a:extLst>
            <a:ext uri="{FF2B5EF4-FFF2-40B4-BE49-F238E27FC236}">
              <a16:creationId xmlns:a16="http://schemas.microsoft.com/office/drawing/2014/main" id="{7C588C12-6701-4B87-9507-309AE5669868}"/>
            </a:ext>
            <a:ext uri="{147F2762-F138-4A5C-976F-8EAC2B608ADB}">
              <a16:predDERef xmlns:a16="http://schemas.microsoft.com/office/drawing/2014/main" pred="{51F983F3-62D4-43E5-8676-2B921741687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04" name="Text Box 3118">
          <a:extLst>
            <a:ext uri="{FF2B5EF4-FFF2-40B4-BE49-F238E27FC236}">
              <a16:creationId xmlns:a16="http://schemas.microsoft.com/office/drawing/2014/main" id="{EAADD970-CAB0-4A3E-A568-9E0A0B5A4FAF}"/>
            </a:ext>
            <a:ext uri="{147F2762-F138-4A5C-976F-8EAC2B608ADB}">
              <a16:predDERef xmlns:a16="http://schemas.microsoft.com/office/drawing/2014/main" pred="{6D0A0631-C947-4361-BC83-C0C06B3CE1E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05" name="Text Box 3118">
          <a:extLst>
            <a:ext uri="{FF2B5EF4-FFF2-40B4-BE49-F238E27FC236}">
              <a16:creationId xmlns:a16="http://schemas.microsoft.com/office/drawing/2014/main" id="{C240A09B-5DFD-4555-BDEE-3BDA318732EC}"/>
            </a:ext>
            <a:ext uri="{147F2762-F138-4A5C-976F-8EAC2B608ADB}">
              <a16:predDERef xmlns:a16="http://schemas.microsoft.com/office/drawing/2014/main" pred="{664F292F-F732-4174-A350-1DFEFCB39DB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06" name="Text Box 3118">
          <a:extLst>
            <a:ext uri="{FF2B5EF4-FFF2-40B4-BE49-F238E27FC236}">
              <a16:creationId xmlns:a16="http://schemas.microsoft.com/office/drawing/2014/main" id="{3B1407B3-BF81-4AEE-BA1D-BFE539C6ED8A}"/>
            </a:ext>
            <a:ext uri="{147F2762-F138-4A5C-976F-8EAC2B608ADB}">
              <a16:predDERef xmlns:a16="http://schemas.microsoft.com/office/drawing/2014/main" pred="{A87C0A7F-DEC8-4C4A-962C-29E7B13E1F5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07" name="Text Box 3118">
          <a:extLst>
            <a:ext uri="{FF2B5EF4-FFF2-40B4-BE49-F238E27FC236}">
              <a16:creationId xmlns:a16="http://schemas.microsoft.com/office/drawing/2014/main" id="{3E8790D7-0A07-42F5-88BF-F0F178B4B0C3}"/>
            </a:ext>
            <a:ext uri="{147F2762-F138-4A5C-976F-8EAC2B608ADB}">
              <a16:predDERef xmlns:a16="http://schemas.microsoft.com/office/drawing/2014/main" pred="{0DCCB4A7-2162-4742-9F0B-A2A57AD6DE0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08" name="Text Box 3118">
          <a:extLst>
            <a:ext uri="{FF2B5EF4-FFF2-40B4-BE49-F238E27FC236}">
              <a16:creationId xmlns:a16="http://schemas.microsoft.com/office/drawing/2014/main" id="{403D9851-44D5-4223-99CD-47326B50B27E}"/>
            </a:ext>
            <a:ext uri="{147F2762-F138-4A5C-976F-8EAC2B608ADB}">
              <a16:predDERef xmlns:a16="http://schemas.microsoft.com/office/drawing/2014/main" pred="{406C29D6-0DF6-49C8-9AA1-C3222FB22BB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09" name="Text Box 3118">
          <a:extLst>
            <a:ext uri="{FF2B5EF4-FFF2-40B4-BE49-F238E27FC236}">
              <a16:creationId xmlns:a16="http://schemas.microsoft.com/office/drawing/2014/main" id="{3A4F7D1B-3092-43CD-B3BC-ADEE2B16D454}"/>
            </a:ext>
            <a:ext uri="{147F2762-F138-4A5C-976F-8EAC2B608ADB}">
              <a16:predDERef xmlns:a16="http://schemas.microsoft.com/office/drawing/2014/main" pred="{40CA9A4D-3E30-4C69-8429-A9158F5FA86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0" name="Text Box 3118">
          <a:extLst>
            <a:ext uri="{FF2B5EF4-FFF2-40B4-BE49-F238E27FC236}">
              <a16:creationId xmlns:a16="http://schemas.microsoft.com/office/drawing/2014/main" id="{EDE16742-871E-40B3-B92D-AEA5E20CB5C4}"/>
            </a:ext>
            <a:ext uri="{147F2762-F138-4A5C-976F-8EAC2B608ADB}">
              <a16:predDERef xmlns:a16="http://schemas.microsoft.com/office/drawing/2014/main" pred="{162708E6-7567-4407-9853-0F6E9D710D5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1" name="Text Box 3118">
          <a:extLst>
            <a:ext uri="{FF2B5EF4-FFF2-40B4-BE49-F238E27FC236}">
              <a16:creationId xmlns:a16="http://schemas.microsoft.com/office/drawing/2014/main" id="{C145A72B-2A0E-402C-8E4B-1ADD034035C3}"/>
            </a:ext>
            <a:ext uri="{147F2762-F138-4A5C-976F-8EAC2B608ADB}">
              <a16:predDERef xmlns:a16="http://schemas.microsoft.com/office/drawing/2014/main" pred="{21BF1F45-CE37-4913-AB80-2826F2952DF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12" name="Text Box 3118">
          <a:extLst>
            <a:ext uri="{FF2B5EF4-FFF2-40B4-BE49-F238E27FC236}">
              <a16:creationId xmlns:a16="http://schemas.microsoft.com/office/drawing/2014/main" id="{16D7564E-863E-462B-889D-CA4F92809CB4}"/>
            </a:ext>
            <a:ext uri="{147F2762-F138-4A5C-976F-8EAC2B608ADB}">
              <a16:predDERef xmlns:a16="http://schemas.microsoft.com/office/drawing/2014/main" pred="{F24C6EFA-5FA5-460C-A8C1-1D805F9CF35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13" name="Text Box 3118">
          <a:extLst>
            <a:ext uri="{FF2B5EF4-FFF2-40B4-BE49-F238E27FC236}">
              <a16:creationId xmlns:a16="http://schemas.microsoft.com/office/drawing/2014/main" id="{F01E5521-7753-45BA-95BF-1D903C89D19E}"/>
            </a:ext>
            <a:ext uri="{147F2762-F138-4A5C-976F-8EAC2B608ADB}">
              <a16:predDERef xmlns:a16="http://schemas.microsoft.com/office/drawing/2014/main" pred="{0B6A2584-8365-4EBF-B247-38AF32F9BA78}"/>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4" name="Text Box 3118">
          <a:extLst>
            <a:ext uri="{FF2B5EF4-FFF2-40B4-BE49-F238E27FC236}">
              <a16:creationId xmlns:a16="http://schemas.microsoft.com/office/drawing/2014/main" id="{D09456B2-00C8-4DF3-AD16-3495ED858157}"/>
            </a:ext>
            <a:ext uri="{147F2762-F138-4A5C-976F-8EAC2B608ADB}">
              <a16:predDERef xmlns:a16="http://schemas.microsoft.com/office/drawing/2014/main" pred="{77704B6C-2953-49FF-88D3-4BCC5D088FB8}"/>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5" name="Text Box 3118">
          <a:extLst>
            <a:ext uri="{FF2B5EF4-FFF2-40B4-BE49-F238E27FC236}">
              <a16:creationId xmlns:a16="http://schemas.microsoft.com/office/drawing/2014/main" id="{146C2D93-D655-46EB-AF3C-5A85CAF796FA}"/>
            </a:ext>
            <a:ext uri="{147F2762-F138-4A5C-976F-8EAC2B608ADB}">
              <a16:predDERef xmlns:a16="http://schemas.microsoft.com/office/drawing/2014/main" pred="{46E8ACFF-10EA-48CF-8593-2CF6F626641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16" name="Text Box 3118">
          <a:extLst>
            <a:ext uri="{FF2B5EF4-FFF2-40B4-BE49-F238E27FC236}">
              <a16:creationId xmlns:a16="http://schemas.microsoft.com/office/drawing/2014/main" id="{22EA209A-FB37-4184-BD1A-BCEFAEF16FA6}"/>
            </a:ext>
            <a:ext uri="{147F2762-F138-4A5C-976F-8EAC2B608ADB}">
              <a16:predDERef xmlns:a16="http://schemas.microsoft.com/office/drawing/2014/main" pred="{83721183-ED79-4F61-9017-17C8EDE66E5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17" name="Text Box 3118">
          <a:extLst>
            <a:ext uri="{FF2B5EF4-FFF2-40B4-BE49-F238E27FC236}">
              <a16:creationId xmlns:a16="http://schemas.microsoft.com/office/drawing/2014/main" id="{880288AF-CE65-4391-ABE4-2EAA7AD2D706}"/>
            </a:ext>
            <a:ext uri="{147F2762-F138-4A5C-976F-8EAC2B608ADB}">
              <a16:predDERef xmlns:a16="http://schemas.microsoft.com/office/drawing/2014/main" pred="{96DF98A0-2EE1-42CC-8C1D-48A15516E92C}"/>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8" name="Text Box 3118">
          <a:extLst>
            <a:ext uri="{FF2B5EF4-FFF2-40B4-BE49-F238E27FC236}">
              <a16:creationId xmlns:a16="http://schemas.microsoft.com/office/drawing/2014/main" id="{50FCB65C-3A94-4506-8668-B74E7D29BB5B}"/>
            </a:ext>
            <a:ext uri="{147F2762-F138-4A5C-976F-8EAC2B608ADB}">
              <a16:predDERef xmlns:a16="http://schemas.microsoft.com/office/drawing/2014/main" pred="{04EAC7B9-2D62-433D-B7DE-56936DB3DA8A}"/>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9" name="Text Box 3118">
          <a:extLst>
            <a:ext uri="{FF2B5EF4-FFF2-40B4-BE49-F238E27FC236}">
              <a16:creationId xmlns:a16="http://schemas.microsoft.com/office/drawing/2014/main" id="{81F0ED7C-D691-4398-97BE-34BB75BC8AA7}"/>
            </a:ext>
            <a:ext uri="{147F2762-F138-4A5C-976F-8EAC2B608ADB}">
              <a16:predDERef xmlns:a16="http://schemas.microsoft.com/office/drawing/2014/main" pred="{A00683E9-299B-4DB7-910F-488E54581C3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20" name="Text Box 3118">
          <a:extLst>
            <a:ext uri="{FF2B5EF4-FFF2-40B4-BE49-F238E27FC236}">
              <a16:creationId xmlns:a16="http://schemas.microsoft.com/office/drawing/2014/main" id="{4438B1AF-4DF7-490B-95BD-E465A7617217}"/>
            </a:ext>
            <a:ext uri="{147F2762-F138-4A5C-976F-8EAC2B608ADB}">
              <a16:predDERef xmlns:a16="http://schemas.microsoft.com/office/drawing/2014/main" pred="{83ABD1D7-8D72-4C28-8128-0439B082571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21" name="Text Box 3118">
          <a:extLst>
            <a:ext uri="{FF2B5EF4-FFF2-40B4-BE49-F238E27FC236}">
              <a16:creationId xmlns:a16="http://schemas.microsoft.com/office/drawing/2014/main" id="{63E85768-F99E-4D70-8D9C-1926DC43BC2B}"/>
            </a:ext>
            <a:ext uri="{147F2762-F138-4A5C-976F-8EAC2B608ADB}">
              <a16:predDERef xmlns:a16="http://schemas.microsoft.com/office/drawing/2014/main" pred="{21CBCFD4-DBBA-42D6-9BEA-C38E6D39FAE8}"/>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22" name="Text Box 3118">
          <a:extLst>
            <a:ext uri="{FF2B5EF4-FFF2-40B4-BE49-F238E27FC236}">
              <a16:creationId xmlns:a16="http://schemas.microsoft.com/office/drawing/2014/main" id="{F31DDA8A-3B68-48AE-AA58-B733F21DA8DD}"/>
            </a:ext>
            <a:ext uri="{147F2762-F138-4A5C-976F-8EAC2B608ADB}">
              <a16:predDERef xmlns:a16="http://schemas.microsoft.com/office/drawing/2014/main" pred="{02982F76-6CA3-4E16-8728-559A155EC56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23" name="Text Box 3118">
          <a:extLst>
            <a:ext uri="{FF2B5EF4-FFF2-40B4-BE49-F238E27FC236}">
              <a16:creationId xmlns:a16="http://schemas.microsoft.com/office/drawing/2014/main" id="{6202BD9D-165F-47C3-8A9C-FF3B5C0B9571}"/>
            </a:ext>
            <a:ext uri="{147F2762-F138-4A5C-976F-8EAC2B608ADB}">
              <a16:predDERef xmlns:a16="http://schemas.microsoft.com/office/drawing/2014/main" pred="{28C3FE1A-5FA6-465E-8409-F8D4C3AC6CB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7" totalsRowDxfId="76"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8" totalsRowDxfId="67"/>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60" totalsRowDxfId="59"/>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1" totalsRowDxfId="50"/>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4" tableBorderDxfId="45">
  <autoFilter ref="A20:I81" xr:uid="{00000000-0009-0000-0100-000006000000}"/>
  <tableColumns count="9">
    <tableColumn id="1" xr3:uid="{00000000-0010-0000-0400-000001000000}" name="ITEM" dataDxfId="43" totalsRowDxfId="42"/>
    <tableColumn id="2" xr3:uid="{00000000-0010-0000-0400-000002000000}" name="DESCRIPCION" totalsRowLabel="TOTAL " dataDxfId="41" totalsRowDxfId="40"/>
    <tableColumn id="4" xr3:uid="{00000000-0010-0000-0400-000004000000}" name="U. MED" dataDxfId="39" totalsRowDxfId="38"/>
    <tableColumn id="3" xr3:uid="{00000000-0010-0000-0400-000003000000}" name="CANTIDAD" dataDxfId="37" totalsRowDxfId="36"/>
    <tableColumn id="5" xr3:uid="{00000000-0010-0000-0400-000005000000}" name="VALOR UNIT " dataDxfId="35" totalsRowDxfId="34" dataCellStyle="Millares"/>
    <tableColumn id="9" xr3:uid="{00000000-0010-0000-0400-000009000000}" name="%IVA" dataDxfId="33" totalsRowDxfId="32" dataCellStyle="Porcentaje"/>
    <tableColumn id="6" xr3:uid="{00000000-0010-0000-0400-000006000000}" name="IVA" dataDxfId="31" totalsRowDxfId="30" dataCellStyle="Millares">
      <calculatedColumnFormula>MC_7[[#This Row],[VALOR UNIT ]]*MC_7[[#This Row],[%IVA]]</calculatedColumnFormula>
    </tableColumn>
    <tableColumn id="11" xr3:uid="{00000000-0010-0000-0400-00000B000000}" name="SUBTOTAL + IVA UNIT" dataDxfId="29" totalsRowDxfId="28" dataCellStyle="Millares">
      <calculatedColumnFormula>+MC_7[[#This Row],[VALOR UNIT ]]+MC_7[[#This Row],[IVA]]</calculatedColumnFormula>
    </tableColumn>
    <tableColumn id="7" xr3:uid="{00000000-0010-0000-0400-000007000000}" name="TOTAL" totalsRowFunction="sum" dataDxfId="27" totalsRowDxfId="26"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2" tableBorderDxfId="23">
  <autoFilter ref="A20:K42" xr:uid="{00000000-0009-0000-0100-000001000000}"/>
  <tableColumns count="11">
    <tableColumn id="1" xr3:uid="{00000000-0010-0000-0500-000001000000}" name="ITEM" dataDxfId="21" totalsRowDxfId="20"/>
    <tableColumn id="2" xr3:uid="{00000000-0010-0000-0500-000002000000}" name="DESCRIPCION" totalsRowLabel="TOTAL " dataDxfId="19" totalsRowDxfId="18"/>
    <tableColumn id="8" xr3:uid="{00000000-0010-0000-0500-000008000000}" name="SEDE" dataDxfId="17" totalsRowDxfId="16"/>
    <tableColumn id="12" xr3:uid="{00000000-0010-0000-0500-00000C000000}" name="MCPIO" dataDxfId="15" totalsRowDxfId="14"/>
    <tableColumn id="4" xr3:uid="{00000000-0010-0000-0500-000004000000}" name="U. MED" dataDxfId="13" totalsRowDxfId="12"/>
    <tableColumn id="3" xr3:uid="{00000000-0010-0000-0500-000003000000}" name="SEDES" dataDxfId="11" totalsRowDxfId="10"/>
    <tableColumn id="5" xr3:uid="{00000000-0010-0000-0500-000005000000}" name="VALOR UNIT / VR POR SEDE" dataDxfId="9" totalsRowDxfId="8" dataCellStyle="Millares"/>
    <tableColumn id="9" xr3:uid="{00000000-0010-0000-0500-000009000000}" name="%IVA" dataDxfId="7" totalsRowDxfId="6" dataCellStyle="Porcentaje"/>
    <tableColumn id="6" xr3:uid="{00000000-0010-0000-0500-000006000000}" name="IVA" dataDxfId="5" totalsRowDxfId="4" dataCellStyle="Millares">
      <calculatedColumnFormula>MC[[#This Row],[VALOR UNIT / VR POR SEDE]]*MC[[#This Row],[%IVA]]</calculatedColumnFormula>
    </tableColumn>
    <tableColumn id="11" xr3:uid="{00000000-0010-0000-0500-00000B000000}" name="SUBTOTAL + IVA UNIT" dataDxfId="3" totalsRowDxfId="2" dataCellStyle="Millares">
      <calculatedColumnFormula>+MC[[#This Row],[VALOR UNIT / VR POR SEDE]]+MC[[#This Row],[IVA]]</calculatedColumnFormula>
    </tableColumn>
    <tableColumn id="7" xr3:uid="{00000000-0010-0000-0500-000007000000}" name="SUBTOTAL + IVA UNIT2" totalsRowFunction="custom" dataDxfId="1" totalsRowDxfId="0"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baseColWidth="10" defaultColWidth="11.42578125" defaultRowHeight="15" x14ac:dyDescent="0.2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x14ac:dyDescent="0.25">
      <c r="A1" s="168"/>
      <c r="B1" s="168"/>
      <c r="C1" s="168"/>
      <c r="D1" s="168"/>
      <c r="E1" s="168"/>
    </row>
    <row r="2" spans="1:5" x14ac:dyDescent="0.25">
      <c r="A2" s="169"/>
      <c r="B2" s="169"/>
      <c r="C2" s="169"/>
      <c r="D2" s="169"/>
      <c r="E2" s="169"/>
    </row>
    <row r="4" spans="1:5" x14ac:dyDescent="0.25">
      <c r="A4" s="3"/>
    </row>
    <row r="6" spans="1:5" ht="28.5" customHeight="1" x14ac:dyDescent="0.25">
      <c r="A6" s="170"/>
      <c r="B6" s="170"/>
    </row>
    <row r="7" spans="1:5" ht="44.25" customHeight="1" x14ac:dyDescent="0.25">
      <c r="A7" s="171"/>
      <c r="B7" s="171"/>
      <c r="C7" s="171"/>
      <c r="D7" s="171"/>
    </row>
    <row r="8" spans="1:5" ht="23.25" customHeight="1" x14ac:dyDescent="0.25">
      <c r="A8" s="170"/>
      <c r="B8" s="170"/>
    </row>
    <row r="11" spans="1:5" x14ac:dyDescent="0.25">
      <c r="A11" s="2"/>
    </row>
    <row r="14" spans="1:5" ht="15" customHeight="1" x14ac:dyDescent="0.25">
      <c r="A14" s="167"/>
      <c r="B14" s="167"/>
      <c r="C14" s="167"/>
      <c r="D14" s="167"/>
      <c r="E14" s="167"/>
    </row>
    <row r="15" spans="1:5" x14ac:dyDescent="0.25">
      <c r="A15" s="167"/>
      <c r="B15" s="167"/>
      <c r="C15" s="167"/>
      <c r="D15" s="167"/>
      <c r="E15" s="167"/>
    </row>
    <row r="16" spans="1:5" ht="18" customHeight="1" x14ac:dyDescent="0.25">
      <c r="A16" s="167"/>
      <c r="B16" s="167"/>
      <c r="C16" s="167"/>
      <c r="D16" s="167"/>
      <c r="E16" s="167"/>
    </row>
    <row r="17" spans="1:5" ht="29.25" customHeight="1" x14ac:dyDescent="0.25">
      <c r="A17" s="167"/>
      <c r="B17" s="167"/>
      <c r="C17" s="167"/>
      <c r="D17" s="167"/>
      <c r="E17" s="167"/>
    </row>
    <row r="18" spans="1:5" x14ac:dyDescent="0.25">
      <c r="A18" s="167"/>
      <c r="B18" s="167"/>
      <c r="C18" s="167"/>
      <c r="D18" s="167"/>
      <c r="E18" s="167"/>
    </row>
    <row r="19" spans="1:5" ht="30" customHeight="1" x14ac:dyDescent="0.25"/>
    <row r="20" spans="1:5" ht="45.75" customHeight="1" x14ac:dyDescent="0.25">
      <c r="A20" s="5" t="s">
        <v>0</v>
      </c>
      <c r="B20" s="13" t="s">
        <v>1</v>
      </c>
      <c r="C20" s="13" t="s">
        <v>2</v>
      </c>
      <c r="D20" s="6" t="s">
        <v>3</v>
      </c>
      <c r="E20" s="6" t="s">
        <v>4</v>
      </c>
    </row>
    <row r="21" spans="1:5" ht="15.75" customHeight="1" x14ac:dyDescent="0.25">
      <c r="A21" s="22">
        <v>1</v>
      </c>
      <c r="B21" s="25" t="s">
        <v>5</v>
      </c>
      <c r="C21" s="27"/>
      <c r="D21" s="23"/>
      <c r="E21" s="24">
        <f>S_A_456[[#This Row],[%]]*S_A_456[[#This Row],[PRECIO 48 HORAS SEMANALES]]</f>
        <v>0</v>
      </c>
    </row>
    <row r="22" spans="1:5" ht="15.75" customHeight="1" x14ac:dyDescent="0.25">
      <c r="A22" s="22">
        <v>2</v>
      </c>
      <c r="B22" s="25" t="s">
        <v>6</v>
      </c>
      <c r="C22" s="27"/>
      <c r="D22" s="23"/>
      <c r="E22" s="24">
        <f>S_A_456[[#This Row],[%]]*S_A_456[[#This Row],[PRECIO 48 HORAS SEMANALES]]</f>
        <v>0</v>
      </c>
    </row>
    <row r="23" spans="1:5" ht="15.75" customHeight="1" x14ac:dyDescent="0.25">
      <c r="A23" s="22">
        <v>3</v>
      </c>
      <c r="B23" s="25" t="s">
        <v>7</v>
      </c>
      <c r="C23" s="27"/>
      <c r="D23" s="23"/>
      <c r="E23" s="24">
        <f>S_A_456[[#This Row],[%]]*S_A_456[[#This Row],[PRECIO 48 HORAS SEMANALES]]</f>
        <v>0</v>
      </c>
    </row>
    <row r="24" spans="1:5" ht="15.75" customHeight="1" x14ac:dyDescent="0.25">
      <c r="A24" s="22">
        <v>4</v>
      </c>
      <c r="B24" s="25" t="s">
        <v>8</v>
      </c>
      <c r="C24" s="27"/>
      <c r="D24" s="23"/>
      <c r="E24" s="24">
        <f>S_A_456[[#This Row],[%]]*S_A_456[[#This Row],[PRECIO 48 HORAS SEMANALES]]</f>
        <v>0</v>
      </c>
    </row>
    <row r="25" spans="1:5" ht="15" customHeight="1" x14ac:dyDescent="0.25">
      <c r="A25" s="22"/>
      <c r="B25" s="26" t="s">
        <v>9</v>
      </c>
      <c r="C25" s="27"/>
      <c r="D25" s="23"/>
      <c r="E25" s="24">
        <f>S_A_456[[#This Row],[%]]*S_A_456[[#This Row],[PRECIO 48 HORAS SEMANALES]]</f>
        <v>0</v>
      </c>
    </row>
    <row r="26" spans="1:5" x14ac:dyDescent="0.25">
      <c r="A26" s="22">
        <v>5</v>
      </c>
      <c r="B26" s="25" t="s">
        <v>10</v>
      </c>
      <c r="C26" s="27">
        <v>8.3299999999999999E-2</v>
      </c>
      <c r="D26" s="23"/>
      <c r="E26" s="24">
        <f>S_A_456[[#This Row],[%]]*S_A_456[[#This Row],[PRECIO 48 HORAS SEMANALES]]</f>
        <v>0</v>
      </c>
    </row>
    <row r="27" spans="1:5" x14ac:dyDescent="0.25">
      <c r="A27" s="22">
        <v>6</v>
      </c>
      <c r="B27" s="25" t="s">
        <v>11</v>
      </c>
      <c r="C27" s="27">
        <v>8.3299999999999999E-2</v>
      </c>
      <c r="D27" s="23"/>
      <c r="E27" s="24">
        <f>S_A_456[[#This Row],[%]]*S_A_456[[#This Row],[PRECIO 48 HORAS SEMANALES]]</f>
        <v>0</v>
      </c>
    </row>
    <row r="28" spans="1:5" x14ac:dyDescent="0.25">
      <c r="A28" s="22">
        <v>7</v>
      </c>
      <c r="B28" s="25" t="s">
        <v>12</v>
      </c>
      <c r="C28" s="27">
        <v>0.01</v>
      </c>
      <c r="D28" s="23"/>
      <c r="E28" s="24">
        <f>S_A_456[[#This Row],[%]]*S_A_456[[#This Row],[PRECIO 48 HORAS SEMANALES]]</f>
        <v>0</v>
      </c>
    </row>
    <row r="29" spans="1:5" x14ac:dyDescent="0.25">
      <c r="A29" s="22"/>
      <c r="B29" s="26" t="s">
        <v>13</v>
      </c>
      <c r="C29" s="27"/>
      <c r="D29" s="23"/>
      <c r="E29" s="24">
        <f>S_A_456[[#This Row],[%]]*S_A_456[[#This Row],[PRECIO 48 HORAS SEMANALES]]</f>
        <v>0</v>
      </c>
    </row>
    <row r="30" spans="1:5" x14ac:dyDescent="0.25">
      <c r="A30" s="22">
        <v>8</v>
      </c>
      <c r="B30" s="25" t="s">
        <v>14</v>
      </c>
      <c r="C30" s="27">
        <v>8.5000000000000006E-2</v>
      </c>
      <c r="D30" s="23"/>
      <c r="E30" s="24">
        <f>S_A_456[[#This Row],[%]]*S_A_456[[#This Row],[PRECIO 48 HORAS SEMANALES]]</f>
        <v>0</v>
      </c>
    </row>
    <row r="31" spans="1:5" x14ac:dyDescent="0.25">
      <c r="A31" s="22">
        <v>9</v>
      </c>
      <c r="B31" s="25" t="s">
        <v>15</v>
      </c>
      <c r="C31" s="27">
        <v>0.12</v>
      </c>
      <c r="D31" s="23"/>
      <c r="E31" s="24">
        <f>S_A_456[[#This Row],[%]]*S_A_456[[#This Row],[PRECIO 48 HORAS SEMANALES]]</f>
        <v>0</v>
      </c>
    </row>
    <row r="32" spans="1:5" x14ac:dyDescent="0.25">
      <c r="A32" s="22">
        <v>10</v>
      </c>
      <c r="B32" s="25" t="s">
        <v>16</v>
      </c>
      <c r="C32" s="27">
        <v>1.04E-2</v>
      </c>
      <c r="D32" s="23"/>
      <c r="E32" s="24">
        <f>S_A_456[[#This Row],[%]]*S_A_456[[#This Row],[PRECIO 48 HORAS SEMANALES]]</f>
        <v>0</v>
      </c>
    </row>
    <row r="33" spans="1:5" x14ac:dyDescent="0.25">
      <c r="A33" s="22">
        <v>11</v>
      </c>
      <c r="B33" s="25" t="s">
        <v>17</v>
      </c>
      <c r="C33" s="27">
        <v>0.04</v>
      </c>
      <c r="D33" s="23"/>
      <c r="E33" s="24">
        <f>S_A_456[[#This Row],[%]]*S_A_456[[#This Row],[PRECIO 48 HORAS SEMANALES]]</f>
        <v>0</v>
      </c>
    </row>
    <row r="34" spans="1:5" x14ac:dyDescent="0.25">
      <c r="A34" s="22">
        <v>12</v>
      </c>
      <c r="B34" s="25" t="s">
        <v>18</v>
      </c>
      <c r="C34" s="27">
        <v>0.03</v>
      </c>
      <c r="D34" s="23"/>
      <c r="E34" s="24">
        <f>S_A_456[[#This Row],[%]]*S_A_456[[#This Row],[PRECIO 48 HORAS SEMANALES]]</f>
        <v>0</v>
      </c>
    </row>
    <row r="35" spans="1:5" x14ac:dyDescent="0.25">
      <c r="A35" s="22">
        <v>13</v>
      </c>
      <c r="B35" s="25" t="s">
        <v>19</v>
      </c>
      <c r="C35" s="27">
        <v>0.02</v>
      </c>
      <c r="D35" s="23"/>
      <c r="E35" s="24">
        <f>S_A_456[[#This Row],[%]]*S_A_456[[#This Row],[PRECIO 48 HORAS SEMANALES]]</f>
        <v>0</v>
      </c>
    </row>
    <row r="36" spans="1:5" x14ac:dyDescent="0.25">
      <c r="A36" s="22">
        <v>14</v>
      </c>
      <c r="B36" s="25" t="s">
        <v>20</v>
      </c>
      <c r="C36" s="27">
        <v>4.1700000000000001E-2</v>
      </c>
      <c r="D36" s="23"/>
      <c r="E36" s="24">
        <f>S_A_456[[#This Row],[%]]*S_A_456[[#This Row],[PRECIO 48 HORAS SEMANALES]]</f>
        <v>0</v>
      </c>
    </row>
    <row r="37" spans="1:5" x14ac:dyDescent="0.25">
      <c r="A37" s="22">
        <v>15</v>
      </c>
      <c r="B37" s="25" t="s">
        <v>21</v>
      </c>
      <c r="C37" s="27">
        <v>0.05</v>
      </c>
      <c r="D37" s="23"/>
      <c r="E37" s="24">
        <f>S_A_456[[#This Row],[%]]*S_A_456[[#This Row],[PRECIO 48 HORAS SEMANALES]]</f>
        <v>0</v>
      </c>
    </row>
    <row r="38" spans="1:5" x14ac:dyDescent="0.25">
      <c r="A38" s="22"/>
      <c r="B38" s="26" t="s">
        <v>13</v>
      </c>
      <c r="C38" s="27"/>
      <c r="D38" s="23"/>
      <c r="E38" s="24">
        <f>S_A_456[[#This Row],[%]]*S_A_456[[#This Row],[PRECIO 48 HORAS SEMANALES]]</f>
        <v>0</v>
      </c>
    </row>
    <row r="39" spans="1:5" x14ac:dyDescent="0.25">
      <c r="A39" s="22"/>
      <c r="B39" s="25" t="s">
        <v>22</v>
      </c>
      <c r="C39" s="27"/>
      <c r="D39" s="23"/>
      <c r="E39" s="24">
        <f>S_A_456[[#This Row],[%]]*S_A_456[[#This Row],[PRECIO 48 HORAS SEMANALES]]</f>
        <v>0</v>
      </c>
    </row>
    <row r="40" spans="1:5" x14ac:dyDescent="0.25">
      <c r="A40" s="22"/>
      <c r="B40" s="25" t="s">
        <v>23</v>
      </c>
      <c r="C40" s="27"/>
      <c r="D40" s="23"/>
      <c r="E40" s="24">
        <f>S_A_456[[#This Row],[%]]*S_A_456[[#This Row],[PRECIO 48 HORAS SEMANALES]]</f>
        <v>0</v>
      </c>
    </row>
    <row r="41" spans="1:5" x14ac:dyDescent="0.25">
      <c r="A41" s="28"/>
      <c r="B41" s="29" t="s">
        <v>24</v>
      </c>
      <c r="C41" s="30"/>
      <c r="D41" s="31"/>
      <c r="E41" s="32">
        <f>S_A_456[[#This Row],[%]]*S_A_456[[#This Row],[PRECIO 48 HORAS SEMANALES]]</f>
        <v>0</v>
      </c>
    </row>
    <row r="66" ht="15.75" customHeight="1" x14ac:dyDescent="0.25"/>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55"/>
  <sheetViews>
    <sheetView showGridLines="0" tabSelected="1" topLeftCell="A41" zoomScale="90" zoomScaleNormal="90" workbookViewId="0">
      <selection activeCell="J33" sqref="J33"/>
    </sheetView>
  </sheetViews>
  <sheetFormatPr baseColWidth="10" defaultColWidth="11.42578125" defaultRowHeight="12.75" x14ac:dyDescent="0.2"/>
  <cols>
    <col min="1" max="1" width="16.28515625" style="94" customWidth="1"/>
    <col min="2" max="3" width="44.5703125" style="94" customWidth="1"/>
    <col min="4" max="4" width="16.28515625" style="94" customWidth="1"/>
    <col min="5" max="5" width="13.140625" style="94" customWidth="1"/>
    <col min="6" max="6" width="21.42578125" style="135" customWidth="1"/>
    <col min="7" max="7" width="19.140625" style="135" customWidth="1"/>
    <col min="8" max="16384" width="11.42578125" style="94"/>
  </cols>
  <sheetData>
    <row r="1" spans="1:7" s="127" customFormat="1" ht="20.25" customHeight="1" x14ac:dyDescent="0.25">
      <c r="A1" s="137"/>
      <c r="B1" s="185"/>
      <c r="C1" s="156"/>
      <c r="D1" s="156"/>
      <c r="E1" s="156"/>
      <c r="F1" s="156"/>
      <c r="G1" s="157"/>
    </row>
    <row r="2" spans="1:7" s="127" customFormat="1" ht="20.25" customHeight="1" x14ac:dyDescent="0.25">
      <c r="A2" s="138"/>
      <c r="B2" s="186"/>
      <c r="C2" s="158"/>
      <c r="D2" s="158"/>
      <c r="E2" s="158"/>
      <c r="F2" s="158"/>
      <c r="G2" s="159"/>
    </row>
    <row r="3" spans="1:7" s="127" customFormat="1" ht="20.25" customHeight="1" thickBot="1" x14ac:dyDescent="0.3">
      <c r="A3" s="139"/>
      <c r="B3" s="187"/>
      <c r="C3" s="160"/>
      <c r="D3" s="160"/>
      <c r="E3" s="160"/>
      <c r="F3" s="160"/>
      <c r="G3" s="161"/>
    </row>
    <row r="4" spans="1:7" s="127" customFormat="1" ht="13.5" thickBot="1" x14ac:dyDescent="0.3">
      <c r="A4" s="126"/>
      <c r="B4" s="126"/>
      <c r="C4" s="129"/>
      <c r="D4" s="129"/>
      <c r="E4" s="129"/>
      <c r="F4" s="126"/>
      <c r="G4" s="130"/>
    </row>
    <row r="5" spans="1:7" s="127" customFormat="1" ht="22.5" customHeight="1" thickBot="1" x14ac:dyDescent="0.3">
      <c r="A5" s="164" t="s">
        <v>25</v>
      </c>
      <c r="B5" s="165"/>
      <c r="C5" s="165"/>
      <c r="D5" s="165"/>
      <c r="E5" s="165"/>
      <c r="F5" s="165"/>
      <c r="G5" s="166"/>
    </row>
    <row r="6" spans="1:7" s="127" customFormat="1" ht="10.5" customHeight="1" thickBot="1" x14ac:dyDescent="0.3">
      <c r="A6" s="126"/>
      <c r="B6" s="126"/>
      <c r="C6" s="131"/>
      <c r="D6" s="131"/>
      <c r="E6" s="131"/>
      <c r="F6" s="131"/>
      <c r="G6" s="132"/>
    </row>
    <row r="7" spans="1:7" s="127" customFormat="1" ht="21.75" customHeight="1" thickBot="1" x14ac:dyDescent="0.3">
      <c r="A7" s="153" t="s">
        <v>26</v>
      </c>
      <c r="B7" s="154"/>
      <c r="C7" s="154"/>
      <c r="D7" s="154"/>
      <c r="E7" s="154"/>
      <c r="F7" s="154"/>
      <c r="G7" s="155"/>
    </row>
    <row r="8" spans="1:7" s="127" customFormat="1" ht="12.75" customHeight="1" x14ac:dyDescent="0.25">
      <c r="A8" s="126"/>
      <c r="B8" s="126"/>
      <c r="C8" s="133"/>
      <c r="D8" s="133"/>
      <c r="E8" s="133"/>
      <c r="F8" s="133"/>
      <c r="G8" s="128"/>
    </row>
    <row r="9" spans="1:7" s="127" customFormat="1" ht="24.75" customHeight="1" x14ac:dyDescent="0.25">
      <c r="A9" s="145" t="s">
        <v>27</v>
      </c>
      <c r="B9" s="145"/>
      <c r="C9" s="162" t="s">
        <v>219</v>
      </c>
      <c r="D9" s="162"/>
      <c r="E9" s="162"/>
      <c r="F9" s="162"/>
      <c r="G9" s="162"/>
    </row>
    <row r="10" spans="1:7" s="127" customFormat="1" ht="107.25" customHeight="1" x14ac:dyDescent="0.25">
      <c r="A10" s="145" t="s">
        <v>28</v>
      </c>
      <c r="B10" s="145"/>
      <c r="C10" s="163" t="s">
        <v>220</v>
      </c>
      <c r="D10" s="163"/>
      <c r="E10" s="163"/>
      <c r="F10" s="163"/>
      <c r="G10" s="163"/>
    </row>
    <row r="11" spans="1:7" s="127" customFormat="1" ht="20.25" customHeight="1" x14ac:dyDescent="0.25">
      <c r="A11" s="145" t="s">
        <v>29</v>
      </c>
      <c r="B11" s="145"/>
      <c r="C11" s="163" t="s">
        <v>30</v>
      </c>
      <c r="D11" s="163"/>
      <c r="E11" s="163"/>
      <c r="F11" s="163"/>
      <c r="G11" s="163"/>
    </row>
    <row r="12" spans="1:7" s="127" customFormat="1" ht="20.25" customHeight="1" x14ac:dyDescent="0.25">
      <c r="A12" s="145" t="s">
        <v>31</v>
      </c>
      <c r="B12" s="145"/>
      <c r="C12" s="163" t="s">
        <v>32</v>
      </c>
      <c r="D12" s="163"/>
      <c r="E12" s="163"/>
      <c r="F12" s="163"/>
      <c r="G12" s="163"/>
    </row>
    <row r="13" spans="1:7" s="127" customFormat="1" ht="20.25" customHeight="1" thickBot="1" x14ac:dyDescent="0.3">
      <c r="A13" s="134"/>
      <c r="B13" s="134"/>
      <c r="C13" s="136"/>
      <c r="D13" s="136"/>
      <c r="E13" s="136"/>
      <c r="F13" s="136"/>
      <c r="G13" s="136"/>
    </row>
    <row r="14" spans="1:7" s="127" customFormat="1" ht="20.25" customHeight="1" thickBot="1" x14ac:dyDescent="0.3">
      <c r="A14" s="153" t="s">
        <v>33</v>
      </c>
      <c r="B14" s="154"/>
      <c r="C14" s="154"/>
      <c r="D14" s="154"/>
      <c r="E14" s="154"/>
      <c r="F14" s="154"/>
      <c r="G14" s="155"/>
    </row>
    <row r="15" spans="1:7" ht="13.5" customHeight="1" x14ac:dyDescent="0.2"/>
    <row r="16" spans="1:7" ht="25.5" x14ac:dyDescent="0.2">
      <c r="A16" s="141" t="s">
        <v>0</v>
      </c>
      <c r="B16" s="141" t="s">
        <v>169</v>
      </c>
      <c r="C16" s="141" t="s">
        <v>221</v>
      </c>
      <c r="D16" s="141" t="s">
        <v>40</v>
      </c>
      <c r="E16" s="141" t="s">
        <v>171</v>
      </c>
      <c r="F16" s="142" t="s">
        <v>35</v>
      </c>
      <c r="G16" s="142" t="s">
        <v>36</v>
      </c>
    </row>
    <row r="17" spans="1:7" ht="21" customHeight="1" x14ac:dyDescent="0.2">
      <c r="A17" s="22">
        <v>1</v>
      </c>
      <c r="B17" s="189" t="s">
        <v>222</v>
      </c>
      <c r="C17" s="190" t="s">
        <v>177</v>
      </c>
      <c r="D17" s="191" t="s">
        <v>175</v>
      </c>
      <c r="E17" s="192">
        <v>14</v>
      </c>
      <c r="F17" s="205">
        <v>0</v>
      </c>
      <c r="G17" s="208">
        <f>+F17*E17</f>
        <v>0</v>
      </c>
    </row>
    <row r="18" spans="1:7" ht="15" customHeight="1" x14ac:dyDescent="0.2">
      <c r="A18" s="22">
        <v>2</v>
      </c>
      <c r="B18" s="193" t="s">
        <v>223</v>
      </c>
      <c r="C18" s="190" t="s">
        <v>180</v>
      </c>
      <c r="D18" s="191"/>
      <c r="E18" s="194"/>
      <c r="F18" s="206"/>
      <c r="G18" s="209"/>
    </row>
    <row r="19" spans="1:7" ht="28.5" x14ac:dyDescent="0.2">
      <c r="A19" s="22">
        <v>3</v>
      </c>
      <c r="B19" s="193" t="s">
        <v>224</v>
      </c>
      <c r="C19" s="190" t="s">
        <v>182</v>
      </c>
      <c r="D19" s="191"/>
      <c r="E19" s="194"/>
      <c r="F19" s="206"/>
      <c r="G19" s="209"/>
    </row>
    <row r="20" spans="1:7" ht="15" customHeight="1" x14ac:dyDescent="0.2">
      <c r="A20" s="22">
        <v>4</v>
      </c>
      <c r="B20" s="193" t="s">
        <v>225</v>
      </c>
      <c r="C20" s="195" t="s">
        <v>186</v>
      </c>
      <c r="D20" s="191"/>
      <c r="E20" s="194"/>
      <c r="F20" s="206"/>
      <c r="G20" s="209"/>
    </row>
    <row r="21" spans="1:7" ht="20.25" customHeight="1" x14ac:dyDescent="0.2">
      <c r="A21" s="22">
        <v>5</v>
      </c>
      <c r="B21" s="193" t="s">
        <v>226</v>
      </c>
      <c r="C21" s="190" t="s">
        <v>188</v>
      </c>
      <c r="D21" s="191"/>
      <c r="E21" s="194"/>
      <c r="F21" s="206"/>
      <c r="G21" s="209"/>
    </row>
    <row r="22" spans="1:7" ht="20.25" customHeight="1" x14ac:dyDescent="0.2">
      <c r="A22" s="22">
        <v>6</v>
      </c>
      <c r="B22" s="193" t="s">
        <v>227</v>
      </c>
      <c r="C22" s="190" t="s">
        <v>190</v>
      </c>
      <c r="D22" s="191"/>
      <c r="E22" s="194"/>
      <c r="F22" s="206"/>
      <c r="G22" s="209"/>
    </row>
    <row r="23" spans="1:7" ht="36" customHeight="1" x14ac:dyDescent="0.2">
      <c r="A23" s="22">
        <v>7</v>
      </c>
      <c r="B23" s="193" t="s">
        <v>228</v>
      </c>
      <c r="C23" s="190" t="s">
        <v>192</v>
      </c>
      <c r="D23" s="191"/>
      <c r="E23" s="194"/>
      <c r="F23" s="206"/>
      <c r="G23" s="209"/>
    </row>
    <row r="24" spans="1:7" ht="20.25" customHeight="1" x14ac:dyDescent="0.2">
      <c r="A24" s="22">
        <v>8</v>
      </c>
      <c r="B24" s="193" t="s">
        <v>229</v>
      </c>
      <c r="C24" s="190" t="s">
        <v>196</v>
      </c>
      <c r="D24" s="191"/>
      <c r="E24" s="194"/>
      <c r="F24" s="206"/>
      <c r="G24" s="209"/>
    </row>
    <row r="25" spans="1:7" ht="20.25" customHeight="1" x14ac:dyDescent="0.2">
      <c r="A25" s="22">
        <v>9</v>
      </c>
      <c r="B25" s="193" t="s">
        <v>230</v>
      </c>
      <c r="C25" s="190" t="s">
        <v>231</v>
      </c>
      <c r="D25" s="191"/>
      <c r="E25" s="194"/>
      <c r="F25" s="206"/>
      <c r="G25" s="209"/>
    </row>
    <row r="26" spans="1:7" ht="20.25" customHeight="1" x14ac:dyDescent="0.2">
      <c r="A26" s="22">
        <v>10</v>
      </c>
      <c r="B26" s="193" t="s">
        <v>232</v>
      </c>
      <c r="C26" s="190" t="s">
        <v>201</v>
      </c>
      <c r="D26" s="191"/>
      <c r="E26" s="194"/>
      <c r="F26" s="206"/>
      <c r="G26" s="209"/>
    </row>
    <row r="27" spans="1:7" ht="34.5" customHeight="1" x14ac:dyDescent="0.2">
      <c r="A27" s="22">
        <v>11</v>
      </c>
      <c r="B27" s="193" t="s">
        <v>233</v>
      </c>
      <c r="C27" s="190" t="s">
        <v>234</v>
      </c>
      <c r="D27" s="191"/>
      <c r="E27" s="194"/>
      <c r="F27" s="206"/>
      <c r="G27" s="209"/>
    </row>
    <row r="28" spans="1:7" ht="20.25" customHeight="1" x14ac:dyDescent="0.2">
      <c r="A28" s="22">
        <v>12</v>
      </c>
      <c r="B28" s="193" t="s">
        <v>235</v>
      </c>
      <c r="C28" s="190" t="s">
        <v>207</v>
      </c>
      <c r="D28" s="191"/>
      <c r="E28" s="194"/>
      <c r="F28" s="206"/>
      <c r="G28" s="209"/>
    </row>
    <row r="29" spans="1:7" ht="20.25" customHeight="1" x14ac:dyDescent="0.2">
      <c r="A29" s="22">
        <v>13</v>
      </c>
      <c r="B29" s="193" t="s">
        <v>236</v>
      </c>
      <c r="C29" s="190" t="s">
        <v>237</v>
      </c>
      <c r="D29" s="191"/>
      <c r="E29" s="194"/>
      <c r="F29" s="206"/>
      <c r="G29" s="209"/>
    </row>
    <row r="30" spans="1:7" ht="20.25" customHeight="1" x14ac:dyDescent="0.2">
      <c r="A30" s="22">
        <v>14</v>
      </c>
      <c r="B30" s="193" t="s">
        <v>238</v>
      </c>
      <c r="C30" s="190" t="s">
        <v>239</v>
      </c>
      <c r="D30" s="191"/>
      <c r="E30" s="196"/>
      <c r="F30" s="207"/>
      <c r="G30" s="210"/>
    </row>
    <row r="31" spans="1:7" ht="20.25" customHeight="1" x14ac:dyDescent="0.2">
      <c r="A31" s="197" t="s">
        <v>240</v>
      </c>
      <c r="B31" s="197"/>
      <c r="C31" s="197"/>
      <c r="D31" s="191"/>
      <c r="E31" s="202"/>
      <c r="F31" s="212"/>
      <c r="G31" s="211">
        <f>+G17</f>
        <v>0</v>
      </c>
    </row>
    <row r="32" spans="1:7" ht="20.25" customHeight="1" x14ac:dyDescent="0.2">
      <c r="A32" s="203" t="s">
        <v>245</v>
      </c>
      <c r="B32" s="203"/>
      <c r="C32" s="204"/>
      <c r="D32" s="191"/>
      <c r="E32" s="219" t="s">
        <v>241</v>
      </c>
      <c r="F32" s="220"/>
      <c r="G32" s="221"/>
    </row>
    <row r="33" spans="1:7" ht="131.25" customHeight="1" x14ac:dyDescent="0.2">
      <c r="A33" s="22">
        <v>15</v>
      </c>
      <c r="B33" s="198" t="s">
        <v>242</v>
      </c>
      <c r="C33" s="190" t="s">
        <v>243</v>
      </c>
      <c r="D33" s="191"/>
      <c r="E33" s="199">
        <v>5</v>
      </c>
      <c r="F33" s="184">
        <v>0</v>
      </c>
      <c r="G33" s="140">
        <f t="shared" ref="G33" si="0">+F33*E33</f>
        <v>0</v>
      </c>
    </row>
    <row r="34" spans="1:7" ht="20.25" customHeight="1" x14ac:dyDescent="0.2">
      <c r="A34" s="200" t="s">
        <v>244</v>
      </c>
      <c r="B34" s="200"/>
      <c r="C34" s="200"/>
      <c r="D34" s="191"/>
      <c r="E34" s="201"/>
      <c r="F34" s="212"/>
      <c r="G34" s="211">
        <f>+G33</f>
        <v>0</v>
      </c>
    </row>
    <row r="35" spans="1:7" ht="18.600000000000001" customHeight="1" x14ac:dyDescent="0.2">
      <c r="A35" s="147" t="s">
        <v>38</v>
      </c>
      <c r="B35" s="147"/>
      <c r="C35" s="147"/>
      <c r="D35" s="143"/>
      <c r="E35" s="143"/>
      <c r="F35" s="144"/>
      <c r="G35" s="144">
        <f>+G31+G34</f>
        <v>0</v>
      </c>
    </row>
    <row r="36" spans="1:7" ht="18.600000000000001" customHeight="1" x14ac:dyDescent="0.2">
      <c r="A36" s="147" t="s">
        <v>100</v>
      </c>
      <c r="B36" s="147"/>
      <c r="C36" s="147"/>
      <c r="D36" s="215">
        <v>0.19</v>
      </c>
      <c r="E36" s="213"/>
      <c r="F36" s="214"/>
      <c r="G36" s="214">
        <v>0</v>
      </c>
    </row>
    <row r="37" spans="1:7" ht="18.600000000000001" customHeight="1" x14ac:dyDescent="0.2">
      <c r="A37" s="216" t="s">
        <v>249</v>
      </c>
      <c r="B37" s="217"/>
      <c r="C37" s="217"/>
      <c r="D37" s="217"/>
      <c r="E37" s="217"/>
      <c r="F37" s="218"/>
      <c r="G37" s="214">
        <f>+G35+G36</f>
        <v>0</v>
      </c>
    </row>
    <row r="38" spans="1:7" ht="18.600000000000001" customHeight="1" x14ac:dyDescent="0.2">
      <c r="A38" s="147" t="s">
        <v>250</v>
      </c>
      <c r="B38" s="147"/>
      <c r="C38" s="147"/>
      <c r="D38" s="213">
        <v>30</v>
      </c>
      <c r="E38" s="213"/>
      <c r="F38" s="214"/>
      <c r="G38" s="214">
        <f>+G37/30</f>
        <v>0</v>
      </c>
    </row>
    <row r="39" spans="1:7" ht="18.600000000000001" customHeight="1" x14ac:dyDescent="0.2">
      <c r="A39" s="147" t="s">
        <v>251</v>
      </c>
      <c r="B39" s="147"/>
      <c r="C39" s="147"/>
      <c r="D39" s="213">
        <v>150</v>
      </c>
      <c r="E39" s="213"/>
      <c r="F39" s="214"/>
      <c r="G39" s="214">
        <f>+G38*D39</f>
        <v>0</v>
      </c>
    </row>
    <row r="40" spans="1:7" ht="11.25" customHeight="1" x14ac:dyDescent="0.2"/>
    <row r="41" spans="1:7" ht="128.25" customHeight="1" x14ac:dyDescent="0.2">
      <c r="A41" s="149" t="s">
        <v>246</v>
      </c>
      <c r="B41" s="149"/>
      <c r="C41" s="146"/>
      <c r="D41" s="146"/>
      <c r="E41" s="146"/>
      <c r="F41" s="146"/>
      <c r="G41" s="146"/>
    </row>
    <row r="42" spans="1:7" ht="48" customHeight="1" x14ac:dyDescent="0.2">
      <c r="A42" s="150" t="s">
        <v>247</v>
      </c>
      <c r="B42" s="188"/>
      <c r="C42" s="151"/>
      <c r="D42" s="151"/>
      <c r="E42" s="151"/>
      <c r="F42" s="151"/>
      <c r="G42" s="152"/>
    </row>
    <row r="43" spans="1:7" ht="90" customHeight="1" x14ac:dyDescent="0.2">
      <c r="A43" s="183" t="s">
        <v>216</v>
      </c>
      <c r="B43" s="183"/>
      <c r="C43" s="146"/>
      <c r="D43" s="146"/>
      <c r="E43" s="146"/>
      <c r="F43" s="146"/>
      <c r="G43" s="146"/>
    </row>
    <row r="44" spans="1:7" ht="53.25" customHeight="1" x14ac:dyDescent="0.2">
      <c r="A44" s="146" t="s">
        <v>248</v>
      </c>
      <c r="B44" s="146"/>
      <c r="C44" s="146"/>
      <c r="D44" s="146"/>
      <c r="E44" s="146"/>
      <c r="F44" s="146"/>
      <c r="G44" s="146"/>
    </row>
    <row r="45" spans="1:7" ht="60" customHeight="1" x14ac:dyDescent="0.2">
      <c r="A45" s="146" t="s">
        <v>217</v>
      </c>
      <c r="B45" s="146"/>
      <c r="C45" s="146"/>
      <c r="D45" s="146"/>
      <c r="E45" s="146"/>
      <c r="F45" s="146"/>
      <c r="G45" s="146"/>
    </row>
    <row r="46" spans="1:7" ht="47.25" customHeight="1" x14ac:dyDescent="0.2">
      <c r="A46" s="146" t="s">
        <v>218</v>
      </c>
      <c r="B46" s="146"/>
      <c r="C46" s="146"/>
      <c r="D46" s="146"/>
      <c r="E46" s="146"/>
      <c r="F46" s="146"/>
      <c r="G46" s="146"/>
    </row>
    <row r="47" spans="1:7" x14ac:dyDescent="0.2">
      <c r="A47" s="148"/>
      <c r="B47" s="148"/>
      <c r="C47" s="148"/>
      <c r="D47" s="148"/>
      <c r="E47" s="148"/>
      <c r="F47" s="148"/>
      <c r="G47" s="148"/>
    </row>
    <row r="48" spans="1:7" x14ac:dyDescent="0.2">
      <c r="A48" s="148"/>
      <c r="B48" s="148"/>
      <c r="C48" s="148"/>
      <c r="D48" s="148"/>
      <c r="E48" s="148"/>
      <c r="F48" s="148"/>
      <c r="G48" s="148"/>
    </row>
    <row r="49" spans="1:7" x14ac:dyDescent="0.2">
      <c r="A49" s="148"/>
      <c r="B49" s="148"/>
      <c r="C49" s="148"/>
      <c r="D49" s="148"/>
      <c r="E49" s="148"/>
      <c r="F49" s="148"/>
      <c r="G49" s="148"/>
    </row>
    <row r="50" spans="1:7" ht="15.75" customHeight="1" x14ac:dyDescent="0.2">
      <c r="A50" s="148"/>
      <c r="B50" s="148"/>
      <c r="C50" s="148"/>
      <c r="D50" s="148"/>
      <c r="E50" s="148"/>
      <c r="F50" s="148"/>
      <c r="G50" s="148"/>
    </row>
    <row r="51" spans="1:7" x14ac:dyDescent="0.2">
      <c r="A51" s="148"/>
      <c r="B51" s="148"/>
      <c r="C51" s="148"/>
      <c r="D51" s="148"/>
      <c r="E51" s="148"/>
      <c r="F51" s="148"/>
      <c r="G51" s="148"/>
    </row>
    <row r="52" spans="1:7" x14ac:dyDescent="0.2">
      <c r="A52" s="148"/>
      <c r="B52" s="148"/>
      <c r="C52" s="148"/>
      <c r="D52" s="148"/>
      <c r="E52" s="148"/>
      <c r="F52" s="148"/>
      <c r="G52" s="148"/>
    </row>
    <row r="53" spans="1:7" x14ac:dyDescent="0.2">
      <c r="A53" s="148"/>
      <c r="B53" s="148"/>
      <c r="C53" s="148"/>
      <c r="D53" s="148"/>
      <c r="E53" s="148"/>
      <c r="F53" s="148"/>
      <c r="G53" s="148"/>
    </row>
    <row r="54" spans="1:7" x14ac:dyDescent="0.2">
      <c r="A54" s="148"/>
      <c r="B54" s="148"/>
      <c r="C54" s="148"/>
      <c r="D54" s="148"/>
      <c r="E54" s="148"/>
      <c r="F54" s="148"/>
      <c r="G54" s="148"/>
    </row>
    <row r="55" spans="1:7" x14ac:dyDescent="0.2">
      <c r="A55" s="148"/>
      <c r="B55" s="148"/>
      <c r="C55" s="148"/>
      <c r="D55" s="148"/>
      <c r="E55" s="148"/>
      <c r="F55" s="148"/>
      <c r="G55" s="148"/>
    </row>
  </sheetData>
  <protectedRanges>
    <protectedRange sqref="C11:G12" name="Rango1"/>
    <protectedRange sqref="F17:F34" name="Rango2"/>
  </protectedRanges>
  <mergeCells count="38">
    <mergeCell ref="A38:C38"/>
    <mergeCell ref="A39:C39"/>
    <mergeCell ref="A37:F37"/>
    <mergeCell ref="E32:G32"/>
    <mergeCell ref="A14:G14"/>
    <mergeCell ref="C1:G1"/>
    <mergeCell ref="C2:G2"/>
    <mergeCell ref="C3:G3"/>
    <mergeCell ref="C9:G9"/>
    <mergeCell ref="C10:G10"/>
    <mergeCell ref="C11:G11"/>
    <mergeCell ref="C12:G12"/>
    <mergeCell ref="A5:G5"/>
    <mergeCell ref="A7:G7"/>
    <mergeCell ref="D17:D34"/>
    <mergeCell ref="A55:G55"/>
    <mergeCell ref="A50:G50"/>
    <mergeCell ref="A51:G51"/>
    <mergeCell ref="A52:G52"/>
    <mergeCell ref="A53:G53"/>
    <mergeCell ref="A54:G54"/>
    <mergeCell ref="A47:G47"/>
    <mergeCell ref="A48:G48"/>
    <mergeCell ref="A49:G49"/>
    <mergeCell ref="A41:G41"/>
    <mergeCell ref="A43:G43"/>
    <mergeCell ref="A44:G44"/>
    <mergeCell ref="A46:G46"/>
    <mergeCell ref="A42:G42"/>
    <mergeCell ref="A45:G45"/>
    <mergeCell ref="A35:C35"/>
    <mergeCell ref="E17:E30"/>
    <mergeCell ref="A31:C31"/>
    <mergeCell ref="A34:C34"/>
    <mergeCell ref="A32:C32"/>
    <mergeCell ref="F17:F30"/>
    <mergeCell ref="G17:G30"/>
    <mergeCell ref="A36:C36"/>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baseColWidth="10" defaultColWidth="11.42578125" defaultRowHeight="15" x14ac:dyDescent="0.2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x14ac:dyDescent="0.25">
      <c r="A1" s="168"/>
      <c r="B1" s="168"/>
      <c r="C1" s="168"/>
      <c r="D1" s="168"/>
      <c r="E1" s="168"/>
      <c r="F1" s="168"/>
    </row>
    <row r="2" spans="1:6" x14ac:dyDescent="0.25">
      <c r="A2" s="169"/>
      <c r="B2" s="169"/>
      <c r="C2" s="169"/>
      <c r="D2" s="169"/>
      <c r="E2" s="169"/>
      <c r="F2" s="169"/>
    </row>
    <row r="4" spans="1:6" x14ac:dyDescent="0.25">
      <c r="A4" s="3"/>
    </row>
    <row r="6" spans="1:6" ht="28.5" customHeight="1" x14ac:dyDescent="0.25">
      <c r="A6" s="170"/>
      <c r="B6" s="170"/>
      <c r="C6" s="84"/>
    </row>
    <row r="7" spans="1:6" ht="44.25" customHeight="1" x14ac:dyDescent="0.25">
      <c r="A7" s="171"/>
      <c r="B7" s="171"/>
      <c r="C7" s="171"/>
      <c r="D7" s="171"/>
      <c r="E7" s="171"/>
    </row>
    <row r="8" spans="1:6" ht="23.25" customHeight="1" x14ac:dyDescent="0.25">
      <c r="A8" s="170"/>
      <c r="B8" s="170"/>
      <c r="C8" s="84"/>
    </row>
    <row r="11" spans="1:6" x14ac:dyDescent="0.25">
      <c r="A11" s="2"/>
    </row>
    <row r="14" spans="1:6" ht="15" customHeight="1" x14ac:dyDescent="0.25">
      <c r="A14" s="167"/>
      <c r="B14" s="167"/>
      <c r="C14" s="167"/>
      <c r="D14" s="167"/>
      <c r="E14" s="167"/>
      <c r="F14" s="167"/>
    </row>
    <row r="15" spans="1:6" x14ac:dyDescent="0.25">
      <c r="A15" s="167"/>
      <c r="B15" s="167"/>
      <c r="C15" s="167"/>
      <c r="D15" s="167"/>
      <c r="E15" s="167"/>
      <c r="F15" s="167"/>
    </row>
    <row r="16" spans="1:6" ht="18" customHeight="1" x14ac:dyDescent="0.25">
      <c r="A16" s="167"/>
      <c r="B16" s="167"/>
      <c r="C16" s="167"/>
      <c r="D16" s="167"/>
      <c r="E16" s="167"/>
      <c r="F16" s="167"/>
    </row>
    <row r="17" spans="1:6" ht="29.25" customHeight="1" x14ac:dyDescent="0.25">
      <c r="A17" s="167"/>
      <c r="B17" s="167"/>
      <c r="C17" s="167"/>
      <c r="D17" s="167"/>
      <c r="E17" s="167"/>
      <c r="F17" s="167"/>
    </row>
    <row r="18" spans="1:6" x14ac:dyDescent="0.25">
      <c r="A18" s="167"/>
      <c r="B18" s="167"/>
      <c r="C18" s="167"/>
      <c r="D18" s="167"/>
      <c r="E18" s="167"/>
      <c r="F18" s="167"/>
    </row>
    <row r="19" spans="1:6" ht="30" customHeight="1" x14ac:dyDescent="0.25"/>
    <row r="20" spans="1:6" ht="45" x14ac:dyDescent="0.25">
      <c r="A20" s="5" t="s">
        <v>0</v>
      </c>
      <c r="B20" s="13" t="s">
        <v>39</v>
      </c>
      <c r="C20" s="13" t="s">
        <v>40</v>
      </c>
      <c r="D20" s="13" t="s">
        <v>41</v>
      </c>
      <c r="E20" s="6" t="s">
        <v>35</v>
      </c>
      <c r="F20" s="6" t="s">
        <v>42</v>
      </c>
    </row>
    <row r="21" spans="1:6" ht="152.25" customHeight="1" x14ac:dyDescent="0.25">
      <c r="A21" s="19" t="s">
        <v>37</v>
      </c>
      <c r="B21" s="20" t="s">
        <v>43</v>
      </c>
      <c r="C21" s="87" t="s">
        <v>44</v>
      </c>
      <c r="D21" s="21">
        <v>1756</v>
      </c>
      <c r="E21" s="12">
        <v>0</v>
      </c>
      <c r="F21" s="7">
        <f>S_A_45[[#This Row],[CANT]]*S_A_45[[#This Row],[PRECIO UNITARIO ANTES IVA]]</f>
        <v>0</v>
      </c>
    </row>
    <row r="22" spans="1:6" ht="15" customHeight="1" x14ac:dyDescent="0.25">
      <c r="A22" s="172" t="s">
        <v>45</v>
      </c>
      <c r="B22" s="176"/>
      <c r="C22" s="176"/>
      <c r="D22" s="176"/>
      <c r="E22" s="174">
        <f>SUBTOTAL(109,S_A_45[VALOR TOTAL ANTES DE IVA])</f>
        <v>0</v>
      </c>
      <c r="F22" s="175"/>
    </row>
    <row r="23" spans="1:6" ht="15" customHeight="1" x14ac:dyDescent="0.25">
      <c r="A23" s="172" t="s">
        <v>46</v>
      </c>
      <c r="B23" s="173"/>
      <c r="C23" s="173"/>
      <c r="D23" s="173"/>
      <c r="E23" s="10">
        <v>0.19</v>
      </c>
      <c r="F23" s="9">
        <f>E22*E23</f>
        <v>0</v>
      </c>
    </row>
    <row r="24" spans="1:6" ht="15" customHeight="1" x14ac:dyDescent="0.25">
      <c r="A24" s="172" t="s">
        <v>47</v>
      </c>
      <c r="B24" s="173"/>
      <c r="C24" s="173"/>
      <c r="D24" s="173"/>
      <c r="E24" s="174">
        <f>+E22+F23</f>
        <v>0</v>
      </c>
      <c r="F24" s="175"/>
    </row>
    <row r="49" ht="15.75" customHeight="1" x14ac:dyDescent="0.25"/>
  </sheetData>
  <sheetProtection sheet="1" scenarios="1"/>
  <mergeCells count="11">
    <mergeCell ref="A24:D24"/>
    <mergeCell ref="E24:F24"/>
    <mergeCell ref="A22:D22"/>
    <mergeCell ref="E22:F22"/>
    <mergeCell ref="A23:D23"/>
    <mergeCell ref="A14:F18"/>
    <mergeCell ref="A1:F1"/>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baseColWidth="10" defaultColWidth="11.42578125" defaultRowHeight="15" x14ac:dyDescent="0.2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x14ac:dyDescent="0.25">
      <c r="A1" s="168"/>
      <c r="B1" s="168"/>
      <c r="C1" s="168"/>
      <c r="D1" s="168"/>
      <c r="E1" s="168"/>
    </row>
    <row r="2" spans="1:5" x14ac:dyDescent="0.25">
      <c r="A2" s="169"/>
      <c r="B2" s="169"/>
      <c r="C2" s="169"/>
      <c r="D2" s="169"/>
      <c r="E2" s="169"/>
    </row>
    <row r="4" spans="1:5" x14ac:dyDescent="0.25">
      <c r="A4" s="3"/>
    </row>
    <row r="6" spans="1:5" ht="28.5" customHeight="1" x14ac:dyDescent="0.25">
      <c r="A6" s="170"/>
      <c r="B6" s="170"/>
    </row>
    <row r="7" spans="1:5" ht="44.25" customHeight="1" x14ac:dyDescent="0.25">
      <c r="A7" s="171"/>
      <c r="B7" s="171"/>
      <c r="C7" s="171"/>
      <c r="D7" s="171"/>
    </row>
    <row r="8" spans="1:5" ht="23.25" customHeight="1" x14ac:dyDescent="0.25">
      <c r="A8" s="170"/>
      <c r="B8" s="170"/>
    </row>
    <row r="11" spans="1:5" x14ac:dyDescent="0.25">
      <c r="A11" s="2"/>
    </row>
    <row r="14" spans="1:5" ht="15" customHeight="1" x14ac:dyDescent="0.25">
      <c r="A14" s="167"/>
      <c r="B14" s="167"/>
      <c r="C14" s="167"/>
      <c r="D14" s="167"/>
      <c r="E14" s="167"/>
    </row>
    <row r="15" spans="1:5" x14ac:dyDescent="0.25">
      <c r="A15" s="167"/>
      <c r="B15" s="167"/>
      <c r="C15" s="167"/>
      <c r="D15" s="167"/>
      <c r="E15" s="167"/>
    </row>
    <row r="16" spans="1:5" ht="18" customHeight="1" x14ac:dyDescent="0.25">
      <c r="A16" s="167"/>
      <c r="B16" s="167"/>
      <c r="C16" s="167"/>
      <c r="D16" s="167"/>
      <c r="E16" s="167"/>
    </row>
    <row r="17" spans="1:7" ht="29.25" customHeight="1" x14ac:dyDescent="0.25">
      <c r="A17" s="167"/>
      <c r="B17" s="167"/>
      <c r="C17" s="167"/>
      <c r="D17" s="167"/>
      <c r="E17" s="167"/>
    </row>
    <row r="18" spans="1:7" x14ac:dyDescent="0.25">
      <c r="A18" s="167"/>
      <c r="B18" s="167"/>
      <c r="C18" s="167"/>
      <c r="D18" s="167"/>
      <c r="E18" s="167"/>
    </row>
    <row r="19" spans="1:7" ht="30" customHeight="1" x14ac:dyDescent="0.25"/>
    <row r="20" spans="1:7" ht="45" x14ac:dyDescent="0.25">
      <c r="A20" s="5" t="s">
        <v>0</v>
      </c>
      <c r="B20" s="13" t="s">
        <v>39</v>
      </c>
      <c r="C20" s="13" t="s">
        <v>41</v>
      </c>
      <c r="D20" s="6" t="s">
        <v>35</v>
      </c>
      <c r="E20" s="6" t="s">
        <v>42</v>
      </c>
    </row>
    <row r="21" spans="1:7" x14ac:dyDescent="0.25">
      <c r="A21" s="14"/>
      <c r="B21" s="15"/>
      <c r="C21" s="16"/>
      <c r="D21" s="12">
        <v>0</v>
      </c>
      <c r="E21" s="7">
        <f>S_A_4[[#This Row],[CANT]]*S_A_4[[#This Row],[PRECIO UNITARIO ANTES IVA]]</f>
        <v>0</v>
      </c>
    </row>
    <row r="22" spans="1:7" x14ac:dyDescent="0.25">
      <c r="A22" s="11"/>
      <c r="B22" s="15"/>
      <c r="C22" s="16"/>
      <c r="D22" s="12">
        <v>0</v>
      </c>
      <c r="E22" s="7">
        <f>S_A_4[[#This Row],[CANT]]*S_A_4[[#This Row],[PRECIO UNITARIO ANTES IVA]]</f>
        <v>0</v>
      </c>
    </row>
    <row r="23" spans="1:7" x14ac:dyDescent="0.25">
      <c r="A23" s="11"/>
      <c r="B23" s="15"/>
      <c r="C23" s="16"/>
      <c r="D23" s="12">
        <v>0</v>
      </c>
      <c r="E23" s="7">
        <f>S_A_4[[#This Row],[CANT]]*S_A_4[[#This Row],[PRECIO UNITARIO ANTES IVA]]</f>
        <v>0</v>
      </c>
      <c r="G23" s="1"/>
    </row>
    <row r="24" spans="1:7" x14ac:dyDescent="0.25">
      <c r="A24" s="11"/>
      <c r="B24" s="15"/>
      <c r="C24" s="16"/>
      <c r="D24" s="12">
        <v>0</v>
      </c>
      <c r="E24" s="7">
        <f>S_A_4[[#This Row],[CANT]]*S_A_4[[#This Row],[PRECIO UNITARIO ANTES IVA]]</f>
        <v>0</v>
      </c>
    </row>
    <row r="25" spans="1:7" x14ac:dyDescent="0.25">
      <c r="A25" s="11"/>
      <c r="B25" s="15"/>
      <c r="C25" s="16"/>
      <c r="D25" s="12">
        <v>0</v>
      </c>
      <c r="E25" s="7">
        <f>S_A_4[[#This Row],[CANT]]*S_A_4[[#This Row],[PRECIO UNITARIO ANTES IVA]]</f>
        <v>0</v>
      </c>
    </row>
    <row r="26" spans="1:7" x14ac:dyDescent="0.25">
      <c r="A26" s="11"/>
      <c r="B26" s="15"/>
      <c r="C26" s="16"/>
      <c r="D26" s="12">
        <v>0</v>
      </c>
      <c r="E26" s="7">
        <f>S_A_4[[#This Row],[CANT]]*S_A_4[[#This Row],[PRECIO UNITARIO ANTES IVA]]</f>
        <v>0</v>
      </c>
    </row>
    <row r="27" spans="1:7" x14ac:dyDescent="0.25">
      <c r="A27" s="11"/>
      <c r="B27" s="15"/>
      <c r="C27" s="16"/>
      <c r="D27" s="12">
        <v>0</v>
      </c>
      <c r="E27" s="7">
        <f>S_A_4[[#This Row],[CANT]]*S_A_4[[#This Row],[PRECIO UNITARIO ANTES IVA]]</f>
        <v>0</v>
      </c>
    </row>
    <row r="28" spans="1:7" x14ac:dyDescent="0.25">
      <c r="A28" s="11"/>
      <c r="B28" s="15"/>
      <c r="C28" s="16"/>
      <c r="D28" s="12">
        <v>0</v>
      </c>
      <c r="E28" s="7">
        <f>S_A_4[[#This Row],[CANT]]*S_A_4[[#This Row],[PRECIO UNITARIO ANTES IVA]]</f>
        <v>0</v>
      </c>
    </row>
    <row r="29" spans="1:7" ht="15" customHeight="1" x14ac:dyDescent="0.25">
      <c r="A29" s="172" t="s">
        <v>45</v>
      </c>
      <c r="B29" s="176"/>
      <c r="C29" s="176"/>
      <c r="D29" s="174">
        <f>SUBTOTAL(109,S_A_4[VALOR TOTAL ANTES DE IVA])</f>
        <v>0</v>
      </c>
      <c r="E29" s="175"/>
    </row>
    <row r="30" spans="1:7" ht="15" customHeight="1" x14ac:dyDescent="0.25">
      <c r="A30" s="172" t="s">
        <v>48</v>
      </c>
      <c r="B30" s="173"/>
      <c r="C30" s="173"/>
      <c r="D30" s="8">
        <v>0.12</v>
      </c>
      <c r="E30" s="9">
        <f>D29*D30</f>
        <v>0</v>
      </c>
    </row>
    <row r="31" spans="1:7" ht="15" customHeight="1" x14ac:dyDescent="0.25">
      <c r="A31" s="172" t="s">
        <v>49</v>
      </c>
      <c r="B31" s="173"/>
      <c r="C31" s="173"/>
      <c r="D31" s="8">
        <v>0.05</v>
      </c>
      <c r="E31" s="9">
        <f>E30*D31</f>
        <v>0</v>
      </c>
    </row>
    <row r="32" spans="1:7" ht="15" customHeight="1" x14ac:dyDescent="0.25">
      <c r="A32" s="172" t="s">
        <v>50</v>
      </c>
      <c r="B32" s="173"/>
      <c r="C32" s="173"/>
      <c r="D32" s="18"/>
      <c r="E32" s="17">
        <f>SUM(E26:E28)</f>
        <v>0</v>
      </c>
    </row>
    <row r="33" spans="1:5" ht="15" customHeight="1" x14ac:dyDescent="0.25">
      <c r="A33" s="172" t="s">
        <v>51</v>
      </c>
      <c r="B33" s="173"/>
      <c r="C33" s="173"/>
      <c r="D33" s="10">
        <v>0.19</v>
      </c>
      <c r="E33" s="9">
        <f>+E32*D33</f>
        <v>0</v>
      </c>
    </row>
    <row r="34" spans="1:5" ht="15" customHeight="1" x14ac:dyDescent="0.25">
      <c r="A34" s="172" t="s">
        <v>47</v>
      </c>
      <c r="B34" s="173"/>
      <c r="C34" s="173"/>
      <c r="D34" s="174">
        <f>SUM(E29:E33)</f>
        <v>0</v>
      </c>
      <c r="E34" s="175"/>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baseColWidth="10" defaultColWidth="11.42578125" defaultRowHeight="15" x14ac:dyDescent="0.2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x14ac:dyDescent="0.25">
      <c r="A1" s="168"/>
      <c r="B1" s="168"/>
      <c r="C1" s="168"/>
      <c r="D1" s="168"/>
      <c r="E1" s="168"/>
      <c r="F1" s="168"/>
    </row>
    <row r="2" spans="1:6" x14ac:dyDescent="0.25">
      <c r="A2" s="169"/>
      <c r="B2" s="169"/>
      <c r="C2" s="169"/>
      <c r="D2" s="169"/>
      <c r="E2" s="169"/>
      <c r="F2" s="169"/>
    </row>
    <row r="4" spans="1:6" x14ac:dyDescent="0.25">
      <c r="A4" s="3"/>
    </row>
    <row r="6" spans="1:6" ht="28.5" customHeight="1" x14ac:dyDescent="0.25">
      <c r="A6" s="170"/>
      <c r="B6" s="170"/>
    </row>
    <row r="7" spans="1:6" ht="44.25" customHeight="1" x14ac:dyDescent="0.25">
      <c r="A7" s="171"/>
      <c r="B7" s="171"/>
      <c r="C7" s="171"/>
      <c r="D7" s="171"/>
      <c r="E7" s="171"/>
    </row>
    <row r="8" spans="1:6" ht="23.25" customHeight="1" x14ac:dyDescent="0.25">
      <c r="A8" s="170"/>
      <c r="B8" s="170"/>
    </row>
    <row r="11" spans="1:6" x14ac:dyDescent="0.25">
      <c r="A11" s="2"/>
    </row>
    <row r="14" spans="1:6" ht="15" customHeight="1" x14ac:dyDescent="0.25">
      <c r="A14" s="167"/>
      <c r="B14" s="167"/>
      <c r="C14" s="167"/>
      <c r="D14" s="167"/>
      <c r="E14" s="167"/>
      <c r="F14" s="167"/>
    </row>
    <row r="15" spans="1:6" x14ac:dyDescent="0.25">
      <c r="A15" s="167"/>
      <c r="B15" s="167"/>
      <c r="C15" s="167"/>
      <c r="D15" s="167"/>
      <c r="E15" s="167"/>
      <c r="F15" s="167"/>
    </row>
    <row r="16" spans="1:6" ht="18" customHeight="1" x14ac:dyDescent="0.25">
      <c r="A16" s="167"/>
      <c r="B16" s="167"/>
      <c r="C16" s="167"/>
      <c r="D16" s="167"/>
      <c r="E16" s="167"/>
      <c r="F16" s="167"/>
    </row>
    <row r="17" spans="1:6" ht="29.25" customHeight="1" x14ac:dyDescent="0.25">
      <c r="A17" s="167"/>
      <c r="B17" s="167"/>
      <c r="C17" s="167"/>
      <c r="D17" s="167"/>
      <c r="E17" s="167"/>
      <c r="F17" s="167"/>
    </row>
    <row r="18" spans="1:6" x14ac:dyDescent="0.25">
      <c r="A18" s="167"/>
      <c r="B18" s="167"/>
      <c r="C18" s="167"/>
      <c r="D18" s="167"/>
      <c r="E18" s="167"/>
      <c r="F18" s="167"/>
    </row>
    <row r="19" spans="1:6" ht="30" customHeight="1" x14ac:dyDescent="0.25"/>
    <row r="20" spans="1:6" ht="45" x14ac:dyDescent="0.25">
      <c r="A20" s="5" t="s">
        <v>0</v>
      </c>
      <c r="B20" s="5" t="s">
        <v>39</v>
      </c>
      <c r="C20" s="5" t="s">
        <v>52</v>
      </c>
      <c r="D20" s="5" t="s">
        <v>41</v>
      </c>
      <c r="E20" s="108" t="s">
        <v>35</v>
      </c>
      <c r="F20" s="108" t="s">
        <v>42</v>
      </c>
    </row>
    <row r="21" spans="1:6" x14ac:dyDescent="0.25">
      <c r="A21" s="115">
        <v>1</v>
      </c>
      <c r="B21" s="116" t="s">
        <v>53</v>
      </c>
      <c r="C21" s="116"/>
      <c r="D21" s="116"/>
      <c r="E21" s="117"/>
      <c r="F21" s="117"/>
    </row>
    <row r="22" spans="1:6" ht="51" x14ac:dyDescent="0.25">
      <c r="A22" s="99">
        <v>1.1000000000000001</v>
      </c>
      <c r="B22" s="100" t="s">
        <v>54</v>
      </c>
      <c r="C22" s="99" t="s">
        <v>55</v>
      </c>
      <c r="D22" s="101">
        <v>113</v>
      </c>
      <c r="E22" s="110"/>
      <c r="F22" s="111">
        <f>S_A[[#This Row],[CANT]]*S_A[[#This Row],[PRECIO UNITARIO ANTES IVA]]</f>
        <v>0</v>
      </c>
    </row>
    <row r="23" spans="1:6" ht="25.5" x14ac:dyDescent="0.25">
      <c r="A23" s="99">
        <v>1.2</v>
      </c>
      <c r="B23" s="103" t="s">
        <v>56</v>
      </c>
      <c r="C23" s="99" t="s">
        <v>57</v>
      </c>
      <c r="D23" s="101">
        <v>3</v>
      </c>
      <c r="E23" s="121"/>
      <c r="F23" s="122">
        <f>S_A[[#This Row],[CANT]]*S_A[[#This Row],[PRECIO UNITARIO ANTES IVA]]</f>
        <v>0</v>
      </c>
    </row>
    <row r="24" spans="1:6" ht="25.5" x14ac:dyDescent="0.25">
      <c r="A24" s="99">
        <v>1.3</v>
      </c>
      <c r="B24" s="100" t="s">
        <v>58</v>
      </c>
      <c r="C24" s="99" t="s">
        <v>59</v>
      </c>
      <c r="D24" s="101">
        <v>24</v>
      </c>
      <c r="E24" s="109"/>
      <c r="F24" s="111">
        <f>S_A[[#This Row],[CANT]]*S_A[[#This Row],[PRECIO UNITARIO ANTES IVA]]</f>
        <v>0</v>
      </c>
    </row>
    <row r="25" spans="1:6" x14ac:dyDescent="0.25">
      <c r="A25" s="118">
        <v>2</v>
      </c>
      <c r="B25" s="119" t="s">
        <v>60</v>
      </c>
      <c r="C25" s="118"/>
      <c r="D25" s="118"/>
      <c r="E25" s="120"/>
      <c r="F25" s="120"/>
    </row>
    <row r="26" spans="1:6" ht="51" x14ac:dyDescent="0.25">
      <c r="A26" s="99">
        <v>2.1</v>
      </c>
      <c r="B26" s="100" t="s">
        <v>61</v>
      </c>
      <c r="C26" s="99" t="s">
        <v>59</v>
      </c>
      <c r="D26" s="101">
        <v>210</v>
      </c>
      <c r="E26" s="110"/>
      <c r="F26" s="111">
        <f>S_A[[#This Row],[CANT]]*S_A[[#This Row],[PRECIO UNITARIO ANTES IVA]]</f>
        <v>0</v>
      </c>
    </row>
    <row r="27" spans="1:6" x14ac:dyDescent="0.25">
      <c r="A27" s="118">
        <v>3</v>
      </c>
      <c r="B27" s="119" t="s">
        <v>62</v>
      </c>
      <c r="C27" s="118"/>
      <c r="D27" s="118"/>
      <c r="E27" s="120"/>
      <c r="F27" s="120"/>
    </row>
    <row r="28" spans="1:6" ht="76.5" x14ac:dyDescent="0.25">
      <c r="A28" s="99">
        <v>3.1</v>
      </c>
      <c r="B28" s="100" t="s">
        <v>63</v>
      </c>
      <c r="C28" s="99" t="s">
        <v>55</v>
      </c>
      <c r="D28" s="101">
        <v>280</v>
      </c>
      <c r="E28" s="109"/>
      <c r="F28" s="111">
        <f>S_A[[#This Row],[CANT]]*S_A[[#This Row],[PRECIO UNITARIO ANTES IVA]]</f>
        <v>0</v>
      </c>
    </row>
    <row r="29" spans="1:6" x14ac:dyDescent="0.25">
      <c r="A29" s="118">
        <v>4</v>
      </c>
      <c r="B29" s="119" t="s">
        <v>64</v>
      </c>
      <c r="C29" s="118"/>
      <c r="D29" s="118"/>
      <c r="E29" s="120"/>
      <c r="F29" s="120"/>
    </row>
    <row r="30" spans="1:6" ht="102" x14ac:dyDescent="0.25">
      <c r="A30" s="99">
        <v>4.0999999999999996</v>
      </c>
      <c r="B30" s="100" t="s">
        <v>65</v>
      </c>
      <c r="C30" s="99" t="s">
        <v>44</v>
      </c>
      <c r="D30" s="101">
        <v>314</v>
      </c>
      <c r="E30" s="110"/>
      <c r="F30" s="111">
        <f>S_A[[#This Row],[CANT]]*S_A[[#This Row],[PRECIO UNITARIO ANTES IVA]]</f>
        <v>0</v>
      </c>
    </row>
    <row r="31" spans="1:6" ht="102" x14ac:dyDescent="0.25">
      <c r="A31" s="99">
        <v>4.2</v>
      </c>
      <c r="B31" s="103" t="s">
        <v>66</v>
      </c>
      <c r="C31" s="99" t="s">
        <v>44</v>
      </c>
      <c r="D31" s="101">
        <v>136</v>
      </c>
      <c r="E31" s="123"/>
      <c r="F31" s="122">
        <f>S_A[[#This Row],[CANT]]*S_A[[#This Row],[PRECIO UNITARIO ANTES IVA]]</f>
        <v>0</v>
      </c>
    </row>
    <row r="32" spans="1:6" ht="38.25" x14ac:dyDescent="0.25">
      <c r="A32" s="99">
        <v>4.3</v>
      </c>
      <c r="B32" s="100" t="s">
        <v>67</v>
      </c>
      <c r="C32" s="99" t="s">
        <v>59</v>
      </c>
      <c r="D32" s="101">
        <v>80</v>
      </c>
      <c r="E32" s="110"/>
      <c r="F32" s="111">
        <f>S_A[[#This Row],[CANT]]*S_A[[#This Row],[PRECIO UNITARIO ANTES IVA]]</f>
        <v>0</v>
      </c>
    </row>
    <row r="33" spans="1:6" ht="25.5" x14ac:dyDescent="0.25">
      <c r="A33" s="99">
        <v>4.4000000000000004</v>
      </c>
      <c r="B33" s="103" t="s">
        <v>68</v>
      </c>
      <c r="C33" s="99" t="s">
        <v>44</v>
      </c>
      <c r="D33" s="101">
        <v>43</v>
      </c>
      <c r="E33" s="121"/>
      <c r="F33" s="122">
        <f>S_A[[#This Row],[CANT]]*S_A[[#This Row],[PRECIO UNITARIO ANTES IVA]]</f>
        <v>0</v>
      </c>
    </row>
    <row r="34" spans="1:6" x14ac:dyDescent="0.25">
      <c r="A34" s="118">
        <v>5</v>
      </c>
      <c r="B34" s="119" t="s">
        <v>69</v>
      </c>
      <c r="C34" s="118"/>
      <c r="D34" s="118"/>
      <c r="E34" s="117"/>
      <c r="F34" s="117"/>
    </row>
    <row r="35" spans="1:6" ht="51" x14ac:dyDescent="0.25">
      <c r="A35" s="99">
        <v>5.0999999999999996</v>
      </c>
      <c r="B35" s="103" t="s">
        <v>70</v>
      </c>
      <c r="C35" s="99" t="s">
        <v>57</v>
      </c>
      <c r="D35" s="99">
        <v>8</v>
      </c>
      <c r="E35" s="121"/>
      <c r="F35" s="122">
        <f>S_A[[#This Row],[CANT]]*S_A[[#This Row],[PRECIO UNITARIO ANTES IVA]]</f>
        <v>0</v>
      </c>
    </row>
    <row r="36" spans="1:6" ht="51" x14ac:dyDescent="0.25">
      <c r="A36" s="99">
        <v>5.2</v>
      </c>
      <c r="B36" s="100" t="s">
        <v>71</v>
      </c>
      <c r="C36" s="99" t="s">
        <v>57</v>
      </c>
      <c r="D36" s="99">
        <v>12</v>
      </c>
      <c r="E36" s="110"/>
      <c r="F36" s="111">
        <f>S_A[[#This Row],[CANT]]*S_A[[#This Row],[PRECIO UNITARIO ANTES IVA]]</f>
        <v>0</v>
      </c>
    </row>
    <row r="37" spans="1:6" x14ac:dyDescent="0.25">
      <c r="A37" s="118">
        <v>6</v>
      </c>
      <c r="B37" s="119" t="s">
        <v>72</v>
      </c>
      <c r="C37" s="118"/>
      <c r="D37" s="118"/>
      <c r="E37" s="120"/>
      <c r="F37" s="120"/>
    </row>
    <row r="38" spans="1:6" ht="38.25" x14ac:dyDescent="0.25">
      <c r="A38" s="102">
        <v>6.1</v>
      </c>
      <c r="B38" s="103" t="s">
        <v>73</v>
      </c>
      <c r="C38" s="99" t="s">
        <v>57</v>
      </c>
      <c r="D38" s="99">
        <v>2</v>
      </c>
      <c r="E38" s="109"/>
      <c r="F38" s="111">
        <f>S_A[[#This Row],[CANT]]*S_A[[#This Row],[PRECIO UNITARIO ANTES IVA]]</f>
        <v>0</v>
      </c>
    </row>
    <row r="39" spans="1:6" ht="38.25" x14ac:dyDescent="0.25">
      <c r="A39" s="102">
        <v>6.2</v>
      </c>
      <c r="B39" s="103" t="s">
        <v>74</v>
      </c>
      <c r="C39" s="99" t="s">
        <v>57</v>
      </c>
      <c r="D39" s="99">
        <v>21</v>
      </c>
      <c r="E39" s="121"/>
      <c r="F39" s="122">
        <f>S_A[[#This Row],[CANT]]*S_A[[#This Row],[PRECIO UNITARIO ANTES IVA]]</f>
        <v>0</v>
      </c>
    </row>
    <row r="40" spans="1:6" ht="38.25" x14ac:dyDescent="0.25">
      <c r="A40" s="102">
        <v>6.3</v>
      </c>
      <c r="B40" s="103" t="s">
        <v>75</v>
      </c>
      <c r="C40" s="99" t="s">
        <v>57</v>
      </c>
      <c r="D40" s="99">
        <v>4</v>
      </c>
      <c r="E40" s="110"/>
      <c r="F40" s="111">
        <f>S_A[[#This Row],[CANT]]*S_A[[#This Row],[PRECIO UNITARIO ANTES IVA]]</f>
        <v>0</v>
      </c>
    </row>
    <row r="41" spans="1:6" ht="38.25" x14ac:dyDescent="0.25">
      <c r="A41" s="102">
        <v>6.4</v>
      </c>
      <c r="B41" s="103" t="s">
        <v>76</v>
      </c>
      <c r="C41" s="99" t="s">
        <v>57</v>
      </c>
      <c r="D41" s="99">
        <v>2</v>
      </c>
      <c r="E41" s="121"/>
      <c r="F41" s="122">
        <f>S_A[[#This Row],[CANT]]*S_A[[#This Row],[PRECIO UNITARIO ANTES IVA]]</f>
        <v>0</v>
      </c>
    </row>
    <row r="42" spans="1:6" ht="51" x14ac:dyDescent="0.25">
      <c r="A42" s="102">
        <v>6.5</v>
      </c>
      <c r="B42" s="103" t="s">
        <v>77</v>
      </c>
      <c r="C42" s="99" t="s">
        <v>57</v>
      </c>
      <c r="D42" s="99">
        <v>2</v>
      </c>
      <c r="E42" s="110"/>
      <c r="F42" s="111">
        <f>S_A[[#This Row],[CANT]]*S_A[[#This Row],[PRECIO UNITARIO ANTES IVA]]</f>
        <v>0</v>
      </c>
    </row>
    <row r="43" spans="1:6" ht="51" x14ac:dyDescent="0.25">
      <c r="A43" s="102">
        <v>6.6</v>
      </c>
      <c r="B43" s="103" t="s">
        <v>78</v>
      </c>
      <c r="C43" s="99" t="s">
        <v>57</v>
      </c>
      <c r="D43" s="99">
        <v>156</v>
      </c>
      <c r="E43" s="121"/>
      <c r="F43" s="122">
        <f>S_A[[#This Row],[CANT]]*S_A[[#This Row],[PRECIO UNITARIO ANTES IVA]]</f>
        <v>0</v>
      </c>
    </row>
    <row r="44" spans="1:6" ht="51" x14ac:dyDescent="0.25">
      <c r="A44" s="102">
        <v>6.7</v>
      </c>
      <c r="B44" s="100" t="s">
        <v>79</v>
      </c>
      <c r="C44" s="99" t="s">
        <v>59</v>
      </c>
      <c r="D44" s="99">
        <v>176</v>
      </c>
      <c r="E44" s="110"/>
      <c r="F44" s="111">
        <f>S_A[[#This Row],[CANT]]*S_A[[#This Row],[PRECIO UNITARIO ANTES IVA]]</f>
        <v>0</v>
      </c>
    </row>
    <row r="45" spans="1:6" ht="38.25" x14ac:dyDescent="0.25">
      <c r="A45" s="102">
        <v>6.8</v>
      </c>
      <c r="B45" s="103" t="s">
        <v>80</v>
      </c>
      <c r="C45" s="99" t="s">
        <v>59</v>
      </c>
      <c r="D45" s="99">
        <v>415</v>
      </c>
      <c r="E45" s="123"/>
      <c r="F45" s="122">
        <f>S_A[[#This Row],[CANT]]*S_A[[#This Row],[PRECIO UNITARIO ANTES IVA]]</f>
        <v>0</v>
      </c>
    </row>
    <row r="46" spans="1:6" ht="38.25" x14ac:dyDescent="0.25">
      <c r="A46" s="102">
        <v>6.9</v>
      </c>
      <c r="B46" s="100" t="s">
        <v>81</v>
      </c>
      <c r="C46" s="99" t="s">
        <v>82</v>
      </c>
      <c r="D46" s="99">
        <v>413</v>
      </c>
      <c r="E46" s="110"/>
      <c r="F46" s="111">
        <f>S_A[[#This Row],[CANT]]*S_A[[#This Row],[PRECIO UNITARIO ANTES IVA]]</f>
        <v>0</v>
      </c>
    </row>
    <row r="47" spans="1:6" ht="63.75" x14ac:dyDescent="0.25">
      <c r="A47" s="104">
        <v>6.1</v>
      </c>
      <c r="B47" s="103" t="s">
        <v>83</v>
      </c>
      <c r="C47" s="99" t="s">
        <v>82</v>
      </c>
      <c r="D47" s="99">
        <v>606</v>
      </c>
      <c r="E47" s="121"/>
      <c r="F47" s="122">
        <f>S_A[[#This Row],[CANT]]*S_A[[#This Row],[PRECIO UNITARIO ANTES IVA]]</f>
        <v>0</v>
      </c>
    </row>
    <row r="48" spans="1:6" ht="38.25" x14ac:dyDescent="0.25">
      <c r="A48" s="104">
        <v>6.11</v>
      </c>
      <c r="B48" s="100" t="s">
        <v>84</v>
      </c>
      <c r="C48" s="99" t="s">
        <v>57</v>
      </c>
      <c r="D48" s="99">
        <v>156</v>
      </c>
      <c r="E48" s="109"/>
      <c r="F48" s="111">
        <f>S_A[[#This Row],[CANT]]*S_A[[#This Row],[PRECIO UNITARIO ANTES IVA]]</f>
        <v>0</v>
      </c>
    </row>
    <row r="49" spans="1:6" ht="38.25" x14ac:dyDescent="0.25">
      <c r="A49" s="104">
        <v>6.12</v>
      </c>
      <c r="B49" s="103" t="s">
        <v>85</v>
      </c>
      <c r="C49" s="99" t="s">
        <v>57</v>
      </c>
      <c r="D49" s="99">
        <v>156</v>
      </c>
      <c r="E49" s="121"/>
      <c r="F49" s="122">
        <f>S_A[[#This Row],[CANT]]*S_A[[#This Row],[PRECIO UNITARIO ANTES IVA]]</f>
        <v>0</v>
      </c>
    </row>
    <row r="50" spans="1:6" ht="76.5" x14ac:dyDescent="0.25">
      <c r="A50" s="104">
        <v>6.13</v>
      </c>
      <c r="B50" s="105" t="s">
        <v>86</v>
      </c>
      <c r="C50" s="99" t="s">
        <v>57</v>
      </c>
      <c r="D50" s="99">
        <v>156</v>
      </c>
      <c r="E50" s="109"/>
      <c r="F50" s="111">
        <f>S_A[[#This Row],[CANT]]*S_A[[#This Row],[PRECIO UNITARIO ANTES IVA]]</f>
        <v>0</v>
      </c>
    </row>
    <row r="51" spans="1:6" ht="178.5" x14ac:dyDescent="0.25">
      <c r="A51" s="104">
        <v>6.14</v>
      </c>
      <c r="B51" s="105" t="s">
        <v>87</v>
      </c>
      <c r="C51" s="106" t="s">
        <v>59</v>
      </c>
      <c r="D51" s="99">
        <v>606</v>
      </c>
      <c r="E51" s="121"/>
      <c r="F51" s="122">
        <f>S_A[[#This Row],[CANT]]*S_A[[#This Row],[PRECIO UNITARIO ANTES IVA]]</f>
        <v>0</v>
      </c>
    </row>
    <row r="52" spans="1:6" ht="165.75" x14ac:dyDescent="0.25">
      <c r="A52" s="104">
        <v>6.15</v>
      </c>
      <c r="B52" s="105" t="s">
        <v>88</v>
      </c>
      <c r="C52" s="106" t="s">
        <v>57</v>
      </c>
      <c r="D52" s="99">
        <v>120</v>
      </c>
      <c r="E52" s="110"/>
      <c r="F52" s="111">
        <f>S_A[[#This Row],[CANT]]*S_A[[#This Row],[PRECIO UNITARIO ANTES IVA]]</f>
        <v>0</v>
      </c>
    </row>
    <row r="53" spans="1:6" ht="114.75" x14ac:dyDescent="0.25">
      <c r="A53" s="104">
        <v>6.16</v>
      </c>
      <c r="B53" s="105" t="s">
        <v>89</v>
      </c>
      <c r="C53" s="106" t="s">
        <v>59</v>
      </c>
      <c r="D53" s="99">
        <v>413</v>
      </c>
      <c r="E53" s="123"/>
      <c r="F53" s="122">
        <f>S_A[[#This Row],[CANT]]*S_A[[#This Row],[PRECIO UNITARIO ANTES IVA]]</f>
        <v>0</v>
      </c>
    </row>
    <row r="54" spans="1:6" ht="89.25" x14ac:dyDescent="0.25">
      <c r="A54" s="104">
        <v>6.17</v>
      </c>
      <c r="B54" s="105" t="s">
        <v>90</v>
      </c>
      <c r="C54" s="106" t="s">
        <v>57</v>
      </c>
      <c r="D54" s="99">
        <v>4</v>
      </c>
      <c r="E54" s="110"/>
      <c r="F54" s="111">
        <f>S_A[[#This Row],[CANT]]*S_A[[#This Row],[PRECIO UNITARIO ANTES IVA]]</f>
        <v>0</v>
      </c>
    </row>
    <row r="55" spans="1:6" ht="26.25" x14ac:dyDescent="0.25">
      <c r="A55" s="104">
        <v>6.18</v>
      </c>
      <c r="B55" s="124" t="s">
        <v>91</v>
      </c>
      <c r="C55" s="99" t="s">
        <v>57</v>
      </c>
      <c r="D55" s="99">
        <v>50</v>
      </c>
      <c r="E55" s="123"/>
      <c r="F55" s="122">
        <f>S_A[[#This Row],[CANT]]*S_A[[#This Row],[PRECIO UNITARIO ANTES IVA]]</f>
        <v>0</v>
      </c>
    </row>
    <row r="56" spans="1:6" x14ac:dyDescent="0.25">
      <c r="A56" s="118">
        <v>7</v>
      </c>
      <c r="B56" s="119" t="s">
        <v>92</v>
      </c>
      <c r="C56" s="118"/>
      <c r="D56" s="118"/>
      <c r="E56" s="120"/>
      <c r="F56" s="120"/>
    </row>
    <row r="57" spans="1:6" ht="76.5" x14ac:dyDescent="0.25">
      <c r="A57" s="107">
        <v>7.1</v>
      </c>
      <c r="B57" s="105" t="s">
        <v>93</v>
      </c>
      <c r="C57" s="99" t="s">
        <v>57</v>
      </c>
      <c r="D57" s="125">
        <v>28</v>
      </c>
      <c r="E57" s="121"/>
      <c r="F57" s="122">
        <f>S_A[[#This Row],[CANT]]*S_A[[#This Row],[PRECIO UNITARIO ANTES IVA]]</f>
        <v>0</v>
      </c>
    </row>
    <row r="58" spans="1:6" ht="41.25" customHeight="1" x14ac:dyDescent="0.25">
      <c r="A58" s="107">
        <v>7.2</v>
      </c>
      <c r="B58" s="105" t="s">
        <v>94</v>
      </c>
      <c r="C58" s="99" t="s">
        <v>57</v>
      </c>
      <c r="D58" s="125">
        <v>11</v>
      </c>
      <c r="E58" s="110"/>
      <c r="F58" s="111">
        <f>S_A[[#This Row],[CANT]]*S_A[[#This Row],[PRECIO UNITARIO ANTES IVA]]</f>
        <v>0</v>
      </c>
    </row>
    <row r="59" spans="1:6" ht="15" customHeight="1" x14ac:dyDescent="0.25">
      <c r="A59" s="172" t="s">
        <v>45</v>
      </c>
      <c r="B59" s="173"/>
      <c r="C59" s="173"/>
      <c r="D59" s="173"/>
      <c r="E59" s="177">
        <f>SUBTOTAL(109,S_A[VALOR TOTAL ANTES DE IVA])</f>
        <v>0</v>
      </c>
      <c r="F59" s="178"/>
    </row>
    <row r="60" spans="1:6" x14ac:dyDescent="0.25">
      <c r="A60" s="172" t="s">
        <v>95</v>
      </c>
      <c r="B60" s="173"/>
      <c r="C60" s="173"/>
      <c r="D60" s="173"/>
      <c r="E60" s="112">
        <v>0.2</v>
      </c>
      <c r="F60" s="113">
        <f>E59*E60</f>
        <v>0</v>
      </c>
    </row>
    <row r="61" spans="1:6" x14ac:dyDescent="0.25">
      <c r="A61" s="172" t="s">
        <v>96</v>
      </c>
      <c r="B61" s="173"/>
      <c r="C61" s="173"/>
      <c r="D61" s="173"/>
      <c r="E61" s="112">
        <v>0.06</v>
      </c>
      <c r="F61" s="113">
        <f>E59*E61</f>
        <v>0</v>
      </c>
    </row>
    <row r="62" spans="1:6" x14ac:dyDescent="0.25">
      <c r="A62" s="172" t="s">
        <v>97</v>
      </c>
      <c r="B62" s="173"/>
      <c r="C62" s="173"/>
      <c r="D62" s="173"/>
      <c r="E62" s="114">
        <v>0.19</v>
      </c>
      <c r="F62" s="113">
        <f>F61*E62</f>
        <v>0</v>
      </c>
    </row>
    <row r="63" spans="1:6" x14ac:dyDescent="0.25">
      <c r="A63" s="172" t="s">
        <v>47</v>
      </c>
      <c r="B63" s="173"/>
      <c r="C63" s="173"/>
      <c r="D63" s="173"/>
      <c r="E63" s="177">
        <f>SUM(F59:F62)</f>
        <v>0</v>
      </c>
      <c r="F63" s="178"/>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baseColWidth="10" defaultColWidth="11.42578125" defaultRowHeight="12.75" x14ac:dyDescent="0.2"/>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x14ac:dyDescent="0.2">
      <c r="A1" s="33"/>
      <c r="B1" s="34"/>
      <c r="C1" s="34"/>
      <c r="D1" s="34"/>
      <c r="E1" s="179"/>
      <c r="F1" s="179"/>
      <c r="G1" s="179"/>
      <c r="H1" s="179"/>
      <c r="I1" s="179"/>
    </row>
    <row r="2" spans="1:9" x14ac:dyDescent="0.2">
      <c r="A2" s="36"/>
      <c r="B2" s="37"/>
      <c r="C2" s="37"/>
      <c r="D2" s="37"/>
      <c r="E2" s="37"/>
      <c r="F2" s="37"/>
      <c r="G2" s="37"/>
      <c r="H2" s="37"/>
      <c r="I2" s="37"/>
    </row>
    <row r="4" spans="1:9" x14ac:dyDescent="0.2">
      <c r="A4" s="38"/>
    </row>
    <row r="6" spans="1:9" ht="28.5" customHeight="1" x14ac:dyDescent="0.2">
      <c r="A6" s="180"/>
      <c r="B6" s="180"/>
    </row>
    <row r="7" spans="1:9" ht="44.25" customHeight="1" x14ac:dyDescent="0.2">
      <c r="A7" s="181"/>
      <c r="B7" s="181"/>
      <c r="C7" s="181"/>
      <c r="D7" s="181"/>
      <c r="E7" s="181"/>
      <c r="F7" s="181"/>
      <c r="G7" s="181"/>
      <c r="H7" s="181"/>
      <c r="I7" s="181"/>
    </row>
    <row r="8" spans="1:9" ht="23.25" customHeight="1" x14ac:dyDescent="0.2">
      <c r="A8" s="180"/>
      <c r="B8" s="180"/>
    </row>
    <row r="11" spans="1:9" x14ac:dyDescent="0.2">
      <c r="A11" s="36"/>
    </row>
    <row r="14" spans="1:9" ht="15" customHeight="1" x14ac:dyDescent="0.2">
      <c r="A14" s="182"/>
      <c r="B14" s="182"/>
      <c r="C14" s="182"/>
      <c r="D14" s="182"/>
      <c r="E14" s="182"/>
      <c r="F14" s="182"/>
      <c r="G14" s="182"/>
      <c r="H14" s="182"/>
      <c r="I14" s="182"/>
    </row>
    <row r="15" spans="1:9" x14ac:dyDescent="0.2">
      <c r="A15" s="182"/>
      <c r="B15" s="182"/>
      <c r="C15" s="182"/>
      <c r="D15" s="182"/>
      <c r="E15" s="182"/>
      <c r="F15" s="182"/>
      <c r="G15" s="182"/>
      <c r="H15" s="182"/>
      <c r="I15" s="182"/>
    </row>
    <row r="16" spans="1:9" ht="18" customHeight="1" x14ac:dyDescent="0.2">
      <c r="A16" s="182"/>
      <c r="B16" s="182"/>
      <c r="C16" s="182"/>
      <c r="D16" s="182"/>
      <c r="E16" s="182"/>
      <c r="F16" s="182"/>
      <c r="G16" s="182"/>
      <c r="H16" s="182"/>
      <c r="I16" s="182"/>
    </row>
    <row r="17" spans="1:9" ht="29.25" customHeight="1" x14ac:dyDescent="0.2">
      <c r="A17" s="182"/>
      <c r="B17" s="182"/>
      <c r="C17" s="182"/>
      <c r="D17" s="182"/>
      <c r="E17" s="182"/>
      <c r="F17" s="182"/>
      <c r="G17" s="182"/>
      <c r="H17" s="182"/>
      <c r="I17" s="182"/>
    </row>
    <row r="18" spans="1:9" x14ac:dyDescent="0.2">
      <c r="A18" s="182"/>
      <c r="B18" s="182"/>
      <c r="C18" s="182"/>
      <c r="D18" s="182"/>
      <c r="E18" s="182"/>
      <c r="F18" s="182"/>
      <c r="G18" s="182"/>
      <c r="H18" s="182"/>
      <c r="I18" s="182"/>
    </row>
    <row r="19" spans="1:9" ht="30" customHeight="1" x14ac:dyDescent="0.2"/>
    <row r="20" spans="1:9" ht="45.75" customHeight="1" x14ac:dyDescent="0.2">
      <c r="A20" s="41" t="s">
        <v>0</v>
      </c>
      <c r="B20" s="41" t="s">
        <v>39</v>
      </c>
      <c r="C20" s="41" t="s">
        <v>52</v>
      </c>
      <c r="D20" s="41" t="s">
        <v>34</v>
      </c>
      <c r="E20" s="42" t="s">
        <v>98</v>
      </c>
      <c r="F20" s="41" t="s">
        <v>99</v>
      </c>
      <c r="G20" s="41" t="s">
        <v>100</v>
      </c>
      <c r="H20" s="42" t="s">
        <v>101</v>
      </c>
      <c r="I20" s="42" t="s">
        <v>24</v>
      </c>
    </row>
    <row r="21" spans="1:9" ht="25.5" x14ac:dyDescent="0.2">
      <c r="A21" s="57">
        <v>1</v>
      </c>
      <c r="B21" s="15" t="s">
        <v>102</v>
      </c>
      <c r="C21" s="57" t="s">
        <v>103</v>
      </c>
      <c r="D21" s="89"/>
      <c r="E21" s="90"/>
      <c r="F21" s="85"/>
      <c r="G21" s="62">
        <f>MC_7[[#This Row],[VALOR UNIT ]]*MC_7[[#This Row],[%IVA]]</f>
        <v>0</v>
      </c>
      <c r="H21" s="63">
        <f>+MC_7[[#This Row],[VALOR UNIT ]]+MC_7[[#This Row],[IVA]]</f>
        <v>0</v>
      </c>
      <c r="I21" s="63">
        <f>+MC_7[[#This Row],[SUBTOTAL + IVA UNIT]]*MC_7[[#This Row],[CANTIDAD]]</f>
        <v>0</v>
      </c>
    </row>
    <row r="22" spans="1:9" ht="25.5" x14ac:dyDescent="0.2">
      <c r="A22" s="57">
        <v>2</v>
      </c>
      <c r="B22" s="15" t="s">
        <v>104</v>
      </c>
      <c r="C22" s="57" t="s">
        <v>103</v>
      </c>
      <c r="D22" s="91"/>
      <c r="E22" s="92"/>
      <c r="F22" s="85"/>
      <c r="G22" s="62">
        <f>MC_7[[#This Row],[VALOR UNIT ]]*MC_7[[#This Row],[%IVA]]</f>
        <v>0</v>
      </c>
      <c r="H22" s="63">
        <f>+MC_7[[#This Row],[VALOR UNIT ]]+MC_7[[#This Row],[IVA]]</f>
        <v>0</v>
      </c>
      <c r="I22" s="63">
        <f>+MC_7[[#This Row],[SUBTOTAL + IVA UNIT]]*MC_7[[#This Row],[CANTIDAD]]</f>
        <v>0</v>
      </c>
    </row>
    <row r="23" spans="1:9" ht="25.5" x14ac:dyDescent="0.2">
      <c r="A23" s="57">
        <v>3</v>
      </c>
      <c r="B23" s="15" t="s">
        <v>105</v>
      </c>
      <c r="C23" s="57" t="s">
        <v>103</v>
      </c>
      <c r="D23" s="91"/>
      <c r="E23" s="88"/>
      <c r="F23" s="85"/>
      <c r="G23" s="62">
        <f>MC_7[[#This Row],[VALOR UNIT ]]*MC_7[[#This Row],[%IVA]]</f>
        <v>0</v>
      </c>
      <c r="H23" s="62">
        <f>+MC_7[[#This Row],[VALOR UNIT ]]+MC_7[[#This Row],[IVA]]</f>
        <v>0</v>
      </c>
      <c r="I23" s="62">
        <f>+MC_7[[#This Row],[SUBTOTAL + IVA UNIT]]*MC_7[[#This Row],[CANTIDAD]]</f>
        <v>0</v>
      </c>
    </row>
    <row r="24" spans="1:9" ht="38.25" x14ac:dyDescent="0.2">
      <c r="A24" s="57">
        <v>4</v>
      </c>
      <c r="B24" s="15" t="s">
        <v>106</v>
      </c>
      <c r="C24" s="57" t="s">
        <v>107</v>
      </c>
      <c r="D24" s="91"/>
      <c r="E24" s="88"/>
      <c r="F24" s="85"/>
      <c r="G24" s="62">
        <f>MC_7[[#This Row],[VALOR UNIT ]]*MC_7[[#This Row],[%IVA]]</f>
        <v>0</v>
      </c>
      <c r="H24" s="62">
        <f>+MC_7[[#This Row],[VALOR UNIT ]]+MC_7[[#This Row],[IVA]]</f>
        <v>0</v>
      </c>
      <c r="I24" s="62">
        <f>+MC_7[[#This Row],[SUBTOTAL + IVA UNIT]]*MC_7[[#This Row],[CANTIDAD]]</f>
        <v>0</v>
      </c>
    </row>
    <row r="25" spans="1:9" ht="38.25" x14ac:dyDescent="0.2">
      <c r="A25" s="57">
        <v>5</v>
      </c>
      <c r="B25" s="15" t="s">
        <v>108</v>
      </c>
      <c r="C25" s="57" t="s">
        <v>107</v>
      </c>
      <c r="D25" s="91"/>
      <c r="E25" s="88"/>
      <c r="F25" s="85"/>
      <c r="G25" s="62">
        <f>MC_7[[#This Row],[VALOR UNIT ]]*MC_7[[#This Row],[%IVA]]</f>
        <v>0</v>
      </c>
      <c r="H25" s="62">
        <f>+MC_7[[#This Row],[VALOR UNIT ]]+MC_7[[#This Row],[IVA]]</f>
        <v>0</v>
      </c>
      <c r="I25" s="62">
        <f>+MC_7[[#This Row],[SUBTOTAL + IVA UNIT]]*MC_7[[#This Row],[CANTIDAD]]</f>
        <v>0</v>
      </c>
    </row>
    <row r="26" spans="1:9" ht="38.25" x14ac:dyDescent="0.2">
      <c r="A26" s="57">
        <v>6</v>
      </c>
      <c r="B26" s="15" t="s">
        <v>109</v>
      </c>
      <c r="C26" s="57" t="s">
        <v>107</v>
      </c>
      <c r="D26" s="91"/>
      <c r="E26" s="88"/>
      <c r="F26" s="85"/>
      <c r="G26" s="62">
        <f>MC_7[[#This Row],[VALOR UNIT ]]*MC_7[[#This Row],[%IVA]]</f>
        <v>0</v>
      </c>
      <c r="H26" s="62">
        <f>+MC_7[[#This Row],[VALOR UNIT ]]+MC_7[[#This Row],[IVA]]</f>
        <v>0</v>
      </c>
      <c r="I26" s="62">
        <f>+MC_7[[#This Row],[SUBTOTAL + IVA UNIT]]*MC_7[[#This Row],[CANTIDAD]]</f>
        <v>0</v>
      </c>
    </row>
    <row r="27" spans="1:9" ht="38.25" x14ac:dyDescent="0.2">
      <c r="A27" s="57">
        <v>7</v>
      </c>
      <c r="B27" s="15" t="s">
        <v>110</v>
      </c>
      <c r="C27" s="57" t="s">
        <v>107</v>
      </c>
      <c r="D27" s="91"/>
      <c r="E27" s="88"/>
      <c r="F27" s="85"/>
      <c r="G27" s="62">
        <f>MC_7[[#This Row],[VALOR UNIT ]]*MC_7[[#This Row],[%IVA]]</f>
        <v>0</v>
      </c>
      <c r="H27" s="62">
        <f>+MC_7[[#This Row],[VALOR UNIT ]]+MC_7[[#This Row],[IVA]]</f>
        <v>0</v>
      </c>
      <c r="I27" s="62">
        <f>+MC_7[[#This Row],[SUBTOTAL + IVA UNIT]]*MC_7[[#This Row],[CANTIDAD]]</f>
        <v>0</v>
      </c>
    </row>
    <row r="28" spans="1:9" ht="38.25" x14ac:dyDescent="0.2">
      <c r="A28" s="57">
        <v>8</v>
      </c>
      <c r="B28" s="15" t="s">
        <v>111</v>
      </c>
      <c r="C28" s="57" t="s">
        <v>107</v>
      </c>
      <c r="D28" s="91"/>
      <c r="E28" s="88"/>
      <c r="F28" s="85"/>
      <c r="G28" s="62">
        <f>MC_7[[#This Row],[VALOR UNIT ]]*MC_7[[#This Row],[%IVA]]</f>
        <v>0</v>
      </c>
      <c r="H28" s="62">
        <f>+MC_7[[#This Row],[VALOR UNIT ]]+MC_7[[#This Row],[IVA]]</f>
        <v>0</v>
      </c>
      <c r="I28" s="62">
        <f>+MC_7[[#This Row],[SUBTOTAL + IVA UNIT]]*MC_7[[#This Row],[CANTIDAD]]</f>
        <v>0</v>
      </c>
    </row>
    <row r="29" spans="1:9" ht="38.25" x14ac:dyDescent="0.2">
      <c r="A29" s="57">
        <v>9</v>
      </c>
      <c r="B29" s="15" t="s">
        <v>112</v>
      </c>
      <c r="C29" s="57" t="s">
        <v>107</v>
      </c>
      <c r="D29" s="91"/>
      <c r="E29" s="88"/>
      <c r="F29" s="85"/>
      <c r="G29" s="62">
        <f>MC_7[[#This Row],[VALOR UNIT ]]*MC_7[[#This Row],[%IVA]]</f>
        <v>0</v>
      </c>
      <c r="H29" s="62">
        <f>+MC_7[[#This Row],[VALOR UNIT ]]+MC_7[[#This Row],[IVA]]</f>
        <v>0</v>
      </c>
      <c r="I29" s="62">
        <f>+MC_7[[#This Row],[SUBTOTAL + IVA UNIT]]*MC_7[[#This Row],[CANTIDAD]]</f>
        <v>0</v>
      </c>
    </row>
    <row r="30" spans="1:9" ht="38.25" x14ac:dyDescent="0.2">
      <c r="A30" s="57">
        <v>10</v>
      </c>
      <c r="B30" s="15" t="s">
        <v>113</v>
      </c>
      <c r="C30" s="57" t="s">
        <v>114</v>
      </c>
      <c r="D30" s="91"/>
      <c r="E30" s="88"/>
      <c r="F30" s="85"/>
      <c r="G30" s="62">
        <f>MC_7[[#This Row],[VALOR UNIT ]]*MC_7[[#This Row],[%IVA]]</f>
        <v>0</v>
      </c>
      <c r="H30" s="62">
        <f>+MC_7[[#This Row],[VALOR UNIT ]]+MC_7[[#This Row],[IVA]]</f>
        <v>0</v>
      </c>
      <c r="I30" s="62">
        <f>+MC_7[[#This Row],[SUBTOTAL + IVA UNIT]]*MC_7[[#This Row],[CANTIDAD]]</f>
        <v>0</v>
      </c>
    </row>
    <row r="31" spans="1:9" ht="38.25" x14ac:dyDescent="0.2">
      <c r="A31" s="57">
        <v>11</v>
      </c>
      <c r="B31" s="15" t="s">
        <v>115</v>
      </c>
      <c r="C31" s="57" t="s">
        <v>103</v>
      </c>
      <c r="D31" s="91"/>
      <c r="E31" s="88"/>
      <c r="F31" s="85"/>
      <c r="G31" s="62">
        <f>MC_7[[#This Row],[VALOR UNIT ]]*MC_7[[#This Row],[%IVA]]</f>
        <v>0</v>
      </c>
      <c r="H31" s="62">
        <f>+MC_7[[#This Row],[VALOR UNIT ]]+MC_7[[#This Row],[IVA]]</f>
        <v>0</v>
      </c>
      <c r="I31" s="62">
        <f>+MC_7[[#This Row],[SUBTOTAL + IVA UNIT]]*MC_7[[#This Row],[CANTIDAD]]</f>
        <v>0</v>
      </c>
    </row>
    <row r="32" spans="1:9" ht="38.25" x14ac:dyDescent="0.2">
      <c r="A32" s="57">
        <v>12</v>
      </c>
      <c r="B32" s="15" t="s">
        <v>116</v>
      </c>
      <c r="C32" s="57" t="s">
        <v>103</v>
      </c>
      <c r="D32" s="91"/>
      <c r="E32" s="88"/>
      <c r="F32" s="85"/>
      <c r="G32" s="62">
        <f>MC_7[[#This Row],[VALOR UNIT ]]*MC_7[[#This Row],[%IVA]]</f>
        <v>0</v>
      </c>
      <c r="H32" s="62">
        <f>+MC_7[[#This Row],[VALOR UNIT ]]+MC_7[[#This Row],[IVA]]</f>
        <v>0</v>
      </c>
      <c r="I32" s="62">
        <f>+MC_7[[#This Row],[SUBTOTAL + IVA UNIT]]*MC_7[[#This Row],[CANTIDAD]]</f>
        <v>0</v>
      </c>
    </row>
    <row r="33" spans="1:9" ht="38.25" x14ac:dyDescent="0.2">
      <c r="A33" s="57">
        <v>13</v>
      </c>
      <c r="B33" s="15" t="s">
        <v>117</v>
      </c>
      <c r="C33" s="57" t="s">
        <v>107</v>
      </c>
      <c r="D33" s="91"/>
      <c r="E33" s="88"/>
      <c r="F33" s="85"/>
      <c r="G33" s="62">
        <f>MC_7[[#This Row],[VALOR UNIT ]]*MC_7[[#This Row],[%IVA]]</f>
        <v>0</v>
      </c>
      <c r="H33" s="62">
        <f>+MC_7[[#This Row],[VALOR UNIT ]]+MC_7[[#This Row],[IVA]]</f>
        <v>0</v>
      </c>
      <c r="I33" s="62">
        <f>+MC_7[[#This Row],[SUBTOTAL + IVA UNIT]]*MC_7[[#This Row],[CANTIDAD]]</f>
        <v>0</v>
      </c>
    </row>
    <row r="34" spans="1:9" ht="38.25" x14ac:dyDescent="0.2">
      <c r="A34" s="57">
        <v>14</v>
      </c>
      <c r="B34" s="15" t="s">
        <v>118</v>
      </c>
      <c r="C34" s="57" t="s">
        <v>103</v>
      </c>
      <c r="D34" s="91"/>
      <c r="E34" s="88"/>
      <c r="F34" s="85"/>
      <c r="G34" s="62">
        <f>MC_7[[#This Row],[VALOR UNIT ]]*MC_7[[#This Row],[%IVA]]</f>
        <v>0</v>
      </c>
      <c r="H34" s="62">
        <f>+MC_7[[#This Row],[VALOR UNIT ]]+MC_7[[#This Row],[IVA]]</f>
        <v>0</v>
      </c>
      <c r="I34" s="62">
        <f>+MC_7[[#This Row],[SUBTOTAL + IVA UNIT]]*MC_7[[#This Row],[CANTIDAD]]</f>
        <v>0</v>
      </c>
    </row>
    <row r="35" spans="1:9" ht="38.25" x14ac:dyDescent="0.2">
      <c r="A35" s="57">
        <v>15</v>
      </c>
      <c r="B35" s="15" t="s">
        <v>119</v>
      </c>
      <c r="C35" s="57" t="s">
        <v>103</v>
      </c>
      <c r="D35" s="91"/>
      <c r="E35" s="88"/>
      <c r="F35" s="85"/>
      <c r="G35" s="62">
        <f>MC_7[[#This Row],[VALOR UNIT ]]*MC_7[[#This Row],[%IVA]]</f>
        <v>0</v>
      </c>
      <c r="H35" s="62">
        <f>+MC_7[[#This Row],[VALOR UNIT ]]+MC_7[[#This Row],[IVA]]</f>
        <v>0</v>
      </c>
      <c r="I35" s="62">
        <f>+MC_7[[#This Row],[SUBTOTAL + IVA UNIT]]*MC_7[[#This Row],[CANTIDAD]]</f>
        <v>0</v>
      </c>
    </row>
    <row r="36" spans="1:9" ht="38.25" x14ac:dyDescent="0.2">
      <c r="A36" s="57">
        <v>16</v>
      </c>
      <c r="B36" s="15" t="s">
        <v>120</v>
      </c>
      <c r="C36" s="57" t="s">
        <v>103</v>
      </c>
      <c r="D36" s="91"/>
      <c r="E36" s="88"/>
      <c r="F36" s="85"/>
      <c r="G36" s="62">
        <f>MC_7[[#This Row],[VALOR UNIT ]]*MC_7[[#This Row],[%IVA]]</f>
        <v>0</v>
      </c>
      <c r="H36" s="62">
        <f>+MC_7[[#This Row],[VALOR UNIT ]]+MC_7[[#This Row],[IVA]]</f>
        <v>0</v>
      </c>
      <c r="I36" s="62">
        <f>+MC_7[[#This Row],[SUBTOTAL + IVA UNIT]]*MC_7[[#This Row],[CANTIDAD]]</f>
        <v>0</v>
      </c>
    </row>
    <row r="37" spans="1:9" ht="38.25" x14ac:dyDescent="0.2">
      <c r="A37" s="57">
        <v>17</v>
      </c>
      <c r="B37" s="15" t="s">
        <v>121</v>
      </c>
      <c r="C37" s="57" t="s">
        <v>103</v>
      </c>
      <c r="D37" s="91"/>
      <c r="E37" s="88"/>
      <c r="F37" s="85"/>
      <c r="G37" s="62">
        <f>MC_7[[#This Row],[VALOR UNIT ]]*MC_7[[#This Row],[%IVA]]</f>
        <v>0</v>
      </c>
      <c r="H37" s="62">
        <f>+MC_7[[#This Row],[VALOR UNIT ]]+MC_7[[#This Row],[IVA]]</f>
        <v>0</v>
      </c>
      <c r="I37" s="62">
        <f>+MC_7[[#This Row],[SUBTOTAL + IVA UNIT]]*MC_7[[#This Row],[CANTIDAD]]</f>
        <v>0</v>
      </c>
    </row>
    <row r="38" spans="1:9" ht="38.25" x14ac:dyDescent="0.2">
      <c r="A38" s="57">
        <v>18</v>
      </c>
      <c r="B38" s="15" t="s">
        <v>122</v>
      </c>
      <c r="C38" s="57" t="s">
        <v>103</v>
      </c>
      <c r="D38" s="91"/>
      <c r="E38" s="88"/>
      <c r="F38" s="85"/>
      <c r="G38" s="62">
        <f>MC_7[[#This Row],[VALOR UNIT ]]*MC_7[[#This Row],[%IVA]]</f>
        <v>0</v>
      </c>
      <c r="H38" s="62">
        <f>+MC_7[[#This Row],[VALOR UNIT ]]+MC_7[[#This Row],[IVA]]</f>
        <v>0</v>
      </c>
      <c r="I38" s="62">
        <f>+MC_7[[#This Row],[SUBTOTAL + IVA UNIT]]*MC_7[[#This Row],[CANTIDAD]]</f>
        <v>0</v>
      </c>
    </row>
    <row r="39" spans="1:9" ht="38.25" x14ac:dyDescent="0.2">
      <c r="A39" s="57">
        <v>19</v>
      </c>
      <c r="B39" s="15" t="s">
        <v>123</v>
      </c>
      <c r="C39" s="57" t="s">
        <v>103</v>
      </c>
      <c r="D39" s="91"/>
      <c r="E39" s="88"/>
      <c r="F39" s="85"/>
      <c r="G39" s="62">
        <f>MC_7[[#This Row],[VALOR UNIT ]]*MC_7[[#This Row],[%IVA]]</f>
        <v>0</v>
      </c>
      <c r="H39" s="62">
        <f>+MC_7[[#This Row],[VALOR UNIT ]]+MC_7[[#This Row],[IVA]]</f>
        <v>0</v>
      </c>
      <c r="I39" s="62">
        <f>+MC_7[[#This Row],[SUBTOTAL + IVA UNIT]]*MC_7[[#This Row],[CANTIDAD]]</f>
        <v>0</v>
      </c>
    </row>
    <row r="40" spans="1:9" ht="38.25" x14ac:dyDescent="0.2">
      <c r="A40" s="57">
        <v>20</v>
      </c>
      <c r="B40" s="15" t="s">
        <v>124</v>
      </c>
      <c r="C40" s="57" t="s">
        <v>107</v>
      </c>
      <c r="D40" s="91"/>
      <c r="E40" s="88"/>
      <c r="F40" s="85"/>
      <c r="G40" s="62">
        <f>MC_7[[#This Row],[VALOR UNIT ]]*MC_7[[#This Row],[%IVA]]</f>
        <v>0</v>
      </c>
      <c r="H40" s="62">
        <f>+MC_7[[#This Row],[VALOR UNIT ]]+MC_7[[#This Row],[IVA]]</f>
        <v>0</v>
      </c>
      <c r="I40" s="62">
        <f>+MC_7[[#This Row],[SUBTOTAL + IVA UNIT]]*MC_7[[#This Row],[CANTIDAD]]</f>
        <v>0</v>
      </c>
    </row>
    <row r="41" spans="1:9" ht="38.25" x14ac:dyDescent="0.2">
      <c r="A41" s="57">
        <v>21</v>
      </c>
      <c r="B41" s="15" t="s">
        <v>125</v>
      </c>
      <c r="C41" s="57" t="s">
        <v>107</v>
      </c>
      <c r="D41" s="91"/>
      <c r="E41" s="88"/>
      <c r="F41" s="85"/>
      <c r="G41" s="62">
        <f>MC_7[[#This Row],[VALOR UNIT ]]*MC_7[[#This Row],[%IVA]]</f>
        <v>0</v>
      </c>
      <c r="H41" s="62">
        <f>+MC_7[[#This Row],[VALOR UNIT ]]+MC_7[[#This Row],[IVA]]</f>
        <v>0</v>
      </c>
      <c r="I41" s="62">
        <f>+MC_7[[#This Row],[SUBTOTAL + IVA UNIT]]*MC_7[[#This Row],[CANTIDAD]]</f>
        <v>0</v>
      </c>
    </row>
    <row r="42" spans="1:9" ht="38.25" x14ac:dyDescent="0.2">
      <c r="A42" s="57">
        <v>22</v>
      </c>
      <c r="B42" s="15" t="s">
        <v>126</v>
      </c>
      <c r="C42" s="57" t="s">
        <v>103</v>
      </c>
      <c r="D42" s="91"/>
      <c r="E42" s="88"/>
      <c r="F42" s="85"/>
      <c r="G42" s="62">
        <f>MC_7[[#This Row],[VALOR UNIT ]]*MC_7[[#This Row],[%IVA]]</f>
        <v>0</v>
      </c>
      <c r="H42" s="62">
        <f>+MC_7[[#This Row],[VALOR UNIT ]]+MC_7[[#This Row],[IVA]]</f>
        <v>0</v>
      </c>
      <c r="I42" s="62">
        <f>+MC_7[[#This Row],[SUBTOTAL + IVA UNIT]]*MC_7[[#This Row],[CANTIDAD]]</f>
        <v>0</v>
      </c>
    </row>
    <row r="43" spans="1:9" ht="38.25" x14ac:dyDescent="0.2">
      <c r="A43" s="57">
        <v>23</v>
      </c>
      <c r="B43" s="15" t="s">
        <v>127</v>
      </c>
      <c r="C43" s="57" t="s">
        <v>103</v>
      </c>
      <c r="D43" s="91"/>
      <c r="E43" s="88"/>
      <c r="F43" s="85"/>
      <c r="G43" s="62">
        <f>MC_7[[#This Row],[VALOR UNIT ]]*MC_7[[#This Row],[%IVA]]</f>
        <v>0</v>
      </c>
      <c r="H43" s="62">
        <f>+MC_7[[#This Row],[VALOR UNIT ]]+MC_7[[#This Row],[IVA]]</f>
        <v>0</v>
      </c>
      <c r="I43" s="62">
        <f>+MC_7[[#This Row],[SUBTOTAL + IVA UNIT]]*MC_7[[#This Row],[CANTIDAD]]</f>
        <v>0</v>
      </c>
    </row>
    <row r="44" spans="1:9" ht="38.25" x14ac:dyDescent="0.2">
      <c r="A44" s="57">
        <v>24</v>
      </c>
      <c r="B44" s="15" t="s">
        <v>128</v>
      </c>
      <c r="C44" s="57" t="s">
        <v>103</v>
      </c>
      <c r="D44" s="91"/>
      <c r="E44" s="88"/>
      <c r="F44" s="85"/>
      <c r="G44" s="62">
        <f>MC_7[[#This Row],[VALOR UNIT ]]*MC_7[[#This Row],[%IVA]]</f>
        <v>0</v>
      </c>
      <c r="H44" s="62">
        <f>+MC_7[[#This Row],[VALOR UNIT ]]+MC_7[[#This Row],[IVA]]</f>
        <v>0</v>
      </c>
      <c r="I44" s="62">
        <f>+MC_7[[#This Row],[SUBTOTAL + IVA UNIT]]*MC_7[[#This Row],[CANTIDAD]]</f>
        <v>0</v>
      </c>
    </row>
    <row r="45" spans="1:9" ht="38.25" x14ac:dyDescent="0.2">
      <c r="A45" s="57">
        <v>25</v>
      </c>
      <c r="B45" s="15" t="s">
        <v>129</v>
      </c>
      <c r="C45" s="57" t="s">
        <v>103</v>
      </c>
      <c r="D45" s="91"/>
      <c r="E45" s="88"/>
      <c r="F45" s="85"/>
      <c r="G45" s="62">
        <f>MC_7[[#This Row],[VALOR UNIT ]]*MC_7[[#This Row],[%IVA]]</f>
        <v>0</v>
      </c>
      <c r="H45" s="62">
        <f>+MC_7[[#This Row],[VALOR UNIT ]]+MC_7[[#This Row],[IVA]]</f>
        <v>0</v>
      </c>
      <c r="I45" s="62">
        <f>+MC_7[[#This Row],[SUBTOTAL + IVA UNIT]]*MC_7[[#This Row],[CANTIDAD]]</f>
        <v>0</v>
      </c>
    </row>
    <row r="46" spans="1:9" ht="38.25" x14ac:dyDescent="0.2">
      <c r="A46" s="57">
        <v>26</v>
      </c>
      <c r="B46" s="15" t="s">
        <v>130</v>
      </c>
      <c r="C46" s="57" t="s">
        <v>103</v>
      </c>
      <c r="D46" s="91"/>
      <c r="E46" s="88"/>
      <c r="F46" s="85"/>
      <c r="G46" s="62">
        <f>MC_7[[#This Row],[VALOR UNIT ]]*MC_7[[#This Row],[%IVA]]</f>
        <v>0</v>
      </c>
      <c r="H46" s="62">
        <f>+MC_7[[#This Row],[VALOR UNIT ]]+MC_7[[#This Row],[IVA]]</f>
        <v>0</v>
      </c>
      <c r="I46" s="62">
        <f>+MC_7[[#This Row],[SUBTOTAL + IVA UNIT]]*MC_7[[#This Row],[CANTIDAD]]</f>
        <v>0</v>
      </c>
    </row>
    <row r="47" spans="1:9" ht="38.25" x14ac:dyDescent="0.2">
      <c r="A47" s="57">
        <v>27</v>
      </c>
      <c r="B47" s="15" t="s">
        <v>131</v>
      </c>
      <c r="C47" s="57" t="s">
        <v>103</v>
      </c>
      <c r="D47" s="91"/>
      <c r="E47" s="88"/>
      <c r="F47" s="85"/>
      <c r="G47" s="62">
        <f>MC_7[[#This Row],[VALOR UNIT ]]*MC_7[[#This Row],[%IVA]]</f>
        <v>0</v>
      </c>
      <c r="H47" s="62">
        <f>+MC_7[[#This Row],[VALOR UNIT ]]+MC_7[[#This Row],[IVA]]</f>
        <v>0</v>
      </c>
      <c r="I47" s="62">
        <f>+MC_7[[#This Row],[SUBTOTAL + IVA UNIT]]*MC_7[[#This Row],[CANTIDAD]]</f>
        <v>0</v>
      </c>
    </row>
    <row r="48" spans="1:9" ht="38.25" x14ac:dyDescent="0.2">
      <c r="A48" s="57">
        <v>28</v>
      </c>
      <c r="B48" s="15" t="s">
        <v>132</v>
      </c>
      <c r="C48" s="57" t="s">
        <v>103</v>
      </c>
      <c r="D48" s="91"/>
      <c r="E48" s="88"/>
      <c r="F48" s="85"/>
      <c r="G48" s="62">
        <f>MC_7[[#This Row],[VALOR UNIT ]]*MC_7[[#This Row],[%IVA]]</f>
        <v>0</v>
      </c>
      <c r="H48" s="62">
        <f>+MC_7[[#This Row],[VALOR UNIT ]]+MC_7[[#This Row],[IVA]]</f>
        <v>0</v>
      </c>
      <c r="I48" s="62">
        <f>+MC_7[[#This Row],[SUBTOTAL + IVA UNIT]]*MC_7[[#This Row],[CANTIDAD]]</f>
        <v>0</v>
      </c>
    </row>
    <row r="49" spans="1:9" ht="51" x14ac:dyDescent="0.2">
      <c r="A49" s="57">
        <v>29</v>
      </c>
      <c r="B49" s="15" t="s">
        <v>133</v>
      </c>
      <c r="C49" s="57" t="s">
        <v>103</v>
      </c>
      <c r="D49" s="91"/>
      <c r="E49" s="88"/>
      <c r="F49" s="85"/>
      <c r="G49" s="62">
        <f>MC_7[[#This Row],[VALOR UNIT ]]*MC_7[[#This Row],[%IVA]]</f>
        <v>0</v>
      </c>
      <c r="H49" s="62">
        <f>+MC_7[[#This Row],[VALOR UNIT ]]+MC_7[[#This Row],[IVA]]</f>
        <v>0</v>
      </c>
      <c r="I49" s="62">
        <f>+MC_7[[#This Row],[SUBTOTAL + IVA UNIT]]*MC_7[[#This Row],[CANTIDAD]]</f>
        <v>0</v>
      </c>
    </row>
    <row r="50" spans="1:9" ht="38.25" x14ac:dyDescent="0.2">
      <c r="A50" s="57">
        <v>30</v>
      </c>
      <c r="B50" s="15" t="s">
        <v>134</v>
      </c>
      <c r="C50" s="57" t="s">
        <v>107</v>
      </c>
      <c r="D50" s="91"/>
      <c r="E50" s="88"/>
      <c r="F50" s="85"/>
      <c r="G50" s="62">
        <f>MC_7[[#This Row],[VALOR UNIT ]]*MC_7[[#This Row],[%IVA]]</f>
        <v>0</v>
      </c>
      <c r="H50" s="62">
        <f>+MC_7[[#This Row],[VALOR UNIT ]]+MC_7[[#This Row],[IVA]]</f>
        <v>0</v>
      </c>
      <c r="I50" s="62">
        <f>+MC_7[[#This Row],[SUBTOTAL + IVA UNIT]]*MC_7[[#This Row],[CANTIDAD]]</f>
        <v>0</v>
      </c>
    </row>
    <row r="51" spans="1:9" ht="38.25" x14ac:dyDescent="0.2">
      <c r="A51" s="57">
        <v>31</v>
      </c>
      <c r="B51" s="15" t="s">
        <v>135</v>
      </c>
      <c r="C51" s="57" t="s">
        <v>107</v>
      </c>
      <c r="D51" s="91"/>
      <c r="E51" s="88"/>
      <c r="F51" s="85"/>
      <c r="G51" s="62">
        <f>MC_7[[#This Row],[VALOR UNIT ]]*MC_7[[#This Row],[%IVA]]</f>
        <v>0</v>
      </c>
      <c r="H51" s="62">
        <f>+MC_7[[#This Row],[VALOR UNIT ]]+MC_7[[#This Row],[IVA]]</f>
        <v>0</v>
      </c>
      <c r="I51" s="62">
        <f>+MC_7[[#This Row],[SUBTOTAL + IVA UNIT]]*MC_7[[#This Row],[CANTIDAD]]</f>
        <v>0</v>
      </c>
    </row>
    <row r="52" spans="1:9" ht="38.25" x14ac:dyDescent="0.2">
      <c r="A52" s="57">
        <v>32</v>
      </c>
      <c r="B52" s="15" t="s">
        <v>136</v>
      </c>
      <c r="C52" s="57" t="s">
        <v>103</v>
      </c>
      <c r="D52" s="91"/>
      <c r="E52" s="88"/>
      <c r="F52" s="85"/>
      <c r="G52" s="62">
        <f>MC_7[[#This Row],[VALOR UNIT ]]*MC_7[[#This Row],[%IVA]]</f>
        <v>0</v>
      </c>
      <c r="H52" s="62">
        <f>+MC_7[[#This Row],[VALOR UNIT ]]+MC_7[[#This Row],[IVA]]</f>
        <v>0</v>
      </c>
      <c r="I52" s="62">
        <f>+MC_7[[#This Row],[SUBTOTAL + IVA UNIT]]*MC_7[[#This Row],[CANTIDAD]]</f>
        <v>0</v>
      </c>
    </row>
    <row r="53" spans="1:9" ht="38.25" x14ac:dyDescent="0.2">
      <c r="A53" s="57">
        <v>33</v>
      </c>
      <c r="B53" s="15" t="s">
        <v>137</v>
      </c>
      <c r="C53" s="57" t="s">
        <v>107</v>
      </c>
      <c r="D53" s="91"/>
      <c r="E53" s="88"/>
      <c r="F53" s="85"/>
      <c r="G53" s="62">
        <f>MC_7[[#This Row],[VALOR UNIT ]]*MC_7[[#This Row],[%IVA]]</f>
        <v>0</v>
      </c>
      <c r="H53" s="62">
        <f>+MC_7[[#This Row],[VALOR UNIT ]]+MC_7[[#This Row],[IVA]]</f>
        <v>0</v>
      </c>
      <c r="I53" s="62">
        <f>+MC_7[[#This Row],[SUBTOTAL + IVA UNIT]]*MC_7[[#This Row],[CANTIDAD]]</f>
        <v>0</v>
      </c>
    </row>
    <row r="54" spans="1:9" ht="38.25" x14ac:dyDescent="0.2">
      <c r="A54" s="57">
        <v>34</v>
      </c>
      <c r="B54" s="15" t="s">
        <v>138</v>
      </c>
      <c r="C54" s="57" t="s">
        <v>103</v>
      </c>
      <c r="D54" s="91"/>
      <c r="E54" s="88"/>
      <c r="F54" s="85"/>
      <c r="G54" s="62">
        <f>MC_7[[#This Row],[VALOR UNIT ]]*MC_7[[#This Row],[%IVA]]</f>
        <v>0</v>
      </c>
      <c r="H54" s="62">
        <f>+MC_7[[#This Row],[VALOR UNIT ]]+MC_7[[#This Row],[IVA]]</f>
        <v>0</v>
      </c>
      <c r="I54" s="62">
        <f>+MC_7[[#This Row],[SUBTOTAL + IVA UNIT]]*MC_7[[#This Row],[CANTIDAD]]</f>
        <v>0</v>
      </c>
    </row>
    <row r="55" spans="1:9" ht="38.25" x14ac:dyDescent="0.2">
      <c r="A55" s="57">
        <v>35</v>
      </c>
      <c r="B55" s="15" t="s">
        <v>139</v>
      </c>
      <c r="C55" s="57" t="s">
        <v>103</v>
      </c>
      <c r="D55" s="91"/>
      <c r="E55" s="88"/>
      <c r="F55" s="85"/>
      <c r="G55" s="62">
        <f>MC_7[[#This Row],[VALOR UNIT ]]*MC_7[[#This Row],[%IVA]]</f>
        <v>0</v>
      </c>
      <c r="H55" s="62">
        <f>+MC_7[[#This Row],[VALOR UNIT ]]+MC_7[[#This Row],[IVA]]</f>
        <v>0</v>
      </c>
      <c r="I55" s="62">
        <f>+MC_7[[#This Row],[SUBTOTAL + IVA UNIT]]*MC_7[[#This Row],[CANTIDAD]]</f>
        <v>0</v>
      </c>
    </row>
    <row r="56" spans="1:9" ht="38.25" x14ac:dyDescent="0.2">
      <c r="A56" s="57">
        <v>36</v>
      </c>
      <c r="B56" s="15" t="s">
        <v>140</v>
      </c>
      <c r="C56" s="57" t="s">
        <v>103</v>
      </c>
      <c r="D56" s="91"/>
      <c r="E56" s="88"/>
      <c r="F56" s="85"/>
      <c r="G56" s="62">
        <f>MC_7[[#This Row],[VALOR UNIT ]]*MC_7[[#This Row],[%IVA]]</f>
        <v>0</v>
      </c>
      <c r="H56" s="62">
        <f>+MC_7[[#This Row],[VALOR UNIT ]]+MC_7[[#This Row],[IVA]]</f>
        <v>0</v>
      </c>
      <c r="I56" s="62">
        <f>+MC_7[[#This Row],[SUBTOTAL + IVA UNIT]]*MC_7[[#This Row],[CANTIDAD]]</f>
        <v>0</v>
      </c>
    </row>
    <row r="57" spans="1:9" ht="38.25" x14ac:dyDescent="0.2">
      <c r="A57" s="57">
        <v>37</v>
      </c>
      <c r="B57" s="15" t="s">
        <v>141</v>
      </c>
      <c r="C57" s="57" t="s">
        <v>107</v>
      </c>
      <c r="D57" s="91"/>
      <c r="E57" s="88"/>
      <c r="F57" s="85"/>
      <c r="G57" s="62">
        <f>MC_7[[#This Row],[VALOR UNIT ]]*MC_7[[#This Row],[%IVA]]</f>
        <v>0</v>
      </c>
      <c r="H57" s="62">
        <f>+MC_7[[#This Row],[VALOR UNIT ]]+MC_7[[#This Row],[IVA]]</f>
        <v>0</v>
      </c>
      <c r="I57" s="62">
        <f>+MC_7[[#This Row],[SUBTOTAL + IVA UNIT]]*MC_7[[#This Row],[CANTIDAD]]</f>
        <v>0</v>
      </c>
    </row>
    <row r="58" spans="1:9" ht="51" x14ac:dyDescent="0.2">
      <c r="A58" s="57">
        <v>38</v>
      </c>
      <c r="B58" s="15" t="s">
        <v>142</v>
      </c>
      <c r="C58" s="93" t="s">
        <v>143</v>
      </c>
      <c r="D58" s="91"/>
      <c r="E58" s="88"/>
      <c r="F58" s="85"/>
      <c r="G58" s="62">
        <f>MC_7[[#This Row],[VALOR UNIT ]]*MC_7[[#This Row],[%IVA]]</f>
        <v>0</v>
      </c>
      <c r="H58" s="62">
        <f>+MC_7[[#This Row],[VALOR UNIT ]]+MC_7[[#This Row],[IVA]]</f>
        <v>0</v>
      </c>
      <c r="I58" s="62">
        <f>+MC_7[[#This Row],[SUBTOTAL + IVA UNIT]]*MC_7[[#This Row],[CANTIDAD]]</f>
        <v>0</v>
      </c>
    </row>
    <row r="59" spans="1:9" ht="51" x14ac:dyDescent="0.2">
      <c r="A59" s="57">
        <v>39</v>
      </c>
      <c r="B59" s="15" t="s">
        <v>144</v>
      </c>
      <c r="C59" s="93" t="s">
        <v>143</v>
      </c>
      <c r="D59" s="91"/>
      <c r="E59" s="88"/>
      <c r="F59" s="85"/>
      <c r="G59" s="62">
        <f>MC_7[[#This Row],[VALOR UNIT ]]*MC_7[[#This Row],[%IVA]]</f>
        <v>0</v>
      </c>
      <c r="H59" s="62">
        <f>+MC_7[[#This Row],[VALOR UNIT ]]+MC_7[[#This Row],[IVA]]</f>
        <v>0</v>
      </c>
      <c r="I59" s="62">
        <f>+MC_7[[#This Row],[SUBTOTAL + IVA UNIT]]*MC_7[[#This Row],[CANTIDAD]]</f>
        <v>0</v>
      </c>
    </row>
    <row r="60" spans="1:9" ht="38.25" x14ac:dyDescent="0.2">
      <c r="A60" s="57">
        <v>40</v>
      </c>
      <c r="B60" s="15" t="s">
        <v>145</v>
      </c>
      <c r="C60" s="57" t="s">
        <v>107</v>
      </c>
      <c r="D60" s="91"/>
      <c r="E60" s="88"/>
      <c r="F60" s="85"/>
      <c r="G60" s="62">
        <f>MC_7[[#This Row],[VALOR UNIT ]]*MC_7[[#This Row],[%IVA]]</f>
        <v>0</v>
      </c>
      <c r="H60" s="62">
        <f>+MC_7[[#This Row],[VALOR UNIT ]]+MC_7[[#This Row],[IVA]]</f>
        <v>0</v>
      </c>
      <c r="I60" s="62">
        <f>+MC_7[[#This Row],[SUBTOTAL + IVA UNIT]]*MC_7[[#This Row],[CANTIDAD]]</f>
        <v>0</v>
      </c>
    </row>
    <row r="61" spans="1:9" ht="38.25" x14ac:dyDescent="0.2">
      <c r="A61" s="57">
        <v>41</v>
      </c>
      <c r="B61" s="15" t="s">
        <v>146</v>
      </c>
      <c r="C61" s="57" t="s">
        <v>107</v>
      </c>
      <c r="D61" s="91"/>
      <c r="E61" s="88"/>
      <c r="F61" s="85"/>
      <c r="G61" s="62">
        <f>MC_7[[#This Row],[VALOR UNIT ]]*MC_7[[#This Row],[%IVA]]</f>
        <v>0</v>
      </c>
      <c r="H61" s="62">
        <f>+MC_7[[#This Row],[VALOR UNIT ]]+MC_7[[#This Row],[IVA]]</f>
        <v>0</v>
      </c>
      <c r="I61" s="62">
        <f>+MC_7[[#This Row],[SUBTOTAL + IVA UNIT]]*MC_7[[#This Row],[CANTIDAD]]</f>
        <v>0</v>
      </c>
    </row>
    <row r="62" spans="1:9" ht="38.25" x14ac:dyDescent="0.2">
      <c r="A62" s="57">
        <v>42</v>
      </c>
      <c r="B62" s="15" t="s">
        <v>147</v>
      </c>
      <c r="C62" s="57" t="s">
        <v>107</v>
      </c>
      <c r="D62" s="91"/>
      <c r="E62" s="88"/>
      <c r="F62" s="85"/>
      <c r="G62" s="62">
        <f>MC_7[[#This Row],[VALOR UNIT ]]*MC_7[[#This Row],[%IVA]]</f>
        <v>0</v>
      </c>
      <c r="H62" s="62">
        <f>+MC_7[[#This Row],[VALOR UNIT ]]+MC_7[[#This Row],[IVA]]</f>
        <v>0</v>
      </c>
      <c r="I62" s="62">
        <f>+MC_7[[#This Row],[SUBTOTAL + IVA UNIT]]*MC_7[[#This Row],[CANTIDAD]]</f>
        <v>0</v>
      </c>
    </row>
    <row r="63" spans="1:9" ht="102" x14ac:dyDescent="0.2">
      <c r="A63" s="57">
        <v>43</v>
      </c>
      <c r="B63" s="15" t="s">
        <v>148</v>
      </c>
      <c r="C63" s="57" t="s">
        <v>107</v>
      </c>
      <c r="D63" s="91"/>
      <c r="E63" s="88"/>
      <c r="F63" s="85"/>
      <c r="G63" s="62">
        <f>MC_7[[#This Row],[VALOR UNIT ]]*MC_7[[#This Row],[%IVA]]</f>
        <v>0</v>
      </c>
      <c r="H63" s="62">
        <f>+MC_7[[#This Row],[VALOR UNIT ]]+MC_7[[#This Row],[IVA]]</f>
        <v>0</v>
      </c>
      <c r="I63" s="62">
        <f>+MC_7[[#This Row],[SUBTOTAL + IVA UNIT]]*MC_7[[#This Row],[CANTIDAD]]</f>
        <v>0</v>
      </c>
    </row>
    <row r="64" spans="1:9" ht="89.25" x14ac:dyDescent="0.2">
      <c r="A64" s="57">
        <v>44</v>
      </c>
      <c r="B64" s="15" t="s">
        <v>149</v>
      </c>
      <c r="C64" s="57" t="s">
        <v>107</v>
      </c>
      <c r="D64" s="91"/>
      <c r="E64" s="88"/>
      <c r="F64" s="85"/>
      <c r="G64" s="62">
        <f>MC_7[[#This Row],[VALOR UNIT ]]*MC_7[[#This Row],[%IVA]]</f>
        <v>0</v>
      </c>
      <c r="H64" s="62">
        <f>+MC_7[[#This Row],[VALOR UNIT ]]+MC_7[[#This Row],[IVA]]</f>
        <v>0</v>
      </c>
      <c r="I64" s="62">
        <f>+MC_7[[#This Row],[SUBTOTAL + IVA UNIT]]*MC_7[[#This Row],[CANTIDAD]]</f>
        <v>0</v>
      </c>
    </row>
    <row r="65" spans="1:9" ht="51" x14ac:dyDescent="0.2">
      <c r="A65" s="57">
        <v>45</v>
      </c>
      <c r="B65" s="15" t="s">
        <v>150</v>
      </c>
      <c r="C65" s="57" t="s">
        <v>107</v>
      </c>
      <c r="D65" s="91"/>
      <c r="E65" s="88"/>
      <c r="F65" s="85"/>
      <c r="G65" s="62">
        <f>MC_7[[#This Row],[VALOR UNIT ]]*MC_7[[#This Row],[%IVA]]</f>
        <v>0</v>
      </c>
      <c r="H65" s="62">
        <f>+MC_7[[#This Row],[VALOR UNIT ]]+MC_7[[#This Row],[IVA]]</f>
        <v>0</v>
      </c>
      <c r="I65" s="62">
        <f>+MC_7[[#This Row],[SUBTOTAL + IVA UNIT]]*MC_7[[#This Row],[CANTIDAD]]</f>
        <v>0</v>
      </c>
    </row>
    <row r="66" spans="1:9" ht="51" x14ac:dyDescent="0.2">
      <c r="A66" s="57">
        <v>46</v>
      </c>
      <c r="B66" s="15" t="s">
        <v>151</v>
      </c>
      <c r="C66" s="57" t="s">
        <v>107</v>
      </c>
      <c r="D66" s="91"/>
      <c r="E66" s="88"/>
      <c r="F66" s="85"/>
      <c r="G66" s="62">
        <f>MC_7[[#This Row],[VALOR UNIT ]]*MC_7[[#This Row],[%IVA]]</f>
        <v>0</v>
      </c>
      <c r="H66" s="62">
        <f>+MC_7[[#This Row],[VALOR UNIT ]]+MC_7[[#This Row],[IVA]]</f>
        <v>0</v>
      </c>
      <c r="I66" s="62">
        <f>+MC_7[[#This Row],[SUBTOTAL + IVA UNIT]]*MC_7[[#This Row],[CANTIDAD]]</f>
        <v>0</v>
      </c>
    </row>
    <row r="67" spans="1:9" ht="102" x14ac:dyDescent="0.2">
      <c r="A67" s="57">
        <v>47</v>
      </c>
      <c r="B67" s="15" t="s">
        <v>152</v>
      </c>
      <c r="C67" s="57" t="s">
        <v>153</v>
      </c>
      <c r="D67" s="91"/>
      <c r="E67" s="88"/>
      <c r="F67" s="85"/>
      <c r="G67" s="62">
        <f>MC_7[[#This Row],[VALOR UNIT ]]*MC_7[[#This Row],[%IVA]]</f>
        <v>0</v>
      </c>
      <c r="H67" s="62">
        <f>+MC_7[[#This Row],[VALOR UNIT ]]+MC_7[[#This Row],[IVA]]</f>
        <v>0</v>
      </c>
      <c r="I67" s="62">
        <f>+MC_7[[#This Row],[SUBTOTAL + IVA UNIT]]*MC_7[[#This Row],[CANTIDAD]]</f>
        <v>0</v>
      </c>
    </row>
    <row r="68" spans="1:9" ht="89.25" x14ac:dyDescent="0.2">
      <c r="A68" s="57">
        <v>48</v>
      </c>
      <c r="B68" s="15" t="s">
        <v>154</v>
      </c>
      <c r="C68" s="57" t="s">
        <v>114</v>
      </c>
      <c r="D68" s="91"/>
      <c r="E68" s="88"/>
      <c r="F68" s="85"/>
      <c r="G68" s="62">
        <f>MC_7[[#This Row],[VALOR UNIT ]]*MC_7[[#This Row],[%IVA]]</f>
        <v>0</v>
      </c>
      <c r="H68" s="62">
        <f>+MC_7[[#This Row],[VALOR UNIT ]]+MC_7[[#This Row],[IVA]]</f>
        <v>0</v>
      </c>
      <c r="I68" s="62">
        <f>+MC_7[[#This Row],[SUBTOTAL + IVA UNIT]]*MC_7[[#This Row],[CANTIDAD]]</f>
        <v>0</v>
      </c>
    </row>
    <row r="69" spans="1:9" ht="38.25" x14ac:dyDescent="0.2">
      <c r="A69" s="57">
        <v>49</v>
      </c>
      <c r="B69" s="15" t="s">
        <v>155</v>
      </c>
      <c r="C69" s="57" t="s">
        <v>114</v>
      </c>
      <c r="D69" s="91"/>
      <c r="E69" s="88"/>
      <c r="F69" s="85"/>
      <c r="G69" s="62">
        <f>MC_7[[#This Row],[VALOR UNIT ]]*MC_7[[#This Row],[%IVA]]</f>
        <v>0</v>
      </c>
      <c r="H69" s="62">
        <f>+MC_7[[#This Row],[VALOR UNIT ]]+MC_7[[#This Row],[IVA]]</f>
        <v>0</v>
      </c>
      <c r="I69" s="62">
        <f>+MC_7[[#This Row],[SUBTOTAL + IVA UNIT]]*MC_7[[#This Row],[CANTIDAD]]</f>
        <v>0</v>
      </c>
    </row>
    <row r="70" spans="1:9" ht="38.25" x14ac:dyDescent="0.2">
      <c r="A70" s="57">
        <v>50</v>
      </c>
      <c r="B70" s="15" t="s">
        <v>156</v>
      </c>
      <c r="C70" s="93" t="s">
        <v>143</v>
      </c>
      <c r="D70" s="91"/>
      <c r="E70" s="88"/>
      <c r="F70" s="85"/>
      <c r="G70" s="62">
        <f>MC_7[[#This Row],[VALOR UNIT ]]*MC_7[[#This Row],[%IVA]]</f>
        <v>0</v>
      </c>
      <c r="H70" s="62">
        <f>+MC_7[[#This Row],[VALOR UNIT ]]+MC_7[[#This Row],[IVA]]</f>
        <v>0</v>
      </c>
      <c r="I70" s="62">
        <f>+MC_7[[#This Row],[SUBTOTAL + IVA UNIT]]*MC_7[[#This Row],[CANTIDAD]]</f>
        <v>0</v>
      </c>
    </row>
    <row r="71" spans="1:9" ht="63.75" x14ac:dyDescent="0.2">
      <c r="A71" s="57">
        <v>51</v>
      </c>
      <c r="B71" s="15" t="s">
        <v>157</v>
      </c>
      <c r="C71" s="57" t="s">
        <v>114</v>
      </c>
      <c r="D71" s="91"/>
      <c r="E71" s="88"/>
      <c r="F71" s="85"/>
      <c r="G71" s="62">
        <f>MC_7[[#This Row],[VALOR UNIT ]]*MC_7[[#This Row],[%IVA]]</f>
        <v>0</v>
      </c>
      <c r="H71" s="62">
        <f>+MC_7[[#This Row],[VALOR UNIT ]]+MC_7[[#This Row],[IVA]]</f>
        <v>0</v>
      </c>
      <c r="I71" s="62">
        <f>+MC_7[[#This Row],[SUBTOTAL + IVA UNIT]]*MC_7[[#This Row],[CANTIDAD]]</f>
        <v>0</v>
      </c>
    </row>
    <row r="72" spans="1:9" ht="51" x14ac:dyDescent="0.2">
      <c r="A72" s="57">
        <v>52</v>
      </c>
      <c r="B72" s="15" t="s">
        <v>158</v>
      </c>
      <c r="C72" s="57" t="s">
        <v>114</v>
      </c>
      <c r="D72" s="91"/>
      <c r="E72" s="88"/>
      <c r="F72" s="85"/>
      <c r="G72" s="62">
        <f>MC_7[[#This Row],[VALOR UNIT ]]*MC_7[[#This Row],[%IVA]]</f>
        <v>0</v>
      </c>
      <c r="H72" s="62">
        <f>+MC_7[[#This Row],[VALOR UNIT ]]+MC_7[[#This Row],[IVA]]</f>
        <v>0</v>
      </c>
      <c r="I72" s="62">
        <f>+MC_7[[#This Row],[SUBTOTAL + IVA UNIT]]*MC_7[[#This Row],[CANTIDAD]]</f>
        <v>0</v>
      </c>
    </row>
    <row r="73" spans="1:9" ht="63.75" x14ac:dyDescent="0.2">
      <c r="A73" s="57">
        <v>53</v>
      </c>
      <c r="B73" s="15" t="s">
        <v>159</v>
      </c>
      <c r="C73" s="57" t="s">
        <v>107</v>
      </c>
      <c r="D73" s="91"/>
      <c r="E73" s="88"/>
      <c r="F73" s="85"/>
      <c r="G73" s="62">
        <f>MC_7[[#This Row],[VALOR UNIT ]]*MC_7[[#This Row],[%IVA]]</f>
        <v>0</v>
      </c>
      <c r="H73" s="62">
        <f>+MC_7[[#This Row],[VALOR UNIT ]]+MC_7[[#This Row],[IVA]]</f>
        <v>0</v>
      </c>
      <c r="I73" s="62">
        <f>+MC_7[[#This Row],[SUBTOTAL + IVA UNIT]]*MC_7[[#This Row],[CANTIDAD]]</f>
        <v>0</v>
      </c>
    </row>
    <row r="74" spans="1:9" ht="63.75" x14ac:dyDescent="0.2">
      <c r="A74" s="57">
        <v>54</v>
      </c>
      <c r="B74" s="15" t="s">
        <v>160</v>
      </c>
      <c r="C74" s="57" t="s">
        <v>107</v>
      </c>
      <c r="D74" s="91"/>
      <c r="E74" s="88"/>
      <c r="F74" s="85"/>
      <c r="G74" s="62">
        <f>MC_7[[#This Row],[VALOR UNIT ]]*MC_7[[#This Row],[%IVA]]</f>
        <v>0</v>
      </c>
      <c r="H74" s="62">
        <f>+MC_7[[#This Row],[VALOR UNIT ]]+MC_7[[#This Row],[IVA]]</f>
        <v>0</v>
      </c>
      <c r="I74" s="62">
        <f>+MC_7[[#This Row],[SUBTOTAL + IVA UNIT]]*MC_7[[#This Row],[CANTIDAD]]</f>
        <v>0</v>
      </c>
    </row>
    <row r="75" spans="1:9" ht="38.25" x14ac:dyDescent="0.2">
      <c r="A75" s="57">
        <v>55</v>
      </c>
      <c r="B75" s="15" t="s">
        <v>161</v>
      </c>
      <c r="C75" s="57" t="s">
        <v>114</v>
      </c>
      <c r="D75" s="91"/>
      <c r="E75" s="88"/>
      <c r="F75" s="85"/>
      <c r="G75" s="62">
        <f>MC_7[[#This Row],[VALOR UNIT ]]*MC_7[[#This Row],[%IVA]]</f>
        <v>0</v>
      </c>
      <c r="H75" s="62">
        <f>+MC_7[[#This Row],[VALOR UNIT ]]+MC_7[[#This Row],[IVA]]</f>
        <v>0</v>
      </c>
      <c r="I75" s="62">
        <f>+MC_7[[#This Row],[SUBTOTAL + IVA UNIT]]*MC_7[[#This Row],[CANTIDAD]]</f>
        <v>0</v>
      </c>
    </row>
    <row r="76" spans="1:9" ht="38.25" x14ac:dyDescent="0.2">
      <c r="A76" s="57">
        <v>56</v>
      </c>
      <c r="B76" s="15" t="s">
        <v>162</v>
      </c>
      <c r="C76" s="57" t="s">
        <v>114</v>
      </c>
      <c r="D76" s="91"/>
      <c r="E76" s="88"/>
      <c r="F76" s="85"/>
      <c r="G76" s="62">
        <f>MC_7[[#This Row],[VALOR UNIT ]]*MC_7[[#This Row],[%IVA]]</f>
        <v>0</v>
      </c>
      <c r="H76" s="62">
        <f>+MC_7[[#This Row],[VALOR UNIT ]]+MC_7[[#This Row],[IVA]]</f>
        <v>0</v>
      </c>
      <c r="I76" s="62">
        <f>+MC_7[[#This Row],[SUBTOTAL + IVA UNIT]]*MC_7[[#This Row],[CANTIDAD]]</f>
        <v>0</v>
      </c>
    </row>
    <row r="77" spans="1:9" ht="38.25" x14ac:dyDescent="0.2">
      <c r="A77" s="57">
        <v>57</v>
      </c>
      <c r="B77" s="15" t="s">
        <v>163</v>
      </c>
      <c r="C77" s="57" t="s">
        <v>114</v>
      </c>
      <c r="D77" s="91"/>
      <c r="E77" s="88"/>
      <c r="F77" s="85"/>
      <c r="G77" s="62">
        <f>MC_7[[#This Row],[VALOR UNIT ]]*MC_7[[#This Row],[%IVA]]</f>
        <v>0</v>
      </c>
      <c r="H77" s="62">
        <f>+MC_7[[#This Row],[VALOR UNIT ]]+MC_7[[#This Row],[IVA]]</f>
        <v>0</v>
      </c>
      <c r="I77" s="62">
        <f>+MC_7[[#This Row],[SUBTOTAL + IVA UNIT]]*MC_7[[#This Row],[CANTIDAD]]</f>
        <v>0</v>
      </c>
    </row>
    <row r="78" spans="1:9" ht="38.25" x14ac:dyDescent="0.2">
      <c r="A78" s="57">
        <v>58</v>
      </c>
      <c r="B78" s="15" t="s">
        <v>164</v>
      </c>
      <c r="C78" s="57" t="s">
        <v>114</v>
      </c>
      <c r="D78" s="91"/>
      <c r="E78" s="88"/>
      <c r="F78" s="85"/>
      <c r="G78" s="62">
        <f>MC_7[[#This Row],[VALOR UNIT ]]*MC_7[[#This Row],[%IVA]]</f>
        <v>0</v>
      </c>
      <c r="H78" s="62">
        <f>+MC_7[[#This Row],[VALOR UNIT ]]+MC_7[[#This Row],[IVA]]</f>
        <v>0</v>
      </c>
      <c r="I78" s="62">
        <f>+MC_7[[#This Row],[SUBTOTAL + IVA UNIT]]*MC_7[[#This Row],[CANTIDAD]]</f>
        <v>0</v>
      </c>
    </row>
    <row r="79" spans="1:9" ht="38.25" x14ac:dyDescent="0.2">
      <c r="A79" s="57">
        <v>59</v>
      </c>
      <c r="B79" s="15" t="s">
        <v>165</v>
      </c>
      <c r="C79" s="57" t="s">
        <v>114</v>
      </c>
      <c r="D79" s="91"/>
      <c r="E79" s="86"/>
      <c r="F79" s="85"/>
      <c r="G79" s="62">
        <f>MC_7[[#This Row],[VALOR UNIT ]]*MC_7[[#This Row],[%IVA]]</f>
        <v>0</v>
      </c>
      <c r="H79" s="63">
        <f>+MC_7[[#This Row],[VALOR UNIT ]]+MC_7[[#This Row],[IVA]]</f>
        <v>0</v>
      </c>
      <c r="I79" s="63">
        <f>+MC_7[[#This Row],[SUBTOTAL + IVA UNIT]]*MC_7[[#This Row],[CANTIDAD]]</f>
        <v>0</v>
      </c>
    </row>
    <row r="80" spans="1:9" ht="38.25" x14ac:dyDescent="0.2">
      <c r="A80" s="57">
        <v>60</v>
      </c>
      <c r="B80" s="15" t="s">
        <v>166</v>
      </c>
      <c r="C80" s="57" t="s">
        <v>114</v>
      </c>
      <c r="D80" s="91"/>
      <c r="E80" s="86"/>
      <c r="F80" s="85"/>
      <c r="G80" s="62">
        <f>MC_7[[#This Row],[VALOR UNIT ]]*MC_7[[#This Row],[%IVA]]</f>
        <v>0</v>
      </c>
      <c r="H80" s="63">
        <f>+MC_7[[#This Row],[VALOR UNIT ]]+MC_7[[#This Row],[IVA]]</f>
        <v>0</v>
      </c>
      <c r="I80" s="63">
        <f>+MC_7[[#This Row],[SUBTOTAL + IVA UNIT]]*MC_7[[#This Row],[CANTIDAD]]</f>
        <v>0</v>
      </c>
    </row>
    <row r="81" spans="1:15" ht="45" customHeight="1" x14ac:dyDescent="0.2">
      <c r="A81" s="57">
        <v>61</v>
      </c>
      <c r="B81" s="15" t="s">
        <v>167</v>
      </c>
      <c r="C81" s="57" t="s">
        <v>107</v>
      </c>
      <c r="D81" s="91"/>
      <c r="E81" s="86"/>
      <c r="F81" s="85"/>
      <c r="G81" s="62">
        <f>MC_7[[#This Row],[VALOR UNIT ]]*MC_7[[#This Row],[%IVA]]</f>
        <v>0</v>
      </c>
      <c r="H81" s="63">
        <f>+MC_7[[#This Row],[VALOR UNIT ]]+MC_7[[#This Row],[IVA]]</f>
        <v>0</v>
      </c>
      <c r="I81" s="63">
        <f>+MC_7[[#This Row],[SUBTOTAL + IVA UNIT]]*MC_7[[#This Row],[CANTIDAD]]</f>
        <v>0</v>
      </c>
    </row>
    <row r="82" spans="1:15" x14ac:dyDescent="0.2">
      <c r="B82" s="94" t="s">
        <v>168</v>
      </c>
      <c r="D82" s="41"/>
      <c r="E82" s="95"/>
      <c r="F82" s="96"/>
      <c r="G82" s="97"/>
      <c r="H82" s="97"/>
      <c r="I82" s="97">
        <f>SUBTOTAL(109,MC_7[TOTAL])</f>
        <v>0</v>
      </c>
    </row>
    <row r="86" spans="1:15" x14ac:dyDescent="0.2">
      <c r="M86" s="46"/>
      <c r="N86" s="47"/>
    </row>
    <row r="87" spans="1:15" x14ac:dyDescent="0.2">
      <c r="M87" s="46"/>
      <c r="N87" s="47"/>
      <c r="O87" s="48"/>
    </row>
    <row r="88" spans="1:15" x14ac:dyDescent="0.2">
      <c r="M88" s="46"/>
      <c r="N88" s="47"/>
    </row>
    <row r="89" spans="1:15" x14ac:dyDescent="0.2">
      <c r="M89" s="46"/>
      <c r="N89" s="47"/>
    </row>
    <row r="90" spans="1:15" x14ac:dyDescent="0.2">
      <c r="M90" s="46"/>
      <c r="N90" s="47"/>
    </row>
    <row r="91" spans="1:15" x14ac:dyDescent="0.2">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baseColWidth="10" defaultColWidth="11.42578125" defaultRowHeight="12.75" x14ac:dyDescent="0.2"/>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x14ac:dyDescent="0.2">
      <c r="A1" s="33"/>
      <c r="B1" s="34"/>
      <c r="C1" s="34"/>
      <c r="D1" s="34"/>
      <c r="E1" s="34"/>
      <c r="F1" s="34"/>
      <c r="G1" s="179"/>
      <c r="H1" s="179"/>
      <c r="I1" s="179"/>
      <c r="J1" s="179"/>
      <c r="K1" s="179"/>
    </row>
    <row r="2" spans="1:11" x14ac:dyDescent="0.2">
      <c r="A2" s="36"/>
      <c r="B2" s="37"/>
      <c r="C2" s="37"/>
      <c r="D2" s="37"/>
      <c r="E2" s="37"/>
      <c r="F2" s="37"/>
      <c r="G2" s="37"/>
      <c r="H2" s="37"/>
      <c r="I2" s="37"/>
      <c r="J2" s="37"/>
      <c r="K2" s="37"/>
    </row>
    <row r="4" spans="1:11" x14ac:dyDescent="0.2">
      <c r="A4" s="38"/>
    </row>
    <row r="6" spans="1:11" ht="28.5" customHeight="1" x14ac:dyDescent="0.2">
      <c r="A6" s="180"/>
      <c r="B6" s="180"/>
      <c r="C6" s="39"/>
      <c r="D6" s="39"/>
    </row>
    <row r="7" spans="1:11" ht="44.25" customHeight="1" x14ac:dyDescent="0.2">
      <c r="A7" s="181"/>
      <c r="B7" s="181"/>
      <c r="C7" s="181"/>
      <c r="D7" s="181"/>
      <c r="E7" s="181"/>
      <c r="F7" s="181"/>
      <c r="G7" s="181"/>
      <c r="H7" s="181"/>
      <c r="I7" s="181"/>
      <c r="J7" s="181"/>
      <c r="K7" s="181"/>
    </row>
    <row r="8" spans="1:11" ht="23.25" customHeight="1" x14ac:dyDescent="0.2">
      <c r="A8" s="180"/>
      <c r="B8" s="180"/>
      <c r="C8" s="39"/>
      <c r="D8" s="39"/>
    </row>
    <row r="11" spans="1:11" x14ac:dyDescent="0.2">
      <c r="A11" s="36"/>
    </row>
    <row r="14" spans="1:11" ht="15" customHeight="1" x14ac:dyDescent="0.2">
      <c r="A14" s="182"/>
      <c r="B14" s="182"/>
      <c r="C14" s="182"/>
      <c r="D14" s="182"/>
      <c r="E14" s="182"/>
      <c r="F14" s="182"/>
      <c r="G14" s="182"/>
      <c r="H14" s="182"/>
      <c r="I14" s="182"/>
      <c r="J14" s="182"/>
      <c r="K14" s="182"/>
    </row>
    <row r="15" spans="1:11" x14ac:dyDescent="0.2">
      <c r="A15" s="182"/>
      <c r="B15" s="182"/>
      <c r="C15" s="182"/>
      <c r="D15" s="182"/>
      <c r="E15" s="182"/>
      <c r="F15" s="182"/>
      <c r="G15" s="182"/>
      <c r="H15" s="182"/>
      <c r="I15" s="182"/>
      <c r="J15" s="182"/>
      <c r="K15" s="182"/>
    </row>
    <row r="16" spans="1:11" ht="18" customHeight="1" x14ac:dyDescent="0.2">
      <c r="A16" s="182"/>
      <c r="B16" s="182"/>
      <c r="C16" s="182"/>
      <c r="D16" s="182"/>
      <c r="E16" s="182"/>
      <c r="F16" s="182"/>
      <c r="G16" s="182"/>
      <c r="H16" s="182"/>
      <c r="I16" s="182"/>
      <c r="J16" s="182"/>
      <c r="K16" s="182"/>
    </row>
    <row r="17" spans="1:11" ht="29.25" customHeight="1" x14ac:dyDescent="0.2">
      <c r="A17" s="182"/>
      <c r="B17" s="182"/>
      <c r="C17" s="182"/>
      <c r="D17" s="182"/>
      <c r="E17" s="182"/>
      <c r="F17" s="182"/>
      <c r="G17" s="182"/>
      <c r="H17" s="182"/>
      <c r="I17" s="182"/>
      <c r="J17" s="182"/>
      <c r="K17" s="182"/>
    </row>
    <row r="18" spans="1:11" x14ac:dyDescent="0.2">
      <c r="A18" s="182"/>
      <c r="B18" s="182"/>
      <c r="C18" s="182"/>
      <c r="D18" s="182"/>
      <c r="E18" s="182"/>
      <c r="F18" s="182"/>
      <c r="G18" s="182"/>
      <c r="H18" s="182"/>
      <c r="I18" s="182"/>
      <c r="J18" s="182"/>
      <c r="K18" s="182"/>
    </row>
    <row r="19" spans="1:11" ht="30" customHeight="1" x14ac:dyDescent="0.2"/>
    <row r="20" spans="1:11" ht="45.75" customHeight="1" x14ac:dyDescent="0.2">
      <c r="A20" s="41" t="s">
        <v>0</v>
      </c>
      <c r="B20" s="41" t="s">
        <v>39</v>
      </c>
      <c r="C20" s="41" t="s">
        <v>169</v>
      </c>
      <c r="D20" s="41" t="s">
        <v>170</v>
      </c>
      <c r="E20" s="41" t="s">
        <v>52</v>
      </c>
      <c r="F20" s="41" t="s">
        <v>171</v>
      </c>
      <c r="G20" s="42" t="s">
        <v>172</v>
      </c>
      <c r="H20" s="41" t="s">
        <v>99</v>
      </c>
      <c r="I20" s="41" t="s">
        <v>100</v>
      </c>
      <c r="J20" s="42" t="s">
        <v>101</v>
      </c>
      <c r="K20" s="42" t="s">
        <v>173</v>
      </c>
    </row>
    <row r="21" spans="1:11" ht="25.5" x14ac:dyDescent="0.2">
      <c r="A21" s="69">
        <v>1</v>
      </c>
      <c r="B21" s="70" t="s">
        <v>174</v>
      </c>
      <c r="C21" s="71"/>
      <c r="D21" s="71"/>
      <c r="E21" s="72" t="s">
        <v>175</v>
      </c>
      <c r="F21" s="73">
        <v>15</v>
      </c>
      <c r="G21" s="74">
        <v>0</v>
      </c>
      <c r="H21" s="75"/>
      <c r="I21" s="76">
        <f>MC[[#This Row],[VALOR UNIT / VR POR SEDE]]*MC[[#This Row],[%IVA]]</f>
        <v>0</v>
      </c>
      <c r="J21" s="77">
        <f>+MC[[#This Row],[VALOR UNIT / VR POR SEDE]]+MC[[#This Row],[IVA]]</f>
        <v>0</v>
      </c>
      <c r="K21" s="77">
        <f>+MC[[#This Row],[SUBTOTAL + IVA UNIT]]*MC[[#This Row],[SEDES]]</f>
        <v>0</v>
      </c>
    </row>
    <row r="22" spans="1:11" x14ac:dyDescent="0.2">
      <c r="A22" s="51"/>
      <c r="B22" s="44" t="s">
        <v>176</v>
      </c>
      <c r="C22" s="52" t="s">
        <v>177</v>
      </c>
      <c r="D22" s="53" t="s">
        <v>178</v>
      </c>
      <c r="E22" s="49"/>
      <c r="F22" s="50"/>
      <c r="G22" s="65"/>
      <c r="H22" s="43"/>
      <c r="I22" s="62"/>
      <c r="J22" s="63"/>
      <c r="K22" s="63"/>
    </row>
    <row r="23" spans="1:11" x14ac:dyDescent="0.2">
      <c r="A23" s="51"/>
      <c r="B23" s="58" t="s">
        <v>179</v>
      </c>
      <c r="C23" s="52" t="s">
        <v>180</v>
      </c>
      <c r="D23" s="53" t="s">
        <v>178</v>
      </c>
      <c r="E23" s="49"/>
      <c r="F23" s="50"/>
      <c r="G23" s="66"/>
      <c r="H23" s="43"/>
      <c r="I23" s="62"/>
      <c r="J23" s="63"/>
      <c r="K23" s="63"/>
    </row>
    <row r="24" spans="1:11" ht="25.5" x14ac:dyDescent="0.2">
      <c r="A24" s="51"/>
      <c r="B24" s="58" t="s">
        <v>181</v>
      </c>
      <c r="C24" s="52" t="s">
        <v>182</v>
      </c>
      <c r="D24" s="53" t="s">
        <v>178</v>
      </c>
      <c r="E24" s="49"/>
      <c r="F24" s="50"/>
      <c r="G24" s="66"/>
      <c r="H24" s="43"/>
      <c r="I24" s="62"/>
      <c r="J24" s="63"/>
      <c r="K24" s="63"/>
    </row>
    <row r="25" spans="1:11" x14ac:dyDescent="0.2">
      <c r="A25" s="51"/>
      <c r="B25" s="58" t="s">
        <v>183</v>
      </c>
      <c r="C25" s="52" t="s">
        <v>184</v>
      </c>
      <c r="D25" s="53" t="s">
        <v>178</v>
      </c>
      <c r="E25" s="49"/>
      <c r="F25" s="50"/>
      <c r="G25" s="66"/>
      <c r="H25" s="43"/>
      <c r="I25" s="62"/>
      <c r="J25" s="63"/>
      <c r="K25" s="63"/>
    </row>
    <row r="26" spans="1:11" x14ac:dyDescent="0.2">
      <c r="A26" s="51"/>
      <c r="B26" s="58" t="s">
        <v>185</v>
      </c>
      <c r="C26" s="54" t="s">
        <v>186</v>
      </c>
      <c r="D26" s="53" t="s">
        <v>178</v>
      </c>
      <c r="E26" s="49"/>
      <c r="F26" s="50"/>
      <c r="G26" s="66"/>
      <c r="H26" s="43"/>
      <c r="I26" s="62"/>
      <c r="J26" s="63"/>
      <c r="K26" s="63"/>
    </row>
    <row r="27" spans="1:11" x14ac:dyDescent="0.2">
      <c r="A27" s="51"/>
      <c r="B27" s="58" t="s">
        <v>187</v>
      </c>
      <c r="C27" s="55" t="s">
        <v>188</v>
      </c>
      <c r="D27" s="53" t="s">
        <v>178</v>
      </c>
      <c r="E27" s="49"/>
      <c r="F27" s="50"/>
      <c r="G27" s="66"/>
      <c r="H27" s="43"/>
      <c r="I27" s="62"/>
      <c r="J27" s="63"/>
      <c r="K27" s="63"/>
    </row>
    <row r="28" spans="1:11" x14ac:dyDescent="0.2">
      <c r="A28" s="51"/>
      <c r="B28" s="58" t="s">
        <v>189</v>
      </c>
      <c r="C28" s="56" t="s">
        <v>190</v>
      </c>
      <c r="D28" s="53" t="s">
        <v>178</v>
      </c>
      <c r="E28" s="49"/>
      <c r="F28" s="50"/>
      <c r="G28" s="66"/>
      <c r="H28" s="43"/>
      <c r="I28" s="62"/>
      <c r="J28" s="63"/>
      <c r="K28" s="63"/>
    </row>
    <row r="29" spans="1:11" x14ac:dyDescent="0.2">
      <c r="A29" s="51"/>
      <c r="B29" s="58" t="s">
        <v>191</v>
      </c>
      <c r="C29" s="56" t="s">
        <v>192</v>
      </c>
      <c r="D29" s="53" t="s">
        <v>178</v>
      </c>
      <c r="E29" s="49"/>
      <c r="F29" s="50"/>
      <c r="G29" s="66"/>
      <c r="H29" s="43"/>
      <c r="I29" s="62"/>
      <c r="J29" s="63"/>
      <c r="K29" s="63"/>
    </row>
    <row r="30" spans="1:11" x14ac:dyDescent="0.2">
      <c r="A30" s="51"/>
      <c r="B30" s="58" t="s">
        <v>193</v>
      </c>
      <c r="C30" s="52" t="s">
        <v>194</v>
      </c>
      <c r="D30" s="53" t="s">
        <v>178</v>
      </c>
      <c r="E30" s="49"/>
      <c r="F30" s="50"/>
      <c r="G30" s="66"/>
      <c r="H30" s="43"/>
      <c r="I30" s="62"/>
      <c r="J30" s="63"/>
      <c r="K30" s="63"/>
    </row>
    <row r="31" spans="1:11" x14ac:dyDescent="0.2">
      <c r="A31" s="51"/>
      <c r="B31" s="58" t="s">
        <v>195</v>
      </c>
      <c r="C31" s="52" t="s">
        <v>196</v>
      </c>
      <c r="D31" s="53" t="s">
        <v>197</v>
      </c>
      <c r="E31" s="49"/>
      <c r="F31" s="50"/>
      <c r="G31" s="66"/>
      <c r="H31" s="43"/>
      <c r="I31" s="62"/>
      <c r="J31" s="63"/>
      <c r="K31" s="63"/>
    </row>
    <row r="32" spans="1:11" ht="25.5" x14ac:dyDescent="0.2">
      <c r="A32" s="51"/>
      <c r="B32" s="58" t="s">
        <v>198</v>
      </c>
      <c r="C32" s="52" t="s">
        <v>199</v>
      </c>
      <c r="D32" s="53" t="s">
        <v>197</v>
      </c>
      <c r="E32" s="49"/>
      <c r="F32" s="50"/>
      <c r="G32" s="66"/>
      <c r="H32" s="43"/>
      <c r="I32" s="62"/>
      <c r="J32" s="63"/>
      <c r="K32" s="63"/>
    </row>
    <row r="33" spans="1:17" x14ac:dyDescent="0.2">
      <c r="A33" s="51"/>
      <c r="B33" s="58" t="s">
        <v>200</v>
      </c>
      <c r="C33" s="52" t="s">
        <v>201</v>
      </c>
      <c r="D33" s="53" t="s">
        <v>202</v>
      </c>
      <c r="E33" s="49"/>
      <c r="F33" s="50"/>
      <c r="G33" s="66"/>
      <c r="H33" s="43"/>
      <c r="I33" s="62"/>
      <c r="J33" s="63"/>
      <c r="K33" s="63"/>
    </row>
    <row r="34" spans="1:17" ht="25.5" x14ac:dyDescent="0.2">
      <c r="A34" s="51"/>
      <c r="B34" s="58" t="s">
        <v>203</v>
      </c>
      <c r="C34" s="52" t="s">
        <v>204</v>
      </c>
      <c r="D34" s="53" t="s">
        <v>205</v>
      </c>
      <c r="E34" s="49"/>
      <c r="F34" s="50"/>
      <c r="G34" s="66"/>
      <c r="H34" s="43"/>
      <c r="I34" s="62"/>
      <c r="J34" s="63"/>
      <c r="K34" s="63"/>
    </row>
    <row r="35" spans="1:17" x14ac:dyDescent="0.2">
      <c r="A35" s="51"/>
      <c r="B35" s="58" t="s">
        <v>206</v>
      </c>
      <c r="C35" s="52" t="s">
        <v>207</v>
      </c>
      <c r="D35" s="53" t="s">
        <v>208</v>
      </c>
      <c r="E35" s="49"/>
      <c r="F35" s="50"/>
      <c r="G35" s="66"/>
      <c r="H35" s="43"/>
      <c r="I35" s="62"/>
      <c r="J35" s="63"/>
      <c r="K35" s="63"/>
    </row>
    <row r="36" spans="1:17" ht="25.5" x14ac:dyDescent="0.2">
      <c r="A36" s="57"/>
      <c r="B36" s="58" t="s">
        <v>209</v>
      </c>
      <c r="C36" s="59" t="s">
        <v>210</v>
      </c>
      <c r="D36" s="53" t="s">
        <v>211</v>
      </c>
      <c r="E36" s="49"/>
      <c r="F36" s="50"/>
      <c r="G36" s="66"/>
      <c r="H36" s="43"/>
      <c r="I36" s="62"/>
      <c r="J36" s="63"/>
      <c r="K36" s="63"/>
    </row>
    <row r="37" spans="1:17" ht="26.25" thickBot="1" x14ac:dyDescent="0.25">
      <c r="A37" s="69"/>
      <c r="B37" s="83" t="s">
        <v>212</v>
      </c>
      <c r="C37" s="44"/>
      <c r="D37" s="44"/>
      <c r="E37" s="49"/>
      <c r="F37" s="50"/>
      <c r="G37" s="66"/>
      <c r="H37" s="43"/>
      <c r="I37" s="62"/>
      <c r="J37" s="63"/>
      <c r="K37" s="63"/>
    </row>
    <row r="38" spans="1:17" ht="25.5" x14ac:dyDescent="0.2">
      <c r="A38" s="69">
        <v>2</v>
      </c>
      <c r="B38" s="78" t="s">
        <v>213</v>
      </c>
      <c r="C38" s="79" t="s">
        <v>182</v>
      </c>
      <c r="D38" s="80" t="s">
        <v>178</v>
      </c>
      <c r="E38" s="69" t="s">
        <v>175</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x14ac:dyDescent="0.2">
      <c r="A39" s="69">
        <v>3</v>
      </c>
      <c r="B39" s="78" t="s">
        <v>214</v>
      </c>
      <c r="C39" s="82" t="s">
        <v>177</v>
      </c>
      <c r="D39" s="82" t="s">
        <v>178</v>
      </c>
      <c r="E39" s="69" t="s">
        <v>175</v>
      </c>
      <c r="F39" s="73">
        <v>1</v>
      </c>
      <c r="G39" s="81">
        <v>0</v>
      </c>
      <c r="H39" s="75"/>
      <c r="I39" s="76">
        <f>MC[[#This Row],[VALOR UNIT / VR POR SEDE]]*MC[[#This Row],[%IVA]]</f>
        <v>0</v>
      </c>
      <c r="J39" s="77">
        <f>+MC[[#This Row],[VALOR UNIT / VR POR SEDE]]+MC[[#This Row],[IVA]]</f>
        <v>0</v>
      </c>
      <c r="K39" s="77">
        <f>+MC[[#This Row],[SUBTOTAL + IVA UNIT]]*MC[[#This Row],[SEDES]]</f>
        <v>0</v>
      </c>
    </row>
    <row r="40" spans="1:17" x14ac:dyDescent="0.2">
      <c r="A40" s="49"/>
      <c r="B40" s="15"/>
      <c r="C40" s="15"/>
      <c r="D40" s="15"/>
      <c r="E40" s="49"/>
      <c r="F40" s="50"/>
      <c r="G40" s="67"/>
      <c r="H40" s="43"/>
      <c r="I40" s="62"/>
      <c r="J40" s="62">
        <f>+MC[[#This Row],[VALOR UNIT / VR POR SEDE]]+MC[[#This Row],[IVA]]</f>
        <v>0</v>
      </c>
      <c r="K40" s="63"/>
    </row>
    <row r="41" spans="1:17" x14ac:dyDescent="0.2">
      <c r="A41" s="49"/>
      <c r="B41" s="15" t="s">
        <v>13</v>
      </c>
      <c r="C41" s="15"/>
      <c r="D41" s="15"/>
      <c r="E41" s="49"/>
      <c r="F41" s="50"/>
      <c r="G41" s="68"/>
      <c r="H41" s="43"/>
      <c r="I41" s="62"/>
      <c r="J41" s="62">
        <f>+MC[[#This Row],[VALOR UNIT / VR POR SEDE]]+MC[[#This Row],[IVA]]</f>
        <v>0</v>
      </c>
      <c r="K41" s="63">
        <f>SUBTOTAL(109,K21:K40)</f>
        <v>0</v>
      </c>
    </row>
    <row r="42" spans="1:17" x14ac:dyDescent="0.2">
      <c r="A42" s="60"/>
      <c r="B42" s="45" t="s">
        <v>215</v>
      </c>
      <c r="C42" s="15"/>
      <c r="D42" s="45"/>
      <c r="E42" s="60"/>
      <c r="F42" s="61"/>
      <c r="G42" s="68"/>
      <c r="H42" s="43"/>
      <c r="I42" s="62"/>
      <c r="J42" s="64">
        <v>4.5</v>
      </c>
      <c r="K42" s="62"/>
    </row>
    <row r="43" spans="1:17" x14ac:dyDescent="0.2">
      <c r="B43" s="94" t="s">
        <v>168</v>
      </c>
      <c r="F43" s="41"/>
      <c r="G43" s="95"/>
      <c r="H43" s="96"/>
      <c r="I43" s="98"/>
      <c r="J43" s="98"/>
      <c r="K43" s="98">
        <f>+K41*J42</f>
        <v>0</v>
      </c>
    </row>
    <row r="47" spans="1:17" x14ac:dyDescent="0.2">
      <c r="O47" s="46"/>
      <c r="P47" s="47"/>
    </row>
    <row r="48" spans="1:17" x14ac:dyDescent="0.2">
      <c r="O48" s="46"/>
      <c r="P48" s="47"/>
      <c r="Q48" s="48"/>
    </row>
    <row r="49" spans="15:16" x14ac:dyDescent="0.2">
      <c r="O49" s="46"/>
      <c r="P49" s="47"/>
    </row>
    <row r="50" spans="15:16" x14ac:dyDescent="0.2">
      <c r="O50" s="46"/>
      <c r="P50" s="47"/>
    </row>
    <row r="51" spans="15:16" x14ac:dyDescent="0.2">
      <c r="O51" s="46"/>
      <c r="P51" s="47"/>
    </row>
    <row r="52" spans="15:16" x14ac:dyDescent="0.2">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SB (2)</vt:lpstr>
      <vt:lpstr>cardiovascular</vt:lpstr>
      <vt:lpstr>Hoja2</vt:lpstr>
      <vt:lpstr>FOTOVOLTAICA</vt:lpstr>
      <vt:lpstr>Hoja1</vt:lpstr>
      <vt:lpstr>LC</vt:lpstr>
      <vt:lpstr>S_A</vt:lpstr>
      <vt:lpstr>MC (2)</vt:lpstr>
      <vt:lpstr>MC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2026-07-01T21:37:57Z</dcterms:modified>
  <cp:category/>
  <cp:contentStatus/>
</cp:coreProperties>
</file>