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EsteLibro"/>
  <mc:AlternateContent xmlns:mc="http://schemas.openxmlformats.org/markup-compatibility/2006">
    <mc:Choice Requires="x15">
      <x15ac:absPath xmlns:x15ac="http://schemas.microsoft.com/office/spreadsheetml/2010/11/ac" url="C:\Users\AYDURAN\Documents\PROCESOS EVALUACIÓN\2018\CMA-DO-SMF-084-2018\"/>
    </mc:Choice>
  </mc:AlternateContent>
  <bookViews>
    <workbookView xWindow="0" yWindow="0" windowWidth="19200" windowHeight="7300" firstSheet="1" activeTab="2"/>
  </bookViews>
  <sheets>
    <sheet name="Verificaciones" sheetId="1" state="hidden" r:id="rId1"/>
    <sheet name="POA" sheetId="6" r:id="rId2"/>
    <sheet name="Cap Finan y Organiz" sheetId="4" r:id="rId3"/>
    <sheet name="PO" sheetId="7" state="hidden" r:id="rId4"/>
  </sheets>
  <definedNames>
    <definedName name="AnticipoM1">POA!$D$2</definedName>
    <definedName name="AnticipoM2">POA!$D$3</definedName>
    <definedName name="AnticipoM3">POA!$D$4</definedName>
    <definedName name="AnticipoM4">POA!$D$5</definedName>
    <definedName name="_xlnm.Print_Area" localSheetId="2">'Cap Finan y Organiz'!$B$1:$AD$11</definedName>
    <definedName name="SALACTUAL">POA!$F$2</definedName>
    <definedName name="Z_7043DB3C_32B3_43B5_9ACE_4B1C78863594_.wvu.PrintArea" localSheetId="2" hidden="1">'Cap Finan y Organiz'!$B$1:$AD$11</definedName>
  </definedNames>
  <calcPr calcId="152511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</workbook>
</file>

<file path=xl/calcChain.xml><?xml version="1.0" encoding="utf-8"?>
<calcChain xmlns="http://schemas.openxmlformats.org/spreadsheetml/2006/main">
  <c r="I3" i="6" l="1"/>
  <c r="I4" i="6"/>
  <c r="I5" i="6"/>
  <c r="I6" i="6"/>
  <c r="I7" i="6"/>
  <c r="I8" i="6"/>
  <c r="I2" i="6"/>
  <c r="H8" i="6"/>
  <c r="H7" i="6"/>
  <c r="H6" i="6"/>
  <c r="H5" i="6"/>
  <c r="H4" i="6"/>
  <c r="H3" i="6"/>
  <c r="H2" i="6"/>
  <c r="B101" i="7" l="1"/>
  <c r="H8" i="1"/>
  <c r="K8" i="1"/>
  <c r="U8" i="1" s="1"/>
  <c r="W8" i="1"/>
  <c r="H9" i="1"/>
  <c r="T9" i="1" s="1"/>
  <c r="K9" i="1"/>
  <c r="M9" i="1" s="1"/>
  <c r="V9" i="1"/>
  <c r="W9" i="1"/>
  <c r="H10" i="1"/>
  <c r="T10" i="1" s="1"/>
  <c r="K10" i="1"/>
  <c r="M10" i="1" s="1"/>
  <c r="V10" i="1"/>
  <c r="W10" i="1"/>
  <c r="H11" i="1"/>
  <c r="T11" i="1" s="1"/>
  <c r="K11" i="1"/>
  <c r="M11" i="1"/>
  <c r="V11" i="1"/>
  <c r="W11" i="1"/>
  <c r="H12" i="1"/>
  <c r="T12" i="1"/>
  <c r="K12" i="1"/>
  <c r="M12" i="1" s="1"/>
  <c r="V12" i="1"/>
  <c r="W12" i="1"/>
  <c r="H13" i="1"/>
  <c r="T13" i="1" s="1"/>
  <c r="K13" i="1"/>
  <c r="M13" i="1" s="1"/>
  <c r="V13" i="1"/>
  <c r="W13" i="1"/>
  <c r="H14" i="1"/>
  <c r="T14" i="1" s="1"/>
  <c r="K14" i="1"/>
  <c r="U14" i="1" s="1"/>
  <c r="M14" i="1"/>
  <c r="V14" i="1"/>
  <c r="W14" i="1"/>
  <c r="H16" i="1"/>
  <c r="T16" i="1" s="1"/>
  <c r="K16" i="1"/>
  <c r="M16" i="1" s="1"/>
  <c r="V16" i="1"/>
  <c r="W16" i="1"/>
  <c r="H17" i="1"/>
  <c r="T17" i="1"/>
  <c r="K17" i="1"/>
  <c r="U17" i="1" s="1"/>
  <c r="M17" i="1"/>
  <c r="V17" i="1"/>
  <c r="W17" i="1"/>
  <c r="H18" i="1"/>
  <c r="T18" i="1" s="1"/>
  <c r="K18" i="1"/>
  <c r="M18" i="1" s="1"/>
  <c r="V18" i="1"/>
  <c r="W18" i="1"/>
  <c r="H19" i="1"/>
  <c r="T19" i="1" s="1"/>
  <c r="K19" i="1"/>
  <c r="U19" i="1" s="1"/>
  <c r="V19" i="1"/>
  <c r="W19" i="1"/>
  <c r="H20" i="1"/>
  <c r="T20" i="1"/>
  <c r="K20" i="1"/>
  <c r="M20" i="1"/>
  <c r="R20" i="1"/>
  <c r="V20" i="1"/>
  <c r="W20" i="1"/>
  <c r="H21" i="1"/>
  <c r="T21" i="1" s="1"/>
  <c r="K21" i="1"/>
  <c r="M21" i="1" s="1"/>
  <c r="V21" i="1"/>
  <c r="W21" i="1"/>
  <c r="H23" i="1"/>
  <c r="T23" i="1" s="1"/>
  <c r="K23" i="1"/>
  <c r="M23" i="1" s="1"/>
  <c r="V23" i="1"/>
  <c r="W23" i="1"/>
  <c r="H24" i="1"/>
  <c r="T24" i="1" s="1"/>
  <c r="K24" i="1"/>
  <c r="M24" i="1"/>
  <c r="V24" i="1"/>
  <c r="W24" i="1"/>
  <c r="H25" i="1"/>
  <c r="T25" i="1" s="1"/>
  <c r="K25" i="1"/>
  <c r="U25" i="1" s="1"/>
  <c r="M25" i="1"/>
  <c r="V25" i="1"/>
  <c r="W25" i="1"/>
  <c r="H26" i="1"/>
  <c r="K26" i="1"/>
  <c r="M26" i="1" s="1"/>
  <c r="R26" i="1"/>
  <c r="V26" i="1"/>
  <c r="T26" i="1"/>
  <c r="W26" i="1"/>
  <c r="H28" i="1"/>
  <c r="K28" i="1"/>
  <c r="U28" i="1" s="1"/>
  <c r="T28" i="1"/>
  <c r="V28" i="1"/>
  <c r="W28" i="1"/>
  <c r="H29" i="1"/>
  <c r="T29" i="1" s="1"/>
  <c r="K29" i="1"/>
  <c r="M29" i="1" s="1"/>
  <c r="V29" i="1"/>
  <c r="W29" i="1"/>
  <c r="H30" i="1"/>
  <c r="T30" i="1"/>
  <c r="K30" i="1"/>
  <c r="U30" i="1" s="1"/>
  <c r="M30" i="1"/>
  <c r="V30" i="1"/>
  <c r="W30" i="1"/>
  <c r="G31" i="1"/>
  <c r="H31" i="1"/>
  <c r="T31" i="1" s="1"/>
  <c r="K31" i="1"/>
  <c r="M31" i="1"/>
  <c r="V31" i="1"/>
  <c r="W31" i="1"/>
  <c r="U31" i="1"/>
  <c r="U24" i="1"/>
  <c r="U11" i="1"/>
  <c r="U23" i="1"/>
  <c r="U20" i="1"/>
  <c r="U18" i="1" l="1"/>
  <c r="L8" i="1"/>
  <c r="M19" i="1"/>
  <c r="U12" i="1"/>
  <c r="U21" i="1"/>
  <c r="U16" i="1"/>
  <c r="U10" i="1"/>
  <c r="U9" i="1"/>
  <c r="T8" i="1"/>
  <c r="V8" i="1"/>
  <c r="M8" i="1"/>
  <c r="U29" i="1"/>
  <c r="M28" i="1"/>
  <c r="U13" i="1"/>
  <c r="U26" i="1"/>
</calcChain>
</file>

<file path=xl/sharedStrings.xml><?xml version="1.0" encoding="utf-8"?>
<sst xmlns="http://schemas.openxmlformats.org/spreadsheetml/2006/main" count="908" uniqueCount="226">
  <si>
    <t>N</t>
  </si>
  <si>
    <t>OBSERVACIONES:</t>
  </si>
  <si>
    <t>No. Oferta</t>
  </si>
  <si>
    <t>OFERENTE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</si>
  <si>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</si>
  <si>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</si>
  <si>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</si>
  <si>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</si>
  <si>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</si>
  <si>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</si>
  <si>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</si>
  <si>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</si>
  <si>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</si>
  <si>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</si>
  <si>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</si>
  <si>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</si>
  <si>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</si>
  <si>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</si>
  <si>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</si>
  <si>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</si>
  <si>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</si>
  <si>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</si>
  <si>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</si>
  <si>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</si>
  <si>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</si>
  <si>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</si>
  <si>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</si>
  <si>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</si>
  <si>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</si>
  <si>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</si>
  <si>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</si>
  <si>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</si>
  <si>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</si>
  <si>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</si>
  <si>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</si>
  <si>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</si>
  <si>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</si>
  <si>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</si>
  <si>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</si>
  <si>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</si>
  <si>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</si>
  <si>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</si>
  <si>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</si>
  <si>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</si>
  <si>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</si>
  <si>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</si>
  <si>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</si>
  <si>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</si>
  <si>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</si>
  <si>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</si>
  <si>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</si>
  <si>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</si>
  <si>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</si>
  <si>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</si>
  <si>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</si>
  <si>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</si>
  <si>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</si>
  <si>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</si>
  <si>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</si>
  <si>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</si>
  <si>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</si>
  <si>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</si>
  <si>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</si>
  <si>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</si>
  <si>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</si>
  <si>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</si>
  <si>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</si>
  <si>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</si>
  <si>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</si>
  <si>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</si>
  <si>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</si>
  <si>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</si>
  <si>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</si>
  <si>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</si>
  <si>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</si>
  <si>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</si>
  <si>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</si>
  <si>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</si>
  <si>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</si>
  <si>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</si>
  <si>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</si>
  <si>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</si>
  <si>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</si>
  <si>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</si>
  <si>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</si>
  <si>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</si>
  <si>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</si>
  <si>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</si>
  <si>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</si>
  <si>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</si>
  <si>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</si>
  <si>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</si>
  <si>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</si>
  <si>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</si>
  <si>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</si>
  <si>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</si>
  <si>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</si>
  <si>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</si>
  <si>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</si>
  <si>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</si>
  <si>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</si>
  <si>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</si>
  <si>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</si>
  <si>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</si>
  <si>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</si>
  <si>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Verificación Formulario No. 03</t>
  </si>
  <si>
    <t>Patrimonio Bruto</t>
  </si>
  <si>
    <t>Patrimonio Liquido</t>
  </si>
  <si>
    <t>Renta Liquida</t>
  </si>
  <si>
    <t>Datos Declaración Renta 2003</t>
  </si>
  <si>
    <t>Variación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</si>
  <si>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</si>
  <si>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</si>
  <si>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</si>
  <si>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</si>
  <si>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</si>
  <si>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</si>
  <si>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</si>
  <si>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</si>
  <si>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</si>
  <si>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</si>
  <si>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</si>
  <si>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</si>
  <si>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</si>
  <si>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</si>
  <si>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</si>
  <si>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</si>
  <si>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</si>
  <si>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</si>
  <si>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</si>
  <si>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</si>
  <si>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</si>
  <si>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</si>
  <si>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</si>
  <si>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</si>
  <si>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</si>
  <si>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</si>
  <si>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</si>
  <si>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</si>
  <si>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</si>
  <si>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</si>
  <si>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</si>
  <si>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</si>
  <si>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</si>
  <si>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</si>
  <si>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 xml:space="preserve">CONSORCIO LAS ANIMAS #1,,se subsana integrante 1,2porque no conciliacines  </t>
  </si>
  <si>
    <t>EVALUACIÓN FINANCIERA</t>
  </si>
  <si>
    <t xml:space="preserve">INSTITUTO NACIONAL DE VIAS </t>
  </si>
  <si>
    <t>INDICE-ENDEUDAMIENTO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</si>
  <si>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</si>
  <si>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</si>
  <si>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</si>
  <si>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</si>
  <si>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</si>
  <si>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</si>
  <si>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</si>
  <si>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</si>
  <si>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</si>
  <si>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Req. Min. Solvencia: &gt; =</t>
  </si>
  <si>
    <t>INFORMACIÓN  FINANCIERA - RUP</t>
  </si>
  <si>
    <t>MÓDULO</t>
  </si>
  <si>
    <t>INDICE-LIQUIDEZ</t>
  </si>
  <si>
    <t>Modulo</t>
  </si>
  <si>
    <t>PO</t>
  </si>
  <si>
    <t>VALOR PRESUPUESTO OFICIAL ANUAL(PO)</t>
  </si>
  <si>
    <t>PORCENTAJE DE PARTICIPACION</t>
  </si>
  <si>
    <t>MODULOS ADJUDICADOS</t>
  </si>
  <si>
    <t>VALOR CAPITAL DE TRABAJO DEMANDADO MODULOS ADJUDICADOS</t>
  </si>
  <si>
    <t>VALOR PATRIMONIO REQUERIDO MODULOS ADJUDICADOS</t>
  </si>
  <si>
    <t>CALIDAD DE MIPYME</t>
  </si>
  <si>
    <t>SMMLV 2011</t>
  </si>
  <si>
    <t>SMMLV 2012</t>
  </si>
  <si>
    <t>CALIDAD DE MIPYME EN SMMLV</t>
  </si>
  <si>
    <t xml:space="preserve"> </t>
  </si>
  <si>
    <t>HABIL/NO HABIL</t>
  </si>
  <si>
    <t>UTILIDAD OPERACIONAL</t>
  </si>
  <si>
    <t>GASTOS DE INTERESES</t>
  </si>
  <si>
    <t>RAZON DE COBERTURA DE INTERESES</t>
  </si>
  <si>
    <t>Req. Min. Cobertura Intereses: &gt; =</t>
  </si>
  <si>
    <t>EVALUACIÓN CAPACIDAD FINANCIERA</t>
  </si>
  <si>
    <t>EVALUACIÓN CAPACIDAD ORGANIZACIÓN</t>
  </si>
  <si>
    <t>RENTABILIDAD DEL PATRIMONIO (ROE)</t>
  </si>
  <si>
    <t>Req. Min. ROE: &gt; =</t>
  </si>
  <si>
    <t>RENTABILIDAD DEL ACTIVO (ROA)</t>
  </si>
  <si>
    <t>Req. Min. ROA: &gt; =</t>
  </si>
  <si>
    <t>Req. Min. Endeudamiento: &lt; =</t>
  </si>
  <si>
    <t>Anticipo</t>
  </si>
  <si>
    <t>CAPITAL DE TRABAJO
(Activo Corriente - Pasivo Corriente)</t>
  </si>
  <si>
    <t>PATRIMONIO
(Activo Total - Pasivo Total)</t>
  </si>
  <si>
    <t>INDICE-CAPITAL DE TRABAJO DEMANDADO</t>
  </si>
  <si>
    <t>Req. Min. CTd: &gt; =</t>
  </si>
  <si>
    <t>INDICE-PATRIMONIO</t>
  </si>
  <si>
    <t>Req. Min. Patrimonio: &gt; =</t>
  </si>
  <si>
    <t>PATRIMONIO ROE
(Activo Total - Pasivo Total)</t>
  </si>
  <si>
    <t/>
  </si>
  <si>
    <t>PLAZO (N)</t>
  </si>
  <si>
    <t>Fórmula: CT=AC-PC&gt;=(PO/n)</t>
  </si>
  <si>
    <t>Fórmula: P=AT-PT &gt;= (10%*PO)</t>
  </si>
  <si>
    <t>SMMLV 2017</t>
  </si>
  <si>
    <t>Capital de Trabajo Demandado</t>
  </si>
  <si>
    <t>% Requerido Patrimonio</t>
  </si>
  <si>
    <t>1*(PO/n)</t>
  </si>
  <si>
    <t>Fórmula: Liquidez=AC/PC&gt;=1,2</t>
  </si>
  <si>
    <t>Fórmula: Endeudamiento = Pas.T/Act.Tot. &lt;= 0,70</t>
  </si>
  <si>
    <t>Fórmula: Razón Cobertura Intereses = UO/GI &gt;= 1,0</t>
  </si>
  <si>
    <t>Fórmula:                        ROE=UO/Pat.ROE&gt;=0</t>
  </si>
  <si>
    <t>Fórmula:                        ROE=UO/Act.Tot.&gt;=0</t>
  </si>
  <si>
    <t>CONCURSO DE MERITOS ABIERTO No. CMA-DO-SMF-084-2018</t>
  </si>
  <si>
    <t>UNION TEMPORAL CD INTERDRAGADOS</t>
  </si>
  <si>
    <t>DIQUE CONSULTORIA  SAS</t>
  </si>
  <si>
    <t>CONSING LTDA</t>
  </si>
  <si>
    <t>INGENIERIA DE PROYECTOS SAS</t>
  </si>
  <si>
    <t>CONSORCIO CANAL PACIFICO</t>
  </si>
  <si>
    <t>INFRALAR SAS</t>
  </si>
  <si>
    <t>INGENIEROS  LTDA</t>
  </si>
  <si>
    <t xml:space="preserve"> VERTICE INTERVENTORIA DE PROYECTOS  SAS</t>
  </si>
  <si>
    <t>INGENIERIA Y ASESORIAS PORTUARIAS SAS</t>
  </si>
  <si>
    <t>HABIL</t>
  </si>
  <si>
    <t>CONSORCIO INTERVENTORIA  PUERTO DE TUMACO 084</t>
  </si>
  <si>
    <t>CONSTRUCCIONES CIVILES ESTUDIOS Y PROYECTOS  SAS</t>
  </si>
  <si>
    <t xml:space="preserve">WEG INGENIERIA SAS </t>
  </si>
  <si>
    <t>WN INGENIERIA LTDA</t>
  </si>
  <si>
    <t>10%*PO</t>
  </si>
  <si>
    <t>MIPYME</t>
  </si>
  <si>
    <t>NO HABIL</t>
  </si>
  <si>
    <t>DIRECCIÓN DE CONTRATACIÓN CMA-DO-SMF-084-2018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</si>
</sst>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_-* #,##0.00\ _€_-;\-* #,##0.00\ _€_-;_-* &quot;-&quot;??\ _€_-;_-@_-"/>
    <numFmt numFmtId="165" formatCode="_ * #,##0_ ;_ * \-#,##0_ ;_ * &quot;-&quot;_ ;_ @_ "/>
    <numFmt numFmtId="166" formatCode="_ &quot;$&quot;\ * #,##0.00_ ;_ &quot;$&quot;\ * \-#,##0.00_ ;_ &quot;$&quot;\ * &quot;-&quot;??_ ;_ @_ "/>
    <numFmt numFmtId="167" formatCode="_ * #,##0.00_ ;_ * \-#,##0.00_ ;_ * &quot;-&quot;??_ ;_ @_ "/>
    <numFmt numFmtId="168" formatCode="0.0"/>
    <numFmt numFmtId="169" formatCode="_ * #,##0_ ;_ * \-#,##0_ ;_ * &quot;-&quot;??_ ;_ @_ "/>
    <numFmt numFmtId="170" formatCode="0.0%"/>
    <numFmt numFmtId="171" formatCode="_ * #,##0.0000_ ;_ * \-#,##0.0000_ ;_ * &quot;-&quot;??_ ;_ @_ "/>
    <numFmt numFmtId="172" formatCode="_ * #,##0.0_ ;_ * \-#,##0.0_ ;_ * &quot;-&quot;??_ ;_ @_ "/>
  </numFmts>
  <fonts count="3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8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2"/>
      <color theme="1"/>
      <name val="Calibri"/>
      <family val="2"/>
    </font>
    <font>
      <b/>
      <sz val="16"/>
      <name val="Arial"/>
      <family val="2"/>
    </font>
    <font>
      <sz val="10"/>
      <color rgb="FF000000"/>
      <name val="Arial"/>
      <family val="2"/>
    </font>
    <font>
      <sz val="8"/>
      <name val="Tahoma"/>
      <family val="2"/>
    </font>
    <font>
      <b/>
      <sz val="20"/>
      <name val="Arial"/>
      <family val="2"/>
    </font>
    <font>
      <b/>
      <sz val="12"/>
      <color indexed="63"/>
      <name val="Arial"/>
      <family val="2"/>
    </font>
    <font>
      <b/>
      <sz val="9"/>
      <color rgb="FFFF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</fills>
  <borders count="4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3">
    <xf numFmtId="0" fontId="0" fillId="0" borderId="0"/>
    <xf numFmtId="167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6" fillId="0" borderId="0"/>
    <xf numFmtId="44" fontId="3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9" fillId="0" borderId="0" applyFont="0" applyFill="0" applyBorder="0" applyAlignment="0" applyProtection="0"/>
    <xf numFmtId="0" fontId="3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9" fontId="3" fillId="0" borderId="0" applyFont="0" applyFill="0" applyBorder="0" applyAlignment="0" applyProtection="0"/>
  </cellStyleXfs>
  <cellXfs count="242">
    <xf numFmtId="0" fontId="0" fillId="0" borderId="0" xfId="0"/>
    <xf numFmtId="0" fontId="5" fillId="0" borderId="1" xfId="0" applyFont="1" applyFill="1" applyBorder="1"/>
    <xf numFmtId="0" fontId="5" fillId="0" borderId="2" xfId="0" applyFont="1" applyFill="1" applyBorder="1" applyAlignment="1">
      <alignment horizontal="left" vertical="center"/>
    </xf>
    <xf numFmtId="0" fontId="5" fillId="0" borderId="3" xfId="0" applyFont="1" applyFill="1" applyBorder="1"/>
    <xf numFmtId="0" fontId="5" fillId="0" borderId="4" xfId="0" applyFont="1" applyFill="1" applyBorder="1"/>
    <xf numFmtId="9" fontId="5" fillId="0" borderId="4" xfId="6" applyFont="1" applyFill="1" applyBorder="1"/>
    <xf numFmtId="0" fontId="5" fillId="0" borderId="4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right"/>
    </xf>
    <xf numFmtId="0" fontId="4" fillId="0" borderId="1" xfId="0" applyFont="1" applyFill="1" applyBorder="1"/>
    <xf numFmtId="0" fontId="4" fillId="0" borderId="5" xfId="0" quotePrefix="1" applyFont="1" applyFill="1" applyBorder="1" applyAlignment="1">
      <alignment horizontal="left"/>
    </xf>
    <xf numFmtId="0" fontId="4" fillId="0" borderId="1" xfId="0" applyFont="1" applyFill="1" applyBorder="1" applyAlignment="1">
      <alignment horizontal="centerContinuous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Border="1"/>
    <xf numFmtId="0" fontId="7" fillId="0" borderId="0" xfId="0" applyFont="1"/>
    <xf numFmtId="0" fontId="8" fillId="2" borderId="6" xfId="0" applyFont="1" applyFill="1" applyBorder="1" applyAlignment="1">
      <alignment horizontal="center" vertical="center" textRotation="90" wrapText="1"/>
    </xf>
    <xf numFmtId="3" fontId="8" fillId="2" borderId="6" xfId="0" applyNumberFormat="1" applyFont="1" applyFill="1" applyBorder="1" applyAlignment="1">
      <alignment horizontal="center" vertical="center" textRotation="90" wrapText="1"/>
    </xf>
    <xf numFmtId="0" fontId="9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11" fillId="0" borderId="0" xfId="0" applyFont="1" applyFill="1" applyAlignment="1">
      <alignment vertical="center" wrapText="1"/>
    </xf>
    <xf numFmtId="3" fontId="12" fillId="0" borderId="7" xfId="0" applyNumberFormat="1" applyFont="1" applyFill="1" applyBorder="1" applyAlignment="1">
      <alignment vertical="center" wrapText="1"/>
    </xf>
    <xf numFmtId="0" fontId="0" fillId="0" borderId="0" xfId="0" applyAlignment="1">
      <alignment wrapText="1"/>
    </xf>
    <xf numFmtId="170" fontId="0" fillId="0" borderId="0" xfId="6" applyNumberFormat="1" applyFont="1"/>
    <xf numFmtId="170" fontId="0" fillId="0" borderId="6" xfId="6" applyNumberFormat="1" applyFont="1" applyBorder="1"/>
    <xf numFmtId="3" fontId="0" fillId="0" borderId="0" xfId="0" applyNumberFormat="1"/>
    <xf numFmtId="0" fontId="0" fillId="0" borderId="1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 applyProtection="1">
      <protection locked="0"/>
    </xf>
    <xf numFmtId="0" fontId="4" fillId="3" borderId="11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169" fontId="11" fillId="0" borderId="0" xfId="1" applyNumberFormat="1" applyFont="1" applyFill="1" applyAlignment="1">
      <alignment vertical="center" wrapText="1"/>
    </xf>
    <xf numFmtId="169" fontId="14" fillId="0" borderId="6" xfId="1" applyNumberFormat="1" applyFont="1" applyBorder="1"/>
    <xf numFmtId="0" fontId="14" fillId="0" borderId="0" xfId="0" applyFont="1"/>
    <xf numFmtId="9" fontId="14" fillId="0" borderId="1" xfId="6" applyFont="1" applyFill="1" applyBorder="1"/>
    <xf numFmtId="0" fontId="14" fillId="0" borderId="1" xfId="0" applyFont="1" applyFill="1" applyBorder="1" applyAlignment="1">
      <alignment horizontal="center"/>
    </xf>
    <xf numFmtId="3" fontId="14" fillId="0" borderId="1" xfId="0" applyNumberFormat="1" applyFont="1" applyFill="1" applyBorder="1" applyAlignment="1">
      <alignment horizontal="center"/>
    </xf>
    <xf numFmtId="9" fontId="14" fillId="0" borderId="1" xfId="6" applyFont="1" applyFill="1" applyBorder="1" applyAlignment="1">
      <alignment horizontal="center"/>
    </xf>
    <xf numFmtId="0" fontId="14" fillId="0" borderId="1" xfId="0" applyFont="1" applyFill="1" applyBorder="1" applyAlignment="1">
      <alignment horizontal="right"/>
    </xf>
    <xf numFmtId="0" fontId="14" fillId="0" borderId="1" xfId="0" applyFont="1" applyFill="1" applyBorder="1"/>
    <xf numFmtId="0" fontId="14" fillId="0" borderId="1" xfId="0" applyFont="1" applyBorder="1"/>
    <xf numFmtId="1" fontId="6" fillId="0" borderId="14" xfId="0" applyNumberFormat="1" applyFont="1" applyFill="1" applyBorder="1" applyAlignment="1">
      <alignment horizontal="center" vertical="center"/>
    </xf>
    <xf numFmtId="1" fontId="6" fillId="0" borderId="15" xfId="0" applyNumberFormat="1" applyFont="1" applyFill="1" applyBorder="1" applyAlignment="1">
      <alignment horizontal="center" vertical="center"/>
    </xf>
    <xf numFmtId="169" fontId="14" fillId="0" borderId="6" xfId="1" applyNumberFormat="1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/>
    <xf numFmtId="170" fontId="0" fillId="0" borderId="15" xfId="6" applyNumberFormat="1" applyFont="1" applyBorder="1"/>
    <xf numFmtId="170" fontId="0" fillId="0" borderId="16" xfId="6" applyNumberFormat="1" applyFont="1" applyBorder="1"/>
    <xf numFmtId="170" fontId="0" fillId="0" borderId="17" xfId="6" applyNumberFormat="1" applyFont="1" applyBorder="1"/>
    <xf numFmtId="169" fontId="14" fillId="0" borderId="12" xfId="1" applyNumberFormat="1" applyFont="1" applyBorder="1" applyProtection="1">
      <protection locked="0"/>
    </xf>
    <xf numFmtId="169" fontId="14" fillId="0" borderId="12" xfId="1" applyNumberFormat="1" applyFont="1" applyBorder="1"/>
    <xf numFmtId="170" fontId="0" fillId="0" borderId="12" xfId="6" applyNumberFormat="1" applyFont="1" applyBorder="1"/>
    <xf numFmtId="170" fontId="0" fillId="0" borderId="13" xfId="6" applyNumberFormat="1" applyFont="1" applyBorder="1"/>
    <xf numFmtId="0" fontId="15" fillId="0" borderId="6" xfId="5" applyFont="1" applyFill="1" applyBorder="1" applyAlignment="1">
      <alignment horizontal="left" indent="1"/>
    </xf>
    <xf numFmtId="0" fontId="0" fillId="0" borderId="0" xfId="0" applyProtection="1">
      <protection locked="0"/>
    </xf>
    <xf numFmtId="0" fontId="16" fillId="0" borderId="6" xfId="5" applyFont="1" applyFill="1" applyBorder="1" applyAlignment="1">
      <alignment horizontal="left"/>
    </xf>
    <xf numFmtId="0" fontId="15" fillId="0" borderId="12" xfId="5" applyFont="1" applyFill="1" applyBorder="1" applyAlignment="1">
      <alignment horizontal="left" indent="1"/>
    </xf>
    <xf numFmtId="1" fontId="6" fillId="0" borderId="11" xfId="0" applyNumberFormat="1" applyFont="1" applyFill="1" applyBorder="1" applyAlignment="1">
      <alignment horizontal="center" vertical="center"/>
    </xf>
    <xf numFmtId="169" fontId="0" fillId="0" borderId="15" xfId="1" applyNumberFormat="1" applyFont="1" applyBorder="1" applyProtection="1">
      <protection locked="0"/>
    </xf>
    <xf numFmtId="168" fontId="13" fillId="0" borderId="6" xfId="0" applyNumberFormat="1" applyFont="1" applyFill="1" applyBorder="1" applyAlignment="1">
      <alignment horizontal="center" vertical="center"/>
    </xf>
    <xf numFmtId="168" fontId="13" fillId="0" borderId="12" xfId="0" applyNumberFormat="1" applyFont="1" applyFill="1" applyBorder="1" applyAlignment="1">
      <alignment horizontal="center" vertical="center"/>
    </xf>
    <xf numFmtId="0" fontId="16" fillId="0" borderId="15" xfId="5" applyFont="1" applyFill="1" applyBorder="1" applyAlignment="1">
      <alignment horizontal="left"/>
    </xf>
    <xf numFmtId="0" fontId="14" fillId="6" borderId="14" xfId="0" applyNumberFormat="1" applyFont="1" applyFill="1" applyBorder="1" applyAlignment="1">
      <alignment horizontal="center" vertical="center" wrapText="1"/>
    </xf>
    <xf numFmtId="167" fontId="14" fillId="6" borderId="12" xfId="1" applyFont="1" applyFill="1" applyBorder="1" applyAlignment="1">
      <alignment horizontal="center" vertical="center" wrapText="1"/>
    </xf>
    <xf numFmtId="169" fontId="22" fillId="7" borderId="15" xfId="1" applyNumberFormat="1" applyFont="1" applyFill="1" applyBorder="1" applyAlignment="1">
      <alignment horizontal="center" vertical="center"/>
    </xf>
    <xf numFmtId="167" fontId="4" fillId="7" borderId="15" xfId="1" applyFont="1" applyFill="1" applyBorder="1" applyAlignment="1">
      <alignment horizontal="center" vertical="center"/>
    </xf>
    <xf numFmtId="167" fontId="4" fillId="7" borderId="12" xfId="1" applyFont="1" applyFill="1" applyBorder="1" applyAlignment="1">
      <alignment horizontal="center" vertical="center"/>
    </xf>
    <xf numFmtId="0" fontId="17" fillId="7" borderId="21" xfId="0" applyNumberFormat="1" applyFont="1" applyFill="1" applyBorder="1" applyAlignment="1">
      <alignment horizontal="center" vertical="center" wrapText="1"/>
    </xf>
    <xf numFmtId="0" fontId="20" fillId="7" borderId="15" xfId="0" applyFont="1" applyFill="1" applyBorder="1" applyAlignment="1">
      <alignment horizontal="center" vertical="center" wrapText="1"/>
    </xf>
    <xf numFmtId="167" fontId="17" fillId="7" borderId="15" xfId="1" applyFont="1" applyFill="1" applyBorder="1" applyAlignment="1">
      <alignment horizontal="center" vertical="center" wrapText="1"/>
    </xf>
    <xf numFmtId="0" fontId="23" fillId="5" borderId="15" xfId="0" applyFont="1" applyFill="1" applyBorder="1" applyAlignment="1">
      <alignment horizontal="center" vertical="center" wrapText="1"/>
    </xf>
    <xf numFmtId="165" fontId="22" fillId="6" borderId="12" xfId="1" applyNumberFormat="1" applyFont="1" applyFill="1" applyBorder="1" applyAlignment="1">
      <alignment horizontal="center" vertical="center" wrapText="1"/>
    </xf>
    <xf numFmtId="0" fontId="23" fillId="5" borderId="12" xfId="0" applyFont="1" applyFill="1" applyBorder="1" applyAlignment="1">
      <alignment horizontal="center" vertical="center" wrapText="1"/>
    </xf>
    <xf numFmtId="167" fontId="17" fillId="0" borderId="12" xfId="1" applyFont="1" applyFill="1" applyBorder="1" applyAlignment="1">
      <alignment horizontal="center" vertical="center" wrapText="1"/>
    </xf>
    <xf numFmtId="0" fontId="14" fillId="6" borderId="11" xfId="0" applyNumberFormat="1" applyFont="1" applyFill="1" applyBorder="1" applyAlignment="1">
      <alignment horizontal="center" vertical="center" wrapText="1"/>
    </xf>
    <xf numFmtId="9" fontId="20" fillId="7" borderId="15" xfId="6" applyFont="1" applyFill="1" applyBorder="1" applyAlignment="1">
      <alignment horizontal="center" vertical="center" wrapText="1"/>
    </xf>
    <xf numFmtId="9" fontId="21" fillId="6" borderId="12" xfId="6" applyFont="1" applyFill="1" applyBorder="1" applyAlignment="1">
      <alignment horizontal="center" vertical="center" wrapText="1"/>
    </xf>
    <xf numFmtId="169" fontId="22" fillId="10" borderId="15" xfId="1" applyNumberFormat="1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vertical="center" wrapText="1"/>
    </xf>
    <xf numFmtId="166" fontId="17" fillId="3" borderId="17" xfId="2" applyFont="1" applyFill="1" applyBorder="1" applyAlignment="1">
      <alignment vertical="center" wrapText="1"/>
    </xf>
    <xf numFmtId="0" fontId="17" fillId="3" borderId="11" xfId="0" applyFont="1" applyFill="1" applyBorder="1" applyAlignment="1">
      <alignment vertical="center" wrapText="1"/>
    </xf>
    <xf numFmtId="166" fontId="17" fillId="3" borderId="13" xfId="2" applyFont="1" applyFill="1" applyBorder="1" applyAlignment="1">
      <alignment vertical="center" wrapText="1"/>
    </xf>
    <xf numFmtId="0" fontId="17" fillId="3" borderId="24" xfId="0" applyFont="1" applyFill="1" applyBorder="1" applyAlignment="1">
      <alignment vertical="center" wrapText="1"/>
    </xf>
    <xf numFmtId="166" fontId="17" fillId="3" borderId="25" xfId="2" applyFont="1" applyFill="1" applyBorder="1" applyAlignment="1">
      <alignment vertical="center" wrapText="1"/>
    </xf>
    <xf numFmtId="0" fontId="6" fillId="0" borderId="16" xfId="0" applyFont="1" applyFill="1" applyBorder="1"/>
    <xf numFmtId="0" fontId="6" fillId="11" borderId="17" xfId="0" applyFont="1" applyFill="1" applyBorder="1"/>
    <xf numFmtId="0" fontId="6" fillId="11" borderId="13" xfId="0" applyFont="1" applyFill="1" applyBorder="1"/>
    <xf numFmtId="0" fontId="0" fillId="0" borderId="6" xfId="0" applyBorder="1" applyAlignment="1">
      <alignment horizontal="center" vertical="center"/>
    </xf>
    <xf numFmtId="167" fontId="25" fillId="9" borderId="6" xfId="1" applyFont="1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4" fillId="8" borderId="6" xfId="0" applyFont="1" applyFill="1" applyBorder="1" applyAlignment="1">
      <alignment horizontal="center" vertical="center"/>
    </xf>
    <xf numFmtId="170" fontId="18" fillId="0" borderId="12" xfId="6" applyNumberFormat="1" applyFont="1" applyFill="1" applyBorder="1" applyAlignment="1">
      <alignment horizontal="center" vertical="center" wrapText="1"/>
    </xf>
    <xf numFmtId="167" fontId="4" fillId="11" borderId="33" xfId="1" applyFont="1" applyFill="1" applyBorder="1"/>
    <xf numFmtId="0" fontId="4" fillId="0" borderId="34" xfId="0" applyFont="1" applyFill="1" applyBorder="1"/>
    <xf numFmtId="167" fontId="4" fillId="11" borderId="35" xfId="1" applyFont="1" applyFill="1" applyBorder="1"/>
    <xf numFmtId="170" fontId="22" fillId="6" borderId="12" xfId="6" applyNumberFormat="1" applyFont="1" applyFill="1" applyBorder="1" applyAlignment="1">
      <alignment horizontal="center" vertical="center" wrapText="1"/>
    </xf>
    <xf numFmtId="0" fontId="5" fillId="9" borderId="0" xfId="0" applyFont="1" applyFill="1"/>
    <xf numFmtId="0" fontId="4" fillId="9" borderId="0" xfId="0" applyFont="1" applyFill="1"/>
    <xf numFmtId="167" fontId="5" fillId="9" borderId="0" xfId="0" applyNumberFormat="1" applyFont="1" applyFill="1"/>
    <xf numFmtId="0" fontId="5" fillId="9" borderId="0" xfId="0" applyFont="1" applyFill="1" applyAlignment="1">
      <alignment horizontal="center"/>
    </xf>
    <xf numFmtId="167" fontId="5" fillId="9" borderId="0" xfId="1" applyFont="1" applyFill="1" applyAlignment="1">
      <alignment horizontal="center"/>
    </xf>
    <xf numFmtId="165" fontId="5" fillId="9" borderId="0" xfId="0" applyNumberFormat="1" applyFont="1" applyFill="1" applyAlignment="1">
      <alignment horizontal="center"/>
    </xf>
    <xf numFmtId="170" fontId="5" fillId="9" borderId="0" xfId="6" applyNumberFormat="1" applyFont="1" applyFill="1"/>
    <xf numFmtId="9" fontId="17" fillId="9" borderId="5" xfId="0" applyNumberFormat="1" applyFont="1" applyFill="1" applyBorder="1" applyAlignment="1">
      <alignment vertical="center"/>
    </xf>
    <xf numFmtId="9" fontId="17" fillId="9" borderId="1" xfId="0" applyNumberFormat="1" applyFont="1" applyFill="1" applyBorder="1" applyAlignment="1">
      <alignment vertical="center"/>
    </xf>
    <xf numFmtId="9" fontId="17" fillId="9" borderId="0" xfId="0" applyNumberFormat="1" applyFont="1" applyFill="1" applyBorder="1" applyAlignment="1">
      <alignment vertical="center"/>
    </xf>
    <xf numFmtId="0" fontId="5" fillId="9" borderId="1" xfId="0" applyFont="1" applyFill="1" applyBorder="1" applyAlignment="1"/>
    <xf numFmtId="0" fontId="5" fillId="9" borderId="8" xfId="0" applyFont="1" applyFill="1" applyBorder="1" applyAlignment="1"/>
    <xf numFmtId="170" fontId="5" fillId="9" borderId="0" xfId="6" applyNumberFormat="1" applyFont="1" applyFill="1" applyBorder="1"/>
    <xf numFmtId="0" fontId="5" fillId="9" borderId="0" xfId="0" applyFont="1" applyFill="1" applyBorder="1"/>
    <xf numFmtId="0" fontId="5" fillId="9" borderId="10" xfId="0" applyFont="1" applyFill="1" applyBorder="1"/>
    <xf numFmtId="0" fontId="7" fillId="6" borderId="4" xfId="0" applyFont="1" applyFill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9" borderId="0" xfId="0" applyFill="1"/>
    <xf numFmtId="0" fontId="4" fillId="9" borderId="0" xfId="0" applyFont="1" applyFill="1" applyAlignment="1">
      <alignment horizontal="center" vertical="center"/>
    </xf>
    <xf numFmtId="166" fontId="0" fillId="9" borderId="0" xfId="2" applyFont="1" applyFill="1" applyAlignment="1">
      <alignment horizontal="center" vertical="center"/>
    </xf>
    <xf numFmtId="9" fontId="17" fillId="9" borderId="1" xfId="0" applyNumberFormat="1" applyFont="1" applyFill="1" applyBorder="1" applyAlignment="1">
      <alignment horizontal="center" vertical="center"/>
    </xf>
    <xf numFmtId="169" fontId="22" fillId="7" borderId="40" xfId="1" applyNumberFormat="1" applyFont="1" applyFill="1" applyBorder="1" applyAlignment="1">
      <alignment horizontal="center" vertical="center"/>
    </xf>
    <xf numFmtId="169" fontId="22" fillId="7" borderId="12" xfId="1" applyNumberFormat="1" applyFont="1" applyFill="1" applyBorder="1" applyAlignment="1">
      <alignment horizontal="center" vertical="center"/>
    </xf>
    <xf numFmtId="169" fontId="22" fillId="7" borderId="23" xfId="1" applyNumberFormat="1" applyFont="1" applyFill="1" applyBorder="1" applyAlignment="1">
      <alignment horizontal="center" vertical="center"/>
    </xf>
    <xf numFmtId="167" fontId="14" fillId="6" borderId="40" xfId="1" applyFont="1" applyFill="1" applyBorder="1" applyAlignment="1">
      <alignment horizontal="center" vertical="center" wrapText="1"/>
    </xf>
    <xf numFmtId="9" fontId="0" fillId="9" borderId="0" xfId="6" applyFont="1" applyFill="1" applyAlignment="1">
      <alignment horizontal="center" vertical="center"/>
    </xf>
    <xf numFmtId="167" fontId="18" fillId="7" borderId="15" xfId="1" applyFont="1" applyFill="1" applyBorder="1" applyAlignment="1">
      <alignment horizontal="center" vertical="center" wrapText="1"/>
    </xf>
    <xf numFmtId="9" fontId="21" fillId="6" borderId="40" xfId="6" applyFont="1" applyFill="1" applyBorder="1" applyAlignment="1">
      <alignment horizontal="center" vertical="center" wrapText="1"/>
    </xf>
    <xf numFmtId="165" fontId="17" fillId="13" borderId="20" xfId="0" applyNumberFormat="1" applyFont="1" applyFill="1" applyBorder="1" applyAlignment="1">
      <alignment horizontal="center" vertical="center" wrapText="1"/>
    </xf>
    <xf numFmtId="0" fontId="17" fillId="10" borderId="18" xfId="0" applyFont="1" applyFill="1" applyBorder="1" applyAlignment="1">
      <alignment horizontal="center" vertical="center" wrapText="1"/>
    </xf>
    <xf numFmtId="0" fontId="23" fillId="10" borderId="15" xfId="0" applyFont="1" applyFill="1" applyBorder="1" applyAlignment="1">
      <alignment horizontal="center" vertical="center" wrapText="1"/>
    </xf>
    <xf numFmtId="0" fontId="23" fillId="10" borderId="12" xfId="0" applyFont="1" applyFill="1" applyBorder="1" applyAlignment="1">
      <alignment horizontal="center" vertical="center" wrapText="1"/>
    </xf>
    <xf numFmtId="0" fontId="23" fillId="10" borderId="36" xfId="0" applyFont="1" applyFill="1" applyBorder="1" applyAlignment="1">
      <alignment horizontal="center" vertical="center" wrapText="1"/>
    </xf>
    <xf numFmtId="0" fontId="23" fillId="10" borderId="25" xfId="0" applyFont="1" applyFill="1" applyBorder="1" applyAlignment="1">
      <alignment horizontal="center" vertical="center" wrapText="1"/>
    </xf>
    <xf numFmtId="0" fontId="23" fillId="10" borderId="17" xfId="0" applyFont="1" applyFill="1" applyBorder="1" applyAlignment="1">
      <alignment horizontal="center" vertical="center" wrapText="1"/>
    </xf>
    <xf numFmtId="0" fontId="23" fillId="10" borderId="37" xfId="0" applyFont="1" applyFill="1" applyBorder="1" applyAlignment="1">
      <alignment horizontal="center" vertical="center" wrapText="1"/>
    </xf>
    <xf numFmtId="0" fontId="23" fillId="10" borderId="38" xfId="0" applyFont="1" applyFill="1" applyBorder="1" applyAlignment="1">
      <alignment horizontal="center" vertical="center" wrapText="1"/>
    </xf>
    <xf numFmtId="167" fontId="17" fillId="14" borderId="10" xfId="1" applyFont="1" applyFill="1" applyBorder="1" applyAlignment="1">
      <alignment horizontal="center" vertical="center" wrapText="1"/>
    </xf>
    <xf numFmtId="0" fontId="17" fillId="14" borderId="3" xfId="0" quotePrefix="1" applyFont="1" applyFill="1" applyBorder="1" applyAlignment="1">
      <alignment horizontal="left" vertical="center" wrapText="1"/>
    </xf>
    <xf numFmtId="0" fontId="17" fillId="14" borderId="19" xfId="0" applyFont="1" applyFill="1" applyBorder="1" applyAlignment="1">
      <alignment horizontal="center" vertical="center"/>
    </xf>
    <xf numFmtId="0" fontId="17" fillId="14" borderId="8" xfId="0" applyFont="1" applyFill="1" applyBorder="1" applyAlignment="1">
      <alignment horizontal="center" vertical="center"/>
    </xf>
    <xf numFmtId="170" fontId="17" fillId="14" borderId="3" xfId="6" quotePrefix="1" applyNumberFormat="1" applyFont="1" applyFill="1" applyBorder="1" applyAlignment="1">
      <alignment horizontal="left" vertical="center" wrapText="1"/>
    </xf>
    <xf numFmtId="170" fontId="17" fillId="14" borderId="18" xfId="6" applyNumberFormat="1" applyFont="1" applyFill="1" applyBorder="1" applyAlignment="1">
      <alignment horizontal="center" vertical="center"/>
    </xf>
    <xf numFmtId="0" fontId="17" fillId="14" borderId="32" xfId="0" applyFont="1" applyFill="1" applyBorder="1" applyAlignment="1">
      <alignment horizontal="center" vertical="center"/>
    </xf>
    <xf numFmtId="167" fontId="19" fillId="13" borderId="9" xfId="1" applyFont="1" applyFill="1" applyBorder="1" applyAlignment="1">
      <alignment horizontal="center" vertical="center" wrapText="1"/>
    </xf>
    <xf numFmtId="167" fontId="19" fillId="13" borderId="9" xfId="1" applyFont="1" applyFill="1" applyBorder="1" applyAlignment="1">
      <alignment horizontal="center" vertical="center"/>
    </xf>
    <xf numFmtId="4" fontId="19" fillId="13" borderId="9" xfId="6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7" fontId="25" fillId="9" borderId="0" xfId="1" applyFont="1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167" fontId="25" fillId="9" borderId="40" xfId="1" applyFont="1" applyFill="1" applyBorder="1" applyAlignment="1">
      <alignment horizontal="center" vertical="center"/>
    </xf>
    <xf numFmtId="0" fontId="0" fillId="9" borderId="40" xfId="0" applyFill="1" applyBorder="1" applyAlignment="1">
      <alignment horizontal="center" vertical="center"/>
    </xf>
    <xf numFmtId="9" fontId="25" fillId="9" borderId="6" xfId="6" applyNumberFormat="1" applyFont="1" applyFill="1" applyBorder="1" applyAlignment="1">
      <alignment horizontal="center" vertical="center"/>
    </xf>
    <xf numFmtId="0" fontId="23" fillId="5" borderId="22" xfId="0" applyFont="1" applyFill="1" applyBorder="1" applyAlignment="1">
      <alignment horizontal="center" vertical="center" wrapText="1"/>
    </xf>
    <xf numFmtId="0" fontId="23" fillId="5" borderId="40" xfId="0" applyFont="1" applyFill="1" applyBorder="1" applyAlignment="1">
      <alignment horizontal="center" vertical="center" wrapText="1"/>
    </xf>
    <xf numFmtId="0" fontId="21" fillId="6" borderId="40" xfId="0" applyFont="1" applyFill="1" applyBorder="1" applyAlignment="1">
      <alignment horizontal="center" vertical="center" wrapText="1"/>
    </xf>
    <xf numFmtId="165" fontId="22" fillId="6" borderId="40" xfId="1" applyNumberFormat="1" applyFont="1" applyFill="1" applyBorder="1" applyAlignment="1">
      <alignment horizontal="center" vertical="center" wrapText="1"/>
    </xf>
    <xf numFmtId="167" fontId="4" fillId="7" borderId="40" xfId="1" applyFont="1" applyFill="1" applyBorder="1" applyAlignment="1">
      <alignment horizontal="center" vertical="center"/>
    </xf>
    <xf numFmtId="167" fontId="17" fillId="0" borderId="40" xfId="1" applyFont="1" applyFill="1" applyBorder="1" applyAlignment="1">
      <alignment horizontal="center" vertical="center" wrapText="1"/>
    </xf>
    <xf numFmtId="170" fontId="18" fillId="0" borderId="40" xfId="6" applyNumberFormat="1" applyFont="1" applyFill="1" applyBorder="1" applyAlignment="1">
      <alignment horizontal="center" vertical="center" wrapText="1"/>
    </xf>
    <xf numFmtId="0" fontId="23" fillId="10" borderId="40" xfId="0" applyFont="1" applyFill="1" applyBorder="1" applyAlignment="1">
      <alignment horizontal="center" vertical="center" wrapText="1"/>
    </xf>
    <xf numFmtId="170" fontId="22" fillId="6" borderId="40" xfId="6" applyNumberFormat="1" applyFont="1" applyFill="1" applyBorder="1" applyAlignment="1">
      <alignment horizontal="center" vertical="center" wrapText="1"/>
    </xf>
    <xf numFmtId="0" fontId="23" fillId="5" borderId="39" xfId="0" applyFont="1" applyFill="1" applyBorder="1" applyAlignment="1">
      <alignment horizontal="center" vertical="center" wrapText="1"/>
    </xf>
    <xf numFmtId="171" fontId="22" fillId="7" borderId="23" xfId="1" applyNumberFormat="1" applyFont="1" applyFill="1" applyBorder="1" applyAlignment="1">
      <alignment horizontal="center" vertical="center"/>
    </xf>
    <xf numFmtId="171" fontId="22" fillId="7" borderId="40" xfId="1" applyNumberFormat="1" applyFont="1" applyFill="1" applyBorder="1" applyAlignment="1">
      <alignment horizontal="center" vertical="center"/>
    </xf>
    <xf numFmtId="171" fontId="22" fillId="7" borderId="12" xfId="1" applyNumberFormat="1" applyFont="1" applyFill="1" applyBorder="1" applyAlignment="1">
      <alignment horizontal="center" vertical="center"/>
    </xf>
    <xf numFmtId="0" fontId="4" fillId="8" borderId="40" xfId="0" applyFont="1" applyFill="1" applyBorder="1" applyAlignment="1">
      <alignment horizontal="center" vertical="center" wrapText="1"/>
    </xf>
    <xf numFmtId="0" fontId="0" fillId="9" borderId="0" xfId="0" applyFill="1" applyAlignment="1">
      <alignment wrapText="1"/>
    </xf>
    <xf numFmtId="167" fontId="0" fillId="9" borderId="40" xfId="1" applyFont="1" applyFill="1" applyBorder="1" applyAlignment="1">
      <alignment horizontal="center" vertical="center" wrapText="1"/>
    </xf>
    <xf numFmtId="10" fontId="0" fillId="9" borderId="40" xfId="6" applyNumberFormat="1" applyFont="1" applyFill="1" applyBorder="1" applyAlignment="1">
      <alignment horizontal="center" vertical="center" wrapText="1"/>
    </xf>
    <xf numFmtId="0" fontId="4" fillId="8" borderId="40" xfId="0" applyFont="1" applyFill="1" applyBorder="1" applyAlignment="1">
      <alignment horizontal="center" vertical="center"/>
    </xf>
    <xf numFmtId="166" fontId="0" fillId="9" borderId="40" xfId="2" applyFont="1" applyFill="1" applyBorder="1" applyAlignment="1">
      <alignment horizontal="center" vertical="center"/>
    </xf>
    <xf numFmtId="172" fontId="22" fillId="7" borderId="15" xfId="1" applyNumberFormat="1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/>
    </xf>
    <xf numFmtId="0" fontId="32" fillId="5" borderId="22" xfId="0" applyFont="1" applyFill="1" applyBorder="1" applyAlignment="1">
      <alignment horizontal="center" vertical="center" wrapText="1"/>
    </xf>
    <xf numFmtId="0" fontId="32" fillId="5" borderId="15" xfId="0" applyFont="1" applyFill="1" applyBorder="1" applyAlignment="1">
      <alignment horizontal="center" vertical="center" wrapText="1"/>
    </xf>
    <xf numFmtId="0" fontId="32" fillId="10" borderId="15" xfId="0" applyFont="1" applyFill="1" applyBorder="1" applyAlignment="1">
      <alignment horizontal="center" vertical="center" wrapText="1"/>
    </xf>
    <xf numFmtId="167" fontId="32" fillId="7" borderId="15" xfId="1" applyFont="1" applyFill="1" applyBorder="1" applyAlignment="1">
      <alignment horizontal="center" vertical="center" wrapText="1"/>
    </xf>
    <xf numFmtId="0" fontId="5" fillId="0" borderId="0" xfId="0" applyFont="1" applyFill="1" applyBorder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4" fillId="3" borderId="26" xfId="0" applyFont="1" applyFill="1" applyBorder="1" applyAlignment="1">
      <alignment horizontal="center"/>
    </xf>
    <xf numFmtId="0" fontId="4" fillId="3" borderId="27" xfId="0" applyFont="1" applyFill="1" applyBorder="1" applyAlignment="1">
      <alignment horizontal="center"/>
    </xf>
    <xf numFmtId="0" fontId="4" fillId="3" borderId="28" xfId="0" applyFont="1" applyFill="1" applyBorder="1" applyAlignment="1">
      <alignment horizontal="center"/>
    </xf>
    <xf numFmtId="9" fontId="4" fillId="3" borderId="5" xfId="6" applyFont="1" applyFill="1" applyBorder="1" applyAlignment="1">
      <alignment horizontal="center" vertical="center" wrapText="1"/>
    </xf>
    <xf numFmtId="9" fontId="4" fillId="3" borderId="8" xfId="6" applyFont="1" applyFill="1" applyBorder="1" applyAlignment="1">
      <alignment horizontal="center" vertical="center" wrapText="1"/>
    </xf>
    <xf numFmtId="9" fontId="4" fillId="3" borderId="3" xfId="6" applyFont="1" applyFill="1" applyBorder="1" applyAlignment="1">
      <alignment horizontal="center" vertical="center" wrapText="1"/>
    </xf>
    <xf numFmtId="9" fontId="4" fillId="3" borderId="9" xfId="6" applyFont="1" applyFill="1" applyBorder="1" applyAlignment="1">
      <alignment horizontal="center" vertical="center" wrapText="1"/>
    </xf>
    <xf numFmtId="9" fontId="4" fillId="3" borderId="19" xfId="6" quotePrefix="1" applyFont="1" applyFill="1" applyBorder="1" applyAlignment="1">
      <alignment horizontal="center" vertical="center"/>
    </xf>
    <xf numFmtId="9" fontId="4" fillId="3" borderId="29" xfId="6" quotePrefix="1" applyFont="1" applyFill="1" applyBorder="1" applyAlignment="1">
      <alignment horizontal="center" vertical="center"/>
    </xf>
    <xf numFmtId="0" fontId="4" fillId="3" borderId="21" xfId="0" quotePrefix="1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1" fontId="6" fillId="0" borderId="21" xfId="0" applyNumberFormat="1" applyFont="1" applyFill="1" applyBorder="1" applyAlignment="1">
      <alignment horizontal="center" vertical="center"/>
    </xf>
    <xf numFmtId="1" fontId="6" fillId="0" borderId="14" xfId="0" applyNumberFormat="1" applyFont="1" applyFill="1" applyBorder="1" applyAlignment="1">
      <alignment horizontal="center" vertical="center"/>
    </xf>
    <xf numFmtId="0" fontId="7" fillId="13" borderId="31" xfId="0" applyFont="1" applyFill="1" applyBorder="1" applyAlignment="1">
      <alignment horizontal="center" vertical="center"/>
    </xf>
    <xf numFmtId="0" fontId="7" fillId="13" borderId="20" xfId="0" applyFont="1" applyFill="1" applyBorder="1" applyAlignment="1">
      <alignment horizontal="center" vertical="center"/>
    </xf>
    <xf numFmtId="0" fontId="7" fillId="13" borderId="32" xfId="0" applyFont="1" applyFill="1" applyBorder="1" applyAlignment="1">
      <alignment horizontal="center" vertical="center"/>
    </xf>
    <xf numFmtId="0" fontId="0" fillId="9" borderId="0" xfId="0" applyFill="1" applyAlignment="1">
      <alignment horizontal="center"/>
    </xf>
    <xf numFmtId="0" fontId="7" fillId="6" borderId="0" xfId="0" applyFont="1" applyFill="1" applyAlignment="1">
      <alignment horizontal="center" vertical="center"/>
    </xf>
    <xf numFmtId="0" fontId="27" fillId="6" borderId="0" xfId="0" applyFont="1" applyFill="1" applyAlignment="1">
      <alignment horizontal="center" vertical="center"/>
    </xf>
    <xf numFmtId="0" fontId="30" fillId="6" borderId="0" xfId="0" applyFont="1" applyFill="1" applyAlignment="1">
      <alignment horizontal="center" vertical="center"/>
    </xf>
    <xf numFmtId="0" fontId="31" fillId="13" borderId="31" xfId="0" applyFont="1" applyFill="1" applyBorder="1" applyAlignment="1">
      <alignment horizontal="center" vertical="center" wrapText="1"/>
    </xf>
    <xf numFmtId="0" fontId="31" fillId="13" borderId="20" xfId="0" applyFont="1" applyFill="1" applyBorder="1" applyAlignment="1">
      <alignment horizontal="center" vertical="center" wrapText="1"/>
    </xf>
    <xf numFmtId="0" fontId="31" fillId="13" borderId="32" xfId="0" applyFont="1" applyFill="1" applyBorder="1" applyAlignment="1">
      <alignment horizontal="center" vertical="center" wrapText="1"/>
    </xf>
    <xf numFmtId="165" fontId="17" fillId="13" borderId="31" xfId="0" applyNumberFormat="1" applyFont="1" applyFill="1" applyBorder="1" applyAlignment="1">
      <alignment horizontal="center" vertical="center" wrapText="1"/>
    </xf>
    <xf numFmtId="165" fontId="17" fillId="13" borderId="32" xfId="0" applyNumberFormat="1" applyFont="1" applyFill="1" applyBorder="1" applyAlignment="1">
      <alignment horizontal="center" vertical="center" wrapText="1"/>
    </xf>
    <xf numFmtId="0" fontId="7" fillId="6" borderId="0" xfId="0" applyFont="1" applyFill="1" applyBorder="1" applyAlignment="1">
      <alignment horizontal="center" vertical="center"/>
    </xf>
    <xf numFmtId="165" fontId="6" fillId="13" borderId="31" xfId="0" applyNumberFormat="1" applyFont="1" applyFill="1" applyBorder="1" applyAlignment="1">
      <alignment horizontal="center" vertical="center" wrapText="1"/>
    </xf>
    <xf numFmtId="165" fontId="6" fillId="13" borderId="32" xfId="0" applyNumberFormat="1" applyFont="1" applyFill="1" applyBorder="1" applyAlignment="1">
      <alignment horizontal="center" vertical="center" wrapText="1"/>
    </xf>
    <xf numFmtId="165" fontId="17" fillId="14" borderId="30" xfId="0" applyNumberFormat="1" applyFont="1" applyFill="1" applyBorder="1" applyAlignment="1">
      <alignment horizontal="center" vertical="center" wrapText="1"/>
    </xf>
    <xf numFmtId="0" fontId="17" fillId="14" borderId="8" xfId="0" applyFont="1" applyFill="1" applyBorder="1" applyAlignment="1">
      <alignment horizontal="center" vertical="center" textRotation="90"/>
    </xf>
    <xf numFmtId="0" fontId="17" fillId="14" borderId="10" xfId="0" applyFont="1" applyFill="1" applyBorder="1" applyAlignment="1">
      <alignment horizontal="center" vertical="center" textRotation="90"/>
    </xf>
    <xf numFmtId="0" fontId="17" fillId="14" borderId="9" xfId="0" applyFont="1" applyFill="1" applyBorder="1" applyAlignment="1">
      <alignment horizontal="center" vertical="center" textRotation="90"/>
    </xf>
    <xf numFmtId="9" fontId="17" fillId="14" borderId="10" xfId="6" applyFont="1" applyFill="1" applyBorder="1" applyAlignment="1">
      <alignment horizontal="center" vertical="center" wrapText="1"/>
    </xf>
    <xf numFmtId="167" fontId="17" fillId="14" borderId="30" xfId="1" applyFont="1" applyFill="1" applyBorder="1" applyAlignment="1">
      <alignment horizontal="center" vertical="center" wrapText="1"/>
    </xf>
    <xf numFmtId="9" fontId="17" fillId="14" borderId="19" xfId="6" applyFont="1" applyFill="1" applyBorder="1" applyAlignment="1">
      <alignment horizontal="center" vertical="center" wrapText="1"/>
    </xf>
    <xf numFmtId="9" fontId="17" fillId="14" borderId="30" xfId="6" applyFont="1" applyFill="1" applyBorder="1" applyAlignment="1">
      <alignment horizontal="center" vertical="center" wrapText="1"/>
    </xf>
    <xf numFmtId="0" fontId="19" fillId="14" borderId="19" xfId="0" applyFont="1" applyFill="1" applyBorder="1" applyAlignment="1">
      <alignment horizontal="center" vertical="center" textRotation="90" wrapText="1"/>
    </xf>
    <xf numFmtId="0" fontId="3" fillId="14" borderId="30" xfId="0" applyFont="1" applyFill="1" applyBorder="1" applyAlignment="1">
      <alignment textRotation="90"/>
    </xf>
    <xf numFmtId="0" fontId="17" fillId="14" borderId="19" xfId="0" applyFont="1" applyFill="1" applyBorder="1" applyAlignment="1">
      <alignment horizontal="center" vertical="center" textRotation="90"/>
    </xf>
    <xf numFmtId="0" fontId="17" fillId="14" borderId="30" xfId="0" applyFont="1" applyFill="1" applyBorder="1" applyAlignment="1">
      <alignment horizontal="center" vertical="center" textRotation="90"/>
    </xf>
    <xf numFmtId="0" fontId="17" fillId="14" borderId="29" xfId="0" applyFont="1" applyFill="1" applyBorder="1" applyAlignment="1">
      <alignment horizontal="center" vertical="center" textRotation="90"/>
    </xf>
    <xf numFmtId="0" fontId="17" fillId="10" borderId="30" xfId="0" applyFont="1" applyFill="1" applyBorder="1" applyAlignment="1">
      <alignment horizontal="center" vertical="center" wrapText="1"/>
    </xf>
    <xf numFmtId="0" fontId="17" fillId="10" borderId="29" xfId="0" applyFont="1" applyFill="1" applyBorder="1" applyAlignment="1">
      <alignment horizontal="center" vertical="center" wrapText="1"/>
    </xf>
    <xf numFmtId="0" fontId="19" fillId="14" borderId="5" xfId="0" quotePrefix="1" applyFont="1" applyFill="1" applyBorder="1" applyAlignment="1">
      <alignment horizontal="center" vertical="center" wrapText="1"/>
    </xf>
    <xf numFmtId="0" fontId="19" fillId="14" borderId="8" xfId="0" quotePrefix="1" applyFont="1" applyFill="1" applyBorder="1" applyAlignment="1">
      <alignment horizontal="center" vertical="center" wrapText="1"/>
    </xf>
    <xf numFmtId="0" fontId="17" fillId="14" borderId="19" xfId="0" applyFont="1" applyFill="1" applyBorder="1" applyAlignment="1">
      <alignment horizontal="center" vertical="center" wrapText="1"/>
    </xf>
    <xf numFmtId="0" fontId="17" fillId="14" borderId="30" xfId="0" applyFont="1" applyFill="1" applyBorder="1" applyAlignment="1">
      <alignment horizontal="center" vertical="center" wrapText="1"/>
    </xf>
    <xf numFmtId="165" fontId="17" fillId="12" borderId="19" xfId="0" applyNumberFormat="1" applyFont="1" applyFill="1" applyBorder="1" applyAlignment="1">
      <alignment horizontal="center" vertical="center" wrapText="1"/>
    </xf>
    <xf numFmtId="165" fontId="17" fillId="12" borderId="30" xfId="0" applyNumberFormat="1" applyFont="1" applyFill="1" applyBorder="1" applyAlignment="1">
      <alignment horizontal="center" vertical="center" wrapText="1"/>
    </xf>
    <xf numFmtId="165" fontId="17" fillId="12" borderId="29" xfId="0" applyNumberFormat="1" applyFont="1" applyFill="1" applyBorder="1" applyAlignment="1">
      <alignment horizontal="center" vertical="center" wrapText="1"/>
    </xf>
    <xf numFmtId="0" fontId="17" fillId="14" borderId="30" xfId="0" quotePrefix="1" applyFont="1" applyFill="1" applyBorder="1" applyAlignment="1">
      <alignment horizontal="center" vertical="center" wrapText="1"/>
    </xf>
    <xf numFmtId="165" fontId="17" fillId="4" borderId="31" xfId="0" applyNumberFormat="1" applyFont="1" applyFill="1" applyBorder="1" applyAlignment="1">
      <alignment horizontal="center" vertical="center" wrapText="1"/>
    </xf>
    <xf numFmtId="165" fontId="17" fillId="4" borderId="32" xfId="0" applyNumberFormat="1" applyFont="1" applyFill="1" applyBorder="1" applyAlignment="1">
      <alignment horizontal="center" vertical="center" wrapText="1"/>
    </xf>
    <xf numFmtId="0" fontId="17" fillId="3" borderId="26" xfId="0" applyFont="1" applyFill="1" applyBorder="1" applyAlignment="1">
      <alignment horizontal="center" vertical="center" wrapText="1"/>
    </xf>
    <xf numFmtId="0" fontId="17" fillId="3" borderId="28" xfId="0" applyFont="1" applyFill="1" applyBorder="1" applyAlignment="1">
      <alignment horizontal="center" vertical="center" wrapText="1"/>
    </xf>
  </cellXfs>
  <cellStyles count="33">
    <cellStyle name="Millares" xfId="1" builtinId="3"/>
    <cellStyle name="Millares 12" xfId="30"/>
    <cellStyle name="Millares 16 8" xfId="21"/>
    <cellStyle name="Millares 2" xfId="11"/>
    <cellStyle name="Millares 2 2" xfId="14"/>
    <cellStyle name="Millares 3" xfId="13"/>
    <cellStyle name="Millares 4" xfId="28"/>
    <cellStyle name="Millares 43" xfId="24"/>
    <cellStyle name="Millares 5" xfId="22"/>
    <cellStyle name="Millares 66" xfId="23"/>
    <cellStyle name="Moneda" xfId="2" builtinId="4"/>
    <cellStyle name="Moneda 2" xfId="9"/>
    <cellStyle name="Normal" xfId="0" builtinId="0"/>
    <cellStyle name="Normal 10" xfId="20"/>
    <cellStyle name="Normal 11 45 9" xfId="27"/>
    <cellStyle name="Normal 12 2" xfId="26"/>
    <cellStyle name="Normal 2" xfId="7"/>
    <cellStyle name="Normal 2 2" xfId="3"/>
    <cellStyle name="Normal 3" xfId="4"/>
    <cellStyle name="Normal 4" xfId="8"/>
    <cellStyle name="Normal 4 3 2" xfId="16"/>
    <cellStyle name="Normal 5" xfId="10"/>
    <cellStyle name="Normal 68 2 2" xfId="31"/>
    <cellStyle name="Normal 73" xfId="18"/>
    <cellStyle name="Normal_Los 100 Grupos Tramos - 4 ABR 2005" xfId="5"/>
    <cellStyle name="Porcentaje" xfId="6" builtinId="5"/>
    <cellStyle name="Porcentaje 2" xfId="19"/>
    <cellStyle name="Porcentaje 3" xfId="15"/>
    <cellStyle name="Porcentaje 3 2 2" xfId="17"/>
    <cellStyle name="Porcentaje 8" xfId="25"/>
    <cellStyle name="Porcentaje 8 2" xfId="29"/>
    <cellStyle name="Porcentual 2" xfId="12"/>
    <cellStyle name="Porcentual 2 2" xfId="32"/>
  </cellStyles>
  <dxfs count="121"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58" name="Button 34" descr="No. Propuestas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3:AF39"/>
  <sheetViews>
    <sheetView topLeftCell="B2" zoomScale="75" workbookViewId="0">
      <pane xSplit="3" ySplit="5" topLeftCell="M7" activePane="bottomRight" state="frozen"/>
      <selection activeCell="E34" sqref="E34"/>
      <selection pane="topRight" activeCell="E34" sqref="E34"/>
      <selection pane="bottomLeft" activeCell="E34" sqref="E34"/>
      <selection pane="bottomRight" activeCell="C35" sqref="C35:V38"/>
    </sheetView>
  </sheetViews>
  <sheetFormatPr baseColWidth="10" defaultRowHeight="12.5" x14ac:dyDescent="0.25"/>
  <cols>
    <col min="2" max="2" width="3.7265625" customWidth="1"/>
    <col min="3" max="3" width="6.81640625" customWidth="1"/>
    <col min="4" max="4" width="43" bestFit="1" customWidth="1"/>
    <col min="5" max="5" width="14.1796875" bestFit="1" customWidth="1"/>
    <col min="6" max="6" width="13.81640625" bestFit="1" customWidth="1"/>
    <col min="7" max="7" width="14.1796875" bestFit="1" customWidth="1"/>
    <col min="8" max="8" width="14" bestFit="1" customWidth="1"/>
    <col min="9" max="9" width="14.1796875" bestFit="1" customWidth="1"/>
    <col min="10" max="11" width="13.81640625" bestFit="1" customWidth="1"/>
    <col min="12" max="12" width="14.1796875" bestFit="1" customWidth="1"/>
    <col min="13" max="13" width="13.81640625" bestFit="1" customWidth="1"/>
    <col min="14" max="15" width="13.1796875" bestFit="1" customWidth="1"/>
    <col min="16" max="18" width="14.1796875" bestFit="1" customWidth="1"/>
    <col min="19" max="19" width="13.1796875" bestFit="1" customWidth="1"/>
  </cols>
  <sheetData>
    <row r="3" spans="1:32" ht="13" thickBot="1" x14ac:dyDescent="0.3"/>
    <row r="4" spans="1:32" ht="13" x14ac:dyDescent="0.3">
      <c r="B4" s="189" t="s">
        <v>2</v>
      </c>
      <c r="C4" s="190"/>
      <c r="D4" s="193" t="s">
        <v>3</v>
      </c>
      <c r="E4" s="195" t="s">
        <v>105</v>
      </c>
      <c r="F4" s="196"/>
      <c r="G4" s="196"/>
      <c r="H4" s="196"/>
      <c r="I4" s="196"/>
      <c r="J4" s="196"/>
      <c r="K4" s="196"/>
      <c r="L4" s="196"/>
      <c r="M4" s="196"/>
      <c r="N4" s="196"/>
      <c r="O4" s="197"/>
      <c r="P4" s="186" t="s">
        <v>109</v>
      </c>
      <c r="Q4" s="187"/>
      <c r="R4" s="187"/>
      <c r="S4" s="188"/>
      <c r="T4" s="186" t="s">
        <v>110</v>
      </c>
      <c r="U4" s="187"/>
      <c r="V4" s="187"/>
      <c r="W4" s="188"/>
    </row>
    <row r="5" spans="1:32" ht="39.5" thickBot="1" x14ac:dyDescent="0.35">
      <c r="B5" s="191"/>
      <c r="C5" s="192"/>
      <c r="D5" s="194"/>
      <c r="E5" s="34" t="s">
        <v>94</v>
      </c>
      <c r="F5" s="35" t="s">
        <v>95</v>
      </c>
      <c r="G5" s="35" t="s">
        <v>96</v>
      </c>
      <c r="H5" s="35" t="s">
        <v>97</v>
      </c>
      <c r="I5" s="35" t="s">
        <v>98</v>
      </c>
      <c r="J5" s="35" t="s">
        <v>99</v>
      </c>
      <c r="K5" s="35" t="s">
        <v>100</v>
      </c>
      <c r="L5" s="35" t="s">
        <v>101</v>
      </c>
      <c r="M5" s="35" t="s">
        <v>102</v>
      </c>
      <c r="N5" s="35" t="s">
        <v>103</v>
      </c>
      <c r="O5" s="36" t="s">
        <v>104</v>
      </c>
      <c r="P5" s="37" t="s">
        <v>106</v>
      </c>
      <c r="Q5" s="38" t="s">
        <v>100</v>
      </c>
      <c r="R5" s="38" t="s">
        <v>107</v>
      </c>
      <c r="S5" s="39" t="s">
        <v>108</v>
      </c>
      <c r="T5" s="37" t="s">
        <v>106</v>
      </c>
      <c r="U5" s="38" t="s">
        <v>100</v>
      </c>
      <c r="V5" s="38" t="s">
        <v>107</v>
      </c>
      <c r="W5" s="39" t="s">
        <v>108</v>
      </c>
      <c r="X5" s="25"/>
      <c r="Y5" s="25"/>
      <c r="Z5" s="25"/>
      <c r="AA5" s="25"/>
      <c r="AB5" s="25"/>
      <c r="AC5" s="25"/>
      <c r="AD5" s="25"/>
      <c r="AE5" s="25"/>
      <c r="AF5" s="25"/>
    </row>
    <row r="6" spans="1:32" ht="13.5" thickBot="1" x14ac:dyDescent="0.35">
      <c r="A6" s="12"/>
      <c r="B6" s="10"/>
      <c r="C6" s="10"/>
      <c r="D6" s="11"/>
      <c r="L6" s="63"/>
      <c r="T6" s="26"/>
      <c r="U6" s="26"/>
      <c r="V6" s="26"/>
      <c r="W6" s="26"/>
    </row>
    <row r="7" spans="1:32" ht="14" x14ac:dyDescent="0.3">
      <c r="B7" s="198">
        <v>1</v>
      </c>
      <c r="C7" s="51"/>
      <c r="D7" s="70" t="s">
        <v>120</v>
      </c>
      <c r="E7" s="53"/>
      <c r="F7" s="53"/>
      <c r="G7" s="53"/>
      <c r="H7" s="54"/>
      <c r="I7" s="53"/>
      <c r="J7" s="53"/>
      <c r="K7" s="54"/>
      <c r="L7" s="53"/>
      <c r="M7" s="54"/>
      <c r="N7" s="67"/>
      <c r="O7" s="67"/>
      <c r="P7" s="67"/>
      <c r="Q7" s="67"/>
      <c r="R7" s="67"/>
      <c r="S7" s="67"/>
      <c r="T7" s="55"/>
      <c r="U7" s="55"/>
      <c r="V7" s="55"/>
      <c r="W7" s="56"/>
    </row>
    <row r="8" spans="1:32" ht="14" x14ac:dyDescent="0.25">
      <c r="B8" s="199"/>
      <c r="C8" s="68">
        <v>1.1000000000000001</v>
      </c>
      <c r="D8" s="62" t="s">
        <v>121</v>
      </c>
      <c r="E8" s="52">
        <v>661279000</v>
      </c>
      <c r="F8" s="52">
        <v>586850000</v>
      </c>
      <c r="G8" s="52"/>
      <c r="H8" s="41">
        <f>SUM(E8:G8)</f>
        <v>1248129000</v>
      </c>
      <c r="I8" s="52">
        <v>133995725</v>
      </c>
      <c r="J8" s="52">
        <v>243009275</v>
      </c>
      <c r="K8" s="41">
        <f>SUM(I8:J8)</f>
        <v>377005000</v>
      </c>
      <c r="L8" s="52">
        <f>+H8-K8</f>
        <v>871124000</v>
      </c>
      <c r="M8" s="41">
        <f>+K8+L8</f>
        <v>1248129000</v>
      </c>
      <c r="N8" s="52">
        <v>89170000</v>
      </c>
      <c r="O8" s="52">
        <v>65583000</v>
      </c>
      <c r="P8" s="52">
        <v>1248129000</v>
      </c>
      <c r="Q8" s="52">
        <v>353418000</v>
      </c>
      <c r="R8" s="52">
        <v>894711000</v>
      </c>
      <c r="S8" s="52">
        <v>93656000</v>
      </c>
      <c r="T8" s="27">
        <f>(H8-P8)/P8</f>
        <v>0</v>
      </c>
      <c r="U8" s="27">
        <f>+(K8-Q8)/Q8</f>
        <v>6.673966804180885E-2</v>
      </c>
      <c r="V8" s="27">
        <f>(L8-R8)/R8</f>
        <v>-2.6362702593351373E-2</v>
      </c>
      <c r="W8" s="57">
        <f>(O8-S8)/S8</f>
        <v>-0.29974587853421031</v>
      </c>
    </row>
    <row r="9" spans="1:32" ht="14" x14ac:dyDescent="0.25">
      <c r="B9" s="199"/>
      <c r="C9" s="68">
        <v>1.2</v>
      </c>
      <c r="D9" s="62" t="s">
        <v>122</v>
      </c>
      <c r="E9" s="52">
        <v>902790808</v>
      </c>
      <c r="F9" s="52">
        <v>22582416</v>
      </c>
      <c r="G9" s="52">
        <v>15532940</v>
      </c>
      <c r="H9" s="41">
        <f t="shared" ref="H9:H31" si="0">SUM(E9:G9)</f>
        <v>940906164</v>
      </c>
      <c r="I9" s="52">
        <v>69497421</v>
      </c>
      <c r="J9" s="52">
        <v>467428657</v>
      </c>
      <c r="K9" s="41">
        <f t="shared" ref="K9:K31" si="1">SUM(I9:J9)</f>
        <v>536926078</v>
      </c>
      <c r="L9" s="52">
        <v>403980086</v>
      </c>
      <c r="M9" s="41">
        <f t="shared" ref="M9:M31" si="2">+K9+L9</f>
        <v>940906164</v>
      </c>
      <c r="N9" s="52">
        <v>18766695</v>
      </c>
      <c r="O9" s="52">
        <v>20396695</v>
      </c>
      <c r="P9" s="52"/>
      <c r="Q9" s="52"/>
      <c r="R9" s="52"/>
      <c r="S9" s="52"/>
      <c r="T9" s="27" t="e">
        <f t="shared" ref="T9:T31" si="3">(H9-P9)/P9</f>
        <v>#DIV/0!</v>
      </c>
      <c r="U9" s="27" t="e">
        <f t="shared" ref="U9:U31" si="4">+(K9-Q9)/Q9</f>
        <v>#DIV/0!</v>
      </c>
      <c r="V9" s="27" t="e">
        <f t="shared" ref="V9:V31" si="5">(L9-R9)/R9</f>
        <v>#DIV/0!</v>
      </c>
      <c r="W9" s="57" t="e">
        <f t="shared" ref="W9:W31" si="6">(O9-S9)/S9</f>
        <v>#DIV/0!</v>
      </c>
    </row>
    <row r="10" spans="1:32" ht="14" x14ac:dyDescent="0.25">
      <c r="B10" s="199"/>
      <c r="C10" s="68">
        <v>1.3</v>
      </c>
      <c r="D10" s="62" t="s">
        <v>123</v>
      </c>
      <c r="E10" s="52">
        <v>300353422</v>
      </c>
      <c r="F10" s="52">
        <v>251940082</v>
      </c>
      <c r="G10" s="52">
        <v>69532472</v>
      </c>
      <c r="H10" s="41">
        <f t="shared" si="0"/>
        <v>621825976</v>
      </c>
      <c r="I10" s="52">
        <v>153716887</v>
      </c>
      <c r="J10" s="52">
        <v>54587444</v>
      </c>
      <c r="K10" s="41">
        <f t="shared" si="1"/>
        <v>208304331</v>
      </c>
      <c r="L10" s="52">
        <v>413521645</v>
      </c>
      <c r="M10" s="41">
        <f t="shared" si="2"/>
        <v>621825976</v>
      </c>
      <c r="N10" s="52">
        <v>16241438</v>
      </c>
      <c r="O10" s="52">
        <v>16221673</v>
      </c>
      <c r="P10" s="52">
        <v>611957000</v>
      </c>
      <c r="Q10" s="52">
        <v>208285000</v>
      </c>
      <c r="R10" s="52">
        <v>403672000</v>
      </c>
      <c r="S10" s="52">
        <v>17042000</v>
      </c>
      <c r="T10" s="27">
        <f t="shared" si="3"/>
        <v>1.6126910877725067E-2</v>
      </c>
      <c r="U10" s="27">
        <f t="shared" si="4"/>
        <v>9.2810331997023312E-5</v>
      </c>
      <c r="V10" s="27">
        <f t="shared" si="5"/>
        <v>2.4400119403872451E-2</v>
      </c>
      <c r="W10" s="57">
        <f t="shared" si="6"/>
        <v>-4.8135606149512969E-2</v>
      </c>
    </row>
    <row r="11" spans="1:32" ht="14" x14ac:dyDescent="0.25">
      <c r="B11" s="199"/>
      <c r="C11" s="68">
        <v>1.4</v>
      </c>
      <c r="D11" s="62" t="s">
        <v>124</v>
      </c>
      <c r="E11" s="52">
        <v>506655816</v>
      </c>
      <c r="F11" s="52">
        <v>152054516</v>
      </c>
      <c r="G11" s="52">
        <v>245059330</v>
      </c>
      <c r="H11" s="41">
        <f t="shared" si="0"/>
        <v>903769662</v>
      </c>
      <c r="I11" s="52">
        <v>137779007</v>
      </c>
      <c r="J11" s="52">
        <v>42562365</v>
      </c>
      <c r="K11" s="41">
        <f t="shared" si="1"/>
        <v>180341372</v>
      </c>
      <c r="L11" s="52">
        <v>723428291</v>
      </c>
      <c r="M11" s="41">
        <f t="shared" si="2"/>
        <v>903769663</v>
      </c>
      <c r="N11" s="52">
        <v>50395207</v>
      </c>
      <c r="O11" s="52">
        <v>42647207</v>
      </c>
      <c r="P11" s="52">
        <v>903769000</v>
      </c>
      <c r="Q11" s="52">
        <v>180341000</v>
      </c>
      <c r="R11" s="52">
        <v>723428000</v>
      </c>
      <c r="S11" s="52">
        <v>46988000</v>
      </c>
      <c r="T11" s="27">
        <f t="shared" si="3"/>
        <v>7.3248805834234188E-7</v>
      </c>
      <c r="U11" s="27">
        <f t="shared" si="4"/>
        <v>2.0627588845575881E-6</v>
      </c>
      <c r="V11" s="27">
        <f t="shared" si="5"/>
        <v>4.0225150256832744E-7</v>
      </c>
      <c r="W11" s="57">
        <f t="shared" si="6"/>
        <v>-9.2380884481144121E-2</v>
      </c>
    </row>
    <row r="12" spans="1:32" ht="14" x14ac:dyDescent="0.25">
      <c r="B12" s="199"/>
      <c r="C12" s="68">
        <v>1.5</v>
      </c>
      <c r="D12" s="62" t="s">
        <v>125</v>
      </c>
      <c r="E12" s="52">
        <v>378072865</v>
      </c>
      <c r="F12" s="52">
        <v>103601233</v>
      </c>
      <c r="G12" s="52">
        <v>955950</v>
      </c>
      <c r="H12" s="41">
        <f t="shared" si="0"/>
        <v>482630048</v>
      </c>
      <c r="I12" s="52">
        <v>36771662</v>
      </c>
      <c r="J12" s="52">
        <v>134085789</v>
      </c>
      <c r="K12" s="41">
        <f t="shared" si="1"/>
        <v>170857451</v>
      </c>
      <c r="L12" s="52">
        <v>311772597</v>
      </c>
      <c r="M12" s="41">
        <f t="shared" si="2"/>
        <v>482630048</v>
      </c>
      <c r="N12" s="52">
        <v>15703386</v>
      </c>
      <c r="O12" s="52">
        <v>7048986</v>
      </c>
      <c r="P12" s="52">
        <v>482631000</v>
      </c>
      <c r="Q12" s="52">
        <v>170858000</v>
      </c>
      <c r="R12" s="52">
        <v>311773000</v>
      </c>
      <c r="S12" s="52">
        <v>22479000</v>
      </c>
      <c r="T12" s="27">
        <f t="shared" si="3"/>
        <v>-1.9725214501347823E-6</v>
      </c>
      <c r="U12" s="27">
        <f t="shared" si="4"/>
        <v>-3.2131945826358732E-6</v>
      </c>
      <c r="V12" s="27">
        <f t="shared" si="5"/>
        <v>-1.2926071212067754E-6</v>
      </c>
      <c r="W12" s="57">
        <f t="shared" si="6"/>
        <v>-0.68641905778726808</v>
      </c>
    </row>
    <row r="13" spans="1:32" ht="14" x14ac:dyDescent="0.25">
      <c r="B13" s="199"/>
      <c r="C13" s="68">
        <v>1.6</v>
      </c>
      <c r="D13" s="62" t="s">
        <v>126</v>
      </c>
      <c r="E13" s="52">
        <v>69932426</v>
      </c>
      <c r="F13" s="52">
        <v>460250218</v>
      </c>
      <c r="G13" s="52">
        <v>107112095</v>
      </c>
      <c r="H13" s="41">
        <f t="shared" si="0"/>
        <v>637294739</v>
      </c>
      <c r="I13" s="52">
        <v>29489669</v>
      </c>
      <c r="J13" s="52">
        <v>80572256</v>
      </c>
      <c r="K13" s="41">
        <f t="shared" si="1"/>
        <v>110061925</v>
      </c>
      <c r="L13" s="52">
        <v>527232814</v>
      </c>
      <c r="M13" s="41">
        <f t="shared" si="2"/>
        <v>637294739</v>
      </c>
      <c r="N13" s="52">
        <v>8363847</v>
      </c>
      <c r="O13" s="52">
        <v>3783847</v>
      </c>
      <c r="P13" s="52">
        <v>637294000</v>
      </c>
      <c r="Q13" s="52">
        <v>110061000</v>
      </c>
      <c r="R13" s="52">
        <v>527233000</v>
      </c>
      <c r="S13" s="52">
        <v>11897000</v>
      </c>
      <c r="T13" s="27">
        <f t="shared" si="3"/>
        <v>1.1595903931309569E-6</v>
      </c>
      <c r="U13" s="27">
        <f t="shared" si="4"/>
        <v>8.4044302704863674E-6</v>
      </c>
      <c r="V13" s="27">
        <f t="shared" si="5"/>
        <v>-3.527852012298168E-7</v>
      </c>
      <c r="W13" s="57">
        <f t="shared" si="6"/>
        <v>-0.681949483062957</v>
      </c>
    </row>
    <row r="14" spans="1:32" ht="14" x14ac:dyDescent="0.3">
      <c r="B14" s="50">
        <v>2</v>
      </c>
      <c r="C14" s="68"/>
      <c r="D14" s="64" t="s">
        <v>127</v>
      </c>
      <c r="E14" s="52">
        <v>40069494079</v>
      </c>
      <c r="F14" s="52">
        <v>5482697057</v>
      </c>
      <c r="G14" s="52">
        <v>13667555753</v>
      </c>
      <c r="H14" s="41">
        <f t="shared" si="0"/>
        <v>59219746889</v>
      </c>
      <c r="I14" s="52">
        <v>21914617588</v>
      </c>
      <c r="J14" s="52">
        <v>7301680273</v>
      </c>
      <c r="K14" s="41">
        <f t="shared" si="1"/>
        <v>29216297861</v>
      </c>
      <c r="L14" s="52">
        <v>30003449028</v>
      </c>
      <c r="M14" s="41">
        <f t="shared" si="2"/>
        <v>59219746889</v>
      </c>
      <c r="N14" s="52">
        <v>6682012591</v>
      </c>
      <c r="O14" s="52">
        <v>6273203591</v>
      </c>
      <c r="P14" s="52">
        <v>42778874000</v>
      </c>
      <c r="Q14" s="52">
        <v>22139102000</v>
      </c>
      <c r="R14" s="52">
        <v>20639772000</v>
      </c>
      <c r="S14" s="52">
        <v>1168027000</v>
      </c>
      <c r="T14" s="27">
        <f t="shared" si="3"/>
        <v>0.3843222448772261</v>
      </c>
      <c r="U14" s="27">
        <f t="shared" si="4"/>
        <v>0.31966950877230704</v>
      </c>
      <c r="V14" s="27">
        <f t="shared" si="5"/>
        <v>0.453671534162296</v>
      </c>
      <c r="W14" s="57">
        <f t="shared" si="6"/>
        <v>4.3707693323870078</v>
      </c>
    </row>
    <row r="15" spans="1:32" ht="14" x14ac:dyDescent="0.3">
      <c r="B15" s="199">
        <v>3</v>
      </c>
      <c r="C15" s="68"/>
      <c r="D15" s="64" t="s">
        <v>128</v>
      </c>
      <c r="E15" s="52"/>
      <c r="F15" s="52"/>
      <c r="G15" s="52"/>
      <c r="H15" s="41"/>
      <c r="I15" s="52"/>
      <c r="J15" s="52"/>
      <c r="K15" s="41"/>
      <c r="L15" s="52"/>
      <c r="M15" s="41"/>
      <c r="N15" s="52"/>
      <c r="O15" s="52"/>
      <c r="P15" s="52"/>
      <c r="Q15" s="52"/>
      <c r="R15" s="52"/>
      <c r="S15" s="52"/>
      <c r="T15" s="27"/>
      <c r="U15" s="27"/>
      <c r="V15" s="27"/>
      <c r="W15" s="57"/>
    </row>
    <row r="16" spans="1:32" ht="14" x14ac:dyDescent="0.25">
      <c r="B16" s="199"/>
      <c r="C16" s="68">
        <v>3.1</v>
      </c>
      <c r="D16" s="62" t="s">
        <v>129</v>
      </c>
      <c r="E16" s="52">
        <v>1044688000</v>
      </c>
      <c r="F16" s="52">
        <v>114208000</v>
      </c>
      <c r="G16" s="52">
        <v>507125000</v>
      </c>
      <c r="H16" s="41">
        <f t="shared" si="0"/>
        <v>1666021000</v>
      </c>
      <c r="I16" s="52">
        <v>89341000</v>
      </c>
      <c r="J16" s="52">
        <v>920563000</v>
      </c>
      <c r="K16" s="41">
        <f t="shared" si="1"/>
        <v>1009904000</v>
      </c>
      <c r="L16" s="52">
        <v>656117000</v>
      </c>
      <c r="M16" s="41">
        <f t="shared" si="2"/>
        <v>1666021000</v>
      </c>
      <c r="N16" s="52">
        <v>82940000</v>
      </c>
      <c r="O16" s="52">
        <v>65192000</v>
      </c>
      <c r="P16" s="52">
        <v>1666021000</v>
      </c>
      <c r="Q16" s="52">
        <v>1009904000</v>
      </c>
      <c r="R16" s="52">
        <v>656117000</v>
      </c>
      <c r="S16" s="52">
        <v>82940000</v>
      </c>
      <c r="T16" s="27">
        <f t="shared" si="3"/>
        <v>0</v>
      </c>
      <c r="U16" s="27">
        <f t="shared" si="4"/>
        <v>0</v>
      </c>
      <c r="V16" s="27">
        <f t="shared" si="5"/>
        <v>0</v>
      </c>
      <c r="W16" s="57">
        <f t="shared" si="6"/>
        <v>-0.213986013986014</v>
      </c>
    </row>
    <row r="17" spans="2:23" ht="14" x14ac:dyDescent="0.25">
      <c r="B17" s="199"/>
      <c r="C17" s="68">
        <v>3.2</v>
      </c>
      <c r="D17" s="62" t="s">
        <v>130</v>
      </c>
      <c r="E17" s="52">
        <v>2210583412</v>
      </c>
      <c r="F17" s="52">
        <v>1796245413</v>
      </c>
      <c r="G17" s="52">
        <v>950172658</v>
      </c>
      <c r="H17" s="41">
        <f t="shared" si="0"/>
        <v>4957001483</v>
      </c>
      <c r="I17" s="52">
        <v>578205453</v>
      </c>
      <c r="J17" s="52">
        <v>2306752990</v>
      </c>
      <c r="K17" s="41">
        <f t="shared" si="1"/>
        <v>2884958443</v>
      </c>
      <c r="L17" s="52">
        <v>2072043050</v>
      </c>
      <c r="M17" s="41">
        <f t="shared" si="2"/>
        <v>4957001493</v>
      </c>
      <c r="N17" s="52">
        <v>126050800</v>
      </c>
      <c r="O17" s="52">
        <v>81933020</v>
      </c>
      <c r="P17" s="52">
        <v>4957002000</v>
      </c>
      <c r="Q17" s="52">
        <v>2884958000</v>
      </c>
      <c r="R17" s="52">
        <v>2072044000</v>
      </c>
      <c r="S17" s="52">
        <v>126051000</v>
      </c>
      <c r="T17" s="27">
        <f t="shared" si="3"/>
        <v>-1.042969117220449E-7</v>
      </c>
      <c r="U17" s="27">
        <f t="shared" si="4"/>
        <v>1.5355509508284004E-7</v>
      </c>
      <c r="V17" s="27">
        <f t="shared" si="5"/>
        <v>-4.5848447233746003E-7</v>
      </c>
      <c r="W17" s="57">
        <f t="shared" si="6"/>
        <v>-0.35000103132858923</v>
      </c>
    </row>
    <row r="18" spans="2:23" ht="14" x14ac:dyDescent="0.25">
      <c r="B18" s="199"/>
      <c r="C18" s="68">
        <v>3.3</v>
      </c>
      <c r="D18" s="62" t="s">
        <v>131</v>
      </c>
      <c r="E18" s="52">
        <v>1128389590</v>
      </c>
      <c r="F18" s="52">
        <v>497010730</v>
      </c>
      <c r="G18" s="52">
        <v>450516529</v>
      </c>
      <c r="H18" s="41">
        <f t="shared" si="0"/>
        <v>2075916849</v>
      </c>
      <c r="I18" s="52">
        <v>843827380</v>
      </c>
      <c r="J18" s="52">
        <v>171544974</v>
      </c>
      <c r="K18" s="41">
        <f t="shared" si="1"/>
        <v>1015372354</v>
      </c>
      <c r="L18" s="52">
        <v>1060544495</v>
      </c>
      <c r="M18" s="41">
        <f t="shared" si="2"/>
        <v>2075916849</v>
      </c>
      <c r="N18" s="52">
        <v>150152888</v>
      </c>
      <c r="O18" s="52">
        <v>84818888</v>
      </c>
      <c r="P18" s="52">
        <v>2075917000</v>
      </c>
      <c r="Q18" s="52">
        <v>1014364000</v>
      </c>
      <c r="R18" s="52">
        <v>1061553000</v>
      </c>
      <c r="S18" s="52">
        <v>186669000</v>
      </c>
      <c r="T18" s="27">
        <f t="shared" si="3"/>
        <v>-7.2738938984554782E-8</v>
      </c>
      <c r="U18" s="27">
        <f t="shared" si="4"/>
        <v>9.9407510518906435E-4</v>
      </c>
      <c r="V18" s="27">
        <f t="shared" si="5"/>
        <v>-9.5002793077689012E-4</v>
      </c>
      <c r="W18" s="57">
        <f t="shared" si="6"/>
        <v>-0.54561877976525297</v>
      </c>
    </row>
    <row r="19" spans="2:23" ht="14" x14ac:dyDescent="0.25">
      <c r="B19" s="199"/>
      <c r="C19" s="68">
        <v>3.4</v>
      </c>
      <c r="D19" s="62" t="s">
        <v>132</v>
      </c>
      <c r="E19" s="52"/>
      <c r="F19" s="52"/>
      <c r="G19" s="52"/>
      <c r="H19" s="41">
        <f t="shared" si="0"/>
        <v>0</v>
      </c>
      <c r="I19" s="52"/>
      <c r="J19" s="52"/>
      <c r="K19" s="41">
        <f t="shared" si="1"/>
        <v>0</v>
      </c>
      <c r="L19" s="52"/>
      <c r="M19" s="41">
        <f t="shared" si="2"/>
        <v>0</v>
      </c>
      <c r="N19" s="52"/>
      <c r="O19" s="52"/>
      <c r="P19" s="52"/>
      <c r="Q19" s="52"/>
      <c r="R19" s="52"/>
      <c r="S19" s="52"/>
      <c r="T19" s="27" t="e">
        <f t="shared" si="3"/>
        <v>#DIV/0!</v>
      </c>
      <c r="U19" s="27" t="e">
        <f t="shared" si="4"/>
        <v>#DIV/0!</v>
      </c>
      <c r="V19" s="27" t="e">
        <f t="shared" si="5"/>
        <v>#DIV/0!</v>
      </c>
      <c r="W19" s="57" t="e">
        <f t="shared" si="6"/>
        <v>#DIV/0!</v>
      </c>
    </row>
    <row r="20" spans="2:23" ht="14" x14ac:dyDescent="0.25">
      <c r="B20" s="199"/>
      <c r="C20" s="68">
        <v>3.5</v>
      </c>
      <c r="D20" s="62" t="s">
        <v>133</v>
      </c>
      <c r="E20" s="52">
        <v>397516649</v>
      </c>
      <c r="F20" s="52">
        <v>44535519</v>
      </c>
      <c r="G20" s="52"/>
      <c r="H20" s="41">
        <f t="shared" si="0"/>
        <v>442052168</v>
      </c>
      <c r="I20" s="52">
        <v>205584360</v>
      </c>
      <c r="J20" s="52"/>
      <c r="K20" s="41">
        <f t="shared" si="1"/>
        <v>205584360</v>
      </c>
      <c r="L20" s="52">
        <v>236467808</v>
      </c>
      <c r="M20" s="41">
        <f t="shared" si="2"/>
        <v>442052168</v>
      </c>
      <c r="N20" s="52">
        <v>52120000</v>
      </c>
      <c r="O20" s="52">
        <v>52120000</v>
      </c>
      <c r="P20" s="52">
        <v>442053000</v>
      </c>
      <c r="Q20" s="52">
        <v>205584000</v>
      </c>
      <c r="R20" s="52">
        <f>P20-Q20</f>
        <v>236469000</v>
      </c>
      <c r="S20" s="52">
        <v>52120000</v>
      </c>
      <c r="T20" s="27">
        <f t="shared" si="3"/>
        <v>-1.8821272562339809E-6</v>
      </c>
      <c r="U20" s="27">
        <f t="shared" si="4"/>
        <v>1.7511090357226243E-6</v>
      </c>
      <c r="V20" s="27">
        <f t="shared" si="5"/>
        <v>-5.0408298762205619E-6</v>
      </c>
      <c r="W20" s="57">
        <f t="shared" si="6"/>
        <v>0</v>
      </c>
    </row>
    <row r="21" spans="2:23" ht="14" x14ac:dyDescent="0.25">
      <c r="B21" s="199"/>
      <c r="C21" s="68">
        <v>3.6</v>
      </c>
      <c r="D21" s="62" t="s">
        <v>134</v>
      </c>
      <c r="E21" s="52">
        <v>230187357</v>
      </c>
      <c r="F21" s="52">
        <v>487735892</v>
      </c>
      <c r="G21" s="52">
        <v>9625046</v>
      </c>
      <c r="H21" s="41">
        <f t="shared" si="0"/>
        <v>727548295</v>
      </c>
      <c r="I21" s="52">
        <v>117145481</v>
      </c>
      <c r="J21" s="52">
        <v>76862715</v>
      </c>
      <c r="K21" s="41">
        <f t="shared" si="1"/>
        <v>194008196</v>
      </c>
      <c r="L21" s="52">
        <v>533540099</v>
      </c>
      <c r="M21" s="41">
        <f t="shared" si="2"/>
        <v>727548295</v>
      </c>
      <c r="N21" s="52"/>
      <c r="O21" s="52"/>
      <c r="P21" s="52">
        <v>727548000</v>
      </c>
      <c r="Q21" s="52">
        <v>194008000</v>
      </c>
      <c r="R21" s="52">
        <v>533540000</v>
      </c>
      <c r="S21" s="52"/>
      <c r="T21" s="27">
        <f t="shared" si="3"/>
        <v>4.0547152902626356E-7</v>
      </c>
      <c r="U21" s="27">
        <f t="shared" si="4"/>
        <v>1.0102676178301925E-6</v>
      </c>
      <c r="V21" s="27">
        <f t="shared" si="5"/>
        <v>1.855530981744574E-7</v>
      </c>
      <c r="W21" s="57" t="e">
        <f t="shared" si="6"/>
        <v>#DIV/0!</v>
      </c>
    </row>
    <row r="22" spans="2:23" ht="14" x14ac:dyDescent="0.3">
      <c r="B22" s="199">
        <v>4</v>
      </c>
      <c r="C22" s="68"/>
      <c r="D22" s="64" t="s">
        <v>135</v>
      </c>
      <c r="E22" s="52"/>
      <c r="F22" s="52"/>
      <c r="G22" s="52"/>
      <c r="H22" s="41"/>
      <c r="I22" s="52"/>
      <c r="J22" s="52"/>
      <c r="K22" s="41"/>
      <c r="L22" s="52"/>
      <c r="M22" s="41"/>
      <c r="N22" s="52"/>
      <c r="O22" s="52"/>
      <c r="P22" s="52"/>
      <c r="Q22" s="52"/>
      <c r="R22" s="52"/>
      <c r="S22" s="52"/>
      <c r="T22" s="27"/>
      <c r="U22" s="27"/>
      <c r="V22" s="27"/>
      <c r="W22" s="57"/>
    </row>
    <row r="23" spans="2:23" ht="14" x14ac:dyDescent="0.25">
      <c r="B23" s="199"/>
      <c r="C23" s="68">
        <v>4.0999999999999996</v>
      </c>
      <c r="D23" s="62" t="s">
        <v>136</v>
      </c>
      <c r="E23" s="52">
        <v>940500000</v>
      </c>
      <c r="F23" s="52">
        <v>220000000</v>
      </c>
      <c r="G23" s="52">
        <v>19500000</v>
      </c>
      <c r="H23" s="41">
        <f t="shared" si="0"/>
        <v>1180000000</v>
      </c>
      <c r="I23" s="52">
        <v>50000000</v>
      </c>
      <c r="J23" s="52">
        <v>50000000</v>
      </c>
      <c r="K23" s="41">
        <f t="shared" si="1"/>
        <v>100000000</v>
      </c>
      <c r="L23" s="52">
        <v>1080000000</v>
      </c>
      <c r="M23" s="41">
        <f t="shared" si="2"/>
        <v>1180000000</v>
      </c>
      <c r="N23" s="52">
        <v>38000000</v>
      </c>
      <c r="O23" s="52">
        <v>38000000</v>
      </c>
      <c r="P23" s="52">
        <v>1180000000</v>
      </c>
      <c r="Q23" s="52">
        <v>100000000</v>
      </c>
      <c r="R23" s="52">
        <v>1080000000</v>
      </c>
      <c r="S23" s="52">
        <v>35000000</v>
      </c>
      <c r="T23" s="27">
        <f t="shared" si="3"/>
        <v>0</v>
      </c>
      <c r="U23" s="27">
        <f t="shared" si="4"/>
        <v>0</v>
      </c>
      <c r="V23" s="27">
        <f t="shared" si="5"/>
        <v>0</v>
      </c>
      <c r="W23" s="57">
        <f t="shared" si="6"/>
        <v>8.5714285714285715E-2</v>
      </c>
    </row>
    <row r="24" spans="2:23" ht="14" x14ac:dyDescent="0.25">
      <c r="B24" s="199"/>
      <c r="C24" s="68">
        <v>4.2</v>
      </c>
      <c r="D24" s="62" t="s">
        <v>137</v>
      </c>
      <c r="E24" s="52">
        <v>1215892000</v>
      </c>
      <c r="F24" s="52">
        <v>443008000</v>
      </c>
      <c r="G24" s="52">
        <v>283790000</v>
      </c>
      <c r="H24" s="41">
        <f t="shared" si="0"/>
        <v>1942690000</v>
      </c>
      <c r="I24" s="52">
        <v>374625000</v>
      </c>
      <c r="J24" s="52">
        <v>55000000</v>
      </c>
      <c r="K24" s="41">
        <f t="shared" si="1"/>
        <v>429625000</v>
      </c>
      <c r="L24" s="52">
        <v>1513065000</v>
      </c>
      <c r="M24" s="41">
        <f t="shared" si="2"/>
        <v>1942690000</v>
      </c>
      <c r="N24" s="52">
        <v>47375000</v>
      </c>
      <c r="O24" s="52">
        <v>47375000</v>
      </c>
      <c r="P24" s="52">
        <v>1942690000</v>
      </c>
      <c r="Q24" s="52">
        <v>429625000</v>
      </c>
      <c r="R24" s="52">
        <v>1513065000</v>
      </c>
      <c r="S24" s="52">
        <v>47375000</v>
      </c>
      <c r="T24" s="27">
        <f t="shared" si="3"/>
        <v>0</v>
      </c>
      <c r="U24" s="27">
        <f t="shared" si="4"/>
        <v>0</v>
      </c>
      <c r="V24" s="27">
        <f t="shared" si="5"/>
        <v>0</v>
      </c>
      <c r="W24" s="57">
        <f t="shared" si="6"/>
        <v>0</v>
      </c>
    </row>
    <row r="25" spans="2:23" ht="14" x14ac:dyDescent="0.25">
      <c r="B25" s="199"/>
      <c r="C25" s="68">
        <v>4.3</v>
      </c>
      <c r="D25" s="62" t="s">
        <v>138</v>
      </c>
      <c r="E25" s="52">
        <v>2149248232</v>
      </c>
      <c r="F25" s="52">
        <v>390736722</v>
      </c>
      <c r="G25" s="52"/>
      <c r="H25" s="41">
        <f t="shared" si="0"/>
        <v>2539984954</v>
      </c>
      <c r="I25" s="52">
        <v>1922763807</v>
      </c>
      <c r="J25" s="52">
        <v>93405043</v>
      </c>
      <c r="K25" s="41">
        <f t="shared" si="1"/>
        <v>2016168850</v>
      </c>
      <c r="L25" s="52">
        <v>523816104</v>
      </c>
      <c r="M25" s="41">
        <f t="shared" si="2"/>
        <v>2539984954</v>
      </c>
      <c r="N25" s="52">
        <v>41060626</v>
      </c>
      <c r="O25" s="52">
        <v>54549620</v>
      </c>
      <c r="P25" s="52">
        <v>2539984000</v>
      </c>
      <c r="Q25" s="52">
        <v>2016168000</v>
      </c>
      <c r="R25" s="52">
        <v>523816000</v>
      </c>
      <c r="S25" s="52">
        <v>71993000</v>
      </c>
      <c r="T25" s="27">
        <f t="shared" si="3"/>
        <v>3.7559291712073775E-7</v>
      </c>
      <c r="U25" s="27">
        <f t="shared" si="4"/>
        <v>4.2159185147269473E-7</v>
      </c>
      <c r="V25" s="27">
        <f t="shared" si="5"/>
        <v>1.9854299983200209E-7</v>
      </c>
      <c r="W25" s="57">
        <f t="shared" si="6"/>
        <v>-0.24229272290361564</v>
      </c>
    </row>
    <row r="26" spans="2:23" ht="14" x14ac:dyDescent="0.25">
      <c r="B26" s="199"/>
      <c r="C26" s="68">
        <v>4.4000000000000004</v>
      </c>
      <c r="D26" s="62" t="s">
        <v>139</v>
      </c>
      <c r="E26" s="52">
        <v>1286602000</v>
      </c>
      <c r="F26" s="52">
        <v>529776000</v>
      </c>
      <c r="G26" s="52">
        <v>367025000</v>
      </c>
      <c r="H26" s="41">
        <f t="shared" si="0"/>
        <v>2183403000</v>
      </c>
      <c r="I26" s="52">
        <v>631956000</v>
      </c>
      <c r="J26" s="52">
        <v>6584000</v>
      </c>
      <c r="K26" s="41">
        <f t="shared" si="1"/>
        <v>638540000</v>
      </c>
      <c r="L26" s="52">
        <v>1544863000</v>
      </c>
      <c r="M26" s="41">
        <f t="shared" si="2"/>
        <v>2183403000</v>
      </c>
      <c r="N26" s="52"/>
      <c r="O26" s="52"/>
      <c r="P26" s="52">
        <v>2183403000</v>
      </c>
      <c r="Q26" s="52">
        <v>638540000</v>
      </c>
      <c r="R26" s="52">
        <f>P26-Q26</f>
        <v>1544863000</v>
      </c>
      <c r="S26" s="52"/>
      <c r="T26" s="27">
        <f t="shared" si="3"/>
        <v>0</v>
      </c>
      <c r="U26" s="27">
        <f t="shared" si="4"/>
        <v>0</v>
      </c>
      <c r="V26" s="27">
        <f t="shared" si="5"/>
        <v>0</v>
      </c>
      <c r="W26" s="57" t="e">
        <f t="shared" si="6"/>
        <v>#DIV/0!</v>
      </c>
    </row>
    <row r="27" spans="2:23" ht="14" x14ac:dyDescent="0.3">
      <c r="B27" s="199">
        <v>5</v>
      </c>
      <c r="C27" s="68"/>
      <c r="D27" s="64" t="s">
        <v>140</v>
      </c>
      <c r="E27" s="52"/>
      <c r="F27" s="52"/>
      <c r="G27" s="52"/>
      <c r="H27" s="41"/>
      <c r="I27" s="52"/>
      <c r="J27" s="52"/>
      <c r="K27" s="41"/>
      <c r="L27" s="52"/>
      <c r="M27" s="41"/>
      <c r="N27" s="52"/>
      <c r="O27" s="52"/>
      <c r="P27" s="52"/>
      <c r="Q27" s="52"/>
      <c r="R27" s="52"/>
      <c r="S27" s="52"/>
      <c r="T27" s="27"/>
      <c r="U27" s="27"/>
      <c r="V27" s="27"/>
      <c r="W27" s="57"/>
    </row>
    <row r="28" spans="2:23" ht="14" x14ac:dyDescent="0.25">
      <c r="B28" s="199"/>
      <c r="C28" s="68">
        <v>5.0999999999999996</v>
      </c>
      <c r="D28" s="62" t="s">
        <v>141</v>
      </c>
      <c r="E28" s="52">
        <v>3662005000</v>
      </c>
      <c r="F28" s="52">
        <v>457085000</v>
      </c>
      <c r="G28" s="52">
        <v>114779000</v>
      </c>
      <c r="H28" s="41">
        <f t="shared" si="0"/>
        <v>4233869000</v>
      </c>
      <c r="I28" s="52">
        <v>530721000</v>
      </c>
      <c r="J28" s="52">
        <v>160038000</v>
      </c>
      <c r="K28" s="41">
        <f t="shared" si="1"/>
        <v>690759000</v>
      </c>
      <c r="L28" s="52">
        <v>3543110000</v>
      </c>
      <c r="M28" s="41">
        <f t="shared" si="2"/>
        <v>4233869000</v>
      </c>
      <c r="N28" s="52">
        <v>457250000</v>
      </c>
      <c r="O28" s="52">
        <v>297212000</v>
      </c>
      <c r="P28" s="52">
        <v>4229443000</v>
      </c>
      <c r="Q28" s="52">
        <v>686333000</v>
      </c>
      <c r="R28" s="52">
        <v>3543110000</v>
      </c>
      <c r="S28" s="52">
        <v>457250000</v>
      </c>
      <c r="T28" s="27">
        <f t="shared" si="3"/>
        <v>1.0464734954460906E-3</v>
      </c>
      <c r="U28" s="27">
        <f t="shared" si="4"/>
        <v>6.4487646667142628E-3</v>
      </c>
      <c r="V28" s="27">
        <f t="shared" si="5"/>
        <v>0</v>
      </c>
      <c r="W28" s="57">
        <f t="shared" si="6"/>
        <v>-0.35000109349371239</v>
      </c>
    </row>
    <row r="29" spans="2:23" ht="14" x14ac:dyDescent="0.25">
      <c r="B29" s="199"/>
      <c r="C29" s="68">
        <v>5.2</v>
      </c>
      <c r="D29" s="62" t="s">
        <v>142</v>
      </c>
      <c r="E29" s="52">
        <v>1345051857</v>
      </c>
      <c r="F29" s="52">
        <v>622683311</v>
      </c>
      <c r="G29" s="52">
        <v>1888148909</v>
      </c>
      <c r="H29" s="41">
        <f t="shared" si="0"/>
        <v>3855884077</v>
      </c>
      <c r="I29" s="52">
        <v>235974264</v>
      </c>
      <c r="J29" s="52">
        <v>1059293810</v>
      </c>
      <c r="K29" s="41">
        <f t="shared" si="1"/>
        <v>1295268074</v>
      </c>
      <c r="L29" s="52">
        <v>2560616003</v>
      </c>
      <c r="M29" s="41">
        <f t="shared" si="2"/>
        <v>3855884077</v>
      </c>
      <c r="N29" s="52">
        <v>211804765</v>
      </c>
      <c r="O29" s="52">
        <v>128144765</v>
      </c>
      <c r="P29" s="52">
        <v>1968115000</v>
      </c>
      <c r="Q29" s="52">
        <v>1295268000</v>
      </c>
      <c r="R29" s="52">
        <v>672847000</v>
      </c>
      <c r="S29" s="52">
        <v>239030000</v>
      </c>
      <c r="T29" s="27">
        <f t="shared" si="3"/>
        <v>0.95917620515061364</v>
      </c>
      <c r="U29" s="27">
        <f t="shared" si="4"/>
        <v>5.7131033886423504E-8</v>
      </c>
      <c r="V29" s="27">
        <f t="shared" si="5"/>
        <v>2.8056437838022612</v>
      </c>
      <c r="W29" s="57">
        <f t="shared" si="6"/>
        <v>-0.46389672844412833</v>
      </c>
    </row>
    <row r="30" spans="2:23" ht="14" x14ac:dyDescent="0.25">
      <c r="B30" s="199"/>
      <c r="C30" s="68">
        <v>5.3</v>
      </c>
      <c r="D30" s="62" t="s">
        <v>143</v>
      </c>
      <c r="E30" s="52">
        <v>68481000</v>
      </c>
      <c r="F30" s="52">
        <v>248149000</v>
      </c>
      <c r="G30" s="52">
        <v>1829723000</v>
      </c>
      <c r="H30" s="41">
        <f t="shared" si="0"/>
        <v>2146353000</v>
      </c>
      <c r="I30" s="52">
        <v>20336000</v>
      </c>
      <c r="J30" s="52">
        <v>1030069000</v>
      </c>
      <c r="K30" s="41">
        <f t="shared" si="1"/>
        <v>1050405000</v>
      </c>
      <c r="L30" s="52">
        <v>1095948000</v>
      </c>
      <c r="M30" s="41">
        <f t="shared" si="2"/>
        <v>2146353000</v>
      </c>
      <c r="N30" s="52">
        <v>63435000</v>
      </c>
      <c r="O30" s="52">
        <v>51635000</v>
      </c>
      <c r="P30" s="52">
        <v>2146353000</v>
      </c>
      <c r="Q30" s="52">
        <v>1050405000</v>
      </c>
      <c r="R30" s="52">
        <v>1095948000</v>
      </c>
      <c r="S30" s="52">
        <v>63435000</v>
      </c>
      <c r="T30" s="27">
        <f t="shared" si="3"/>
        <v>0</v>
      </c>
      <c r="U30" s="27">
        <f t="shared" si="4"/>
        <v>0</v>
      </c>
      <c r="V30" s="27">
        <f t="shared" si="5"/>
        <v>0</v>
      </c>
      <c r="W30" s="57">
        <f t="shared" si="6"/>
        <v>-0.18601718294317018</v>
      </c>
    </row>
    <row r="31" spans="2:23" ht="14" x14ac:dyDescent="0.25">
      <c r="B31" s="199"/>
      <c r="C31" s="68">
        <v>5.4</v>
      </c>
      <c r="D31" s="62" t="s">
        <v>144</v>
      </c>
      <c r="E31" s="52">
        <v>9098479232</v>
      </c>
      <c r="F31" s="52">
        <v>531593591</v>
      </c>
      <c r="G31" s="52">
        <f>1377315265+27043045</f>
        <v>1404358310</v>
      </c>
      <c r="H31" s="41">
        <f t="shared" si="0"/>
        <v>11034431133</v>
      </c>
      <c r="I31" s="52">
        <v>1681476244</v>
      </c>
      <c r="J31" s="52">
        <v>4212950518</v>
      </c>
      <c r="K31" s="41">
        <f t="shared" si="1"/>
        <v>5894426762</v>
      </c>
      <c r="L31" s="52">
        <v>5140004372</v>
      </c>
      <c r="M31" s="41">
        <f t="shared" si="2"/>
        <v>11034431134</v>
      </c>
      <c r="N31" s="52">
        <v>101528025</v>
      </c>
      <c r="O31" s="52">
        <v>54379630</v>
      </c>
      <c r="P31" s="52">
        <v>11007389000</v>
      </c>
      <c r="Q31" s="52">
        <v>5894427000</v>
      </c>
      <c r="R31" s="52">
        <v>5112962000</v>
      </c>
      <c r="S31" s="52">
        <v>122857000</v>
      </c>
      <c r="T31" s="27">
        <f t="shared" si="3"/>
        <v>2.4567254777677068E-3</v>
      </c>
      <c r="U31" s="27">
        <f t="shared" si="4"/>
        <v>-4.0377122322492076E-8</v>
      </c>
      <c r="V31" s="27">
        <f t="shared" si="5"/>
        <v>5.2889835676463073E-3</v>
      </c>
      <c r="W31" s="57">
        <f t="shared" si="6"/>
        <v>-0.55737458997045342</v>
      </c>
    </row>
    <row r="32" spans="2:23" ht="14.5" thickBot="1" x14ac:dyDescent="0.3">
      <c r="B32" s="66"/>
      <c r="C32" s="69"/>
      <c r="D32" s="65"/>
      <c r="E32" s="58"/>
      <c r="F32" s="58"/>
      <c r="G32" s="58"/>
      <c r="H32" s="59"/>
      <c r="I32" s="58"/>
      <c r="J32" s="58"/>
      <c r="K32" s="59"/>
      <c r="L32" s="58"/>
      <c r="M32" s="59"/>
      <c r="N32" s="58"/>
      <c r="O32" s="58"/>
      <c r="P32" s="58"/>
      <c r="Q32" s="58"/>
      <c r="R32" s="58"/>
      <c r="S32" s="58"/>
      <c r="T32" s="60"/>
      <c r="U32" s="60"/>
      <c r="V32" s="60"/>
      <c r="W32" s="61"/>
    </row>
    <row r="33" spans="2:23" ht="13" thickBot="1" x14ac:dyDescent="0.3"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</row>
    <row r="34" spans="2:23" ht="13" x14ac:dyDescent="0.3">
      <c r="B34" s="9" t="s">
        <v>1</v>
      </c>
      <c r="C34" s="8"/>
      <c r="D34" s="1"/>
      <c r="E34" s="43"/>
      <c r="F34" s="44"/>
      <c r="G34" s="45"/>
      <c r="H34" s="44"/>
      <c r="I34" s="46"/>
      <c r="J34" s="46"/>
      <c r="K34" s="47"/>
      <c r="L34" s="44"/>
      <c r="M34" s="48"/>
      <c r="N34" s="44"/>
      <c r="O34" s="48"/>
      <c r="P34" s="44"/>
      <c r="Q34" s="49"/>
      <c r="R34" s="49"/>
      <c r="S34" s="49"/>
      <c r="T34" s="29"/>
      <c r="U34" s="29"/>
      <c r="V34" s="29"/>
      <c r="W34" s="30"/>
    </row>
    <row r="35" spans="2:23" x14ac:dyDescent="0.25">
      <c r="B35" s="2"/>
      <c r="C35" s="184" t="s">
        <v>145</v>
      </c>
      <c r="D35" s="185"/>
      <c r="E35" s="185"/>
      <c r="F35" s="185"/>
      <c r="G35" s="185"/>
      <c r="H35" s="185"/>
      <c r="I35" s="185"/>
      <c r="J35" s="185"/>
      <c r="K35" s="185"/>
      <c r="L35" s="185"/>
      <c r="M35" s="185"/>
      <c r="N35" s="185"/>
      <c r="O35" s="185"/>
      <c r="P35" s="185"/>
      <c r="Q35" s="185"/>
      <c r="R35" s="185"/>
      <c r="S35" s="185"/>
      <c r="T35" s="185"/>
      <c r="U35" s="185"/>
      <c r="V35" s="185"/>
      <c r="W35" s="33"/>
    </row>
    <row r="36" spans="2:23" x14ac:dyDescent="0.25">
      <c r="B36" s="2"/>
      <c r="C36" s="185"/>
      <c r="D36" s="185"/>
      <c r="E36" s="185"/>
      <c r="F36" s="185"/>
      <c r="G36" s="185"/>
      <c r="H36" s="185"/>
      <c r="I36" s="185"/>
      <c r="J36" s="185"/>
      <c r="K36" s="185"/>
      <c r="L36" s="185"/>
      <c r="M36" s="185"/>
      <c r="N36" s="185"/>
      <c r="O36" s="185"/>
      <c r="P36" s="185"/>
      <c r="Q36" s="185"/>
      <c r="R36" s="185"/>
      <c r="S36" s="185"/>
      <c r="T36" s="185"/>
      <c r="U36" s="185"/>
      <c r="V36" s="185"/>
      <c r="W36" s="33"/>
    </row>
    <row r="37" spans="2:23" x14ac:dyDescent="0.25">
      <c r="B37" s="2"/>
      <c r="C37" s="185"/>
      <c r="D37" s="185"/>
      <c r="E37" s="185"/>
      <c r="F37" s="185"/>
      <c r="G37" s="185"/>
      <c r="H37" s="185"/>
      <c r="I37" s="185"/>
      <c r="J37" s="185"/>
      <c r="K37" s="185"/>
      <c r="L37" s="185"/>
      <c r="M37" s="185"/>
      <c r="N37" s="185"/>
      <c r="O37" s="185"/>
      <c r="P37" s="185"/>
      <c r="Q37" s="185"/>
      <c r="R37" s="185"/>
      <c r="S37" s="185"/>
      <c r="T37" s="185"/>
      <c r="U37" s="185"/>
      <c r="V37" s="185"/>
      <c r="W37" s="33"/>
    </row>
    <row r="38" spans="2:23" x14ac:dyDescent="0.25">
      <c r="B38" s="2"/>
      <c r="C38" s="185"/>
      <c r="D38" s="185"/>
      <c r="E38" s="185"/>
      <c r="F38" s="185"/>
      <c r="G38" s="185"/>
      <c r="H38" s="185"/>
      <c r="I38" s="185"/>
      <c r="J38" s="185"/>
      <c r="K38" s="185"/>
      <c r="L38" s="185"/>
      <c r="M38" s="185"/>
      <c r="N38" s="185"/>
      <c r="O38" s="185"/>
      <c r="P38" s="185"/>
      <c r="Q38" s="185"/>
      <c r="R38" s="185"/>
      <c r="S38" s="185"/>
      <c r="T38" s="185"/>
      <c r="U38" s="185"/>
      <c r="V38" s="185"/>
      <c r="W38" s="33"/>
    </row>
    <row r="39" spans="2:23" ht="13" thickBot="1" x14ac:dyDescent="0.3">
      <c r="B39" s="3"/>
      <c r="C39" s="4"/>
      <c r="D39" s="4"/>
      <c r="E39" s="5"/>
      <c r="F39" s="6"/>
      <c r="G39" s="6"/>
      <c r="H39" s="6"/>
      <c r="I39" s="6"/>
      <c r="J39" s="6"/>
      <c r="K39" s="7"/>
      <c r="L39" s="6"/>
      <c r="M39" s="4"/>
      <c r="N39" s="6"/>
      <c r="O39" s="4"/>
      <c r="P39" s="6"/>
      <c r="Q39" s="31"/>
      <c r="R39" s="31"/>
      <c r="S39" s="31"/>
      <c r="T39" s="31"/>
      <c r="U39" s="31"/>
      <c r="V39" s="31"/>
      <c r="W39" s="32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.75" right="0.75" top="1" bottom="1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120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rgb="FFFFC000"/>
  </sheetPr>
  <dimension ref="A1:K9"/>
  <sheetViews>
    <sheetView workbookViewId="0">
      <selection activeCell="C3" sqref="C3"/>
    </sheetView>
  </sheetViews>
  <sheetFormatPr baseColWidth="10" defaultColWidth="11.453125" defaultRowHeight="12.5" x14ac:dyDescent="0.25"/>
  <cols>
    <col min="1" max="1" width="11.453125" style="121"/>
    <col min="2" max="2" width="20.1796875" style="121" bestFit="1" customWidth="1"/>
    <col min="3" max="3" width="11.453125" style="121"/>
    <col min="4" max="4" width="18.1796875" style="121" customWidth="1"/>
    <col min="5" max="5" width="4.7265625" style="121" customWidth="1"/>
    <col min="6" max="6" width="16.54296875" style="121" bestFit="1" customWidth="1"/>
    <col min="7" max="7" width="4.7265625" style="122" customWidth="1"/>
    <col min="8" max="8" width="18.1796875" style="122" bestFit="1" customWidth="1"/>
    <col min="9" max="9" width="20.7265625" style="122" customWidth="1"/>
    <col min="10" max="10" width="4.7265625" style="122" customWidth="1"/>
    <col min="11" max="16384" width="11.453125" style="122"/>
  </cols>
  <sheetData>
    <row r="1" spans="1:11" ht="39" x14ac:dyDescent="0.25">
      <c r="A1" s="99" t="s">
        <v>162</v>
      </c>
      <c r="B1" s="99" t="s">
        <v>163</v>
      </c>
      <c r="C1" s="99" t="s">
        <v>0</v>
      </c>
      <c r="D1" s="99" t="s">
        <v>186</v>
      </c>
      <c r="E1" s="123"/>
      <c r="F1" s="176" t="s">
        <v>198</v>
      </c>
      <c r="H1" s="172" t="s">
        <v>199</v>
      </c>
      <c r="I1" s="172" t="s">
        <v>101</v>
      </c>
      <c r="J1" s="173"/>
      <c r="K1" s="172" t="s">
        <v>200</v>
      </c>
    </row>
    <row r="2" spans="1:11" x14ac:dyDescent="0.25">
      <c r="A2" s="96">
        <v>1</v>
      </c>
      <c r="B2" s="97">
        <v>244693750</v>
      </c>
      <c r="C2" s="179">
        <v>3</v>
      </c>
      <c r="D2" s="158"/>
      <c r="E2" s="124"/>
      <c r="F2" s="177">
        <v>781242000</v>
      </c>
      <c r="H2" s="174">
        <f t="shared" ref="H2:H8" si="0">+IF(OR(B2="",C2=""),"",B2/C2)</f>
        <v>81564583.333333328</v>
      </c>
      <c r="I2" s="174">
        <f>IF(OR(B2="",$K$2=""),"",B2*$K$2)</f>
        <v>24469375</v>
      </c>
      <c r="J2" s="173"/>
      <c r="K2" s="175">
        <v>0.1</v>
      </c>
    </row>
    <row r="3" spans="1:11" x14ac:dyDescent="0.25">
      <c r="A3" s="96">
        <v>2</v>
      </c>
      <c r="B3" s="97"/>
      <c r="C3" s="98"/>
      <c r="D3" s="158"/>
      <c r="H3" s="174" t="str">
        <f t="shared" si="0"/>
        <v/>
      </c>
      <c r="I3" s="174" t="str">
        <f t="shared" ref="I3:I8" si="1">IF(OR(B3="",$K$2=""),"",B3*$K$2)</f>
        <v/>
      </c>
    </row>
    <row r="4" spans="1:11" x14ac:dyDescent="0.25">
      <c r="A4" s="96">
        <v>3</v>
      </c>
      <c r="B4" s="97"/>
      <c r="C4" s="98"/>
      <c r="D4" s="158"/>
      <c r="H4" s="174" t="str">
        <f t="shared" si="0"/>
        <v/>
      </c>
      <c r="I4" s="174" t="str">
        <f t="shared" si="1"/>
        <v/>
      </c>
    </row>
    <row r="5" spans="1:11" x14ac:dyDescent="0.25">
      <c r="A5" s="96">
        <v>4</v>
      </c>
      <c r="B5" s="97"/>
      <c r="C5" s="98"/>
      <c r="D5" s="158"/>
      <c r="H5" s="174" t="str">
        <f t="shared" si="0"/>
        <v/>
      </c>
      <c r="I5" s="174" t="str">
        <f t="shared" si="1"/>
        <v/>
      </c>
    </row>
    <row r="6" spans="1:11" x14ac:dyDescent="0.25">
      <c r="A6" s="96">
        <v>5</v>
      </c>
      <c r="B6" s="97"/>
      <c r="C6" s="98"/>
      <c r="D6" s="158"/>
      <c r="E6" s="130"/>
      <c r="H6" s="174" t="str">
        <f t="shared" si="0"/>
        <v/>
      </c>
      <c r="I6" s="174" t="str">
        <f t="shared" si="1"/>
        <v/>
      </c>
    </row>
    <row r="7" spans="1:11" x14ac:dyDescent="0.25">
      <c r="A7" s="96">
        <v>6</v>
      </c>
      <c r="B7" s="97"/>
      <c r="C7" s="98"/>
      <c r="D7" s="158"/>
      <c r="H7" s="174" t="str">
        <f t="shared" si="0"/>
        <v/>
      </c>
      <c r="I7" s="174" t="str">
        <f t="shared" si="1"/>
        <v/>
      </c>
    </row>
    <row r="8" spans="1:11" x14ac:dyDescent="0.25">
      <c r="A8" s="155">
        <v>7</v>
      </c>
      <c r="B8" s="156"/>
      <c r="C8" s="157"/>
      <c r="D8" s="158"/>
      <c r="H8" s="174" t="str">
        <f t="shared" si="0"/>
        <v/>
      </c>
      <c r="I8" s="174" t="str">
        <f t="shared" si="1"/>
        <v/>
      </c>
    </row>
    <row r="9" spans="1:11" x14ac:dyDescent="0.25">
      <c r="A9" s="152"/>
      <c r="B9" s="153"/>
      <c r="C9" s="154"/>
      <c r="D9" s="153"/>
    </row>
  </sheetData>
  <customSheetViews>
    <customSheetView guid="{7043DB3C-32B3-43B5-9ACE-4B1C78863594}" topLeftCell="A4">
      <selection activeCell="F24" sqref="F24"/>
      <pageMargins left="0.75" right="0.75" top="1" bottom="1" header="0" footer="0"/>
      <headerFooter alignWithMargins="0"/>
    </customSheetView>
  </customSheetViews>
  <phoneticPr fontId="24" type="noConversion"/>
  <pageMargins left="0.75" right="0.75" top="1" bottom="1" header="0" footer="0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3"/>
  <dimension ref="A1:AK66"/>
  <sheetViews>
    <sheetView tabSelected="1" topLeftCell="M40" zoomScale="80" zoomScaleNormal="80" zoomScaleSheetLayoutView="100" workbookViewId="0">
      <selection activeCell="T56" sqref="T56"/>
    </sheetView>
  </sheetViews>
  <sheetFormatPr baseColWidth="10" defaultColWidth="11.453125" defaultRowHeight="18" customHeight="1" x14ac:dyDescent="0.25"/>
  <cols>
    <col min="1" max="1" width="19.81640625" style="105" customWidth="1"/>
    <col min="2" max="2" width="8.81640625" style="105" bestFit="1" customWidth="1"/>
    <col min="3" max="3" width="37" style="105" customWidth="1"/>
    <col min="4" max="4" width="17.453125" style="105" customWidth="1"/>
    <col min="5" max="5" width="25" style="105" customWidth="1"/>
    <col min="6" max="6" width="26.7265625" style="108" customWidth="1"/>
    <col min="7" max="7" width="25" style="108" bestFit="1" customWidth="1"/>
    <col min="8" max="9" width="23.1796875" style="108" customWidth="1"/>
    <col min="10" max="10" width="28.7265625" style="109" customWidth="1"/>
    <col min="11" max="11" width="28.26953125" style="109" customWidth="1"/>
    <col min="12" max="12" width="23" style="109" customWidth="1"/>
    <col min="13" max="13" width="20.81640625" style="109" customWidth="1"/>
    <col min="14" max="14" width="4.1796875" style="110" bestFit="1" customWidth="1"/>
    <col min="15" max="15" width="8" style="110" bestFit="1" customWidth="1"/>
    <col min="16" max="16" width="8" style="110" hidden="1" customWidth="1"/>
    <col min="17" max="17" width="19.54296875" style="110" hidden="1" customWidth="1"/>
    <col min="18" max="18" width="21.7265625" style="110" bestFit="1" customWidth="1"/>
    <col min="19" max="19" width="24.81640625" style="110" customWidth="1"/>
    <col min="20" max="20" width="21.54296875" style="110" customWidth="1"/>
    <col min="21" max="21" width="27.81640625" style="110" customWidth="1"/>
    <col min="22" max="22" width="17.81640625" style="110" customWidth="1"/>
    <col min="23" max="24" width="14.7265625" style="110" customWidth="1"/>
    <col min="25" max="25" width="17.54296875" style="110" customWidth="1"/>
    <col min="26" max="26" width="21.7265625" style="110" customWidth="1"/>
    <col min="27" max="27" width="20.453125" style="110" hidden="1" customWidth="1"/>
    <col min="28" max="29" width="14.7265625" style="110" customWidth="1"/>
    <col min="30" max="30" width="15.81640625" style="108" customWidth="1"/>
    <col min="31" max="31" width="15.54296875" style="105" hidden="1" customWidth="1"/>
    <col min="32" max="32" width="15.81640625" style="105" hidden="1" customWidth="1"/>
    <col min="33" max="33" width="14.54296875" style="111" customWidth="1"/>
    <col min="34" max="34" width="14.54296875" style="105" customWidth="1"/>
    <col min="35" max="35" width="14.54296875" style="111" customWidth="1"/>
    <col min="36" max="36" width="14.54296875" style="105" customWidth="1"/>
    <col min="37" max="37" width="17.453125" style="105" hidden="1" customWidth="1"/>
    <col min="38" max="16384" width="11.453125" style="105"/>
  </cols>
  <sheetData>
    <row r="1" spans="1:37" ht="18" customHeight="1" x14ac:dyDescent="0.25"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203"/>
      <c r="P1" s="203"/>
      <c r="Q1" s="203"/>
      <c r="R1" s="203"/>
      <c r="S1" s="203"/>
      <c r="T1" s="203"/>
      <c r="U1" s="203"/>
      <c r="V1" s="203"/>
      <c r="W1" s="203"/>
      <c r="X1" s="203"/>
      <c r="Y1" s="203"/>
      <c r="Z1" s="203"/>
      <c r="AA1" s="203"/>
      <c r="AB1" s="203"/>
      <c r="AC1" s="203"/>
      <c r="AD1" s="203"/>
    </row>
    <row r="2" spans="1:37" s="106" customFormat="1" ht="25" x14ac:dyDescent="0.3">
      <c r="B2" s="206" t="s">
        <v>147</v>
      </c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6"/>
      <c r="R2" s="206"/>
      <c r="S2" s="206"/>
      <c r="T2" s="206"/>
      <c r="U2" s="206"/>
      <c r="V2" s="206"/>
      <c r="W2" s="206"/>
      <c r="X2" s="206"/>
      <c r="Y2" s="206"/>
      <c r="Z2" s="206"/>
      <c r="AA2" s="206"/>
      <c r="AB2" s="206"/>
      <c r="AC2" s="206"/>
      <c r="AD2" s="206"/>
      <c r="AE2" s="206"/>
      <c r="AF2" s="206"/>
      <c r="AG2" s="206"/>
      <c r="AH2" s="206"/>
      <c r="AI2" s="206"/>
      <c r="AJ2" s="206"/>
      <c r="AK2" s="206"/>
    </row>
    <row r="3" spans="1:37" s="106" customFormat="1" ht="20" x14ac:dyDescent="0.3">
      <c r="B3" s="205" t="s">
        <v>225</v>
      </c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205"/>
      <c r="Q3" s="205"/>
      <c r="R3" s="205"/>
      <c r="S3" s="205"/>
      <c r="T3" s="205"/>
      <c r="U3" s="205"/>
      <c r="V3" s="205"/>
      <c r="W3" s="205"/>
      <c r="X3" s="205"/>
      <c r="Y3" s="205"/>
      <c r="Z3" s="205"/>
      <c r="AA3" s="205"/>
      <c r="AB3" s="205"/>
      <c r="AC3" s="205"/>
      <c r="AD3" s="205"/>
      <c r="AE3" s="205"/>
      <c r="AF3" s="205"/>
      <c r="AG3" s="205"/>
      <c r="AH3" s="205"/>
      <c r="AI3" s="205"/>
      <c r="AJ3" s="205"/>
      <c r="AK3" s="205"/>
    </row>
    <row r="4" spans="1:37" ht="18" customHeight="1" x14ac:dyDescent="0.25">
      <c r="B4" s="204" t="s">
        <v>207</v>
      </c>
      <c r="C4" s="204"/>
      <c r="D4" s="204"/>
      <c r="E4" s="204"/>
      <c r="F4" s="204"/>
      <c r="G4" s="204"/>
      <c r="H4" s="204"/>
      <c r="I4" s="204"/>
      <c r="J4" s="204"/>
      <c r="K4" s="204"/>
      <c r="L4" s="204"/>
      <c r="M4" s="204"/>
      <c r="N4" s="204"/>
      <c r="O4" s="204"/>
      <c r="P4" s="204"/>
      <c r="Q4" s="204"/>
      <c r="R4" s="204"/>
      <c r="S4" s="204"/>
      <c r="T4" s="204"/>
      <c r="U4" s="204"/>
      <c r="V4" s="204"/>
      <c r="W4" s="204"/>
      <c r="X4" s="204"/>
      <c r="Y4" s="204"/>
      <c r="Z4" s="204"/>
      <c r="AA4" s="204"/>
      <c r="AB4" s="204"/>
      <c r="AC4" s="204"/>
      <c r="AD4" s="204"/>
      <c r="AE4" s="204"/>
      <c r="AF4" s="204"/>
      <c r="AG4" s="204"/>
      <c r="AH4" s="204"/>
      <c r="AI4" s="204"/>
      <c r="AJ4" s="204"/>
      <c r="AK4" s="204"/>
    </row>
    <row r="5" spans="1:37" ht="18" customHeight="1" x14ac:dyDescent="0.25">
      <c r="B5" s="212" t="s">
        <v>146</v>
      </c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212"/>
      <c r="R5" s="212"/>
      <c r="S5" s="212"/>
      <c r="T5" s="212"/>
      <c r="U5" s="212"/>
      <c r="V5" s="212"/>
      <c r="W5" s="212"/>
      <c r="X5" s="212"/>
      <c r="Y5" s="212"/>
      <c r="Z5" s="212"/>
      <c r="AA5" s="212"/>
      <c r="AB5" s="212"/>
      <c r="AC5" s="212"/>
      <c r="AD5" s="212"/>
      <c r="AE5" s="212"/>
      <c r="AF5" s="212"/>
      <c r="AG5" s="212"/>
      <c r="AH5" s="212"/>
      <c r="AI5" s="212"/>
      <c r="AJ5" s="212"/>
      <c r="AK5" s="212"/>
    </row>
    <row r="6" spans="1:37" ht="18" customHeight="1" thickBot="1" x14ac:dyDescent="0.3">
      <c r="B6" s="120"/>
      <c r="C6" s="120"/>
      <c r="D6" s="120"/>
      <c r="E6" s="120"/>
      <c r="F6" s="120"/>
      <c r="G6" s="120"/>
      <c r="H6" s="120"/>
      <c r="I6" s="120"/>
      <c r="J6" s="120"/>
      <c r="K6" s="120"/>
      <c r="L6" s="120"/>
      <c r="M6" s="120"/>
      <c r="N6" s="120"/>
      <c r="O6" s="120"/>
      <c r="P6" s="120"/>
      <c r="Q6" s="120"/>
      <c r="R6" s="120"/>
      <c r="S6" s="120"/>
      <c r="T6" s="120"/>
      <c r="U6" s="120"/>
      <c r="V6" s="120"/>
      <c r="W6" s="120"/>
      <c r="X6" s="120"/>
      <c r="Y6" s="120"/>
      <c r="Z6" s="120"/>
      <c r="AA6" s="120"/>
      <c r="AB6" s="120"/>
      <c r="AC6" s="120"/>
      <c r="AD6" s="120"/>
      <c r="AE6" s="120"/>
      <c r="AF6" s="120"/>
      <c r="AG6" s="120"/>
      <c r="AH6" s="120"/>
      <c r="AI6" s="120"/>
      <c r="AJ6" s="120"/>
      <c r="AK6" s="120"/>
    </row>
    <row r="7" spans="1:37" ht="44.25" customHeight="1" thickBot="1" x14ac:dyDescent="0.3">
      <c r="B7" s="207" t="s">
        <v>149</v>
      </c>
      <c r="C7" s="208"/>
      <c r="D7" s="209"/>
      <c r="E7" s="200" t="s">
        <v>159</v>
      </c>
      <c r="F7" s="201"/>
      <c r="G7" s="201"/>
      <c r="H7" s="201"/>
      <c r="I7" s="201"/>
      <c r="J7" s="201"/>
      <c r="K7" s="201"/>
      <c r="L7" s="201"/>
      <c r="M7" s="201"/>
      <c r="N7" s="201"/>
      <c r="O7" s="201"/>
      <c r="P7" s="201"/>
      <c r="Q7" s="201"/>
      <c r="R7" s="202"/>
      <c r="S7" s="213" t="s">
        <v>189</v>
      </c>
      <c r="T7" s="214"/>
      <c r="U7" s="210" t="s">
        <v>191</v>
      </c>
      <c r="V7" s="211"/>
      <c r="W7" s="210" t="s">
        <v>161</v>
      </c>
      <c r="X7" s="211"/>
      <c r="Y7" s="210" t="s">
        <v>148</v>
      </c>
      <c r="Z7" s="211"/>
      <c r="AA7" s="133"/>
      <c r="AB7" s="210" t="s">
        <v>177</v>
      </c>
      <c r="AC7" s="211"/>
      <c r="AD7" s="134" t="s">
        <v>179</v>
      </c>
      <c r="AE7" s="240" t="s">
        <v>169</v>
      </c>
      <c r="AF7" s="241"/>
      <c r="AG7" s="238" t="s">
        <v>181</v>
      </c>
      <c r="AH7" s="239"/>
      <c r="AI7" s="238" t="s">
        <v>183</v>
      </c>
      <c r="AJ7" s="239"/>
      <c r="AK7" s="134" t="s">
        <v>180</v>
      </c>
    </row>
    <row r="8" spans="1:37" ht="56.25" customHeight="1" x14ac:dyDescent="0.25">
      <c r="B8" s="223" t="s">
        <v>155</v>
      </c>
      <c r="C8" s="219" t="s">
        <v>154</v>
      </c>
      <c r="D8" s="221" t="s">
        <v>165</v>
      </c>
      <c r="E8" s="221" t="s">
        <v>157</v>
      </c>
      <c r="F8" s="232" t="s">
        <v>152</v>
      </c>
      <c r="G8" s="232" t="s">
        <v>156</v>
      </c>
      <c r="H8" s="233" t="s">
        <v>153</v>
      </c>
      <c r="I8" s="220" t="s">
        <v>187</v>
      </c>
      <c r="J8" s="220" t="s">
        <v>188</v>
      </c>
      <c r="K8" s="220" t="s">
        <v>193</v>
      </c>
      <c r="L8" s="142"/>
      <c r="M8" s="142"/>
      <c r="N8" s="216" t="s">
        <v>160</v>
      </c>
      <c r="O8" s="225" t="s">
        <v>195</v>
      </c>
      <c r="P8" s="225" t="s">
        <v>166</v>
      </c>
      <c r="Q8" s="215" t="s">
        <v>167</v>
      </c>
      <c r="R8" s="215" t="s">
        <v>164</v>
      </c>
      <c r="S8" s="230" t="s">
        <v>196</v>
      </c>
      <c r="T8" s="231"/>
      <c r="U8" s="230" t="s">
        <v>197</v>
      </c>
      <c r="V8" s="231"/>
      <c r="W8" s="230" t="s">
        <v>202</v>
      </c>
      <c r="X8" s="231"/>
      <c r="Y8" s="230" t="s">
        <v>203</v>
      </c>
      <c r="Z8" s="231"/>
      <c r="AA8" s="234" t="s">
        <v>168</v>
      </c>
      <c r="AB8" s="230" t="s">
        <v>204</v>
      </c>
      <c r="AC8" s="231"/>
      <c r="AD8" s="228" t="s">
        <v>174</v>
      </c>
      <c r="AE8" s="87" t="s">
        <v>170</v>
      </c>
      <c r="AF8" s="88">
        <v>535600</v>
      </c>
      <c r="AG8" s="230" t="s">
        <v>205</v>
      </c>
      <c r="AH8" s="231"/>
      <c r="AI8" s="230" t="s">
        <v>206</v>
      </c>
      <c r="AJ8" s="231"/>
      <c r="AK8" s="228" t="s">
        <v>174</v>
      </c>
    </row>
    <row r="9" spans="1:37" ht="54" customHeight="1" thickBot="1" x14ac:dyDescent="0.3">
      <c r="B9" s="224"/>
      <c r="C9" s="219"/>
      <c r="D9" s="222"/>
      <c r="E9" s="222"/>
      <c r="F9" s="237"/>
      <c r="G9" s="233"/>
      <c r="H9" s="237"/>
      <c r="I9" s="220"/>
      <c r="J9" s="220"/>
      <c r="K9" s="220"/>
      <c r="L9" s="142" t="s">
        <v>175</v>
      </c>
      <c r="M9" s="142" t="s">
        <v>176</v>
      </c>
      <c r="N9" s="217"/>
      <c r="O9" s="226"/>
      <c r="P9" s="226"/>
      <c r="Q9" s="215"/>
      <c r="R9" s="215"/>
      <c r="S9" s="143" t="s">
        <v>190</v>
      </c>
      <c r="T9" s="149" t="s">
        <v>201</v>
      </c>
      <c r="U9" s="143" t="s">
        <v>192</v>
      </c>
      <c r="V9" s="149" t="s">
        <v>222</v>
      </c>
      <c r="W9" s="143" t="s">
        <v>158</v>
      </c>
      <c r="X9" s="150">
        <v>1.2</v>
      </c>
      <c r="Y9" s="143" t="s">
        <v>185</v>
      </c>
      <c r="Z9" s="150">
        <v>0.7</v>
      </c>
      <c r="AA9" s="235"/>
      <c r="AB9" s="143" t="s">
        <v>178</v>
      </c>
      <c r="AC9" s="150">
        <v>1</v>
      </c>
      <c r="AD9" s="228"/>
      <c r="AE9" s="89" t="s">
        <v>171</v>
      </c>
      <c r="AF9" s="90">
        <v>566700</v>
      </c>
      <c r="AG9" s="146" t="s">
        <v>182</v>
      </c>
      <c r="AH9" s="151">
        <v>0</v>
      </c>
      <c r="AI9" s="146" t="s">
        <v>184</v>
      </c>
      <c r="AJ9" s="151">
        <v>0</v>
      </c>
      <c r="AK9" s="228"/>
    </row>
    <row r="10" spans="1:37" ht="44.25" customHeight="1" thickBot="1" x14ac:dyDescent="0.3">
      <c r="B10" s="224"/>
      <c r="C10" s="219"/>
      <c r="D10" s="222"/>
      <c r="E10" s="222"/>
      <c r="F10" s="237"/>
      <c r="G10" s="233"/>
      <c r="H10" s="237"/>
      <c r="I10" s="220"/>
      <c r="J10" s="220"/>
      <c r="K10" s="220"/>
      <c r="L10" s="142"/>
      <c r="M10" s="142"/>
      <c r="N10" s="218"/>
      <c r="O10" s="227"/>
      <c r="P10" s="227"/>
      <c r="Q10" s="215"/>
      <c r="R10" s="215"/>
      <c r="S10" s="144" t="s">
        <v>151</v>
      </c>
      <c r="T10" s="145" t="s">
        <v>150</v>
      </c>
      <c r="U10" s="144" t="s">
        <v>151</v>
      </c>
      <c r="V10" s="145" t="s">
        <v>150</v>
      </c>
      <c r="W10" s="144" t="s">
        <v>151</v>
      </c>
      <c r="X10" s="145" t="s">
        <v>150</v>
      </c>
      <c r="Y10" s="144" t="s">
        <v>151</v>
      </c>
      <c r="Z10" s="145" t="s">
        <v>150</v>
      </c>
      <c r="AA10" s="236"/>
      <c r="AB10" s="144" t="s">
        <v>151</v>
      </c>
      <c r="AC10" s="145" t="s">
        <v>150</v>
      </c>
      <c r="AD10" s="229"/>
      <c r="AE10" s="91" t="s">
        <v>172</v>
      </c>
      <c r="AF10" s="92">
        <v>30000</v>
      </c>
      <c r="AG10" s="147" t="s">
        <v>151</v>
      </c>
      <c r="AH10" s="148" t="s">
        <v>150</v>
      </c>
      <c r="AI10" s="147" t="s">
        <v>151</v>
      </c>
      <c r="AJ10" s="148" t="s">
        <v>150</v>
      </c>
      <c r="AK10" s="229"/>
    </row>
    <row r="11" spans="1:37" ht="18" customHeight="1" thickBot="1" x14ac:dyDescent="0.3">
      <c r="B11" s="112"/>
      <c r="C11" s="113"/>
      <c r="D11" s="113"/>
      <c r="E11" s="113"/>
      <c r="F11" s="113"/>
      <c r="G11" s="113"/>
      <c r="H11" s="113"/>
      <c r="I11" s="113"/>
      <c r="J11" s="113"/>
      <c r="K11" s="113"/>
      <c r="L11" s="113"/>
      <c r="M11" s="113"/>
      <c r="N11" s="113"/>
      <c r="O11" s="125"/>
      <c r="P11" s="113"/>
      <c r="Q11" s="113"/>
      <c r="R11" s="113"/>
      <c r="S11" s="113"/>
      <c r="T11" s="113"/>
      <c r="U11" s="113"/>
      <c r="V11" s="113"/>
      <c r="W11" s="113"/>
      <c r="X11" s="113"/>
      <c r="Y11" s="113"/>
      <c r="Z11" s="113"/>
      <c r="AA11" s="113"/>
      <c r="AB11" s="113"/>
      <c r="AC11" s="113"/>
      <c r="AD11" s="114"/>
      <c r="AE11" s="115"/>
      <c r="AF11" s="116"/>
      <c r="AG11" s="117"/>
      <c r="AH11" s="118"/>
      <c r="AI11" s="117"/>
      <c r="AJ11" s="118"/>
      <c r="AK11" s="119"/>
    </row>
    <row r="12" spans="1:37" ht="14" x14ac:dyDescent="0.3">
      <c r="B12" s="76">
        <v>1</v>
      </c>
      <c r="C12" s="77" t="s">
        <v>208</v>
      </c>
      <c r="D12" s="84">
        <v>1</v>
      </c>
      <c r="E12" s="78"/>
      <c r="F12" s="78"/>
      <c r="G12" s="78"/>
      <c r="H12" s="78"/>
      <c r="I12" s="78"/>
      <c r="J12" s="78"/>
      <c r="K12" s="78"/>
      <c r="L12" s="78"/>
      <c r="M12" s="78"/>
      <c r="N12" s="73"/>
      <c r="O12" s="178"/>
      <c r="P12" s="86"/>
      <c r="Q12" s="73"/>
      <c r="R12" s="74"/>
      <c r="S12" s="78"/>
      <c r="T12" s="180" t="s">
        <v>224</v>
      </c>
      <c r="U12" s="78"/>
      <c r="V12" s="181" t="s">
        <v>224</v>
      </c>
      <c r="W12" s="78"/>
      <c r="X12" s="181" t="s">
        <v>224</v>
      </c>
      <c r="Y12" s="131"/>
      <c r="Z12" s="181" t="s">
        <v>224</v>
      </c>
      <c r="AA12" s="73"/>
      <c r="AB12" s="131"/>
      <c r="AC12" s="181" t="s">
        <v>224</v>
      </c>
      <c r="AD12" s="182" t="s">
        <v>224</v>
      </c>
      <c r="AE12" s="102"/>
      <c r="AF12" s="93"/>
      <c r="AG12" s="131"/>
      <c r="AH12" s="181" t="s">
        <v>224</v>
      </c>
      <c r="AI12" s="131"/>
      <c r="AJ12" s="181" t="s">
        <v>224</v>
      </c>
      <c r="AK12" s="137" t="s">
        <v>217</v>
      </c>
    </row>
    <row r="13" spans="1:37" ht="14" x14ac:dyDescent="0.3">
      <c r="A13" s="107"/>
      <c r="B13" s="71">
        <v>1.1000000000000001</v>
      </c>
      <c r="C13" s="161" t="s">
        <v>209</v>
      </c>
      <c r="D13" s="132">
        <v>0.4</v>
      </c>
      <c r="E13" s="129"/>
      <c r="F13" s="129"/>
      <c r="G13" s="129"/>
      <c r="H13" s="129"/>
      <c r="I13" s="129"/>
      <c r="J13" s="129"/>
      <c r="K13" s="129"/>
      <c r="L13" s="129"/>
      <c r="M13" s="129"/>
      <c r="N13" s="128"/>
      <c r="O13" s="169"/>
      <c r="P13" s="162"/>
      <c r="Q13" s="162"/>
      <c r="R13" s="163"/>
      <c r="S13" s="164"/>
      <c r="T13" s="160"/>
      <c r="U13" s="164"/>
      <c r="V13" s="160"/>
      <c r="W13" s="164"/>
      <c r="X13" s="160"/>
      <c r="Y13" s="165"/>
      <c r="Z13" s="160"/>
      <c r="AA13" s="162"/>
      <c r="AB13" s="162"/>
      <c r="AC13" s="160"/>
      <c r="AD13" s="166"/>
      <c r="AE13" s="101"/>
      <c r="AF13" s="94"/>
      <c r="AG13" s="167"/>
      <c r="AH13" s="160"/>
      <c r="AI13" s="167"/>
      <c r="AJ13" s="160"/>
      <c r="AK13" s="138" t="s">
        <v>194</v>
      </c>
    </row>
    <row r="14" spans="1:37" ht="14" x14ac:dyDescent="0.3">
      <c r="A14" s="107"/>
      <c r="B14" s="71">
        <v>1.2000000000000002</v>
      </c>
      <c r="C14" s="132" t="s">
        <v>210</v>
      </c>
      <c r="D14" s="132">
        <v>0.6</v>
      </c>
      <c r="E14" s="129"/>
      <c r="F14" s="129"/>
      <c r="G14" s="129"/>
      <c r="H14" s="129"/>
      <c r="I14" s="129"/>
      <c r="J14" s="129"/>
      <c r="K14" s="129"/>
      <c r="L14" s="129"/>
      <c r="M14" s="129"/>
      <c r="N14" s="126"/>
      <c r="O14" s="170"/>
      <c r="P14" s="162"/>
      <c r="Q14" s="162"/>
      <c r="R14" s="163"/>
      <c r="S14" s="164"/>
      <c r="T14" s="160"/>
      <c r="U14" s="164"/>
      <c r="V14" s="160"/>
      <c r="W14" s="164"/>
      <c r="X14" s="160"/>
      <c r="Y14" s="165"/>
      <c r="Z14" s="160"/>
      <c r="AA14" s="162"/>
      <c r="AB14" s="162"/>
      <c r="AC14" s="160"/>
      <c r="AD14" s="166"/>
      <c r="AE14" s="101"/>
      <c r="AF14" s="94"/>
      <c r="AG14" s="167"/>
      <c r="AH14" s="160"/>
      <c r="AI14" s="167"/>
      <c r="AJ14" s="160"/>
      <c r="AK14" s="139" t="s">
        <v>194</v>
      </c>
    </row>
    <row r="15" spans="1:37" ht="14" x14ac:dyDescent="0.3">
      <c r="A15" s="107"/>
      <c r="B15" s="71" t="s">
        <v>194</v>
      </c>
      <c r="C15" s="132"/>
      <c r="D15" s="132"/>
      <c r="E15" s="129"/>
      <c r="F15" s="129"/>
      <c r="G15" s="129"/>
      <c r="H15" s="129"/>
      <c r="I15" s="129"/>
      <c r="J15" s="129"/>
      <c r="K15" s="129"/>
      <c r="L15" s="129"/>
      <c r="M15" s="129"/>
      <c r="N15" s="126"/>
      <c r="O15" s="170"/>
      <c r="P15" s="162"/>
      <c r="Q15" s="162"/>
      <c r="R15" s="163"/>
      <c r="S15" s="164"/>
      <c r="T15" s="160"/>
      <c r="U15" s="164"/>
      <c r="V15" s="160"/>
      <c r="W15" s="164"/>
      <c r="X15" s="160"/>
      <c r="Y15" s="165"/>
      <c r="Z15" s="160"/>
      <c r="AA15" s="162"/>
      <c r="AB15" s="162"/>
      <c r="AC15" s="160"/>
      <c r="AD15" s="166"/>
      <c r="AE15" s="101"/>
      <c r="AF15" s="94"/>
      <c r="AG15" s="167"/>
      <c r="AH15" s="160"/>
      <c r="AI15" s="167"/>
      <c r="AJ15" s="160"/>
      <c r="AK15" s="139" t="s">
        <v>194</v>
      </c>
    </row>
    <row r="16" spans="1:37" ht="18" customHeight="1" x14ac:dyDescent="0.3">
      <c r="A16" s="107"/>
      <c r="B16" s="71" t="s">
        <v>194</v>
      </c>
      <c r="C16" s="132"/>
      <c r="D16" s="132"/>
      <c r="E16" s="129">
        <v>0</v>
      </c>
      <c r="F16" s="129">
        <v>0</v>
      </c>
      <c r="G16" s="129">
        <v>0</v>
      </c>
      <c r="H16" s="129">
        <v>0</v>
      </c>
      <c r="I16" s="129">
        <v>0</v>
      </c>
      <c r="J16" s="129">
        <v>0</v>
      </c>
      <c r="K16" s="129">
        <v>0</v>
      </c>
      <c r="L16" s="129">
        <v>0</v>
      </c>
      <c r="M16" s="129">
        <v>0</v>
      </c>
      <c r="N16" s="126"/>
      <c r="O16" s="170" t="s">
        <v>194</v>
      </c>
      <c r="P16" s="162"/>
      <c r="Q16" s="162" t="s">
        <v>194</v>
      </c>
      <c r="R16" s="163" t="s">
        <v>194</v>
      </c>
      <c r="S16" s="164"/>
      <c r="T16" s="160" t="s">
        <v>194</v>
      </c>
      <c r="U16" s="164"/>
      <c r="V16" s="160" t="s">
        <v>194</v>
      </c>
      <c r="W16" s="164"/>
      <c r="X16" s="160" t="s">
        <v>194</v>
      </c>
      <c r="Y16" s="165"/>
      <c r="Z16" s="160" t="s">
        <v>194</v>
      </c>
      <c r="AA16" s="162">
        <v>0</v>
      </c>
      <c r="AB16" s="162"/>
      <c r="AC16" s="160" t="s">
        <v>194</v>
      </c>
      <c r="AD16" s="166" t="s">
        <v>194</v>
      </c>
      <c r="AE16" s="101">
        <v>0</v>
      </c>
      <c r="AF16" s="94" t="s">
        <v>223</v>
      </c>
      <c r="AG16" s="167"/>
      <c r="AH16" s="160" t="s">
        <v>194</v>
      </c>
      <c r="AI16" s="167"/>
      <c r="AJ16" s="160" t="s">
        <v>194</v>
      </c>
      <c r="AK16" s="139" t="s">
        <v>194</v>
      </c>
    </row>
    <row r="17" spans="2:37" ht="14" x14ac:dyDescent="0.3">
      <c r="B17" s="71" t="s">
        <v>194</v>
      </c>
      <c r="C17" s="132"/>
      <c r="D17" s="132"/>
      <c r="E17" s="129">
        <v>0</v>
      </c>
      <c r="F17" s="129">
        <v>0</v>
      </c>
      <c r="G17" s="129">
        <v>0</v>
      </c>
      <c r="H17" s="129">
        <v>0</v>
      </c>
      <c r="I17" s="129">
        <v>0</v>
      </c>
      <c r="J17" s="129">
        <v>0</v>
      </c>
      <c r="K17" s="129">
        <v>0</v>
      </c>
      <c r="L17" s="129">
        <v>0</v>
      </c>
      <c r="M17" s="129">
        <v>0</v>
      </c>
      <c r="N17" s="126"/>
      <c r="O17" s="170" t="s">
        <v>194</v>
      </c>
      <c r="P17" s="162"/>
      <c r="Q17" s="162" t="s">
        <v>194</v>
      </c>
      <c r="R17" s="163" t="s">
        <v>194</v>
      </c>
      <c r="S17" s="164"/>
      <c r="T17" s="160" t="s">
        <v>194</v>
      </c>
      <c r="U17" s="164"/>
      <c r="V17" s="160" t="s">
        <v>194</v>
      </c>
      <c r="W17" s="164"/>
      <c r="X17" s="160" t="s">
        <v>194</v>
      </c>
      <c r="Y17" s="165"/>
      <c r="Z17" s="160" t="s">
        <v>194</v>
      </c>
      <c r="AA17" s="162">
        <v>0</v>
      </c>
      <c r="AB17" s="162"/>
      <c r="AC17" s="160" t="s">
        <v>194</v>
      </c>
      <c r="AD17" s="166" t="s">
        <v>194</v>
      </c>
      <c r="AE17" s="101">
        <v>0</v>
      </c>
      <c r="AF17" s="94" t="s">
        <v>223</v>
      </c>
      <c r="AG17" s="167"/>
      <c r="AH17" s="160" t="s">
        <v>194</v>
      </c>
      <c r="AI17" s="167"/>
      <c r="AJ17" s="160" t="s">
        <v>194</v>
      </c>
      <c r="AK17" s="140" t="s">
        <v>194</v>
      </c>
    </row>
    <row r="18" spans="2:37" ht="18" customHeight="1" x14ac:dyDescent="0.3">
      <c r="B18" s="71" t="s">
        <v>194</v>
      </c>
      <c r="C18" s="132"/>
      <c r="D18" s="132"/>
      <c r="E18" s="129">
        <v>0</v>
      </c>
      <c r="F18" s="129">
        <v>0</v>
      </c>
      <c r="G18" s="129">
        <v>0</v>
      </c>
      <c r="H18" s="129">
        <v>0</v>
      </c>
      <c r="I18" s="129">
        <v>0</v>
      </c>
      <c r="J18" s="129">
        <v>0</v>
      </c>
      <c r="K18" s="129">
        <v>0</v>
      </c>
      <c r="L18" s="129">
        <v>0</v>
      </c>
      <c r="M18" s="129">
        <v>0</v>
      </c>
      <c r="N18" s="126"/>
      <c r="O18" s="170" t="s">
        <v>194</v>
      </c>
      <c r="P18" s="162"/>
      <c r="Q18" s="162" t="s">
        <v>194</v>
      </c>
      <c r="R18" s="163" t="s">
        <v>194</v>
      </c>
      <c r="S18" s="164"/>
      <c r="T18" s="160" t="s">
        <v>194</v>
      </c>
      <c r="U18" s="164"/>
      <c r="V18" s="160" t="s">
        <v>194</v>
      </c>
      <c r="W18" s="164"/>
      <c r="X18" s="160" t="s">
        <v>194</v>
      </c>
      <c r="Y18" s="165"/>
      <c r="Z18" s="160" t="s">
        <v>194</v>
      </c>
      <c r="AA18" s="162">
        <v>0</v>
      </c>
      <c r="AB18" s="162"/>
      <c r="AC18" s="160" t="s">
        <v>194</v>
      </c>
      <c r="AD18" s="166" t="s">
        <v>194</v>
      </c>
      <c r="AE18" s="101">
        <v>0</v>
      </c>
      <c r="AF18" s="94" t="s">
        <v>223</v>
      </c>
      <c r="AG18" s="167"/>
      <c r="AH18" s="160" t="s">
        <v>194</v>
      </c>
      <c r="AI18" s="167"/>
      <c r="AJ18" s="160" t="s">
        <v>194</v>
      </c>
      <c r="AK18" s="139" t="s">
        <v>194</v>
      </c>
    </row>
    <row r="19" spans="2:37" ht="18" customHeight="1" x14ac:dyDescent="0.3">
      <c r="B19" s="71" t="s">
        <v>194</v>
      </c>
      <c r="C19" s="132"/>
      <c r="D19" s="132"/>
      <c r="E19" s="129">
        <v>0</v>
      </c>
      <c r="F19" s="129">
        <v>0</v>
      </c>
      <c r="G19" s="129">
        <v>0</v>
      </c>
      <c r="H19" s="129">
        <v>0</v>
      </c>
      <c r="I19" s="129">
        <v>0</v>
      </c>
      <c r="J19" s="129">
        <v>0</v>
      </c>
      <c r="K19" s="129">
        <v>0</v>
      </c>
      <c r="L19" s="129">
        <v>0</v>
      </c>
      <c r="M19" s="129">
        <v>0</v>
      </c>
      <c r="N19" s="126"/>
      <c r="O19" s="170" t="s">
        <v>194</v>
      </c>
      <c r="P19" s="162"/>
      <c r="Q19" s="162" t="s">
        <v>194</v>
      </c>
      <c r="R19" s="163" t="s">
        <v>194</v>
      </c>
      <c r="S19" s="164"/>
      <c r="T19" s="160" t="s">
        <v>194</v>
      </c>
      <c r="U19" s="164"/>
      <c r="V19" s="160" t="s">
        <v>194</v>
      </c>
      <c r="W19" s="164"/>
      <c r="X19" s="160" t="s">
        <v>194</v>
      </c>
      <c r="Y19" s="165"/>
      <c r="Z19" s="160" t="s">
        <v>194</v>
      </c>
      <c r="AA19" s="162">
        <v>0</v>
      </c>
      <c r="AB19" s="162"/>
      <c r="AC19" s="160" t="s">
        <v>194</v>
      </c>
      <c r="AD19" s="166" t="s">
        <v>194</v>
      </c>
      <c r="AE19" s="101">
        <v>0</v>
      </c>
      <c r="AF19" s="94" t="s">
        <v>223</v>
      </c>
      <c r="AG19" s="167"/>
      <c r="AH19" s="160" t="s">
        <v>194</v>
      </c>
      <c r="AI19" s="167"/>
      <c r="AJ19" s="160" t="s">
        <v>194</v>
      </c>
      <c r="AK19" s="139" t="s">
        <v>194</v>
      </c>
    </row>
    <row r="20" spans="2:37" ht="18" customHeight="1" x14ac:dyDescent="0.3">
      <c r="B20" s="71" t="s">
        <v>194</v>
      </c>
      <c r="C20" s="132"/>
      <c r="D20" s="132"/>
      <c r="E20" s="129">
        <v>0</v>
      </c>
      <c r="F20" s="129">
        <v>0</v>
      </c>
      <c r="G20" s="129">
        <v>0</v>
      </c>
      <c r="H20" s="129">
        <v>0</v>
      </c>
      <c r="I20" s="129">
        <v>0</v>
      </c>
      <c r="J20" s="129">
        <v>0</v>
      </c>
      <c r="K20" s="129">
        <v>0</v>
      </c>
      <c r="L20" s="129">
        <v>0</v>
      </c>
      <c r="M20" s="129">
        <v>0</v>
      </c>
      <c r="N20" s="126"/>
      <c r="O20" s="170" t="s">
        <v>194</v>
      </c>
      <c r="P20" s="162"/>
      <c r="Q20" s="162" t="s">
        <v>194</v>
      </c>
      <c r="R20" s="163" t="s">
        <v>194</v>
      </c>
      <c r="S20" s="164"/>
      <c r="T20" s="160" t="s">
        <v>194</v>
      </c>
      <c r="U20" s="164"/>
      <c r="V20" s="160" t="s">
        <v>194</v>
      </c>
      <c r="W20" s="164"/>
      <c r="X20" s="160" t="s">
        <v>194</v>
      </c>
      <c r="Y20" s="165"/>
      <c r="Z20" s="160" t="s">
        <v>194</v>
      </c>
      <c r="AA20" s="162">
        <v>0</v>
      </c>
      <c r="AB20" s="162"/>
      <c r="AC20" s="160" t="s">
        <v>194</v>
      </c>
      <c r="AD20" s="166" t="s">
        <v>194</v>
      </c>
      <c r="AE20" s="101">
        <v>0</v>
      </c>
      <c r="AF20" s="94" t="s">
        <v>223</v>
      </c>
      <c r="AG20" s="167"/>
      <c r="AH20" s="160" t="s">
        <v>194</v>
      </c>
      <c r="AI20" s="167"/>
      <c r="AJ20" s="160" t="s">
        <v>194</v>
      </c>
      <c r="AK20" s="140" t="s">
        <v>194</v>
      </c>
    </row>
    <row r="21" spans="2:37" ht="18" customHeight="1" x14ac:dyDescent="0.3">
      <c r="B21" s="71" t="s">
        <v>194</v>
      </c>
      <c r="C21" s="132"/>
      <c r="D21" s="132"/>
      <c r="E21" s="129">
        <v>0</v>
      </c>
      <c r="F21" s="129">
        <v>0</v>
      </c>
      <c r="G21" s="129">
        <v>0</v>
      </c>
      <c r="H21" s="129">
        <v>0</v>
      </c>
      <c r="I21" s="129">
        <v>0</v>
      </c>
      <c r="J21" s="129">
        <v>0</v>
      </c>
      <c r="K21" s="129">
        <v>0</v>
      </c>
      <c r="L21" s="129">
        <v>0</v>
      </c>
      <c r="M21" s="129">
        <v>0</v>
      </c>
      <c r="N21" s="126"/>
      <c r="O21" s="170" t="s">
        <v>194</v>
      </c>
      <c r="P21" s="162"/>
      <c r="Q21" s="162" t="s">
        <v>194</v>
      </c>
      <c r="R21" s="163" t="s">
        <v>194</v>
      </c>
      <c r="S21" s="164"/>
      <c r="T21" s="160" t="s">
        <v>194</v>
      </c>
      <c r="U21" s="164"/>
      <c r="V21" s="160" t="s">
        <v>194</v>
      </c>
      <c r="W21" s="164"/>
      <c r="X21" s="160" t="s">
        <v>194</v>
      </c>
      <c r="Y21" s="165"/>
      <c r="Z21" s="160" t="s">
        <v>194</v>
      </c>
      <c r="AA21" s="162">
        <v>0</v>
      </c>
      <c r="AB21" s="162"/>
      <c r="AC21" s="160" t="s">
        <v>194</v>
      </c>
      <c r="AD21" s="166" t="s">
        <v>194</v>
      </c>
      <c r="AE21" s="101">
        <v>0</v>
      </c>
      <c r="AF21" s="94" t="s">
        <v>223</v>
      </c>
      <c r="AG21" s="167"/>
      <c r="AH21" s="160" t="s">
        <v>194</v>
      </c>
      <c r="AI21" s="167"/>
      <c r="AJ21" s="160" t="s">
        <v>194</v>
      </c>
      <c r="AK21" s="140" t="s">
        <v>194</v>
      </c>
    </row>
    <row r="22" spans="2:37" ht="18" customHeight="1" thickBot="1" x14ac:dyDescent="0.35">
      <c r="B22" s="83" t="s">
        <v>194</v>
      </c>
      <c r="C22" s="85"/>
      <c r="D22" s="85"/>
      <c r="E22" s="72">
        <v>0</v>
      </c>
      <c r="F22" s="72">
        <v>0</v>
      </c>
      <c r="G22" s="72">
        <v>0</v>
      </c>
      <c r="H22" s="72">
        <v>0</v>
      </c>
      <c r="I22" s="72">
        <v>0</v>
      </c>
      <c r="J22" s="72">
        <v>0</v>
      </c>
      <c r="K22" s="72">
        <v>0</v>
      </c>
      <c r="L22" s="72">
        <v>0</v>
      </c>
      <c r="M22" s="72">
        <v>0</v>
      </c>
      <c r="N22" s="127"/>
      <c r="O22" s="171" t="s">
        <v>194</v>
      </c>
      <c r="P22" s="80"/>
      <c r="Q22" s="80" t="s">
        <v>194</v>
      </c>
      <c r="R22" s="75" t="s">
        <v>194</v>
      </c>
      <c r="S22" s="82"/>
      <c r="T22" s="168" t="s">
        <v>194</v>
      </c>
      <c r="U22" s="82"/>
      <c r="V22" s="81" t="s">
        <v>194</v>
      </c>
      <c r="W22" s="82"/>
      <c r="X22" s="81" t="s">
        <v>194</v>
      </c>
      <c r="Y22" s="100"/>
      <c r="Z22" s="81" t="s">
        <v>194</v>
      </c>
      <c r="AA22" s="80">
        <v>0</v>
      </c>
      <c r="AB22" s="80"/>
      <c r="AC22" s="81" t="s">
        <v>194</v>
      </c>
      <c r="AD22" s="136" t="s">
        <v>194</v>
      </c>
      <c r="AE22" s="103">
        <v>0</v>
      </c>
      <c r="AF22" s="95" t="s">
        <v>223</v>
      </c>
      <c r="AG22" s="104"/>
      <c r="AH22" s="81" t="s">
        <v>194</v>
      </c>
      <c r="AI22" s="104"/>
      <c r="AJ22" s="81" t="s">
        <v>194</v>
      </c>
      <c r="AK22" s="141" t="s">
        <v>194</v>
      </c>
    </row>
    <row r="23" spans="2:37" ht="18" customHeight="1" x14ac:dyDescent="0.3">
      <c r="B23" s="76">
        <v>2</v>
      </c>
      <c r="C23" s="77" t="s">
        <v>211</v>
      </c>
      <c r="D23" s="84">
        <v>1</v>
      </c>
      <c r="E23" s="78">
        <v>13967410000</v>
      </c>
      <c r="F23" s="78">
        <v>16481818000</v>
      </c>
      <c r="G23" s="78">
        <v>1942913000</v>
      </c>
      <c r="H23" s="78">
        <v>4699175000</v>
      </c>
      <c r="I23" s="78">
        <v>12024497000</v>
      </c>
      <c r="J23" s="78">
        <v>11782643000</v>
      </c>
      <c r="K23" s="78">
        <v>11782643000</v>
      </c>
      <c r="L23" s="78">
        <v>1452599000</v>
      </c>
      <c r="M23" s="78">
        <v>53594000</v>
      </c>
      <c r="N23" s="73">
        <v>1</v>
      </c>
      <c r="O23" s="178">
        <v>3</v>
      </c>
      <c r="P23" s="86" t="s">
        <v>173</v>
      </c>
      <c r="Q23" s="73">
        <v>0</v>
      </c>
      <c r="R23" s="74">
        <v>244693750</v>
      </c>
      <c r="S23" s="78">
        <v>12024497000</v>
      </c>
      <c r="T23" s="159" t="s">
        <v>217</v>
      </c>
      <c r="U23" s="78">
        <v>11782643000</v>
      </c>
      <c r="V23" s="79" t="s">
        <v>217</v>
      </c>
      <c r="W23" s="78">
        <v>7.1889014073198334</v>
      </c>
      <c r="X23" s="79" t="s">
        <v>217</v>
      </c>
      <c r="Y23" s="131">
        <v>0.28511266172214739</v>
      </c>
      <c r="Z23" s="79" t="s">
        <v>217</v>
      </c>
      <c r="AA23" s="73">
        <v>0</v>
      </c>
      <c r="AB23" s="131">
        <v>27.103761615106169</v>
      </c>
      <c r="AC23" s="79" t="s">
        <v>217</v>
      </c>
      <c r="AD23" s="135" t="s">
        <v>217</v>
      </c>
      <c r="AE23" s="102"/>
      <c r="AF23" s="93"/>
      <c r="AG23" s="131">
        <v>0.12328295103229386</v>
      </c>
      <c r="AH23" s="79" t="s">
        <v>217</v>
      </c>
      <c r="AI23" s="131">
        <v>8.813342071851539E-2</v>
      </c>
      <c r="AJ23" s="79" t="s">
        <v>217</v>
      </c>
      <c r="AK23" s="137" t="s">
        <v>217</v>
      </c>
    </row>
    <row r="24" spans="2:37" ht="18" customHeight="1" x14ac:dyDescent="0.3">
      <c r="B24" s="71">
        <v>2.1</v>
      </c>
      <c r="C24" s="161" t="s">
        <v>211</v>
      </c>
      <c r="D24" s="132">
        <v>1</v>
      </c>
      <c r="E24" s="129">
        <v>13967410000</v>
      </c>
      <c r="F24" s="129">
        <v>16481818000</v>
      </c>
      <c r="G24" s="129">
        <v>1942913000</v>
      </c>
      <c r="H24" s="129">
        <v>4699175000</v>
      </c>
      <c r="I24" s="129">
        <v>12024497000</v>
      </c>
      <c r="J24" s="129">
        <v>11782643000</v>
      </c>
      <c r="K24" s="129">
        <v>11782643000</v>
      </c>
      <c r="L24" s="129">
        <v>1452599000</v>
      </c>
      <c r="M24" s="129">
        <v>53594000</v>
      </c>
      <c r="N24" s="128"/>
      <c r="O24" s="169" t="s">
        <v>194</v>
      </c>
      <c r="P24" s="162" t="s">
        <v>173</v>
      </c>
      <c r="Q24" s="162" t="s">
        <v>194</v>
      </c>
      <c r="R24" s="163" t="s">
        <v>194</v>
      </c>
      <c r="S24" s="164"/>
      <c r="T24" s="160" t="s">
        <v>194</v>
      </c>
      <c r="U24" s="164"/>
      <c r="V24" s="160" t="s">
        <v>194</v>
      </c>
      <c r="W24" s="164"/>
      <c r="X24" s="160" t="s">
        <v>194</v>
      </c>
      <c r="Y24" s="165"/>
      <c r="Z24" s="160" t="s">
        <v>194</v>
      </c>
      <c r="AA24" s="162" t="s">
        <v>194</v>
      </c>
      <c r="AB24" s="162"/>
      <c r="AC24" s="160" t="s">
        <v>194</v>
      </c>
      <c r="AD24" s="166" t="s">
        <v>194</v>
      </c>
      <c r="AE24" s="101">
        <v>29083.850361743425</v>
      </c>
      <c r="AF24" s="94" t="s">
        <v>223</v>
      </c>
      <c r="AG24" s="167"/>
      <c r="AH24" s="160" t="s">
        <v>194</v>
      </c>
      <c r="AI24" s="167"/>
      <c r="AJ24" s="160" t="s">
        <v>194</v>
      </c>
      <c r="AK24" s="138" t="s">
        <v>194</v>
      </c>
    </row>
    <row r="25" spans="2:37" ht="18" customHeight="1" x14ac:dyDescent="0.3">
      <c r="B25" s="71" t="s">
        <v>194</v>
      </c>
      <c r="C25" s="132"/>
      <c r="D25" s="132"/>
      <c r="E25" s="129">
        <v>0</v>
      </c>
      <c r="F25" s="129">
        <v>0</v>
      </c>
      <c r="G25" s="129">
        <v>0</v>
      </c>
      <c r="H25" s="129">
        <v>0</v>
      </c>
      <c r="I25" s="129">
        <v>0</v>
      </c>
      <c r="J25" s="129">
        <v>0</v>
      </c>
      <c r="K25" s="129">
        <v>0</v>
      </c>
      <c r="L25" s="129">
        <v>0</v>
      </c>
      <c r="M25" s="129">
        <v>0</v>
      </c>
      <c r="N25" s="126"/>
      <c r="O25" s="170" t="s">
        <v>194</v>
      </c>
      <c r="P25" s="162" t="s">
        <v>173</v>
      </c>
      <c r="Q25" s="162" t="s">
        <v>194</v>
      </c>
      <c r="R25" s="163" t="s">
        <v>194</v>
      </c>
      <c r="S25" s="164"/>
      <c r="T25" s="160" t="s">
        <v>194</v>
      </c>
      <c r="U25" s="164"/>
      <c r="V25" s="160" t="s">
        <v>194</v>
      </c>
      <c r="W25" s="164"/>
      <c r="X25" s="160" t="s">
        <v>194</v>
      </c>
      <c r="Y25" s="165"/>
      <c r="Z25" s="160" t="s">
        <v>194</v>
      </c>
      <c r="AA25" s="162" t="s">
        <v>194</v>
      </c>
      <c r="AB25" s="162"/>
      <c r="AC25" s="160" t="s">
        <v>194</v>
      </c>
      <c r="AD25" s="166" t="s">
        <v>194</v>
      </c>
      <c r="AE25" s="101">
        <v>0</v>
      </c>
      <c r="AF25" s="94" t="s">
        <v>223</v>
      </c>
      <c r="AG25" s="167"/>
      <c r="AH25" s="160" t="s">
        <v>194</v>
      </c>
      <c r="AI25" s="167"/>
      <c r="AJ25" s="160" t="s">
        <v>194</v>
      </c>
      <c r="AK25" s="139" t="s">
        <v>194</v>
      </c>
    </row>
    <row r="26" spans="2:37" ht="18" customHeight="1" x14ac:dyDescent="0.3">
      <c r="B26" s="71" t="s">
        <v>194</v>
      </c>
      <c r="C26" s="132"/>
      <c r="D26" s="132"/>
      <c r="E26" s="129">
        <v>0</v>
      </c>
      <c r="F26" s="129">
        <v>0</v>
      </c>
      <c r="G26" s="129">
        <v>0</v>
      </c>
      <c r="H26" s="129">
        <v>0</v>
      </c>
      <c r="I26" s="129">
        <v>0</v>
      </c>
      <c r="J26" s="129">
        <v>0</v>
      </c>
      <c r="K26" s="129">
        <v>0</v>
      </c>
      <c r="L26" s="129">
        <v>0</v>
      </c>
      <c r="M26" s="129">
        <v>0</v>
      </c>
      <c r="N26" s="126"/>
      <c r="O26" s="170" t="s">
        <v>194</v>
      </c>
      <c r="P26" s="162"/>
      <c r="Q26" s="162" t="s">
        <v>194</v>
      </c>
      <c r="R26" s="163" t="s">
        <v>194</v>
      </c>
      <c r="S26" s="164"/>
      <c r="T26" s="160" t="s">
        <v>194</v>
      </c>
      <c r="U26" s="164"/>
      <c r="V26" s="160" t="s">
        <v>194</v>
      </c>
      <c r="W26" s="164"/>
      <c r="X26" s="160" t="s">
        <v>194</v>
      </c>
      <c r="Y26" s="165"/>
      <c r="Z26" s="160" t="s">
        <v>194</v>
      </c>
      <c r="AA26" s="162">
        <v>0</v>
      </c>
      <c r="AB26" s="162"/>
      <c r="AC26" s="160" t="s">
        <v>194</v>
      </c>
      <c r="AD26" s="166" t="s">
        <v>194</v>
      </c>
      <c r="AE26" s="101">
        <v>0</v>
      </c>
      <c r="AF26" s="94" t="s">
        <v>223</v>
      </c>
      <c r="AG26" s="167"/>
      <c r="AH26" s="160" t="s">
        <v>194</v>
      </c>
      <c r="AI26" s="167"/>
      <c r="AJ26" s="160" t="s">
        <v>194</v>
      </c>
      <c r="AK26" s="139" t="s">
        <v>194</v>
      </c>
    </row>
    <row r="27" spans="2:37" ht="18" customHeight="1" x14ac:dyDescent="0.3">
      <c r="B27" s="71" t="s">
        <v>194</v>
      </c>
      <c r="C27" s="132"/>
      <c r="D27" s="132"/>
      <c r="E27" s="129">
        <v>0</v>
      </c>
      <c r="F27" s="129">
        <v>0</v>
      </c>
      <c r="G27" s="129">
        <v>0</v>
      </c>
      <c r="H27" s="129">
        <v>0</v>
      </c>
      <c r="I27" s="129">
        <v>0</v>
      </c>
      <c r="J27" s="129">
        <v>0</v>
      </c>
      <c r="K27" s="129">
        <v>0</v>
      </c>
      <c r="L27" s="129">
        <v>0</v>
      </c>
      <c r="M27" s="129">
        <v>0</v>
      </c>
      <c r="N27" s="126"/>
      <c r="O27" s="170" t="s">
        <v>194</v>
      </c>
      <c r="P27" s="162"/>
      <c r="Q27" s="162" t="s">
        <v>194</v>
      </c>
      <c r="R27" s="163" t="s">
        <v>194</v>
      </c>
      <c r="S27" s="164"/>
      <c r="T27" s="160" t="s">
        <v>194</v>
      </c>
      <c r="U27" s="164"/>
      <c r="V27" s="160" t="s">
        <v>194</v>
      </c>
      <c r="W27" s="164"/>
      <c r="X27" s="160" t="s">
        <v>194</v>
      </c>
      <c r="Y27" s="165"/>
      <c r="Z27" s="160" t="s">
        <v>194</v>
      </c>
      <c r="AA27" s="162">
        <v>0</v>
      </c>
      <c r="AB27" s="162"/>
      <c r="AC27" s="160" t="s">
        <v>194</v>
      </c>
      <c r="AD27" s="166" t="s">
        <v>194</v>
      </c>
      <c r="AE27" s="101">
        <v>0</v>
      </c>
      <c r="AF27" s="94" t="s">
        <v>223</v>
      </c>
      <c r="AG27" s="167"/>
      <c r="AH27" s="160" t="s">
        <v>194</v>
      </c>
      <c r="AI27" s="167"/>
      <c r="AJ27" s="160" t="s">
        <v>194</v>
      </c>
      <c r="AK27" s="139" t="s">
        <v>194</v>
      </c>
    </row>
    <row r="28" spans="2:37" ht="18" customHeight="1" x14ac:dyDescent="0.3">
      <c r="B28" s="71" t="s">
        <v>194</v>
      </c>
      <c r="C28" s="132"/>
      <c r="D28" s="132"/>
      <c r="E28" s="129">
        <v>0</v>
      </c>
      <c r="F28" s="129">
        <v>0</v>
      </c>
      <c r="G28" s="129">
        <v>0</v>
      </c>
      <c r="H28" s="129">
        <v>0</v>
      </c>
      <c r="I28" s="129">
        <v>0</v>
      </c>
      <c r="J28" s="129">
        <v>0</v>
      </c>
      <c r="K28" s="129">
        <v>0</v>
      </c>
      <c r="L28" s="129">
        <v>0</v>
      </c>
      <c r="M28" s="129">
        <v>0</v>
      </c>
      <c r="N28" s="126"/>
      <c r="O28" s="170" t="s">
        <v>194</v>
      </c>
      <c r="P28" s="162"/>
      <c r="Q28" s="162" t="s">
        <v>194</v>
      </c>
      <c r="R28" s="163" t="s">
        <v>194</v>
      </c>
      <c r="S28" s="164"/>
      <c r="T28" s="160" t="s">
        <v>194</v>
      </c>
      <c r="U28" s="164"/>
      <c r="V28" s="160" t="s">
        <v>194</v>
      </c>
      <c r="W28" s="164"/>
      <c r="X28" s="160" t="s">
        <v>194</v>
      </c>
      <c r="Y28" s="165"/>
      <c r="Z28" s="160" t="s">
        <v>194</v>
      </c>
      <c r="AA28" s="162">
        <v>0</v>
      </c>
      <c r="AB28" s="162"/>
      <c r="AC28" s="160" t="s">
        <v>194</v>
      </c>
      <c r="AD28" s="166" t="s">
        <v>194</v>
      </c>
      <c r="AE28" s="101">
        <v>0</v>
      </c>
      <c r="AF28" s="94" t="s">
        <v>223</v>
      </c>
      <c r="AG28" s="167"/>
      <c r="AH28" s="160" t="s">
        <v>194</v>
      </c>
      <c r="AI28" s="167"/>
      <c r="AJ28" s="160" t="s">
        <v>194</v>
      </c>
      <c r="AK28" s="140" t="s">
        <v>194</v>
      </c>
    </row>
    <row r="29" spans="2:37" ht="18" customHeight="1" x14ac:dyDescent="0.3">
      <c r="B29" s="71" t="s">
        <v>194</v>
      </c>
      <c r="C29" s="132"/>
      <c r="D29" s="132"/>
      <c r="E29" s="129">
        <v>0</v>
      </c>
      <c r="F29" s="129">
        <v>0</v>
      </c>
      <c r="G29" s="129">
        <v>0</v>
      </c>
      <c r="H29" s="129">
        <v>0</v>
      </c>
      <c r="I29" s="129">
        <v>0</v>
      </c>
      <c r="J29" s="129">
        <v>0</v>
      </c>
      <c r="K29" s="129">
        <v>0</v>
      </c>
      <c r="L29" s="129">
        <v>0</v>
      </c>
      <c r="M29" s="129">
        <v>0</v>
      </c>
      <c r="N29" s="126"/>
      <c r="O29" s="170" t="s">
        <v>194</v>
      </c>
      <c r="P29" s="162"/>
      <c r="Q29" s="162" t="s">
        <v>194</v>
      </c>
      <c r="R29" s="163" t="s">
        <v>194</v>
      </c>
      <c r="S29" s="164"/>
      <c r="T29" s="160" t="s">
        <v>194</v>
      </c>
      <c r="U29" s="164"/>
      <c r="V29" s="160" t="s">
        <v>194</v>
      </c>
      <c r="W29" s="164"/>
      <c r="X29" s="160" t="s">
        <v>194</v>
      </c>
      <c r="Y29" s="165"/>
      <c r="Z29" s="160" t="s">
        <v>194</v>
      </c>
      <c r="AA29" s="162">
        <v>0</v>
      </c>
      <c r="AB29" s="162"/>
      <c r="AC29" s="160" t="s">
        <v>194</v>
      </c>
      <c r="AD29" s="166" t="s">
        <v>194</v>
      </c>
      <c r="AE29" s="101">
        <v>0</v>
      </c>
      <c r="AF29" s="94" t="s">
        <v>223</v>
      </c>
      <c r="AG29" s="167"/>
      <c r="AH29" s="160" t="s">
        <v>194</v>
      </c>
      <c r="AI29" s="167"/>
      <c r="AJ29" s="160" t="s">
        <v>194</v>
      </c>
      <c r="AK29" s="139" t="s">
        <v>194</v>
      </c>
    </row>
    <row r="30" spans="2:37" ht="18" customHeight="1" x14ac:dyDescent="0.3">
      <c r="B30" s="71" t="s">
        <v>194</v>
      </c>
      <c r="C30" s="132"/>
      <c r="D30" s="132"/>
      <c r="E30" s="129">
        <v>0</v>
      </c>
      <c r="F30" s="129">
        <v>0</v>
      </c>
      <c r="G30" s="129">
        <v>0</v>
      </c>
      <c r="H30" s="129">
        <v>0</v>
      </c>
      <c r="I30" s="129">
        <v>0</v>
      </c>
      <c r="J30" s="129">
        <v>0</v>
      </c>
      <c r="K30" s="129">
        <v>0</v>
      </c>
      <c r="L30" s="129">
        <v>0</v>
      </c>
      <c r="M30" s="129">
        <v>0</v>
      </c>
      <c r="N30" s="126"/>
      <c r="O30" s="170" t="s">
        <v>194</v>
      </c>
      <c r="P30" s="162"/>
      <c r="Q30" s="162" t="s">
        <v>194</v>
      </c>
      <c r="R30" s="163" t="s">
        <v>194</v>
      </c>
      <c r="S30" s="164"/>
      <c r="T30" s="160" t="s">
        <v>194</v>
      </c>
      <c r="U30" s="164"/>
      <c r="V30" s="160" t="s">
        <v>194</v>
      </c>
      <c r="W30" s="164"/>
      <c r="X30" s="160" t="s">
        <v>194</v>
      </c>
      <c r="Y30" s="165"/>
      <c r="Z30" s="160" t="s">
        <v>194</v>
      </c>
      <c r="AA30" s="162">
        <v>0</v>
      </c>
      <c r="AB30" s="162"/>
      <c r="AC30" s="160" t="s">
        <v>194</v>
      </c>
      <c r="AD30" s="166" t="s">
        <v>194</v>
      </c>
      <c r="AE30" s="101">
        <v>0</v>
      </c>
      <c r="AF30" s="94" t="s">
        <v>223</v>
      </c>
      <c r="AG30" s="167"/>
      <c r="AH30" s="160" t="s">
        <v>194</v>
      </c>
      <c r="AI30" s="167"/>
      <c r="AJ30" s="160" t="s">
        <v>194</v>
      </c>
      <c r="AK30" s="139" t="s">
        <v>194</v>
      </c>
    </row>
    <row r="31" spans="2:37" ht="18" customHeight="1" x14ac:dyDescent="0.3">
      <c r="B31" s="71" t="s">
        <v>194</v>
      </c>
      <c r="C31" s="132"/>
      <c r="D31" s="132"/>
      <c r="E31" s="129">
        <v>0</v>
      </c>
      <c r="F31" s="129">
        <v>0</v>
      </c>
      <c r="G31" s="129">
        <v>0</v>
      </c>
      <c r="H31" s="129">
        <v>0</v>
      </c>
      <c r="I31" s="129">
        <v>0</v>
      </c>
      <c r="J31" s="129">
        <v>0</v>
      </c>
      <c r="K31" s="129">
        <v>0</v>
      </c>
      <c r="L31" s="129">
        <v>0</v>
      </c>
      <c r="M31" s="129">
        <v>0</v>
      </c>
      <c r="N31" s="126"/>
      <c r="O31" s="170" t="s">
        <v>194</v>
      </c>
      <c r="P31" s="162"/>
      <c r="Q31" s="162" t="s">
        <v>194</v>
      </c>
      <c r="R31" s="163" t="s">
        <v>194</v>
      </c>
      <c r="S31" s="164"/>
      <c r="T31" s="160" t="s">
        <v>194</v>
      </c>
      <c r="U31" s="164"/>
      <c r="V31" s="160" t="s">
        <v>194</v>
      </c>
      <c r="W31" s="164"/>
      <c r="X31" s="160" t="s">
        <v>194</v>
      </c>
      <c r="Y31" s="165"/>
      <c r="Z31" s="160" t="s">
        <v>194</v>
      </c>
      <c r="AA31" s="162">
        <v>0</v>
      </c>
      <c r="AB31" s="162"/>
      <c r="AC31" s="160" t="s">
        <v>194</v>
      </c>
      <c r="AD31" s="166" t="s">
        <v>194</v>
      </c>
      <c r="AE31" s="101">
        <v>0</v>
      </c>
      <c r="AF31" s="94" t="s">
        <v>223</v>
      </c>
      <c r="AG31" s="167"/>
      <c r="AH31" s="160" t="s">
        <v>194</v>
      </c>
      <c r="AI31" s="167"/>
      <c r="AJ31" s="160" t="s">
        <v>194</v>
      </c>
      <c r="AK31" s="140" t="s">
        <v>194</v>
      </c>
    </row>
    <row r="32" spans="2:37" ht="18" customHeight="1" x14ac:dyDescent="0.3">
      <c r="B32" s="71" t="s">
        <v>194</v>
      </c>
      <c r="C32" s="132"/>
      <c r="D32" s="132"/>
      <c r="E32" s="129">
        <v>0</v>
      </c>
      <c r="F32" s="129">
        <v>0</v>
      </c>
      <c r="G32" s="129">
        <v>0</v>
      </c>
      <c r="H32" s="129">
        <v>0</v>
      </c>
      <c r="I32" s="129">
        <v>0</v>
      </c>
      <c r="J32" s="129">
        <v>0</v>
      </c>
      <c r="K32" s="129">
        <v>0</v>
      </c>
      <c r="L32" s="129">
        <v>0</v>
      </c>
      <c r="M32" s="129">
        <v>0</v>
      </c>
      <c r="N32" s="126"/>
      <c r="O32" s="170" t="s">
        <v>194</v>
      </c>
      <c r="P32" s="162"/>
      <c r="Q32" s="162" t="s">
        <v>194</v>
      </c>
      <c r="R32" s="163" t="s">
        <v>194</v>
      </c>
      <c r="S32" s="164"/>
      <c r="T32" s="160" t="s">
        <v>194</v>
      </c>
      <c r="U32" s="164"/>
      <c r="V32" s="160" t="s">
        <v>194</v>
      </c>
      <c r="W32" s="164"/>
      <c r="X32" s="160" t="s">
        <v>194</v>
      </c>
      <c r="Y32" s="165"/>
      <c r="Z32" s="160" t="s">
        <v>194</v>
      </c>
      <c r="AA32" s="162">
        <v>0</v>
      </c>
      <c r="AB32" s="162"/>
      <c r="AC32" s="160" t="s">
        <v>194</v>
      </c>
      <c r="AD32" s="166" t="s">
        <v>194</v>
      </c>
      <c r="AE32" s="101">
        <v>0</v>
      </c>
      <c r="AF32" s="94" t="s">
        <v>223</v>
      </c>
      <c r="AG32" s="167"/>
      <c r="AH32" s="160" t="s">
        <v>194</v>
      </c>
      <c r="AI32" s="167"/>
      <c r="AJ32" s="160" t="s">
        <v>194</v>
      </c>
      <c r="AK32" s="140" t="s">
        <v>194</v>
      </c>
    </row>
    <row r="33" spans="2:37" ht="18" customHeight="1" thickBot="1" x14ac:dyDescent="0.35">
      <c r="B33" s="83" t="s">
        <v>194</v>
      </c>
      <c r="C33" s="85"/>
      <c r="D33" s="85"/>
      <c r="E33" s="72">
        <v>0</v>
      </c>
      <c r="F33" s="72">
        <v>0</v>
      </c>
      <c r="G33" s="72">
        <v>0</v>
      </c>
      <c r="H33" s="72">
        <v>0</v>
      </c>
      <c r="I33" s="72">
        <v>0</v>
      </c>
      <c r="J33" s="72">
        <v>0</v>
      </c>
      <c r="K33" s="72">
        <v>0</v>
      </c>
      <c r="L33" s="72">
        <v>0</v>
      </c>
      <c r="M33" s="72">
        <v>0</v>
      </c>
      <c r="N33" s="127"/>
      <c r="O33" s="171" t="s">
        <v>194</v>
      </c>
      <c r="P33" s="80"/>
      <c r="Q33" s="80" t="s">
        <v>194</v>
      </c>
      <c r="R33" s="75" t="s">
        <v>194</v>
      </c>
      <c r="S33" s="82"/>
      <c r="T33" s="168" t="s">
        <v>194</v>
      </c>
      <c r="U33" s="82"/>
      <c r="V33" s="81" t="s">
        <v>194</v>
      </c>
      <c r="W33" s="82"/>
      <c r="X33" s="81" t="s">
        <v>194</v>
      </c>
      <c r="Y33" s="100"/>
      <c r="Z33" s="81" t="s">
        <v>194</v>
      </c>
      <c r="AA33" s="80">
        <v>0</v>
      </c>
      <c r="AB33" s="80"/>
      <c r="AC33" s="81" t="s">
        <v>194</v>
      </c>
      <c r="AD33" s="136" t="s">
        <v>194</v>
      </c>
      <c r="AE33" s="103">
        <v>0</v>
      </c>
      <c r="AF33" s="95" t="s">
        <v>223</v>
      </c>
      <c r="AG33" s="104"/>
      <c r="AH33" s="81" t="s">
        <v>194</v>
      </c>
      <c r="AI33" s="104"/>
      <c r="AJ33" s="81" t="s">
        <v>194</v>
      </c>
      <c r="AK33" s="141" t="s">
        <v>194</v>
      </c>
    </row>
    <row r="34" spans="2:37" ht="18" customHeight="1" x14ac:dyDescent="0.3">
      <c r="B34" s="76">
        <v>3</v>
      </c>
      <c r="C34" s="77" t="s">
        <v>212</v>
      </c>
      <c r="D34" s="84">
        <v>1</v>
      </c>
      <c r="E34" s="78">
        <v>516492044.19999999</v>
      </c>
      <c r="F34" s="78">
        <v>693580508.80000007</v>
      </c>
      <c r="G34" s="78">
        <v>133240373.2</v>
      </c>
      <c r="H34" s="78">
        <v>134411135.19999999</v>
      </c>
      <c r="I34" s="78">
        <v>1499666211</v>
      </c>
      <c r="J34" s="78">
        <v>1916502278</v>
      </c>
      <c r="K34" s="78">
        <v>559169373.60000014</v>
      </c>
      <c r="L34" s="78">
        <v>59516653.200000003</v>
      </c>
      <c r="M34" s="78">
        <v>234630.00000000003</v>
      </c>
      <c r="N34" s="73">
        <v>1</v>
      </c>
      <c r="O34" s="178">
        <v>3</v>
      </c>
      <c r="P34" s="86" t="s">
        <v>173</v>
      </c>
      <c r="Q34" s="73">
        <v>0</v>
      </c>
      <c r="R34" s="74">
        <v>244693750</v>
      </c>
      <c r="S34" s="78">
        <v>1499666211</v>
      </c>
      <c r="T34" s="159" t="s">
        <v>217</v>
      </c>
      <c r="U34" s="78">
        <v>1916502278</v>
      </c>
      <c r="V34" s="79" t="s">
        <v>217</v>
      </c>
      <c r="W34" s="78">
        <v>3.8763929565456965</v>
      </c>
      <c r="X34" s="79" t="s">
        <v>217</v>
      </c>
      <c r="Y34" s="131">
        <v>0.19379312638492643</v>
      </c>
      <c r="Z34" s="79" t="s">
        <v>217</v>
      </c>
      <c r="AA34" s="73">
        <v>0</v>
      </c>
      <c r="AB34" s="131">
        <v>253.66173635085025</v>
      </c>
      <c r="AC34" s="79" t="s">
        <v>217</v>
      </c>
      <c r="AD34" s="135" t="s">
        <v>217</v>
      </c>
      <c r="AE34" s="102"/>
      <c r="AF34" s="93"/>
      <c r="AG34" s="131">
        <v>0.10643761266255443</v>
      </c>
      <c r="AH34" s="79" t="s">
        <v>217</v>
      </c>
      <c r="AI34" s="131">
        <v>8.5810734939730182E-2</v>
      </c>
      <c r="AJ34" s="79" t="s">
        <v>217</v>
      </c>
      <c r="AK34" s="137" t="s">
        <v>217</v>
      </c>
    </row>
    <row r="35" spans="2:37" ht="18" customHeight="1" x14ac:dyDescent="0.3">
      <c r="B35" s="71">
        <v>3.1</v>
      </c>
      <c r="C35" s="161" t="s">
        <v>213</v>
      </c>
      <c r="D35" s="132">
        <v>0.2</v>
      </c>
      <c r="E35" s="129">
        <v>1833660399</v>
      </c>
      <c r="F35" s="129">
        <v>2024974053</v>
      </c>
      <c r="G35" s="129">
        <v>555021066</v>
      </c>
      <c r="H35" s="129">
        <v>560874876</v>
      </c>
      <c r="I35" s="129">
        <v>1278639333</v>
      </c>
      <c r="J35" s="129">
        <v>1464099177</v>
      </c>
      <c r="K35" s="129">
        <v>1464099177</v>
      </c>
      <c r="L35" s="129">
        <v>282275561</v>
      </c>
      <c r="M35" s="129">
        <v>802827</v>
      </c>
      <c r="N35" s="128"/>
      <c r="O35" s="169" t="s">
        <v>194</v>
      </c>
      <c r="P35" s="162" t="s">
        <v>173</v>
      </c>
      <c r="Q35" s="162" t="s">
        <v>194</v>
      </c>
      <c r="R35" s="163" t="s">
        <v>194</v>
      </c>
      <c r="S35" s="164"/>
      <c r="T35" s="160" t="s">
        <v>194</v>
      </c>
      <c r="U35" s="164"/>
      <c r="V35" s="160" t="s">
        <v>194</v>
      </c>
      <c r="W35" s="164"/>
      <c r="X35" s="160" t="s">
        <v>194</v>
      </c>
      <c r="Y35" s="165"/>
      <c r="Z35" s="160" t="s">
        <v>194</v>
      </c>
      <c r="AA35" s="162" t="s">
        <v>194</v>
      </c>
      <c r="AB35" s="162"/>
      <c r="AC35" s="160" t="s">
        <v>194</v>
      </c>
      <c r="AD35" s="166" t="s">
        <v>194</v>
      </c>
      <c r="AE35" s="101">
        <v>3573.2734303864477</v>
      </c>
      <c r="AF35" s="94" t="s">
        <v>223</v>
      </c>
      <c r="AG35" s="167"/>
      <c r="AH35" s="160" t="s">
        <v>194</v>
      </c>
      <c r="AI35" s="167"/>
      <c r="AJ35" s="160" t="s">
        <v>194</v>
      </c>
      <c r="AK35" s="138" t="s">
        <v>194</v>
      </c>
    </row>
    <row r="36" spans="2:37" ht="18" customHeight="1" x14ac:dyDescent="0.3">
      <c r="B36" s="71">
        <v>3.2</v>
      </c>
      <c r="C36" s="132" t="s">
        <v>214</v>
      </c>
      <c r="D36" s="132">
        <v>0.6</v>
      </c>
      <c r="E36" s="129">
        <v>244906380</v>
      </c>
      <c r="F36" s="129">
        <v>476282603</v>
      </c>
      <c r="G36" s="129">
        <v>36610308</v>
      </c>
      <c r="H36" s="129">
        <v>36610308</v>
      </c>
      <c r="I36" s="129">
        <v>208296072</v>
      </c>
      <c r="J36" s="129">
        <v>439672295</v>
      </c>
      <c r="K36" s="129">
        <v>439672295</v>
      </c>
      <c r="L36" s="129">
        <v>2547074</v>
      </c>
      <c r="M36" s="129">
        <v>102000</v>
      </c>
      <c r="N36" s="126"/>
      <c r="O36" s="170" t="s">
        <v>194</v>
      </c>
      <c r="P36" s="162" t="s">
        <v>173</v>
      </c>
      <c r="Q36" s="162" t="s">
        <v>194</v>
      </c>
      <c r="R36" s="163" t="s">
        <v>194</v>
      </c>
      <c r="S36" s="164"/>
      <c r="T36" s="160" t="s">
        <v>194</v>
      </c>
      <c r="U36" s="164"/>
      <c r="V36" s="160" t="s">
        <v>194</v>
      </c>
      <c r="W36" s="164"/>
      <c r="X36" s="160" t="s">
        <v>194</v>
      </c>
      <c r="Y36" s="165"/>
      <c r="Z36" s="160" t="s">
        <v>194</v>
      </c>
      <c r="AA36" s="162" t="s">
        <v>194</v>
      </c>
      <c r="AB36" s="162"/>
      <c r="AC36" s="160" t="s">
        <v>194</v>
      </c>
      <c r="AD36" s="166" t="s">
        <v>194</v>
      </c>
      <c r="AE36" s="101">
        <v>840.44927298394214</v>
      </c>
      <c r="AF36" s="94" t="s">
        <v>223</v>
      </c>
      <c r="AG36" s="167"/>
      <c r="AH36" s="160" t="s">
        <v>194</v>
      </c>
      <c r="AI36" s="167"/>
      <c r="AJ36" s="160" t="s">
        <v>194</v>
      </c>
      <c r="AK36" s="139" t="s">
        <v>194</v>
      </c>
    </row>
    <row r="37" spans="2:37" ht="42.75" customHeight="1" x14ac:dyDescent="0.3">
      <c r="B37" s="71">
        <v>3.3000000000000003</v>
      </c>
      <c r="C37" s="132" t="s">
        <v>215</v>
      </c>
      <c r="D37" s="132">
        <v>0.2</v>
      </c>
      <c r="E37" s="129">
        <v>14080682</v>
      </c>
      <c r="F37" s="129">
        <v>14080682</v>
      </c>
      <c r="G37" s="129">
        <v>1349876</v>
      </c>
      <c r="H37" s="129">
        <v>1349876</v>
      </c>
      <c r="I37" s="129">
        <v>12730806</v>
      </c>
      <c r="J37" s="129">
        <v>12730806</v>
      </c>
      <c r="K37" s="129">
        <v>12730806</v>
      </c>
      <c r="L37" s="129">
        <v>7666483</v>
      </c>
      <c r="M37" s="129">
        <v>64323</v>
      </c>
      <c r="N37" s="126"/>
      <c r="O37" s="170" t="s">
        <v>194</v>
      </c>
      <c r="P37" s="162"/>
      <c r="Q37" s="162" t="s">
        <v>194</v>
      </c>
      <c r="R37" s="163" t="s">
        <v>194</v>
      </c>
      <c r="S37" s="164"/>
      <c r="T37" s="160" t="s">
        <v>194</v>
      </c>
      <c r="U37" s="164"/>
      <c r="V37" s="160" t="s">
        <v>194</v>
      </c>
      <c r="W37" s="164"/>
      <c r="X37" s="160" t="s">
        <v>194</v>
      </c>
      <c r="Y37" s="165"/>
      <c r="Z37" s="160" t="s">
        <v>194</v>
      </c>
      <c r="AA37" s="162">
        <v>0</v>
      </c>
      <c r="AB37" s="162"/>
      <c r="AC37" s="160" t="s">
        <v>194</v>
      </c>
      <c r="AD37" s="166" t="s">
        <v>194</v>
      </c>
      <c r="AE37" s="101">
        <v>24.846800776424917</v>
      </c>
      <c r="AF37" s="94" t="s">
        <v>223</v>
      </c>
      <c r="AG37" s="167"/>
      <c r="AH37" s="160" t="s">
        <v>194</v>
      </c>
      <c r="AI37" s="167"/>
      <c r="AJ37" s="160" t="s">
        <v>194</v>
      </c>
      <c r="AK37" s="139" t="s">
        <v>194</v>
      </c>
    </row>
    <row r="38" spans="2:37" ht="18" customHeight="1" x14ac:dyDescent="0.3">
      <c r="B38" s="71" t="s">
        <v>194</v>
      </c>
      <c r="C38" s="132"/>
      <c r="D38" s="132"/>
      <c r="E38" s="129">
        <v>0</v>
      </c>
      <c r="F38" s="129">
        <v>0</v>
      </c>
      <c r="G38" s="129">
        <v>0</v>
      </c>
      <c r="H38" s="129">
        <v>0</v>
      </c>
      <c r="I38" s="129">
        <v>0</v>
      </c>
      <c r="J38" s="129">
        <v>0</v>
      </c>
      <c r="K38" s="129">
        <v>0</v>
      </c>
      <c r="L38" s="129">
        <v>0</v>
      </c>
      <c r="M38" s="129">
        <v>0</v>
      </c>
      <c r="N38" s="126"/>
      <c r="O38" s="170" t="s">
        <v>194</v>
      </c>
      <c r="P38" s="162"/>
      <c r="Q38" s="162" t="s">
        <v>194</v>
      </c>
      <c r="R38" s="163" t="s">
        <v>194</v>
      </c>
      <c r="S38" s="164"/>
      <c r="T38" s="160" t="s">
        <v>194</v>
      </c>
      <c r="U38" s="164"/>
      <c r="V38" s="160" t="s">
        <v>194</v>
      </c>
      <c r="W38" s="164"/>
      <c r="X38" s="160" t="s">
        <v>194</v>
      </c>
      <c r="Y38" s="165"/>
      <c r="Z38" s="160" t="s">
        <v>194</v>
      </c>
      <c r="AA38" s="162">
        <v>0</v>
      </c>
      <c r="AB38" s="162"/>
      <c r="AC38" s="160" t="s">
        <v>194</v>
      </c>
      <c r="AD38" s="166" t="s">
        <v>194</v>
      </c>
      <c r="AE38" s="101">
        <v>0</v>
      </c>
      <c r="AF38" s="94" t="s">
        <v>223</v>
      </c>
      <c r="AG38" s="167"/>
      <c r="AH38" s="160" t="s">
        <v>194</v>
      </c>
      <c r="AI38" s="167"/>
      <c r="AJ38" s="160" t="s">
        <v>194</v>
      </c>
      <c r="AK38" s="139" t="s">
        <v>194</v>
      </c>
    </row>
    <row r="39" spans="2:37" ht="18" customHeight="1" x14ac:dyDescent="0.3">
      <c r="B39" s="71" t="s">
        <v>194</v>
      </c>
      <c r="C39" s="132"/>
      <c r="D39" s="132"/>
      <c r="E39" s="129">
        <v>0</v>
      </c>
      <c r="F39" s="129">
        <v>0</v>
      </c>
      <c r="G39" s="129">
        <v>0</v>
      </c>
      <c r="H39" s="129">
        <v>0</v>
      </c>
      <c r="I39" s="129">
        <v>0</v>
      </c>
      <c r="J39" s="129">
        <v>0</v>
      </c>
      <c r="K39" s="129">
        <v>0</v>
      </c>
      <c r="L39" s="129">
        <v>0</v>
      </c>
      <c r="M39" s="129">
        <v>0</v>
      </c>
      <c r="N39" s="126"/>
      <c r="O39" s="170" t="s">
        <v>194</v>
      </c>
      <c r="P39" s="162"/>
      <c r="Q39" s="162" t="s">
        <v>194</v>
      </c>
      <c r="R39" s="163" t="s">
        <v>194</v>
      </c>
      <c r="S39" s="164"/>
      <c r="T39" s="160" t="s">
        <v>194</v>
      </c>
      <c r="U39" s="164"/>
      <c r="V39" s="160" t="s">
        <v>194</v>
      </c>
      <c r="W39" s="164"/>
      <c r="X39" s="160" t="s">
        <v>194</v>
      </c>
      <c r="Y39" s="165"/>
      <c r="Z39" s="160" t="s">
        <v>194</v>
      </c>
      <c r="AA39" s="162">
        <v>0</v>
      </c>
      <c r="AB39" s="162"/>
      <c r="AC39" s="160" t="s">
        <v>194</v>
      </c>
      <c r="AD39" s="166" t="s">
        <v>194</v>
      </c>
      <c r="AE39" s="101">
        <v>0</v>
      </c>
      <c r="AF39" s="94" t="s">
        <v>223</v>
      </c>
      <c r="AG39" s="167"/>
      <c r="AH39" s="160" t="s">
        <v>194</v>
      </c>
      <c r="AI39" s="167"/>
      <c r="AJ39" s="160" t="s">
        <v>194</v>
      </c>
      <c r="AK39" s="140" t="s">
        <v>194</v>
      </c>
    </row>
    <row r="40" spans="2:37" ht="18" customHeight="1" x14ac:dyDescent="0.3">
      <c r="B40" s="71" t="s">
        <v>194</v>
      </c>
      <c r="C40" s="132"/>
      <c r="D40" s="132"/>
      <c r="E40" s="129">
        <v>0</v>
      </c>
      <c r="F40" s="129">
        <v>0</v>
      </c>
      <c r="G40" s="129">
        <v>0</v>
      </c>
      <c r="H40" s="129">
        <v>0</v>
      </c>
      <c r="I40" s="129">
        <v>0</v>
      </c>
      <c r="J40" s="129">
        <v>0</v>
      </c>
      <c r="K40" s="129">
        <v>0</v>
      </c>
      <c r="L40" s="129">
        <v>0</v>
      </c>
      <c r="M40" s="129">
        <v>0</v>
      </c>
      <c r="N40" s="126"/>
      <c r="O40" s="170" t="s">
        <v>194</v>
      </c>
      <c r="P40" s="162"/>
      <c r="Q40" s="162" t="s">
        <v>194</v>
      </c>
      <c r="R40" s="163" t="s">
        <v>194</v>
      </c>
      <c r="S40" s="164"/>
      <c r="T40" s="160" t="s">
        <v>194</v>
      </c>
      <c r="U40" s="164"/>
      <c r="V40" s="160" t="s">
        <v>194</v>
      </c>
      <c r="W40" s="164"/>
      <c r="X40" s="160" t="s">
        <v>194</v>
      </c>
      <c r="Y40" s="165"/>
      <c r="Z40" s="160" t="s">
        <v>194</v>
      </c>
      <c r="AA40" s="162">
        <v>0</v>
      </c>
      <c r="AB40" s="162"/>
      <c r="AC40" s="160" t="s">
        <v>194</v>
      </c>
      <c r="AD40" s="166" t="s">
        <v>194</v>
      </c>
      <c r="AE40" s="101">
        <v>0</v>
      </c>
      <c r="AF40" s="94" t="s">
        <v>223</v>
      </c>
      <c r="AG40" s="167"/>
      <c r="AH40" s="160" t="s">
        <v>194</v>
      </c>
      <c r="AI40" s="167"/>
      <c r="AJ40" s="160" t="s">
        <v>194</v>
      </c>
      <c r="AK40" s="139" t="s">
        <v>194</v>
      </c>
    </row>
    <row r="41" spans="2:37" ht="18" customHeight="1" x14ac:dyDescent="0.3">
      <c r="B41" s="71" t="s">
        <v>194</v>
      </c>
      <c r="C41" s="132"/>
      <c r="D41" s="132"/>
      <c r="E41" s="129">
        <v>0</v>
      </c>
      <c r="F41" s="129">
        <v>0</v>
      </c>
      <c r="G41" s="129">
        <v>0</v>
      </c>
      <c r="H41" s="129">
        <v>0</v>
      </c>
      <c r="I41" s="129">
        <v>0</v>
      </c>
      <c r="J41" s="129">
        <v>0</v>
      </c>
      <c r="K41" s="129">
        <v>0</v>
      </c>
      <c r="L41" s="129">
        <v>0</v>
      </c>
      <c r="M41" s="129">
        <v>0</v>
      </c>
      <c r="N41" s="126"/>
      <c r="O41" s="170" t="s">
        <v>194</v>
      </c>
      <c r="P41" s="162"/>
      <c r="Q41" s="162" t="s">
        <v>194</v>
      </c>
      <c r="R41" s="163" t="s">
        <v>194</v>
      </c>
      <c r="S41" s="164"/>
      <c r="T41" s="160" t="s">
        <v>194</v>
      </c>
      <c r="U41" s="164"/>
      <c r="V41" s="160" t="s">
        <v>194</v>
      </c>
      <c r="W41" s="164"/>
      <c r="X41" s="160" t="s">
        <v>194</v>
      </c>
      <c r="Y41" s="165"/>
      <c r="Z41" s="160" t="s">
        <v>194</v>
      </c>
      <c r="AA41" s="162">
        <v>0</v>
      </c>
      <c r="AB41" s="162"/>
      <c r="AC41" s="160" t="s">
        <v>194</v>
      </c>
      <c r="AD41" s="166" t="s">
        <v>194</v>
      </c>
      <c r="AE41" s="101">
        <v>0</v>
      </c>
      <c r="AF41" s="94" t="s">
        <v>223</v>
      </c>
      <c r="AG41" s="167"/>
      <c r="AH41" s="160" t="s">
        <v>194</v>
      </c>
      <c r="AI41" s="167"/>
      <c r="AJ41" s="160" t="s">
        <v>194</v>
      </c>
      <c r="AK41" s="139" t="s">
        <v>194</v>
      </c>
    </row>
    <row r="42" spans="2:37" ht="18" customHeight="1" x14ac:dyDescent="0.3">
      <c r="B42" s="71" t="s">
        <v>194</v>
      </c>
      <c r="C42" s="132"/>
      <c r="D42" s="132"/>
      <c r="E42" s="129">
        <v>0</v>
      </c>
      <c r="F42" s="129">
        <v>0</v>
      </c>
      <c r="G42" s="129">
        <v>0</v>
      </c>
      <c r="H42" s="129">
        <v>0</v>
      </c>
      <c r="I42" s="129">
        <v>0</v>
      </c>
      <c r="J42" s="129">
        <v>0</v>
      </c>
      <c r="K42" s="129">
        <v>0</v>
      </c>
      <c r="L42" s="129">
        <v>0</v>
      </c>
      <c r="M42" s="129">
        <v>0</v>
      </c>
      <c r="N42" s="126"/>
      <c r="O42" s="170" t="s">
        <v>194</v>
      </c>
      <c r="P42" s="162"/>
      <c r="Q42" s="162" t="s">
        <v>194</v>
      </c>
      <c r="R42" s="163" t="s">
        <v>194</v>
      </c>
      <c r="S42" s="164"/>
      <c r="T42" s="160" t="s">
        <v>194</v>
      </c>
      <c r="U42" s="164"/>
      <c r="V42" s="160" t="s">
        <v>194</v>
      </c>
      <c r="W42" s="164"/>
      <c r="X42" s="160" t="s">
        <v>194</v>
      </c>
      <c r="Y42" s="165"/>
      <c r="Z42" s="160" t="s">
        <v>194</v>
      </c>
      <c r="AA42" s="162">
        <v>0</v>
      </c>
      <c r="AB42" s="162"/>
      <c r="AC42" s="160" t="s">
        <v>194</v>
      </c>
      <c r="AD42" s="166" t="s">
        <v>194</v>
      </c>
      <c r="AE42" s="101">
        <v>0</v>
      </c>
      <c r="AF42" s="94" t="s">
        <v>223</v>
      </c>
      <c r="AG42" s="167"/>
      <c r="AH42" s="160" t="s">
        <v>194</v>
      </c>
      <c r="AI42" s="167"/>
      <c r="AJ42" s="160" t="s">
        <v>194</v>
      </c>
      <c r="AK42" s="140" t="s">
        <v>194</v>
      </c>
    </row>
    <row r="43" spans="2:37" ht="18" customHeight="1" x14ac:dyDescent="0.3">
      <c r="B43" s="71" t="s">
        <v>194</v>
      </c>
      <c r="C43" s="132"/>
      <c r="D43" s="132"/>
      <c r="E43" s="129">
        <v>0</v>
      </c>
      <c r="F43" s="129">
        <v>0</v>
      </c>
      <c r="G43" s="129">
        <v>0</v>
      </c>
      <c r="H43" s="129">
        <v>0</v>
      </c>
      <c r="I43" s="129">
        <v>0</v>
      </c>
      <c r="J43" s="129">
        <v>0</v>
      </c>
      <c r="K43" s="129">
        <v>0</v>
      </c>
      <c r="L43" s="129">
        <v>0</v>
      </c>
      <c r="M43" s="129">
        <v>0</v>
      </c>
      <c r="N43" s="126"/>
      <c r="O43" s="170" t="s">
        <v>194</v>
      </c>
      <c r="P43" s="162"/>
      <c r="Q43" s="162" t="s">
        <v>194</v>
      </c>
      <c r="R43" s="163" t="s">
        <v>194</v>
      </c>
      <c r="S43" s="164"/>
      <c r="T43" s="160" t="s">
        <v>194</v>
      </c>
      <c r="U43" s="164"/>
      <c r="V43" s="160" t="s">
        <v>194</v>
      </c>
      <c r="W43" s="164"/>
      <c r="X43" s="160" t="s">
        <v>194</v>
      </c>
      <c r="Y43" s="165"/>
      <c r="Z43" s="160" t="s">
        <v>194</v>
      </c>
      <c r="AA43" s="162">
        <v>0</v>
      </c>
      <c r="AB43" s="162"/>
      <c r="AC43" s="160" t="s">
        <v>194</v>
      </c>
      <c r="AD43" s="166" t="s">
        <v>194</v>
      </c>
      <c r="AE43" s="101">
        <v>0</v>
      </c>
      <c r="AF43" s="94" t="s">
        <v>223</v>
      </c>
      <c r="AG43" s="167"/>
      <c r="AH43" s="160" t="s">
        <v>194</v>
      </c>
      <c r="AI43" s="167"/>
      <c r="AJ43" s="160" t="s">
        <v>194</v>
      </c>
      <c r="AK43" s="140" t="s">
        <v>194</v>
      </c>
    </row>
    <row r="44" spans="2:37" ht="18" customHeight="1" thickBot="1" x14ac:dyDescent="0.35">
      <c r="B44" s="83" t="s">
        <v>194</v>
      </c>
      <c r="C44" s="85"/>
      <c r="D44" s="85"/>
      <c r="E44" s="72">
        <v>0</v>
      </c>
      <c r="F44" s="72">
        <v>0</v>
      </c>
      <c r="G44" s="72">
        <v>0</v>
      </c>
      <c r="H44" s="72">
        <v>0</v>
      </c>
      <c r="I44" s="72">
        <v>0</v>
      </c>
      <c r="J44" s="72">
        <v>0</v>
      </c>
      <c r="K44" s="72">
        <v>0</v>
      </c>
      <c r="L44" s="72">
        <v>0</v>
      </c>
      <c r="M44" s="72">
        <v>0</v>
      </c>
      <c r="N44" s="127"/>
      <c r="O44" s="171" t="s">
        <v>194</v>
      </c>
      <c r="P44" s="80"/>
      <c r="Q44" s="80" t="s">
        <v>194</v>
      </c>
      <c r="R44" s="75" t="s">
        <v>194</v>
      </c>
      <c r="S44" s="82"/>
      <c r="T44" s="168" t="s">
        <v>194</v>
      </c>
      <c r="U44" s="82"/>
      <c r="V44" s="81" t="s">
        <v>194</v>
      </c>
      <c r="W44" s="82"/>
      <c r="X44" s="81" t="s">
        <v>194</v>
      </c>
      <c r="Y44" s="100"/>
      <c r="Z44" s="81" t="s">
        <v>194</v>
      </c>
      <c r="AA44" s="80">
        <v>0</v>
      </c>
      <c r="AB44" s="80"/>
      <c r="AC44" s="81" t="s">
        <v>194</v>
      </c>
      <c r="AD44" s="136" t="s">
        <v>194</v>
      </c>
      <c r="AE44" s="103">
        <v>0</v>
      </c>
      <c r="AF44" s="95" t="s">
        <v>223</v>
      </c>
      <c r="AG44" s="104"/>
      <c r="AH44" s="81" t="s">
        <v>194</v>
      </c>
      <c r="AI44" s="104"/>
      <c r="AJ44" s="81" t="s">
        <v>194</v>
      </c>
      <c r="AK44" s="141" t="s">
        <v>194</v>
      </c>
    </row>
    <row r="45" spans="2:37" ht="35.25" customHeight="1" x14ac:dyDescent="0.3">
      <c r="B45" s="76">
        <v>4</v>
      </c>
      <c r="C45" s="77" t="s">
        <v>216</v>
      </c>
      <c r="D45" s="84">
        <v>1</v>
      </c>
      <c r="E45" s="78">
        <v>838566325</v>
      </c>
      <c r="F45" s="78">
        <v>915216325</v>
      </c>
      <c r="G45" s="78">
        <v>37874569</v>
      </c>
      <c r="H45" s="78">
        <v>131277569</v>
      </c>
      <c r="I45" s="78">
        <v>800691756</v>
      </c>
      <c r="J45" s="78">
        <v>783938756</v>
      </c>
      <c r="K45" s="78">
        <v>783938756</v>
      </c>
      <c r="L45" s="78">
        <v>113296640</v>
      </c>
      <c r="M45" s="78">
        <v>0</v>
      </c>
      <c r="N45" s="73">
        <v>1</v>
      </c>
      <c r="O45" s="178">
        <v>3</v>
      </c>
      <c r="P45" s="86" t="s">
        <v>173</v>
      </c>
      <c r="Q45" s="73">
        <v>0</v>
      </c>
      <c r="R45" s="74">
        <v>244693750</v>
      </c>
      <c r="S45" s="78">
        <v>800691756</v>
      </c>
      <c r="T45" s="159" t="s">
        <v>217</v>
      </c>
      <c r="U45" s="78">
        <v>783938756</v>
      </c>
      <c r="V45" s="79" t="s">
        <v>217</v>
      </c>
      <c r="W45" s="78">
        <v>22.14061696649274</v>
      </c>
      <c r="X45" s="79" t="s">
        <v>217</v>
      </c>
      <c r="Y45" s="131">
        <v>0.14343884108492055</v>
      </c>
      <c r="Z45" s="79" t="s">
        <v>217</v>
      </c>
      <c r="AA45" s="73">
        <v>0</v>
      </c>
      <c r="AB45" s="131">
        <v>0</v>
      </c>
      <c r="AC45" s="79" t="s">
        <v>217</v>
      </c>
      <c r="AD45" s="135" t="s">
        <v>217</v>
      </c>
      <c r="AE45" s="102"/>
      <c r="AF45" s="93"/>
      <c r="AG45" s="131">
        <v>0.14452231010760233</v>
      </c>
      <c r="AH45" s="79" t="s">
        <v>217</v>
      </c>
      <c r="AI45" s="131">
        <v>0.12379219743485236</v>
      </c>
      <c r="AJ45" s="79" t="s">
        <v>217</v>
      </c>
      <c r="AK45" s="137" t="s">
        <v>217</v>
      </c>
    </row>
    <row r="46" spans="2:37" ht="33.75" customHeight="1" x14ac:dyDescent="0.3">
      <c r="B46" s="71">
        <v>4.0999999999999996</v>
      </c>
      <c r="C46" s="161" t="s">
        <v>216</v>
      </c>
      <c r="D46" s="132">
        <v>1</v>
      </c>
      <c r="E46" s="129">
        <v>838566325</v>
      </c>
      <c r="F46" s="129">
        <v>915216325</v>
      </c>
      <c r="G46" s="129">
        <v>37874569</v>
      </c>
      <c r="H46" s="129">
        <v>131277569</v>
      </c>
      <c r="I46" s="129">
        <v>800691756</v>
      </c>
      <c r="J46" s="129">
        <v>783938756</v>
      </c>
      <c r="K46" s="129">
        <v>783938756</v>
      </c>
      <c r="L46" s="129">
        <v>113296640</v>
      </c>
      <c r="M46" s="129">
        <v>0</v>
      </c>
      <c r="N46" s="128"/>
      <c r="O46" s="169" t="s">
        <v>194</v>
      </c>
      <c r="P46" s="162" t="s">
        <v>173</v>
      </c>
      <c r="Q46" s="162" t="s">
        <v>194</v>
      </c>
      <c r="R46" s="163" t="s">
        <v>194</v>
      </c>
      <c r="S46" s="164"/>
      <c r="T46" s="160" t="s">
        <v>194</v>
      </c>
      <c r="U46" s="164"/>
      <c r="V46" s="160" t="s">
        <v>194</v>
      </c>
      <c r="W46" s="164"/>
      <c r="X46" s="160" t="s">
        <v>194</v>
      </c>
      <c r="Y46" s="165"/>
      <c r="Z46" s="160" t="s">
        <v>194</v>
      </c>
      <c r="AA46" s="162" t="s">
        <v>194</v>
      </c>
      <c r="AB46" s="162"/>
      <c r="AC46" s="160" t="s">
        <v>194</v>
      </c>
      <c r="AD46" s="166" t="s">
        <v>194</v>
      </c>
      <c r="AE46" s="101">
        <v>1614.9926327863068</v>
      </c>
      <c r="AF46" s="94" t="s">
        <v>223</v>
      </c>
      <c r="AG46" s="167"/>
      <c r="AH46" s="160" t="s">
        <v>194</v>
      </c>
      <c r="AI46" s="167"/>
      <c r="AJ46" s="160" t="s">
        <v>194</v>
      </c>
      <c r="AK46" s="138" t="s">
        <v>194</v>
      </c>
    </row>
    <row r="47" spans="2:37" ht="18" customHeight="1" x14ac:dyDescent="0.3">
      <c r="B47" s="71" t="s">
        <v>194</v>
      </c>
      <c r="C47" s="132"/>
      <c r="D47" s="132"/>
      <c r="E47" s="129">
        <v>0</v>
      </c>
      <c r="F47" s="129">
        <v>0</v>
      </c>
      <c r="G47" s="129">
        <v>0</v>
      </c>
      <c r="H47" s="129">
        <v>0</v>
      </c>
      <c r="I47" s="129">
        <v>0</v>
      </c>
      <c r="J47" s="129">
        <v>0</v>
      </c>
      <c r="K47" s="129">
        <v>0</v>
      </c>
      <c r="L47" s="129">
        <v>0</v>
      </c>
      <c r="M47" s="129">
        <v>0</v>
      </c>
      <c r="N47" s="126"/>
      <c r="O47" s="170" t="s">
        <v>194</v>
      </c>
      <c r="P47" s="162" t="s">
        <v>173</v>
      </c>
      <c r="Q47" s="162" t="s">
        <v>194</v>
      </c>
      <c r="R47" s="163" t="s">
        <v>194</v>
      </c>
      <c r="S47" s="164"/>
      <c r="T47" s="160" t="s">
        <v>194</v>
      </c>
      <c r="U47" s="164"/>
      <c r="V47" s="160" t="s">
        <v>194</v>
      </c>
      <c r="W47" s="164"/>
      <c r="X47" s="160" t="s">
        <v>194</v>
      </c>
      <c r="Y47" s="165"/>
      <c r="Z47" s="160" t="s">
        <v>194</v>
      </c>
      <c r="AA47" s="162" t="s">
        <v>194</v>
      </c>
      <c r="AB47" s="162"/>
      <c r="AC47" s="160" t="s">
        <v>194</v>
      </c>
      <c r="AD47" s="166" t="s">
        <v>194</v>
      </c>
      <c r="AE47" s="101">
        <v>0</v>
      </c>
      <c r="AF47" s="94" t="s">
        <v>223</v>
      </c>
      <c r="AG47" s="167"/>
      <c r="AH47" s="160" t="s">
        <v>194</v>
      </c>
      <c r="AI47" s="167"/>
      <c r="AJ47" s="160" t="s">
        <v>194</v>
      </c>
      <c r="AK47" s="139" t="s">
        <v>194</v>
      </c>
    </row>
    <row r="48" spans="2:37" ht="18" customHeight="1" x14ac:dyDescent="0.3">
      <c r="B48" s="71" t="s">
        <v>194</v>
      </c>
      <c r="C48" s="132"/>
      <c r="D48" s="132"/>
      <c r="E48" s="129">
        <v>0</v>
      </c>
      <c r="F48" s="129">
        <v>0</v>
      </c>
      <c r="G48" s="129">
        <v>0</v>
      </c>
      <c r="H48" s="129">
        <v>0</v>
      </c>
      <c r="I48" s="129">
        <v>0</v>
      </c>
      <c r="J48" s="129">
        <v>0</v>
      </c>
      <c r="K48" s="129">
        <v>0</v>
      </c>
      <c r="L48" s="129">
        <v>0</v>
      </c>
      <c r="M48" s="129">
        <v>0</v>
      </c>
      <c r="N48" s="126"/>
      <c r="O48" s="170" t="s">
        <v>194</v>
      </c>
      <c r="P48" s="162"/>
      <c r="Q48" s="162" t="s">
        <v>194</v>
      </c>
      <c r="R48" s="163" t="s">
        <v>194</v>
      </c>
      <c r="S48" s="164"/>
      <c r="T48" s="160" t="s">
        <v>194</v>
      </c>
      <c r="U48" s="164"/>
      <c r="V48" s="160" t="s">
        <v>194</v>
      </c>
      <c r="W48" s="164"/>
      <c r="X48" s="160" t="s">
        <v>194</v>
      </c>
      <c r="Y48" s="165"/>
      <c r="Z48" s="160" t="s">
        <v>194</v>
      </c>
      <c r="AA48" s="162">
        <v>0</v>
      </c>
      <c r="AB48" s="162"/>
      <c r="AC48" s="160" t="s">
        <v>194</v>
      </c>
      <c r="AD48" s="166" t="s">
        <v>194</v>
      </c>
      <c r="AE48" s="101">
        <v>0</v>
      </c>
      <c r="AF48" s="94" t="s">
        <v>223</v>
      </c>
      <c r="AG48" s="167"/>
      <c r="AH48" s="160" t="s">
        <v>194</v>
      </c>
      <c r="AI48" s="167"/>
      <c r="AJ48" s="160" t="s">
        <v>194</v>
      </c>
      <c r="AK48" s="139" t="s">
        <v>194</v>
      </c>
    </row>
    <row r="49" spans="2:37" ht="18" customHeight="1" x14ac:dyDescent="0.3">
      <c r="B49" s="71" t="s">
        <v>194</v>
      </c>
      <c r="C49" s="132"/>
      <c r="D49" s="132"/>
      <c r="E49" s="129">
        <v>0</v>
      </c>
      <c r="F49" s="129">
        <v>0</v>
      </c>
      <c r="G49" s="129">
        <v>0</v>
      </c>
      <c r="H49" s="129">
        <v>0</v>
      </c>
      <c r="I49" s="129">
        <v>0</v>
      </c>
      <c r="J49" s="129">
        <v>0</v>
      </c>
      <c r="K49" s="129">
        <v>0</v>
      </c>
      <c r="L49" s="129">
        <v>0</v>
      </c>
      <c r="M49" s="129">
        <v>0</v>
      </c>
      <c r="N49" s="126"/>
      <c r="O49" s="170" t="s">
        <v>194</v>
      </c>
      <c r="P49" s="162"/>
      <c r="Q49" s="162" t="s">
        <v>194</v>
      </c>
      <c r="R49" s="163" t="s">
        <v>194</v>
      </c>
      <c r="S49" s="164"/>
      <c r="T49" s="160" t="s">
        <v>194</v>
      </c>
      <c r="U49" s="164"/>
      <c r="V49" s="160" t="s">
        <v>194</v>
      </c>
      <c r="W49" s="164"/>
      <c r="X49" s="160" t="s">
        <v>194</v>
      </c>
      <c r="Y49" s="165"/>
      <c r="Z49" s="160" t="s">
        <v>194</v>
      </c>
      <c r="AA49" s="162">
        <v>0</v>
      </c>
      <c r="AB49" s="162"/>
      <c r="AC49" s="160" t="s">
        <v>194</v>
      </c>
      <c r="AD49" s="166" t="s">
        <v>194</v>
      </c>
      <c r="AE49" s="101">
        <v>0</v>
      </c>
      <c r="AF49" s="94" t="s">
        <v>223</v>
      </c>
      <c r="AG49" s="167"/>
      <c r="AH49" s="160" t="s">
        <v>194</v>
      </c>
      <c r="AI49" s="167"/>
      <c r="AJ49" s="160" t="s">
        <v>194</v>
      </c>
      <c r="AK49" s="139" t="s">
        <v>194</v>
      </c>
    </row>
    <row r="50" spans="2:37" ht="18" customHeight="1" x14ac:dyDescent="0.3">
      <c r="B50" s="71" t="s">
        <v>194</v>
      </c>
      <c r="C50" s="132"/>
      <c r="D50" s="132"/>
      <c r="E50" s="129">
        <v>0</v>
      </c>
      <c r="F50" s="129">
        <v>0</v>
      </c>
      <c r="G50" s="129">
        <v>0</v>
      </c>
      <c r="H50" s="129">
        <v>0</v>
      </c>
      <c r="I50" s="129">
        <v>0</v>
      </c>
      <c r="J50" s="129">
        <v>0</v>
      </c>
      <c r="K50" s="129">
        <v>0</v>
      </c>
      <c r="L50" s="129">
        <v>0</v>
      </c>
      <c r="M50" s="129">
        <v>0</v>
      </c>
      <c r="N50" s="126"/>
      <c r="O50" s="170" t="s">
        <v>194</v>
      </c>
      <c r="P50" s="162"/>
      <c r="Q50" s="162" t="s">
        <v>194</v>
      </c>
      <c r="R50" s="163" t="s">
        <v>194</v>
      </c>
      <c r="S50" s="164"/>
      <c r="T50" s="160" t="s">
        <v>194</v>
      </c>
      <c r="U50" s="164"/>
      <c r="V50" s="160" t="s">
        <v>194</v>
      </c>
      <c r="W50" s="164"/>
      <c r="X50" s="160" t="s">
        <v>194</v>
      </c>
      <c r="Y50" s="165"/>
      <c r="Z50" s="160" t="s">
        <v>194</v>
      </c>
      <c r="AA50" s="162">
        <v>0</v>
      </c>
      <c r="AB50" s="162"/>
      <c r="AC50" s="160" t="s">
        <v>194</v>
      </c>
      <c r="AD50" s="166" t="s">
        <v>194</v>
      </c>
      <c r="AE50" s="101">
        <v>0</v>
      </c>
      <c r="AF50" s="94" t="s">
        <v>223</v>
      </c>
      <c r="AG50" s="167"/>
      <c r="AH50" s="160" t="s">
        <v>194</v>
      </c>
      <c r="AI50" s="167"/>
      <c r="AJ50" s="160" t="s">
        <v>194</v>
      </c>
      <c r="AK50" s="140" t="s">
        <v>194</v>
      </c>
    </row>
    <row r="51" spans="2:37" ht="18" customHeight="1" x14ac:dyDescent="0.3">
      <c r="B51" s="71" t="s">
        <v>194</v>
      </c>
      <c r="C51" s="132"/>
      <c r="D51" s="132"/>
      <c r="E51" s="129">
        <v>0</v>
      </c>
      <c r="F51" s="129">
        <v>0</v>
      </c>
      <c r="G51" s="129">
        <v>0</v>
      </c>
      <c r="H51" s="129">
        <v>0</v>
      </c>
      <c r="I51" s="129">
        <v>0</v>
      </c>
      <c r="J51" s="129">
        <v>0</v>
      </c>
      <c r="K51" s="129">
        <v>0</v>
      </c>
      <c r="L51" s="129">
        <v>0</v>
      </c>
      <c r="M51" s="129">
        <v>0</v>
      </c>
      <c r="N51" s="126"/>
      <c r="O51" s="170" t="s">
        <v>194</v>
      </c>
      <c r="P51" s="162"/>
      <c r="Q51" s="162" t="s">
        <v>194</v>
      </c>
      <c r="R51" s="163" t="s">
        <v>194</v>
      </c>
      <c r="S51" s="164"/>
      <c r="T51" s="160" t="s">
        <v>194</v>
      </c>
      <c r="U51" s="164"/>
      <c r="V51" s="160" t="s">
        <v>194</v>
      </c>
      <c r="W51" s="164"/>
      <c r="X51" s="160" t="s">
        <v>194</v>
      </c>
      <c r="Y51" s="165"/>
      <c r="Z51" s="160" t="s">
        <v>194</v>
      </c>
      <c r="AA51" s="162">
        <v>0</v>
      </c>
      <c r="AB51" s="162"/>
      <c r="AC51" s="160" t="s">
        <v>194</v>
      </c>
      <c r="AD51" s="166" t="s">
        <v>194</v>
      </c>
      <c r="AE51" s="101">
        <v>0</v>
      </c>
      <c r="AF51" s="94" t="s">
        <v>223</v>
      </c>
      <c r="AG51" s="167"/>
      <c r="AH51" s="160" t="s">
        <v>194</v>
      </c>
      <c r="AI51" s="167"/>
      <c r="AJ51" s="160" t="s">
        <v>194</v>
      </c>
      <c r="AK51" s="139" t="s">
        <v>194</v>
      </c>
    </row>
    <row r="52" spans="2:37" ht="18" customHeight="1" x14ac:dyDescent="0.3">
      <c r="B52" s="71" t="s">
        <v>194</v>
      </c>
      <c r="C52" s="132"/>
      <c r="D52" s="132"/>
      <c r="E52" s="129">
        <v>0</v>
      </c>
      <c r="F52" s="129">
        <v>0</v>
      </c>
      <c r="G52" s="129">
        <v>0</v>
      </c>
      <c r="H52" s="129">
        <v>0</v>
      </c>
      <c r="I52" s="129">
        <v>0</v>
      </c>
      <c r="J52" s="129">
        <v>0</v>
      </c>
      <c r="K52" s="129">
        <v>0</v>
      </c>
      <c r="L52" s="129">
        <v>0</v>
      </c>
      <c r="M52" s="129">
        <v>0</v>
      </c>
      <c r="N52" s="126"/>
      <c r="O52" s="170" t="s">
        <v>194</v>
      </c>
      <c r="P52" s="162"/>
      <c r="Q52" s="162" t="s">
        <v>194</v>
      </c>
      <c r="R52" s="163" t="s">
        <v>194</v>
      </c>
      <c r="S52" s="164"/>
      <c r="T52" s="160" t="s">
        <v>194</v>
      </c>
      <c r="U52" s="164"/>
      <c r="V52" s="160" t="s">
        <v>194</v>
      </c>
      <c r="W52" s="164"/>
      <c r="X52" s="160" t="s">
        <v>194</v>
      </c>
      <c r="Y52" s="165"/>
      <c r="Z52" s="160" t="s">
        <v>194</v>
      </c>
      <c r="AA52" s="162">
        <v>0</v>
      </c>
      <c r="AB52" s="162"/>
      <c r="AC52" s="160" t="s">
        <v>194</v>
      </c>
      <c r="AD52" s="166" t="s">
        <v>194</v>
      </c>
      <c r="AE52" s="101">
        <v>0</v>
      </c>
      <c r="AF52" s="94" t="s">
        <v>223</v>
      </c>
      <c r="AG52" s="167"/>
      <c r="AH52" s="160" t="s">
        <v>194</v>
      </c>
      <c r="AI52" s="167"/>
      <c r="AJ52" s="160" t="s">
        <v>194</v>
      </c>
      <c r="AK52" s="139" t="s">
        <v>194</v>
      </c>
    </row>
    <row r="53" spans="2:37" ht="18" customHeight="1" x14ac:dyDescent="0.3">
      <c r="B53" s="71" t="s">
        <v>194</v>
      </c>
      <c r="C53" s="132"/>
      <c r="D53" s="132"/>
      <c r="E53" s="129">
        <v>0</v>
      </c>
      <c r="F53" s="129">
        <v>0</v>
      </c>
      <c r="G53" s="129">
        <v>0</v>
      </c>
      <c r="H53" s="129">
        <v>0</v>
      </c>
      <c r="I53" s="129">
        <v>0</v>
      </c>
      <c r="J53" s="129">
        <v>0</v>
      </c>
      <c r="K53" s="129">
        <v>0</v>
      </c>
      <c r="L53" s="129">
        <v>0</v>
      </c>
      <c r="M53" s="129">
        <v>0</v>
      </c>
      <c r="N53" s="126"/>
      <c r="O53" s="170" t="s">
        <v>194</v>
      </c>
      <c r="P53" s="162"/>
      <c r="Q53" s="162" t="s">
        <v>194</v>
      </c>
      <c r="R53" s="163" t="s">
        <v>194</v>
      </c>
      <c r="S53" s="164"/>
      <c r="T53" s="160" t="s">
        <v>194</v>
      </c>
      <c r="U53" s="164"/>
      <c r="V53" s="160" t="s">
        <v>194</v>
      </c>
      <c r="W53" s="164"/>
      <c r="X53" s="160" t="s">
        <v>194</v>
      </c>
      <c r="Y53" s="165"/>
      <c r="Z53" s="160" t="s">
        <v>194</v>
      </c>
      <c r="AA53" s="162">
        <v>0</v>
      </c>
      <c r="AB53" s="162"/>
      <c r="AC53" s="160" t="s">
        <v>194</v>
      </c>
      <c r="AD53" s="166" t="s">
        <v>194</v>
      </c>
      <c r="AE53" s="101">
        <v>0</v>
      </c>
      <c r="AF53" s="94" t="s">
        <v>223</v>
      </c>
      <c r="AG53" s="167"/>
      <c r="AH53" s="160" t="s">
        <v>194</v>
      </c>
      <c r="AI53" s="167"/>
      <c r="AJ53" s="160" t="s">
        <v>194</v>
      </c>
      <c r="AK53" s="140" t="s">
        <v>194</v>
      </c>
    </row>
    <row r="54" spans="2:37" ht="18" customHeight="1" x14ac:dyDescent="0.3">
      <c r="B54" s="71" t="s">
        <v>194</v>
      </c>
      <c r="C54" s="132"/>
      <c r="D54" s="132"/>
      <c r="E54" s="129">
        <v>0</v>
      </c>
      <c r="F54" s="129">
        <v>0</v>
      </c>
      <c r="G54" s="129">
        <v>0</v>
      </c>
      <c r="H54" s="129">
        <v>0</v>
      </c>
      <c r="I54" s="129">
        <v>0</v>
      </c>
      <c r="J54" s="129">
        <v>0</v>
      </c>
      <c r="K54" s="129">
        <v>0</v>
      </c>
      <c r="L54" s="129">
        <v>0</v>
      </c>
      <c r="M54" s="129">
        <v>0</v>
      </c>
      <c r="N54" s="126"/>
      <c r="O54" s="170" t="s">
        <v>194</v>
      </c>
      <c r="P54" s="162"/>
      <c r="Q54" s="162" t="s">
        <v>194</v>
      </c>
      <c r="R54" s="163" t="s">
        <v>194</v>
      </c>
      <c r="S54" s="164"/>
      <c r="T54" s="160" t="s">
        <v>194</v>
      </c>
      <c r="U54" s="164"/>
      <c r="V54" s="160" t="s">
        <v>194</v>
      </c>
      <c r="W54" s="164"/>
      <c r="X54" s="160" t="s">
        <v>194</v>
      </c>
      <c r="Y54" s="165"/>
      <c r="Z54" s="160" t="s">
        <v>194</v>
      </c>
      <c r="AA54" s="162">
        <v>0</v>
      </c>
      <c r="AB54" s="162"/>
      <c r="AC54" s="160" t="s">
        <v>194</v>
      </c>
      <c r="AD54" s="166" t="s">
        <v>194</v>
      </c>
      <c r="AE54" s="101">
        <v>0</v>
      </c>
      <c r="AF54" s="94" t="s">
        <v>223</v>
      </c>
      <c r="AG54" s="167"/>
      <c r="AH54" s="160" t="s">
        <v>194</v>
      </c>
      <c r="AI54" s="167"/>
      <c r="AJ54" s="160" t="s">
        <v>194</v>
      </c>
      <c r="AK54" s="140" t="s">
        <v>194</v>
      </c>
    </row>
    <row r="55" spans="2:37" ht="18" customHeight="1" thickBot="1" x14ac:dyDescent="0.35">
      <c r="B55" s="83" t="s">
        <v>194</v>
      </c>
      <c r="C55" s="85"/>
      <c r="D55" s="85"/>
      <c r="E55" s="72">
        <v>0</v>
      </c>
      <c r="F55" s="72">
        <v>0</v>
      </c>
      <c r="G55" s="72">
        <v>0</v>
      </c>
      <c r="H55" s="72">
        <v>0</v>
      </c>
      <c r="I55" s="72">
        <v>0</v>
      </c>
      <c r="J55" s="72">
        <v>0</v>
      </c>
      <c r="K55" s="72">
        <v>0</v>
      </c>
      <c r="L55" s="72">
        <v>0</v>
      </c>
      <c r="M55" s="72">
        <v>0</v>
      </c>
      <c r="N55" s="127"/>
      <c r="O55" s="171" t="s">
        <v>194</v>
      </c>
      <c r="P55" s="80"/>
      <c r="Q55" s="80" t="s">
        <v>194</v>
      </c>
      <c r="R55" s="75" t="s">
        <v>194</v>
      </c>
      <c r="S55" s="82"/>
      <c r="T55" s="168" t="s">
        <v>194</v>
      </c>
      <c r="U55" s="82"/>
      <c r="V55" s="81" t="s">
        <v>194</v>
      </c>
      <c r="W55" s="82"/>
      <c r="X55" s="81" t="s">
        <v>194</v>
      </c>
      <c r="Y55" s="100"/>
      <c r="Z55" s="81" t="s">
        <v>194</v>
      </c>
      <c r="AA55" s="80">
        <v>0</v>
      </c>
      <c r="AB55" s="80"/>
      <c r="AC55" s="81" t="s">
        <v>194</v>
      </c>
      <c r="AD55" s="136" t="s">
        <v>194</v>
      </c>
      <c r="AE55" s="103">
        <v>0</v>
      </c>
      <c r="AF55" s="95" t="s">
        <v>223</v>
      </c>
      <c r="AG55" s="104"/>
      <c r="AH55" s="81" t="s">
        <v>194</v>
      </c>
      <c r="AI55" s="104"/>
      <c r="AJ55" s="81" t="s">
        <v>194</v>
      </c>
      <c r="AK55" s="141" t="s">
        <v>194</v>
      </c>
    </row>
    <row r="56" spans="2:37" ht="36" customHeight="1" x14ac:dyDescent="0.3">
      <c r="B56" s="76">
        <v>5</v>
      </c>
      <c r="C56" s="77" t="s">
        <v>218</v>
      </c>
      <c r="D56" s="84">
        <v>1</v>
      </c>
      <c r="E56" s="78"/>
      <c r="F56" s="78"/>
      <c r="G56" s="78"/>
      <c r="H56" s="78"/>
      <c r="I56" s="78"/>
      <c r="J56" s="78"/>
      <c r="K56" s="78"/>
      <c r="L56" s="78"/>
      <c r="M56" s="78"/>
      <c r="N56" s="73"/>
      <c r="O56" s="178"/>
      <c r="P56" s="86"/>
      <c r="Q56" s="73"/>
      <c r="R56" s="74"/>
      <c r="S56" s="78"/>
      <c r="T56" s="159" t="s">
        <v>224</v>
      </c>
      <c r="U56" s="78"/>
      <c r="V56" s="181" t="s">
        <v>224</v>
      </c>
      <c r="W56" s="78"/>
      <c r="X56" s="181" t="s">
        <v>224</v>
      </c>
      <c r="Y56" s="131"/>
      <c r="Z56" s="181" t="s">
        <v>224</v>
      </c>
      <c r="AA56" s="73"/>
      <c r="AB56" s="131"/>
      <c r="AC56" s="181" t="s">
        <v>224</v>
      </c>
      <c r="AD56" s="182" t="s">
        <v>224</v>
      </c>
      <c r="AE56" s="102"/>
      <c r="AF56" s="93"/>
      <c r="AG56" s="183"/>
      <c r="AH56" s="181" t="s">
        <v>224</v>
      </c>
      <c r="AI56" s="131"/>
      <c r="AJ56" s="181" t="s">
        <v>224</v>
      </c>
      <c r="AK56" s="137" t="s">
        <v>217</v>
      </c>
    </row>
    <row r="57" spans="2:37" ht="33" customHeight="1" x14ac:dyDescent="0.3">
      <c r="B57" s="71">
        <v>5.0999999999999996</v>
      </c>
      <c r="C57" s="161" t="s">
        <v>219</v>
      </c>
      <c r="D57" s="132">
        <v>0.6</v>
      </c>
      <c r="E57" s="129"/>
      <c r="F57" s="129"/>
      <c r="G57" s="129"/>
      <c r="H57" s="129"/>
      <c r="I57" s="129"/>
      <c r="J57" s="129"/>
      <c r="K57" s="129"/>
      <c r="L57" s="129"/>
      <c r="M57" s="129"/>
      <c r="N57" s="128"/>
      <c r="O57" s="169"/>
      <c r="P57" s="162"/>
      <c r="Q57" s="162"/>
      <c r="R57" s="163"/>
      <c r="S57" s="164"/>
      <c r="T57" s="160"/>
      <c r="U57" s="164"/>
      <c r="V57" s="160"/>
      <c r="W57" s="164"/>
      <c r="X57" s="160"/>
      <c r="Y57" s="165"/>
      <c r="Z57" s="160"/>
      <c r="AA57" s="162"/>
      <c r="AB57" s="162"/>
      <c r="AC57" s="160"/>
      <c r="AD57" s="166"/>
      <c r="AE57" s="101"/>
      <c r="AF57" s="94"/>
      <c r="AG57" s="167"/>
      <c r="AH57" s="160"/>
      <c r="AI57" s="167"/>
      <c r="AJ57" s="160"/>
      <c r="AK57" s="138" t="s">
        <v>194</v>
      </c>
    </row>
    <row r="58" spans="2:37" ht="18" customHeight="1" x14ac:dyDescent="0.3">
      <c r="B58" s="71">
        <v>5.1999999999999993</v>
      </c>
      <c r="C58" s="132" t="s">
        <v>220</v>
      </c>
      <c r="D58" s="132">
        <v>0.2</v>
      </c>
      <c r="E58" s="129"/>
      <c r="F58" s="129"/>
      <c r="G58" s="129"/>
      <c r="H58" s="129"/>
      <c r="I58" s="129"/>
      <c r="J58" s="129"/>
      <c r="K58" s="129"/>
      <c r="L58" s="129"/>
      <c r="M58" s="129"/>
      <c r="N58" s="126"/>
      <c r="O58" s="170"/>
      <c r="P58" s="162"/>
      <c r="Q58" s="162"/>
      <c r="R58" s="163"/>
      <c r="S58" s="164"/>
      <c r="T58" s="160"/>
      <c r="U58" s="164"/>
      <c r="V58" s="160"/>
      <c r="W58" s="164"/>
      <c r="X58" s="160"/>
      <c r="Y58" s="165"/>
      <c r="Z58" s="160"/>
      <c r="AA58" s="162"/>
      <c r="AB58" s="162"/>
      <c r="AC58" s="160"/>
      <c r="AD58" s="166"/>
      <c r="AE58" s="101"/>
      <c r="AF58" s="94"/>
      <c r="AG58" s="167"/>
      <c r="AH58" s="160"/>
      <c r="AI58" s="167"/>
      <c r="AJ58" s="160"/>
      <c r="AK58" s="139" t="s">
        <v>194</v>
      </c>
    </row>
    <row r="59" spans="2:37" ht="18" customHeight="1" x14ac:dyDescent="0.3">
      <c r="B59" s="71">
        <v>5.2999999999999989</v>
      </c>
      <c r="C59" s="132" t="s">
        <v>221</v>
      </c>
      <c r="D59" s="132">
        <v>0.2</v>
      </c>
      <c r="E59" s="129"/>
      <c r="F59" s="129"/>
      <c r="G59" s="129"/>
      <c r="H59" s="129"/>
      <c r="I59" s="129"/>
      <c r="J59" s="129"/>
      <c r="K59" s="129"/>
      <c r="L59" s="129"/>
      <c r="M59" s="129"/>
      <c r="N59" s="126"/>
      <c r="O59" s="170"/>
      <c r="P59" s="162"/>
      <c r="Q59" s="162"/>
      <c r="R59" s="163"/>
      <c r="S59" s="164"/>
      <c r="T59" s="160"/>
      <c r="U59" s="164"/>
      <c r="V59" s="160"/>
      <c r="W59" s="164"/>
      <c r="X59" s="160"/>
      <c r="Y59" s="165"/>
      <c r="Z59" s="160"/>
      <c r="AA59" s="162"/>
      <c r="AB59" s="162"/>
      <c r="AC59" s="160"/>
      <c r="AD59" s="166"/>
      <c r="AE59" s="101"/>
      <c r="AF59" s="94"/>
      <c r="AG59" s="167"/>
      <c r="AH59" s="160"/>
      <c r="AI59" s="167"/>
      <c r="AJ59" s="160"/>
      <c r="AK59" s="139" t="s">
        <v>194</v>
      </c>
    </row>
    <row r="60" spans="2:37" ht="18" customHeight="1" x14ac:dyDescent="0.3">
      <c r="B60" s="71" t="s">
        <v>194</v>
      </c>
      <c r="C60" s="132"/>
      <c r="D60" s="132"/>
      <c r="E60" s="129"/>
      <c r="F60" s="129"/>
      <c r="G60" s="129"/>
      <c r="H60" s="129"/>
      <c r="I60" s="129"/>
      <c r="J60" s="129"/>
      <c r="K60" s="129"/>
      <c r="L60" s="129"/>
      <c r="M60" s="129"/>
      <c r="N60" s="126"/>
      <c r="O60" s="170"/>
      <c r="P60" s="162"/>
      <c r="Q60" s="162"/>
      <c r="R60" s="163"/>
      <c r="S60" s="164"/>
      <c r="T60" s="160"/>
      <c r="U60" s="164"/>
      <c r="V60" s="160"/>
      <c r="W60" s="164"/>
      <c r="X60" s="160"/>
      <c r="Y60" s="165"/>
      <c r="Z60" s="160"/>
      <c r="AA60" s="162"/>
      <c r="AB60" s="162"/>
      <c r="AC60" s="160"/>
      <c r="AD60" s="166"/>
      <c r="AE60" s="101"/>
      <c r="AF60" s="94"/>
      <c r="AG60" s="167"/>
      <c r="AH60" s="160"/>
      <c r="AI60" s="167"/>
      <c r="AJ60" s="160"/>
      <c r="AK60" s="139" t="s">
        <v>194</v>
      </c>
    </row>
    <row r="61" spans="2:37" ht="18" customHeight="1" x14ac:dyDescent="0.3">
      <c r="B61" s="71" t="s">
        <v>194</v>
      </c>
      <c r="C61" s="132"/>
      <c r="D61" s="132"/>
      <c r="E61" s="129">
        <v>0</v>
      </c>
      <c r="F61" s="129">
        <v>0</v>
      </c>
      <c r="G61" s="129">
        <v>0</v>
      </c>
      <c r="H61" s="129">
        <v>0</v>
      </c>
      <c r="I61" s="129">
        <v>0</v>
      </c>
      <c r="J61" s="129">
        <v>0</v>
      </c>
      <c r="K61" s="129">
        <v>0</v>
      </c>
      <c r="L61" s="129">
        <v>0</v>
      </c>
      <c r="M61" s="129">
        <v>0</v>
      </c>
      <c r="N61" s="126"/>
      <c r="O61" s="170" t="s">
        <v>194</v>
      </c>
      <c r="P61" s="162"/>
      <c r="Q61" s="162" t="s">
        <v>194</v>
      </c>
      <c r="R61" s="163" t="s">
        <v>194</v>
      </c>
      <c r="S61" s="164"/>
      <c r="T61" s="160" t="s">
        <v>194</v>
      </c>
      <c r="U61" s="164"/>
      <c r="V61" s="160" t="s">
        <v>194</v>
      </c>
      <c r="W61" s="164"/>
      <c r="X61" s="160" t="s">
        <v>194</v>
      </c>
      <c r="Y61" s="165"/>
      <c r="Z61" s="160" t="s">
        <v>194</v>
      </c>
      <c r="AA61" s="162">
        <v>0</v>
      </c>
      <c r="AB61" s="162"/>
      <c r="AC61" s="160" t="s">
        <v>194</v>
      </c>
      <c r="AD61" s="166" t="s">
        <v>194</v>
      </c>
      <c r="AE61" s="101">
        <v>0</v>
      </c>
      <c r="AF61" s="94" t="s">
        <v>223</v>
      </c>
      <c r="AG61" s="167"/>
      <c r="AH61" s="160" t="s">
        <v>194</v>
      </c>
      <c r="AI61" s="167"/>
      <c r="AJ61" s="160" t="s">
        <v>194</v>
      </c>
      <c r="AK61" s="140" t="s">
        <v>194</v>
      </c>
    </row>
    <row r="62" spans="2:37" ht="18" customHeight="1" x14ac:dyDescent="0.3">
      <c r="B62" s="71" t="s">
        <v>194</v>
      </c>
      <c r="C62" s="132"/>
      <c r="D62" s="132"/>
      <c r="E62" s="129">
        <v>0</v>
      </c>
      <c r="F62" s="129">
        <v>0</v>
      </c>
      <c r="G62" s="129">
        <v>0</v>
      </c>
      <c r="H62" s="129">
        <v>0</v>
      </c>
      <c r="I62" s="129">
        <v>0</v>
      </c>
      <c r="J62" s="129">
        <v>0</v>
      </c>
      <c r="K62" s="129">
        <v>0</v>
      </c>
      <c r="L62" s="129">
        <v>0</v>
      </c>
      <c r="M62" s="129">
        <v>0</v>
      </c>
      <c r="N62" s="126"/>
      <c r="O62" s="170" t="s">
        <v>194</v>
      </c>
      <c r="P62" s="162"/>
      <c r="Q62" s="162" t="s">
        <v>194</v>
      </c>
      <c r="R62" s="163" t="s">
        <v>194</v>
      </c>
      <c r="S62" s="164"/>
      <c r="T62" s="160" t="s">
        <v>194</v>
      </c>
      <c r="U62" s="164"/>
      <c r="V62" s="160" t="s">
        <v>194</v>
      </c>
      <c r="W62" s="164"/>
      <c r="X62" s="160" t="s">
        <v>194</v>
      </c>
      <c r="Y62" s="165"/>
      <c r="Z62" s="160" t="s">
        <v>194</v>
      </c>
      <c r="AA62" s="162">
        <v>0</v>
      </c>
      <c r="AB62" s="162"/>
      <c r="AC62" s="160" t="s">
        <v>194</v>
      </c>
      <c r="AD62" s="166" t="s">
        <v>194</v>
      </c>
      <c r="AE62" s="101">
        <v>0</v>
      </c>
      <c r="AF62" s="94" t="s">
        <v>223</v>
      </c>
      <c r="AG62" s="167"/>
      <c r="AH62" s="160" t="s">
        <v>194</v>
      </c>
      <c r="AI62" s="167"/>
      <c r="AJ62" s="160" t="s">
        <v>194</v>
      </c>
      <c r="AK62" s="139" t="s">
        <v>194</v>
      </c>
    </row>
    <row r="63" spans="2:37" ht="18" customHeight="1" x14ac:dyDescent="0.3">
      <c r="B63" s="71" t="s">
        <v>194</v>
      </c>
      <c r="C63" s="132"/>
      <c r="D63" s="132"/>
      <c r="E63" s="129">
        <v>0</v>
      </c>
      <c r="F63" s="129">
        <v>0</v>
      </c>
      <c r="G63" s="129">
        <v>0</v>
      </c>
      <c r="H63" s="129">
        <v>0</v>
      </c>
      <c r="I63" s="129">
        <v>0</v>
      </c>
      <c r="J63" s="129">
        <v>0</v>
      </c>
      <c r="K63" s="129">
        <v>0</v>
      </c>
      <c r="L63" s="129">
        <v>0</v>
      </c>
      <c r="M63" s="129">
        <v>0</v>
      </c>
      <c r="N63" s="126"/>
      <c r="O63" s="170" t="s">
        <v>194</v>
      </c>
      <c r="P63" s="162"/>
      <c r="Q63" s="162" t="s">
        <v>194</v>
      </c>
      <c r="R63" s="163" t="s">
        <v>194</v>
      </c>
      <c r="S63" s="164"/>
      <c r="T63" s="160" t="s">
        <v>194</v>
      </c>
      <c r="U63" s="164"/>
      <c r="V63" s="160" t="s">
        <v>194</v>
      </c>
      <c r="W63" s="164"/>
      <c r="X63" s="160" t="s">
        <v>194</v>
      </c>
      <c r="Y63" s="165"/>
      <c r="Z63" s="160" t="s">
        <v>194</v>
      </c>
      <c r="AA63" s="162">
        <v>0</v>
      </c>
      <c r="AB63" s="162"/>
      <c r="AC63" s="160" t="s">
        <v>194</v>
      </c>
      <c r="AD63" s="166" t="s">
        <v>194</v>
      </c>
      <c r="AE63" s="101">
        <v>0</v>
      </c>
      <c r="AF63" s="94" t="s">
        <v>223</v>
      </c>
      <c r="AG63" s="167"/>
      <c r="AH63" s="160" t="s">
        <v>194</v>
      </c>
      <c r="AI63" s="167"/>
      <c r="AJ63" s="160" t="s">
        <v>194</v>
      </c>
      <c r="AK63" s="139" t="s">
        <v>194</v>
      </c>
    </row>
    <row r="64" spans="2:37" ht="18" customHeight="1" x14ac:dyDescent="0.3">
      <c r="B64" s="71" t="s">
        <v>194</v>
      </c>
      <c r="C64" s="132"/>
      <c r="D64" s="132"/>
      <c r="E64" s="129">
        <v>0</v>
      </c>
      <c r="F64" s="129">
        <v>0</v>
      </c>
      <c r="G64" s="129">
        <v>0</v>
      </c>
      <c r="H64" s="129">
        <v>0</v>
      </c>
      <c r="I64" s="129">
        <v>0</v>
      </c>
      <c r="J64" s="129">
        <v>0</v>
      </c>
      <c r="K64" s="129">
        <v>0</v>
      </c>
      <c r="L64" s="129">
        <v>0</v>
      </c>
      <c r="M64" s="129">
        <v>0</v>
      </c>
      <c r="N64" s="126"/>
      <c r="O64" s="170" t="s">
        <v>194</v>
      </c>
      <c r="P64" s="162"/>
      <c r="Q64" s="162" t="s">
        <v>194</v>
      </c>
      <c r="R64" s="163" t="s">
        <v>194</v>
      </c>
      <c r="S64" s="164"/>
      <c r="T64" s="160" t="s">
        <v>194</v>
      </c>
      <c r="U64" s="164"/>
      <c r="V64" s="160" t="s">
        <v>194</v>
      </c>
      <c r="W64" s="164"/>
      <c r="X64" s="160" t="s">
        <v>194</v>
      </c>
      <c r="Y64" s="165"/>
      <c r="Z64" s="160" t="s">
        <v>194</v>
      </c>
      <c r="AA64" s="162">
        <v>0</v>
      </c>
      <c r="AB64" s="162"/>
      <c r="AC64" s="160" t="s">
        <v>194</v>
      </c>
      <c r="AD64" s="166" t="s">
        <v>194</v>
      </c>
      <c r="AE64" s="101">
        <v>0</v>
      </c>
      <c r="AF64" s="94" t="s">
        <v>223</v>
      </c>
      <c r="AG64" s="167"/>
      <c r="AH64" s="160" t="s">
        <v>194</v>
      </c>
      <c r="AI64" s="167"/>
      <c r="AJ64" s="160" t="s">
        <v>194</v>
      </c>
      <c r="AK64" s="140" t="s">
        <v>194</v>
      </c>
    </row>
    <row r="65" spans="2:37" ht="18" customHeight="1" x14ac:dyDescent="0.3">
      <c r="B65" s="71" t="s">
        <v>194</v>
      </c>
      <c r="C65" s="132"/>
      <c r="D65" s="132"/>
      <c r="E65" s="129">
        <v>0</v>
      </c>
      <c r="F65" s="129">
        <v>0</v>
      </c>
      <c r="G65" s="129">
        <v>0</v>
      </c>
      <c r="H65" s="129">
        <v>0</v>
      </c>
      <c r="I65" s="129">
        <v>0</v>
      </c>
      <c r="J65" s="129">
        <v>0</v>
      </c>
      <c r="K65" s="129">
        <v>0</v>
      </c>
      <c r="L65" s="129">
        <v>0</v>
      </c>
      <c r="M65" s="129">
        <v>0</v>
      </c>
      <c r="N65" s="126"/>
      <c r="O65" s="170" t="s">
        <v>194</v>
      </c>
      <c r="P65" s="162"/>
      <c r="Q65" s="162" t="s">
        <v>194</v>
      </c>
      <c r="R65" s="163" t="s">
        <v>194</v>
      </c>
      <c r="S65" s="164"/>
      <c r="T65" s="160" t="s">
        <v>194</v>
      </c>
      <c r="U65" s="164"/>
      <c r="V65" s="160" t="s">
        <v>194</v>
      </c>
      <c r="W65" s="164"/>
      <c r="X65" s="160" t="s">
        <v>194</v>
      </c>
      <c r="Y65" s="165"/>
      <c r="Z65" s="160" t="s">
        <v>194</v>
      </c>
      <c r="AA65" s="162">
        <v>0</v>
      </c>
      <c r="AB65" s="162"/>
      <c r="AC65" s="160" t="s">
        <v>194</v>
      </c>
      <c r="AD65" s="166" t="s">
        <v>194</v>
      </c>
      <c r="AE65" s="101">
        <v>0</v>
      </c>
      <c r="AF65" s="94" t="s">
        <v>223</v>
      </c>
      <c r="AG65" s="167"/>
      <c r="AH65" s="160" t="s">
        <v>194</v>
      </c>
      <c r="AI65" s="167"/>
      <c r="AJ65" s="160" t="s">
        <v>194</v>
      </c>
      <c r="AK65" s="140" t="s">
        <v>194</v>
      </c>
    </row>
    <row r="66" spans="2:37" ht="18" customHeight="1" thickBot="1" x14ac:dyDescent="0.35">
      <c r="B66" s="83" t="s">
        <v>194</v>
      </c>
      <c r="C66" s="85"/>
      <c r="D66" s="85"/>
      <c r="E66" s="72">
        <v>0</v>
      </c>
      <c r="F66" s="72">
        <v>0</v>
      </c>
      <c r="G66" s="72">
        <v>0</v>
      </c>
      <c r="H66" s="72">
        <v>0</v>
      </c>
      <c r="I66" s="72">
        <v>0</v>
      </c>
      <c r="J66" s="72">
        <v>0</v>
      </c>
      <c r="K66" s="72">
        <v>0</v>
      </c>
      <c r="L66" s="72">
        <v>0</v>
      </c>
      <c r="M66" s="72">
        <v>0</v>
      </c>
      <c r="N66" s="127"/>
      <c r="O66" s="171" t="s">
        <v>194</v>
      </c>
      <c r="P66" s="80"/>
      <c r="Q66" s="80" t="s">
        <v>194</v>
      </c>
      <c r="R66" s="75" t="s">
        <v>194</v>
      </c>
      <c r="S66" s="82"/>
      <c r="T66" s="168" t="s">
        <v>194</v>
      </c>
      <c r="U66" s="82"/>
      <c r="V66" s="81" t="s">
        <v>194</v>
      </c>
      <c r="W66" s="82"/>
      <c r="X66" s="81" t="s">
        <v>194</v>
      </c>
      <c r="Y66" s="100"/>
      <c r="Z66" s="81" t="s">
        <v>194</v>
      </c>
      <c r="AA66" s="80">
        <v>0</v>
      </c>
      <c r="AB66" s="80"/>
      <c r="AC66" s="81" t="s">
        <v>194</v>
      </c>
      <c r="AD66" s="136" t="s">
        <v>194</v>
      </c>
      <c r="AE66" s="103">
        <v>0</v>
      </c>
      <c r="AF66" s="95" t="s">
        <v>223</v>
      </c>
      <c r="AG66" s="104"/>
      <c r="AH66" s="81" t="s">
        <v>194</v>
      </c>
      <c r="AI66" s="104"/>
      <c r="AJ66" s="81" t="s">
        <v>194</v>
      </c>
      <c r="AK66" s="141" t="s">
        <v>194</v>
      </c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
&amp;D</oddFooter>
      </headerFooter>
    </customSheetView>
  </customSheetViews>
  <mergeCells count="40">
    <mergeCell ref="AK8:AK10"/>
    <mergeCell ref="AB7:AC7"/>
    <mergeCell ref="AB8:AC8"/>
    <mergeCell ref="AG7:AH7"/>
    <mergeCell ref="AG8:AH8"/>
    <mergeCell ref="AE7:AF7"/>
    <mergeCell ref="AI7:AJ7"/>
    <mergeCell ref="AI8:AJ8"/>
    <mergeCell ref="B8:B10"/>
    <mergeCell ref="P8:P10"/>
    <mergeCell ref="AD8:AD10"/>
    <mergeCell ref="W8:X8"/>
    <mergeCell ref="Y8:Z8"/>
    <mergeCell ref="G8:G10"/>
    <mergeCell ref="AA8:AA10"/>
    <mergeCell ref="D8:D10"/>
    <mergeCell ref="F8:F10"/>
    <mergeCell ref="H8:H10"/>
    <mergeCell ref="I8:I10"/>
    <mergeCell ref="K8:K10"/>
    <mergeCell ref="S8:T8"/>
    <mergeCell ref="U8:V8"/>
    <mergeCell ref="R8:R10"/>
    <mergeCell ref="O8:O10"/>
    <mergeCell ref="Q8:Q10"/>
    <mergeCell ref="N8:N10"/>
    <mergeCell ref="C8:C10"/>
    <mergeCell ref="J8:J10"/>
    <mergeCell ref="E8:E10"/>
    <mergeCell ref="E7:R7"/>
    <mergeCell ref="B1:AD1"/>
    <mergeCell ref="B4:AK4"/>
    <mergeCell ref="B3:AK3"/>
    <mergeCell ref="B2:AK2"/>
    <mergeCell ref="B7:D7"/>
    <mergeCell ref="W7:X7"/>
    <mergeCell ref="Y7:Z7"/>
    <mergeCell ref="B5:AK5"/>
    <mergeCell ref="S7:T7"/>
    <mergeCell ref="U7:V7"/>
  </mergeCells>
  <phoneticPr fontId="0" type="noConversion"/>
  <conditionalFormatting sqref="AD7:AD10 AE11 AE7:AE9 AF8:AF9 AE10:AF10 AE12:AF22 AK7:AK11 AG11:AJ11 AA12:AC22 AL1:JA11 AE1:AK1 J13:K22 W12:W22 C12:C22 N12:R22">
    <cfRule type="cellIs" dxfId="119" priority="23710" stopIfTrue="1" operator="equal">
      <formula>"NO ADMISIBLE"</formula>
    </cfRule>
  </conditionalFormatting>
  <conditionalFormatting sqref="AB12 AD12:AD22 X12:Z22">
    <cfRule type="cellIs" dxfId="118" priority="23711" stopIfTrue="1" operator="equal">
      <formula>"NO ADMISIBLE"</formula>
    </cfRule>
    <cfRule type="cellIs" dxfId="117" priority="23712" stopIfTrue="1" operator="equal">
      <formula>"ADMISIBLE"</formula>
    </cfRule>
  </conditionalFormatting>
  <conditionalFormatting sqref="AC12:AC22">
    <cfRule type="cellIs" dxfId="116" priority="22579" stopIfTrue="1" operator="equal">
      <formula>"NO ADMISIBLE"</formula>
    </cfRule>
    <cfRule type="cellIs" dxfId="115" priority="22580" stopIfTrue="1" operator="equal">
      <formula>"ADMISIBLE"</formula>
    </cfRule>
  </conditionalFormatting>
  <conditionalFormatting sqref="AG12:AH22">
    <cfRule type="cellIs" dxfId="114" priority="22578" stopIfTrue="1" operator="equal">
      <formula>"NO ADMISIBLE"</formula>
    </cfRule>
  </conditionalFormatting>
  <conditionalFormatting sqref="AG12">
    <cfRule type="cellIs" dxfId="113" priority="22576" stopIfTrue="1" operator="equal">
      <formula>"NO ADMISIBLE"</formula>
    </cfRule>
    <cfRule type="cellIs" dxfId="112" priority="22577" stopIfTrue="1" operator="equal">
      <formula>"ADMISIBLE"</formula>
    </cfRule>
  </conditionalFormatting>
  <conditionalFormatting sqref="AH12:AH22">
    <cfRule type="cellIs" dxfId="111" priority="22574" stopIfTrue="1" operator="equal">
      <formula>"NO ADMISIBLE"</formula>
    </cfRule>
    <cfRule type="cellIs" dxfId="110" priority="22575" stopIfTrue="1" operator="equal">
      <formula>"ADMISIBLE"</formula>
    </cfRule>
  </conditionalFormatting>
  <conditionalFormatting sqref="AI12:AJ22">
    <cfRule type="cellIs" dxfId="109" priority="22573" stopIfTrue="1" operator="equal">
      <formula>"NO ADMISIBLE"</formula>
    </cfRule>
  </conditionalFormatting>
  <conditionalFormatting sqref="AI12">
    <cfRule type="cellIs" dxfId="108" priority="22571" stopIfTrue="1" operator="equal">
      <formula>"NO ADMISIBLE"</formula>
    </cfRule>
    <cfRule type="cellIs" dxfId="107" priority="22572" stopIfTrue="1" operator="equal">
      <formula>"ADMISIBLE"</formula>
    </cfRule>
  </conditionalFormatting>
  <conditionalFormatting sqref="AJ12:AJ22">
    <cfRule type="cellIs" dxfId="106" priority="22569" stopIfTrue="1" operator="equal">
      <formula>"NO ADMISIBLE"</formula>
    </cfRule>
    <cfRule type="cellIs" dxfId="105" priority="22570" stopIfTrue="1" operator="equal">
      <formula>"ADMISIBLE"</formula>
    </cfRule>
  </conditionalFormatting>
  <conditionalFormatting sqref="AK12:AK22">
    <cfRule type="cellIs" dxfId="104" priority="22567" stopIfTrue="1" operator="equal">
      <formula>"NO ADMISIBLE"</formula>
    </cfRule>
    <cfRule type="cellIs" dxfId="103" priority="22568" stopIfTrue="1" operator="equal">
      <formula>"ADMISIBLE"</formula>
    </cfRule>
  </conditionalFormatting>
  <conditionalFormatting sqref="S12:S22">
    <cfRule type="cellIs" dxfId="102" priority="22564" stopIfTrue="1" operator="equal">
      <formula>"NO ADMISIBLE"</formula>
    </cfRule>
  </conditionalFormatting>
  <conditionalFormatting sqref="T12:T22">
    <cfRule type="cellIs" dxfId="101" priority="22565" stopIfTrue="1" operator="equal">
      <formula>"NO ADMISIBLE"</formula>
    </cfRule>
    <cfRule type="cellIs" dxfId="100" priority="22566" stopIfTrue="1" operator="equal">
      <formula>"ADMISIBLE"</formula>
    </cfRule>
  </conditionalFormatting>
  <conditionalFormatting sqref="U12:U22">
    <cfRule type="cellIs" dxfId="99" priority="22561" stopIfTrue="1" operator="equal">
      <formula>"NO ADMISIBLE"</formula>
    </cfRule>
  </conditionalFormatting>
  <conditionalFormatting sqref="V12:V22">
    <cfRule type="cellIs" dxfId="98" priority="22562" stopIfTrue="1" operator="equal">
      <formula>"NO ADMISIBLE"</formula>
    </cfRule>
    <cfRule type="cellIs" dxfId="97" priority="22563" stopIfTrue="1" operator="equal">
      <formula>"ADMISIBLE"</formula>
    </cfRule>
  </conditionalFormatting>
  <conditionalFormatting sqref="D12:D22">
    <cfRule type="cellIs" dxfId="96" priority="20719" stopIfTrue="1" operator="equal">
      <formula>"NO ADMISIBLE"</formula>
    </cfRule>
  </conditionalFormatting>
  <conditionalFormatting sqref="AE23:AF33 AA23:AC33 J24:K33 W23:W33 C23:C33 N23:R33">
    <cfRule type="cellIs" dxfId="95" priority="94" stopIfTrue="1" operator="equal">
      <formula>"NO ADMISIBLE"</formula>
    </cfRule>
  </conditionalFormatting>
  <conditionalFormatting sqref="AB23 AD23:AD33 X23:Z33">
    <cfRule type="cellIs" dxfId="94" priority="95" stopIfTrue="1" operator="equal">
      <formula>"NO ADMISIBLE"</formula>
    </cfRule>
    <cfRule type="cellIs" dxfId="93" priority="96" stopIfTrue="1" operator="equal">
      <formula>"ADMISIBLE"</formula>
    </cfRule>
  </conditionalFormatting>
  <conditionalFormatting sqref="AC23:AC33">
    <cfRule type="cellIs" dxfId="92" priority="92" stopIfTrue="1" operator="equal">
      <formula>"NO ADMISIBLE"</formula>
    </cfRule>
    <cfRule type="cellIs" dxfId="91" priority="93" stopIfTrue="1" operator="equal">
      <formula>"ADMISIBLE"</formula>
    </cfRule>
  </conditionalFormatting>
  <conditionalFormatting sqref="AG23:AH33">
    <cfRule type="cellIs" dxfId="90" priority="91" stopIfTrue="1" operator="equal">
      <formula>"NO ADMISIBLE"</formula>
    </cfRule>
  </conditionalFormatting>
  <conditionalFormatting sqref="AG23">
    <cfRule type="cellIs" dxfId="89" priority="89" stopIfTrue="1" operator="equal">
      <formula>"NO ADMISIBLE"</formula>
    </cfRule>
    <cfRule type="cellIs" dxfId="88" priority="90" stopIfTrue="1" operator="equal">
      <formula>"ADMISIBLE"</formula>
    </cfRule>
  </conditionalFormatting>
  <conditionalFormatting sqref="AH23:AH33">
    <cfRule type="cellIs" dxfId="87" priority="87" stopIfTrue="1" operator="equal">
      <formula>"NO ADMISIBLE"</formula>
    </cfRule>
    <cfRule type="cellIs" dxfId="86" priority="88" stopIfTrue="1" operator="equal">
      <formula>"ADMISIBLE"</formula>
    </cfRule>
  </conditionalFormatting>
  <conditionalFormatting sqref="AI23:AJ33">
    <cfRule type="cellIs" dxfId="85" priority="86" stopIfTrue="1" operator="equal">
      <formula>"NO ADMISIBLE"</formula>
    </cfRule>
  </conditionalFormatting>
  <conditionalFormatting sqref="AI23">
    <cfRule type="cellIs" dxfId="84" priority="84" stopIfTrue="1" operator="equal">
      <formula>"NO ADMISIBLE"</formula>
    </cfRule>
    <cfRule type="cellIs" dxfId="83" priority="85" stopIfTrue="1" operator="equal">
      <formula>"ADMISIBLE"</formula>
    </cfRule>
  </conditionalFormatting>
  <conditionalFormatting sqref="AJ23:AJ33">
    <cfRule type="cellIs" dxfId="82" priority="82" stopIfTrue="1" operator="equal">
      <formula>"NO ADMISIBLE"</formula>
    </cfRule>
    <cfRule type="cellIs" dxfId="81" priority="83" stopIfTrue="1" operator="equal">
      <formula>"ADMISIBLE"</formula>
    </cfRule>
  </conditionalFormatting>
  <conditionalFormatting sqref="AK23:AK33">
    <cfRule type="cellIs" dxfId="80" priority="80" stopIfTrue="1" operator="equal">
      <formula>"NO ADMISIBLE"</formula>
    </cfRule>
    <cfRule type="cellIs" dxfId="79" priority="81" stopIfTrue="1" operator="equal">
      <formula>"ADMISIBLE"</formula>
    </cfRule>
  </conditionalFormatting>
  <conditionalFormatting sqref="S23:S33">
    <cfRule type="cellIs" dxfId="78" priority="77" stopIfTrue="1" operator="equal">
      <formula>"NO ADMISIBLE"</formula>
    </cfRule>
  </conditionalFormatting>
  <conditionalFormatting sqref="T23:T33">
    <cfRule type="cellIs" dxfId="77" priority="78" stopIfTrue="1" operator="equal">
      <formula>"NO ADMISIBLE"</formula>
    </cfRule>
    <cfRule type="cellIs" dxfId="76" priority="79" stopIfTrue="1" operator="equal">
      <formula>"ADMISIBLE"</formula>
    </cfRule>
  </conditionalFormatting>
  <conditionalFormatting sqref="U23:U33">
    <cfRule type="cellIs" dxfId="75" priority="74" stopIfTrue="1" operator="equal">
      <formula>"NO ADMISIBLE"</formula>
    </cfRule>
  </conditionalFormatting>
  <conditionalFormatting sqref="V23:V33">
    <cfRule type="cellIs" dxfId="74" priority="75" stopIfTrue="1" operator="equal">
      <formula>"NO ADMISIBLE"</formula>
    </cfRule>
    <cfRule type="cellIs" dxfId="73" priority="76" stopIfTrue="1" operator="equal">
      <formula>"ADMISIBLE"</formula>
    </cfRule>
  </conditionalFormatting>
  <conditionalFormatting sqref="D23:D33">
    <cfRule type="cellIs" dxfId="72" priority="73" stopIfTrue="1" operator="equal">
      <formula>"NO ADMISIBLE"</formula>
    </cfRule>
  </conditionalFormatting>
  <conditionalFormatting sqref="AE34:AF44 AA34:AC44 J35:K44 W34:W44 C34:C44 N34:R44">
    <cfRule type="cellIs" dxfId="71" priority="70" stopIfTrue="1" operator="equal">
      <formula>"NO ADMISIBLE"</formula>
    </cfRule>
  </conditionalFormatting>
  <conditionalFormatting sqref="AB34 AD34:AD44 X34:Z44">
    <cfRule type="cellIs" dxfId="70" priority="71" stopIfTrue="1" operator="equal">
      <formula>"NO ADMISIBLE"</formula>
    </cfRule>
    <cfRule type="cellIs" dxfId="69" priority="72" stopIfTrue="1" operator="equal">
      <formula>"ADMISIBLE"</formula>
    </cfRule>
  </conditionalFormatting>
  <conditionalFormatting sqref="AC34:AC44">
    <cfRule type="cellIs" dxfId="68" priority="68" stopIfTrue="1" operator="equal">
      <formula>"NO ADMISIBLE"</formula>
    </cfRule>
    <cfRule type="cellIs" dxfId="67" priority="69" stopIfTrue="1" operator="equal">
      <formula>"ADMISIBLE"</formula>
    </cfRule>
  </conditionalFormatting>
  <conditionalFormatting sqref="AG34:AH44">
    <cfRule type="cellIs" dxfId="66" priority="67" stopIfTrue="1" operator="equal">
      <formula>"NO ADMISIBLE"</formula>
    </cfRule>
  </conditionalFormatting>
  <conditionalFormatting sqref="AG34">
    <cfRule type="cellIs" dxfId="65" priority="65" stopIfTrue="1" operator="equal">
      <formula>"NO ADMISIBLE"</formula>
    </cfRule>
    <cfRule type="cellIs" dxfId="64" priority="66" stopIfTrue="1" operator="equal">
      <formula>"ADMISIBLE"</formula>
    </cfRule>
  </conditionalFormatting>
  <conditionalFormatting sqref="AH34:AH44">
    <cfRule type="cellIs" dxfId="63" priority="63" stopIfTrue="1" operator="equal">
      <formula>"NO ADMISIBLE"</formula>
    </cfRule>
    <cfRule type="cellIs" dxfId="62" priority="64" stopIfTrue="1" operator="equal">
      <formula>"ADMISIBLE"</formula>
    </cfRule>
  </conditionalFormatting>
  <conditionalFormatting sqref="AI34:AJ44">
    <cfRule type="cellIs" dxfId="61" priority="62" stopIfTrue="1" operator="equal">
      <formula>"NO ADMISIBLE"</formula>
    </cfRule>
  </conditionalFormatting>
  <conditionalFormatting sqref="AI34">
    <cfRule type="cellIs" dxfId="60" priority="60" stopIfTrue="1" operator="equal">
      <formula>"NO ADMISIBLE"</formula>
    </cfRule>
    <cfRule type="cellIs" dxfId="59" priority="61" stopIfTrue="1" operator="equal">
      <formula>"ADMISIBLE"</formula>
    </cfRule>
  </conditionalFormatting>
  <conditionalFormatting sqref="AJ34:AJ44">
    <cfRule type="cellIs" dxfId="58" priority="58" stopIfTrue="1" operator="equal">
      <formula>"NO ADMISIBLE"</formula>
    </cfRule>
    <cfRule type="cellIs" dxfId="57" priority="59" stopIfTrue="1" operator="equal">
      <formula>"ADMISIBLE"</formula>
    </cfRule>
  </conditionalFormatting>
  <conditionalFormatting sqref="AK34:AK44">
    <cfRule type="cellIs" dxfId="56" priority="56" stopIfTrue="1" operator="equal">
      <formula>"NO ADMISIBLE"</formula>
    </cfRule>
    <cfRule type="cellIs" dxfId="55" priority="57" stopIfTrue="1" operator="equal">
      <formula>"ADMISIBLE"</formula>
    </cfRule>
  </conditionalFormatting>
  <conditionalFormatting sqref="S34:S44">
    <cfRule type="cellIs" dxfId="54" priority="53" stopIfTrue="1" operator="equal">
      <formula>"NO ADMISIBLE"</formula>
    </cfRule>
  </conditionalFormatting>
  <conditionalFormatting sqref="T34:T44">
    <cfRule type="cellIs" dxfId="53" priority="54" stopIfTrue="1" operator="equal">
      <formula>"NO ADMISIBLE"</formula>
    </cfRule>
    <cfRule type="cellIs" dxfId="52" priority="55" stopIfTrue="1" operator="equal">
      <formula>"ADMISIBLE"</formula>
    </cfRule>
  </conditionalFormatting>
  <conditionalFormatting sqref="U34:U44">
    <cfRule type="cellIs" dxfId="51" priority="50" stopIfTrue="1" operator="equal">
      <formula>"NO ADMISIBLE"</formula>
    </cfRule>
  </conditionalFormatting>
  <conditionalFormatting sqref="V34:V44">
    <cfRule type="cellIs" dxfId="50" priority="51" stopIfTrue="1" operator="equal">
      <formula>"NO ADMISIBLE"</formula>
    </cfRule>
    <cfRule type="cellIs" dxfId="49" priority="52" stopIfTrue="1" operator="equal">
      <formula>"ADMISIBLE"</formula>
    </cfRule>
  </conditionalFormatting>
  <conditionalFormatting sqref="D34:D44">
    <cfRule type="cellIs" dxfId="48" priority="49" stopIfTrue="1" operator="equal">
      <formula>"NO ADMISIBLE"</formula>
    </cfRule>
  </conditionalFormatting>
  <conditionalFormatting sqref="AE45:AF55 AA45:AC55 J46:K55 W45:W55 C45:C55 N45:R55">
    <cfRule type="cellIs" dxfId="47" priority="46" stopIfTrue="1" operator="equal">
      <formula>"NO ADMISIBLE"</formula>
    </cfRule>
  </conditionalFormatting>
  <conditionalFormatting sqref="AB45 AD45:AD55 X45:Z55">
    <cfRule type="cellIs" dxfId="46" priority="47" stopIfTrue="1" operator="equal">
      <formula>"NO ADMISIBLE"</formula>
    </cfRule>
    <cfRule type="cellIs" dxfId="45" priority="48" stopIfTrue="1" operator="equal">
      <formula>"ADMISIBLE"</formula>
    </cfRule>
  </conditionalFormatting>
  <conditionalFormatting sqref="AC45:AC55">
    <cfRule type="cellIs" dxfId="44" priority="44" stopIfTrue="1" operator="equal">
      <formula>"NO ADMISIBLE"</formula>
    </cfRule>
    <cfRule type="cellIs" dxfId="43" priority="45" stopIfTrue="1" operator="equal">
      <formula>"ADMISIBLE"</formula>
    </cfRule>
  </conditionalFormatting>
  <conditionalFormatting sqref="AG45:AH55">
    <cfRule type="cellIs" dxfId="42" priority="43" stopIfTrue="1" operator="equal">
      <formula>"NO ADMISIBLE"</formula>
    </cfRule>
  </conditionalFormatting>
  <conditionalFormatting sqref="AG45">
    <cfRule type="cellIs" dxfId="41" priority="41" stopIfTrue="1" operator="equal">
      <formula>"NO ADMISIBLE"</formula>
    </cfRule>
    <cfRule type="cellIs" dxfId="40" priority="42" stopIfTrue="1" operator="equal">
      <formula>"ADMISIBLE"</formula>
    </cfRule>
  </conditionalFormatting>
  <conditionalFormatting sqref="AH45:AH55">
    <cfRule type="cellIs" dxfId="39" priority="39" stopIfTrue="1" operator="equal">
      <formula>"NO ADMISIBLE"</formula>
    </cfRule>
    <cfRule type="cellIs" dxfId="38" priority="40" stopIfTrue="1" operator="equal">
      <formula>"ADMISIBLE"</formula>
    </cfRule>
  </conditionalFormatting>
  <conditionalFormatting sqref="AI45:AJ55">
    <cfRule type="cellIs" dxfId="37" priority="38" stopIfTrue="1" operator="equal">
      <formula>"NO ADMISIBLE"</formula>
    </cfRule>
  </conditionalFormatting>
  <conditionalFormatting sqref="AI45">
    <cfRule type="cellIs" dxfId="36" priority="36" stopIfTrue="1" operator="equal">
      <formula>"NO ADMISIBLE"</formula>
    </cfRule>
    <cfRule type="cellIs" dxfId="35" priority="37" stopIfTrue="1" operator="equal">
      <formula>"ADMISIBLE"</formula>
    </cfRule>
  </conditionalFormatting>
  <conditionalFormatting sqref="AJ45:AJ55">
    <cfRule type="cellIs" dxfId="34" priority="34" stopIfTrue="1" operator="equal">
      <formula>"NO ADMISIBLE"</formula>
    </cfRule>
    <cfRule type="cellIs" dxfId="33" priority="35" stopIfTrue="1" operator="equal">
      <formula>"ADMISIBLE"</formula>
    </cfRule>
  </conditionalFormatting>
  <conditionalFormatting sqref="AK45:AK55">
    <cfRule type="cellIs" dxfId="32" priority="32" stopIfTrue="1" operator="equal">
      <formula>"NO ADMISIBLE"</formula>
    </cfRule>
    <cfRule type="cellIs" dxfId="31" priority="33" stopIfTrue="1" operator="equal">
      <formula>"ADMISIBLE"</formula>
    </cfRule>
  </conditionalFormatting>
  <conditionalFormatting sqref="S45:S55">
    <cfRule type="cellIs" dxfId="30" priority="29" stopIfTrue="1" operator="equal">
      <formula>"NO ADMISIBLE"</formula>
    </cfRule>
  </conditionalFormatting>
  <conditionalFormatting sqref="T45:T55">
    <cfRule type="cellIs" dxfId="29" priority="30" stopIfTrue="1" operator="equal">
      <formula>"NO ADMISIBLE"</formula>
    </cfRule>
    <cfRule type="cellIs" dxfId="28" priority="31" stopIfTrue="1" operator="equal">
      <formula>"ADMISIBLE"</formula>
    </cfRule>
  </conditionalFormatting>
  <conditionalFormatting sqref="U45:U55">
    <cfRule type="cellIs" dxfId="27" priority="26" stopIfTrue="1" operator="equal">
      <formula>"NO ADMISIBLE"</formula>
    </cfRule>
  </conditionalFormatting>
  <conditionalFormatting sqref="V45:V55">
    <cfRule type="cellIs" dxfId="26" priority="27" stopIfTrue="1" operator="equal">
      <formula>"NO ADMISIBLE"</formula>
    </cfRule>
    <cfRule type="cellIs" dxfId="25" priority="28" stopIfTrue="1" operator="equal">
      <formula>"ADMISIBLE"</formula>
    </cfRule>
  </conditionalFormatting>
  <conditionalFormatting sqref="D45:D55">
    <cfRule type="cellIs" dxfId="24" priority="25" stopIfTrue="1" operator="equal">
      <formula>"NO ADMISIBLE"</formula>
    </cfRule>
  </conditionalFormatting>
  <conditionalFormatting sqref="AE56:AF66 AA56:AC66 J57:K66 W56:W66 C56:C66 N56:R66">
    <cfRule type="cellIs" dxfId="23" priority="22" stopIfTrue="1" operator="equal">
      <formula>"NO ADMISIBLE"</formula>
    </cfRule>
  </conditionalFormatting>
  <conditionalFormatting sqref="AB56 AD56:AD66 X56:Z66">
    <cfRule type="cellIs" dxfId="22" priority="23" stopIfTrue="1" operator="equal">
      <formula>"NO ADMISIBLE"</formula>
    </cfRule>
    <cfRule type="cellIs" dxfId="21" priority="24" stopIfTrue="1" operator="equal">
      <formula>"ADMISIBLE"</formula>
    </cfRule>
  </conditionalFormatting>
  <conditionalFormatting sqref="AC56:AC66">
    <cfRule type="cellIs" dxfId="20" priority="20" stopIfTrue="1" operator="equal">
      <formula>"NO ADMISIBLE"</formula>
    </cfRule>
    <cfRule type="cellIs" dxfId="19" priority="21" stopIfTrue="1" operator="equal">
      <formula>"ADMISIBLE"</formula>
    </cfRule>
  </conditionalFormatting>
  <conditionalFormatting sqref="AG56:AH66">
    <cfRule type="cellIs" dxfId="18" priority="19" stopIfTrue="1" operator="equal">
      <formula>"NO ADMISIBLE"</formula>
    </cfRule>
  </conditionalFormatting>
  <conditionalFormatting sqref="AG56">
    <cfRule type="cellIs" dxfId="17" priority="17" stopIfTrue="1" operator="equal">
      <formula>"NO ADMISIBLE"</formula>
    </cfRule>
    <cfRule type="cellIs" dxfId="16" priority="18" stopIfTrue="1" operator="equal">
      <formula>"ADMISIBLE"</formula>
    </cfRule>
  </conditionalFormatting>
  <conditionalFormatting sqref="AH56:AH66">
    <cfRule type="cellIs" dxfId="15" priority="15" stopIfTrue="1" operator="equal">
      <formula>"NO ADMISIBLE"</formula>
    </cfRule>
    <cfRule type="cellIs" dxfId="14" priority="16" stopIfTrue="1" operator="equal">
      <formula>"ADMISIBLE"</formula>
    </cfRule>
  </conditionalFormatting>
  <conditionalFormatting sqref="AI56:AJ66">
    <cfRule type="cellIs" dxfId="13" priority="14" stopIfTrue="1" operator="equal">
      <formula>"NO ADMISIBLE"</formula>
    </cfRule>
  </conditionalFormatting>
  <conditionalFormatting sqref="AI56">
    <cfRule type="cellIs" dxfId="12" priority="12" stopIfTrue="1" operator="equal">
      <formula>"NO ADMISIBLE"</formula>
    </cfRule>
    <cfRule type="cellIs" dxfId="11" priority="13" stopIfTrue="1" operator="equal">
      <formula>"ADMISIBLE"</formula>
    </cfRule>
  </conditionalFormatting>
  <conditionalFormatting sqref="AJ56:AJ66">
    <cfRule type="cellIs" dxfId="10" priority="10" stopIfTrue="1" operator="equal">
      <formula>"NO ADMISIBLE"</formula>
    </cfRule>
    <cfRule type="cellIs" dxfId="9" priority="11" stopIfTrue="1" operator="equal">
      <formula>"ADMISIBLE"</formula>
    </cfRule>
  </conditionalFormatting>
  <conditionalFormatting sqref="AK56:AK66">
    <cfRule type="cellIs" dxfId="8" priority="8" stopIfTrue="1" operator="equal">
      <formula>"NO ADMISIBLE"</formula>
    </cfRule>
    <cfRule type="cellIs" dxfId="7" priority="9" stopIfTrue="1" operator="equal">
      <formula>"ADMISIBLE"</formula>
    </cfRule>
  </conditionalFormatting>
  <conditionalFormatting sqref="S56:S66">
    <cfRule type="cellIs" dxfId="6" priority="5" stopIfTrue="1" operator="equal">
      <formula>"NO ADMISIBLE"</formula>
    </cfRule>
  </conditionalFormatting>
  <conditionalFormatting sqref="T56:T66">
    <cfRule type="cellIs" dxfId="5" priority="6" stopIfTrue="1" operator="equal">
      <formula>"NO ADMISIBLE"</formula>
    </cfRule>
    <cfRule type="cellIs" dxfId="4" priority="7" stopIfTrue="1" operator="equal">
      <formula>"ADMISIBLE"</formula>
    </cfRule>
  </conditionalFormatting>
  <conditionalFormatting sqref="U56:U66">
    <cfRule type="cellIs" dxfId="3" priority="2" stopIfTrue="1" operator="equal">
      <formula>"NO ADMISIBLE"</formula>
    </cfRule>
  </conditionalFormatting>
  <conditionalFormatting sqref="V56:V66">
    <cfRule type="cellIs" dxfId="2" priority="3" stopIfTrue="1" operator="equal">
      <formula>"NO ADMISIBLE"</formula>
    </cfRule>
    <cfRule type="cellIs" dxfId="1" priority="4" stopIfTrue="1" operator="equal">
      <formula>"ADMISIBLE"</formula>
    </cfRule>
  </conditionalFormatting>
  <conditionalFormatting sqref="D56:D66">
    <cfRule type="cellIs" dxfId="0" priority="1" stopIfTrue="1" operator="equal">
      <formula>"NO ADMISIBLE"</formula>
    </cfRule>
  </conditionalFormatting>
  <dataValidations count="1">
    <dataValidation type="list" allowBlank="1" showInputMessage="1" showErrorMessage="1" sqref="C12:D66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
&amp;D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8" r:id="rId5" name="Button 34">
              <controlPr defaultSize="0" print="0" autoFill="0" autoPict="0" macro="[0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B103"/>
  <sheetViews>
    <sheetView zoomScale="75" workbookViewId="0">
      <selection activeCell="A19" sqref="A19"/>
    </sheetView>
  </sheetViews>
  <sheetFormatPr baseColWidth="10" defaultRowHeight="12.5" outlineLevelRow="2" x14ac:dyDescent="0.25"/>
  <cols>
    <col min="1" max="1" width="19" customWidth="1"/>
    <col min="2" max="2" width="21.81640625" customWidth="1"/>
  </cols>
  <sheetData>
    <row r="1" spans="1:2" s="13" customFormat="1" ht="15.5" x14ac:dyDescent="0.35">
      <c r="A1" s="13" t="s">
        <v>4</v>
      </c>
    </row>
    <row r="3" spans="1:2" ht="35.5" x14ac:dyDescent="0.25">
      <c r="A3" s="14" t="s">
        <v>5</v>
      </c>
      <c r="B3" s="15" t="s">
        <v>6</v>
      </c>
    </row>
    <row r="4" spans="1:2" s="17" customFormat="1" outlineLevel="2" x14ac:dyDescent="0.25">
      <c r="A4" s="16"/>
    </row>
    <row r="5" spans="1:2" s="21" customFormat="1" ht="13" outlineLevel="1" x14ac:dyDescent="0.25">
      <c r="A5" s="18" t="s">
        <v>111</v>
      </c>
      <c r="B5" s="20">
        <v>16097532669.306931</v>
      </c>
    </row>
    <row r="6" spans="1:2" s="21" customFormat="1" ht="13" outlineLevel="1" x14ac:dyDescent="0.25">
      <c r="A6" s="19" t="s">
        <v>112</v>
      </c>
      <c r="B6" s="20">
        <v>18724260670</v>
      </c>
    </row>
    <row r="7" spans="1:2" s="21" customFormat="1" ht="13" outlineLevel="1" x14ac:dyDescent="0.25">
      <c r="A7" s="19" t="s">
        <v>113</v>
      </c>
      <c r="B7" s="20">
        <v>15886461489</v>
      </c>
    </row>
    <row r="8" spans="1:2" s="21" customFormat="1" ht="13" outlineLevel="1" x14ac:dyDescent="0.25">
      <c r="A8" s="19" t="s">
        <v>114</v>
      </c>
      <c r="B8" s="20">
        <v>18533406621</v>
      </c>
    </row>
    <row r="9" spans="1:2" s="23" customFormat="1" ht="13" outlineLevel="1" x14ac:dyDescent="0.25">
      <c r="A9" s="19" t="s">
        <v>115</v>
      </c>
      <c r="B9" s="20">
        <v>14971945628</v>
      </c>
    </row>
    <row r="10" spans="1:2" s="23" customFormat="1" ht="13" outlineLevel="1" x14ac:dyDescent="0.25">
      <c r="A10" s="19" t="s">
        <v>116</v>
      </c>
      <c r="B10" s="20">
        <v>16484340849</v>
      </c>
    </row>
    <row r="11" spans="1:2" s="21" customFormat="1" ht="13" outlineLevel="1" x14ac:dyDescent="0.25">
      <c r="A11" s="19" t="s">
        <v>117</v>
      </c>
      <c r="B11" s="20">
        <v>16686919713.999998</v>
      </c>
    </row>
    <row r="12" spans="1:2" s="21" customFormat="1" ht="13" outlineLevel="1" x14ac:dyDescent="0.25">
      <c r="A12" s="19" t="s">
        <v>118</v>
      </c>
      <c r="B12" s="20">
        <v>11566305868</v>
      </c>
    </row>
    <row r="13" spans="1:2" s="21" customFormat="1" ht="13" outlineLevel="1" x14ac:dyDescent="0.25">
      <c r="A13" s="19" t="s">
        <v>119</v>
      </c>
      <c r="B13" s="20">
        <v>6300474910</v>
      </c>
    </row>
    <row r="14" spans="1:2" s="21" customFormat="1" ht="13" outlineLevel="1" x14ac:dyDescent="0.25">
      <c r="A14" s="19" t="s">
        <v>7</v>
      </c>
      <c r="B14" s="20">
        <v>1428162158.4158416</v>
      </c>
    </row>
    <row r="15" spans="1:2" s="21" customFormat="1" ht="13" outlineLevel="1" x14ac:dyDescent="0.25">
      <c r="A15" s="19" t="s">
        <v>8</v>
      </c>
      <c r="B15" s="20">
        <v>1292851961.3861387</v>
      </c>
    </row>
    <row r="16" spans="1:2" s="23" customFormat="1" ht="13" outlineLevel="1" x14ac:dyDescent="0.25">
      <c r="A16" s="19" t="s">
        <v>9</v>
      </c>
      <c r="B16" s="40">
        <v>14200237260</v>
      </c>
    </row>
    <row r="17" spans="1:2" s="23" customFormat="1" ht="13" outlineLevel="1" x14ac:dyDescent="0.25">
      <c r="A17" s="19" t="s">
        <v>10</v>
      </c>
      <c r="B17" s="20">
        <v>14388115033</v>
      </c>
    </row>
    <row r="18" spans="1:2" s="21" customFormat="1" ht="13" outlineLevel="1" x14ac:dyDescent="0.25">
      <c r="A18" s="19" t="s">
        <v>11</v>
      </c>
      <c r="B18" s="20">
        <v>7076050599</v>
      </c>
    </row>
    <row r="19" spans="1:2" s="21" customFormat="1" ht="13" outlineLevel="1" x14ac:dyDescent="0.25">
      <c r="A19" s="19" t="s">
        <v>12</v>
      </c>
      <c r="B19" s="20">
        <v>20893814942</v>
      </c>
    </row>
    <row r="20" spans="1:2" s="23" customFormat="1" ht="13" outlineLevel="1" x14ac:dyDescent="0.25">
      <c r="A20" s="19" t="s">
        <v>13</v>
      </c>
      <c r="B20" s="40">
        <v>8810989120</v>
      </c>
    </row>
    <row r="21" spans="1:2" s="21" customFormat="1" ht="13" outlineLevel="1" x14ac:dyDescent="0.25">
      <c r="A21" s="19" t="s">
        <v>14</v>
      </c>
      <c r="B21" s="20">
        <v>5818381842</v>
      </c>
    </row>
    <row r="22" spans="1:2" s="21" customFormat="1" ht="13" outlineLevel="1" x14ac:dyDescent="0.25">
      <c r="A22" s="19" t="s">
        <v>15</v>
      </c>
      <c r="B22" s="20">
        <v>9650261634</v>
      </c>
    </row>
    <row r="23" spans="1:2" s="21" customFormat="1" ht="13" outlineLevel="1" x14ac:dyDescent="0.25">
      <c r="A23" s="19" t="s">
        <v>16</v>
      </c>
      <c r="B23" s="20">
        <v>5385776414</v>
      </c>
    </row>
    <row r="24" spans="1:2" s="23" customFormat="1" ht="13" outlineLevel="1" x14ac:dyDescent="0.25">
      <c r="A24" s="19" t="s">
        <v>17</v>
      </c>
      <c r="B24" s="20">
        <v>5759505844</v>
      </c>
    </row>
    <row r="25" spans="1:2" s="23" customFormat="1" ht="13" outlineLevel="1" x14ac:dyDescent="0.25">
      <c r="A25" s="19" t="s">
        <v>18</v>
      </c>
      <c r="B25" s="20">
        <v>11365045650</v>
      </c>
    </row>
    <row r="26" spans="1:2" s="23" customFormat="1" ht="13" outlineLevel="1" x14ac:dyDescent="0.25">
      <c r="A26" s="19" t="s">
        <v>19</v>
      </c>
      <c r="B26" s="20">
        <v>15652530637</v>
      </c>
    </row>
    <row r="27" spans="1:2" s="23" customFormat="1" ht="13" outlineLevel="1" x14ac:dyDescent="0.25">
      <c r="A27" s="19" t="s">
        <v>20</v>
      </c>
      <c r="B27" s="20">
        <v>5772808797</v>
      </c>
    </row>
    <row r="28" spans="1:2" s="23" customFormat="1" ht="13" outlineLevel="1" x14ac:dyDescent="0.25">
      <c r="A28" s="19" t="s">
        <v>21</v>
      </c>
      <c r="B28" s="20">
        <v>7512106130</v>
      </c>
    </row>
    <row r="29" spans="1:2" s="23" customFormat="1" ht="13" outlineLevel="1" x14ac:dyDescent="0.25">
      <c r="A29" s="19" t="s">
        <v>22</v>
      </c>
      <c r="B29" s="20">
        <v>9347559589</v>
      </c>
    </row>
    <row r="30" spans="1:2" s="23" customFormat="1" ht="13" outlineLevel="1" x14ac:dyDescent="0.25">
      <c r="A30" s="19" t="s">
        <v>23</v>
      </c>
      <c r="B30" s="20">
        <v>19825977010</v>
      </c>
    </row>
    <row r="31" spans="1:2" s="23" customFormat="1" ht="13" outlineLevel="1" x14ac:dyDescent="0.25">
      <c r="A31" s="19" t="s">
        <v>24</v>
      </c>
      <c r="B31" s="20">
        <v>9200191515</v>
      </c>
    </row>
    <row r="32" spans="1:2" s="23" customFormat="1" ht="13" outlineLevel="1" x14ac:dyDescent="0.25">
      <c r="A32" s="19" t="s">
        <v>25</v>
      </c>
      <c r="B32" s="20">
        <v>18743806542</v>
      </c>
    </row>
    <row r="33" spans="1:2" s="23" customFormat="1" ht="13" outlineLevel="1" x14ac:dyDescent="0.25">
      <c r="A33" s="19" t="s">
        <v>26</v>
      </c>
      <c r="B33" s="20">
        <v>12488203547</v>
      </c>
    </row>
    <row r="34" spans="1:2" s="23" customFormat="1" ht="13" outlineLevel="1" x14ac:dyDescent="0.25">
      <c r="A34" s="19" t="s">
        <v>27</v>
      </c>
      <c r="B34" s="20">
        <v>12337277639</v>
      </c>
    </row>
    <row r="35" spans="1:2" s="23" customFormat="1" ht="13" outlineLevel="1" x14ac:dyDescent="0.25">
      <c r="A35" s="19" t="s">
        <v>28</v>
      </c>
      <c r="B35" s="20">
        <v>16198497482.999998</v>
      </c>
    </row>
    <row r="36" spans="1:2" s="23" customFormat="1" ht="13" outlineLevel="1" x14ac:dyDescent="0.25">
      <c r="A36" s="19" t="s">
        <v>29</v>
      </c>
      <c r="B36" s="20">
        <v>17764576319</v>
      </c>
    </row>
    <row r="37" spans="1:2" s="23" customFormat="1" ht="13" outlineLevel="1" x14ac:dyDescent="0.25">
      <c r="A37" s="19" t="s">
        <v>30</v>
      </c>
      <c r="B37" s="20">
        <v>22882731815</v>
      </c>
    </row>
    <row r="38" spans="1:2" s="23" customFormat="1" ht="13" outlineLevel="1" x14ac:dyDescent="0.25">
      <c r="A38" s="19" t="s">
        <v>31</v>
      </c>
      <c r="B38" s="20">
        <v>7383905477</v>
      </c>
    </row>
    <row r="39" spans="1:2" s="23" customFormat="1" ht="13" outlineLevel="1" x14ac:dyDescent="0.25">
      <c r="A39" s="19" t="s">
        <v>32</v>
      </c>
      <c r="B39" s="20">
        <v>12423743774</v>
      </c>
    </row>
    <row r="40" spans="1:2" s="23" customFormat="1" ht="13" outlineLevel="1" x14ac:dyDescent="0.25">
      <c r="A40" s="19" t="s">
        <v>33</v>
      </c>
      <c r="B40" s="20">
        <v>14187262851</v>
      </c>
    </row>
    <row r="41" spans="1:2" s="23" customFormat="1" ht="13" outlineLevel="1" x14ac:dyDescent="0.25">
      <c r="A41" s="19" t="s">
        <v>34</v>
      </c>
      <c r="B41" s="20">
        <v>9099377756</v>
      </c>
    </row>
    <row r="42" spans="1:2" s="23" customFormat="1" ht="13" outlineLevel="1" x14ac:dyDescent="0.25">
      <c r="A42" s="19" t="s">
        <v>35</v>
      </c>
      <c r="B42" s="20">
        <v>7416098511</v>
      </c>
    </row>
    <row r="43" spans="1:2" s="23" customFormat="1" ht="13" outlineLevel="1" x14ac:dyDescent="0.25">
      <c r="A43" s="19" t="s">
        <v>36</v>
      </c>
      <c r="B43" s="20">
        <v>16654736652</v>
      </c>
    </row>
    <row r="44" spans="1:2" s="23" customFormat="1" ht="13" outlineLevel="1" x14ac:dyDescent="0.25">
      <c r="A44" s="19" t="s">
        <v>37</v>
      </c>
      <c r="B44" s="20">
        <v>12006016561</v>
      </c>
    </row>
    <row r="45" spans="1:2" s="23" customFormat="1" ht="13" outlineLevel="1" x14ac:dyDescent="0.25">
      <c r="A45" s="19" t="s">
        <v>38</v>
      </c>
      <c r="B45" s="20">
        <v>14602426835</v>
      </c>
    </row>
    <row r="46" spans="1:2" s="23" customFormat="1" ht="13" outlineLevel="1" x14ac:dyDescent="0.25">
      <c r="A46" s="19" t="s">
        <v>39</v>
      </c>
      <c r="B46" s="20">
        <v>16600395825</v>
      </c>
    </row>
    <row r="47" spans="1:2" s="23" customFormat="1" ht="13" outlineLevel="1" x14ac:dyDescent="0.25">
      <c r="A47" s="19" t="s">
        <v>40</v>
      </c>
      <c r="B47" s="20">
        <v>9490692823</v>
      </c>
    </row>
    <row r="48" spans="1:2" s="23" customFormat="1" ht="13" outlineLevel="1" x14ac:dyDescent="0.25">
      <c r="A48" s="19" t="s">
        <v>41</v>
      </c>
      <c r="B48" s="20">
        <v>14966356774</v>
      </c>
    </row>
    <row r="49" spans="1:2" s="23" customFormat="1" ht="13" outlineLevel="1" x14ac:dyDescent="0.25">
      <c r="A49" s="19" t="s">
        <v>42</v>
      </c>
      <c r="B49" s="20">
        <v>16628059484</v>
      </c>
    </row>
    <row r="50" spans="1:2" s="23" customFormat="1" ht="13" outlineLevel="1" x14ac:dyDescent="0.25">
      <c r="A50" s="19" t="s">
        <v>43</v>
      </c>
      <c r="B50" s="20">
        <v>11545020876</v>
      </c>
    </row>
    <row r="51" spans="1:2" s="23" customFormat="1" ht="13" outlineLevel="1" x14ac:dyDescent="0.25">
      <c r="A51" s="19" t="s">
        <v>44</v>
      </c>
      <c r="B51" s="20">
        <v>11069859631</v>
      </c>
    </row>
    <row r="52" spans="1:2" s="23" customFormat="1" ht="13" outlineLevel="1" x14ac:dyDescent="0.25">
      <c r="A52" s="19" t="s">
        <v>45</v>
      </c>
      <c r="B52" s="20">
        <v>16462254401</v>
      </c>
    </row>
    <row r="53" spans="1:2" s="23" customFormat="1" ht="13" outlineLevel="1" x14ac:dyDescent="0.25">
      <c r="A53" s="19" t="s">
        <v>46</v>
      </c>
      <c r="B53" s="20">
        <v>29122451003</v>
      </c>
    </row>
    <row r="54" spans="1:2" s="23" customFormat="1" ht="13" outlineLevel="1" x14ac:dyDescent="0.25">
      <c r="A54" s="19" t="s">
        <v>47</v>
      </c>
      <c r="B54" s="20">
        <v>19110837484</v>
      </c>
    </row>
    <row r="55" spans="1:2" s="23" customFormat="1" ht="13" outlineLevel="1" x14ac:dyDescent="0.25">
      <c r="A55" s="19" t="s">
        <v>48</v>
      </c>
      <c r="B55" s="20">
        <v>14355039068</v>
      </c>
    </row>
    <row r="56" spans="1:2" s="23" customFormat="1" ht="13" outlineLevel="1" x14ac:dyDescent="0.25">
      <c r="A56" s="19" t="s">
        <v>49</v>
      </c>
      <c r="B56" s="20">
        <v>10742553232</v>
      </c>
    </row>
    <row r="57" spans="1:2" s="23" customFormat="1" ht="13" outlineLevel="1" x14ac:dyDescent="0.25">
      <c r="A57" s="19" t="s">
        <v>50</v>
      </c>
      <c r="B57" s="20">
        <v>12944688820</v>
      </c>
    </row>
    <row r="58" spans="1:2" s="23" customFormat="1" ht="13" outlineLevel="1" x14ac:dyDescent="0.25">
      <c r="A58" s="19" t="s">
        <v>51</v>
      </c>
      <c r="B58" s="20">
        <v>11689433662</v>
      </c>
    </row>
    <row r="59" spans="1:2" s="23" customFormat="1" ht="13" outlineLevel="1" x14ac:dyDescent="0.25">
      <c r="A59" s="19" t="s">
        <v>52</v>
      </c>
      <c r="B59" s="20">
        <v>11397659254</v>
      </c>
    </row>
    <row r="60" spans="1:2" s="23" customFormat="1" ht="13" outlineLevel="1" x14ac:dyDescent="0.25">
      <c r="A60" s="19" t="s">
        <v>53</v>
      </c>
      <c r="B60" s="20">
        <v>16236395384</v>
      </c>
    </row>
    <row r="61" spans="1:2" s="23" customFormat="1" ht="13" outlineLevel="1" x14ac:dyDescent="0.25">
      <c r="A61" s="19" t="s">
        <v>54</v>
      </c>
      <c r="B61" s="20">
        <v>6151462908.9075203</v>
      </c>
    </row>
    <row r="62" spans="1:2" s="23" customFormat="1" ht="13" outlineLevel="1" x14ac:dyDescent="0.25">
      <c r="A62" s="19" t="s">
        <v>55</v>
      </c>
      <c r="B62" s="20">
        <v>24188206629</v>
      </c>
    </row>
    <row r="63" spans="1:2" s="23" customFormat="1" ht="13" outlineLevel="1" x14ac:dyDescent="0.25">
      <c r="A63" s="19" t="s">
        <v>56</v>
      </c>
      <c r="B63" s="20">
        <v>22229863427</v>
      </c>
    </row>
    <row r="64" spans="1:2" s="23" customFormat="1" ht="13" outlineLevel="1" x14ac:dyDescent="0.25">
      <c r="A64" s="19" t="s">
        <v>57</v>
      </c>
      <c r="B64" s="20">
        <v>23200278421</v>
      </c>
    </row>
    <row r="65" spans="1:2" s="23" customFormat="1" ht="13" outlineLevel="1" x14ac:dyDescent="0.25">
      <c r="A65" s="19" t="s">
        <v>58</v>
      </c>
      <c r="B65" s="20">
        <v>33729146012</v>
      </c>
    </row>
    <row r="66" spans="1:2" s="23" customFormat="1" ht="13" outlineLevel="1" x14ac:dyDescent="0.25">
      <c r="A66" s="19" t="s">
        <v>59</v>
      </c>
      <c r="B66" s="20">
        <v>25741331764</v>
      </c>
    </row>
    <row r="67" spans="1:2" s="23" customFormat="1" ht="13" outlineLevel="1" x14ac:dyDescent="0.25">
      <c r="A67" s="19" t="s">
        <v>60</v>
      </c>
      <c r="B67" s="20">
        <v>10895316694.06304</v>
      </c>
    </row>
    <row r="68" spans="1:2" s="23" customFormat="1" ht="13" outlineLevel="1" x14ac:dyDescent="0.25">
      <c r="A68" s="19" t="s">
        <v>61</v>
      </c>
      <c r="B68" s="20">
        <v>15574902572</v>
      </c>
    </row>
    <row r="69" spans="1:2" s="22" customFormat="1" ht="13" outlineLevel="1" x14ac:dyDescent="0.25">
      <c r="A69" s="19" t="s">
        <v>62</v>
      </c>
      <c r="B69" s="20">
        <v>11085498362</v>
      </c>
    </row>
    <row r="70" spans="1:2" s="23" customFormat="1" ht="13" outlineLevel="1" x14ac:dyDescent="0.25">
      <c r="A70" s="19" t="s">
        <v>63</v>
      </c>
      <c r="B70" s="20">
        <v>15569378930</v>
      </c>
    </row>
    <row r="71" spans="1:2" s="23" customFormat="1" ht="13" outlineLevel="1" x14ac:dyDescent="0.25">
      <c r="A71" s="19" t="s">
        <v>64</v>
      </c>
      <c r="B71" s="20">
        <v>19872456988.21376</v>
      </c>
    </row>
    <row r="72" spans="1:2" s="23" customFormat="1" ht="13" outlineLevel="1" x14ac:dyDescent="0.25">
      <c r="A72" s="19" t="s">
        <v>65</v>
      </c>
      <c r="B72" s="20">
        <v>9279916346</v>
      </c>
    </row>
    <row r="73" spans="1:2" s="23" customFormat="1" ht="13" outlineLevel="1" x14ac:dyDescent="0.25">
      <c r="A73" s="19" t="s">
        <v>66</v>
      </c>
      <c r="B73" s="20">
        <v>11879598172</v>
      </c>
    </row>
    <row r="74" spans="1:2" s="23" customFormat="1" ht="13" outlineLevel="1" x14ac:dyDescent="0.25">
      <c r="A74" s="19" t="s">
        <v>67</v>
      </c>
      <c r="B74" s="20">
        <v>14944234555</v>
      </c>
    </row>
    <row r="75" spans="1:2" s="23" customFormat="1" ht="13" outlineLevel="1" x14ac:dyDescent="0.25">
      <c r="A75" s="19" t="s">
        <v>68</v>
      </c>
      <c r="B75" s="20">
        <v>8486287813</v>
      </c>
    </row>
    <row r="76" spans="1:2" s="23" customFormat="1" ht="13" outlineLevel="1" x14ac:dyDescent="0.25">
      <c r="A76" s="19" t="s">
        <v>69</v>
      </c>
      <c r="B76" s="20">
        <v>7048832262</v>
      </c>
    </row>
    <row r="77" spans="1:2" s="23" customFormat="1" ht="13" outlineLevel="1" x14ac:dyDescent="0.25">
      <c r="A77" s="19" t="s">
        <v>70</v>
      </c>
      <c r="B77" s="20">
        <v>5348779190</v>
      </c>
    </row>
    <row r="78" spans="1:2" s="21" customFormat="1" ht="13" outlineLevel="1" x14ac:dyDescent="0.25">
      <c r="A78" s="19" t="s">
        <v>71</v>
      </c>
      <c r="B78" s="20">
        <v>5466387046</v>
      </c>
    </row>
    <row r="79" spans="1:2" s="21" customFormat="1" ht="13" outlineLevel="1" x14ac:dyDescent="0.25">
      <c r="A79" s="19" t="s">
        <v>72</v>
      </c>
      <c r="B79" s="20">
        <v>16518448889</v>
      </c>
    </row>
    <row r="80" spans="1:2" s="21" customFormat="1" ht="13" outlineLevel="1" x14ac:dyDescent="0.25">
      <c r="A80" s="19" t="s">
        <v>73</v>
      </c>
      <c r="B80" s="20">
        <v>8675202615</v>
      </c>
    </row>
    <row r="81" spans="1:2" s="21" customFormat="1" ht="13" outlineLevel="1" x14ac:dyDescent="0.25">
      <c r="A81" s="19" t="s">
        <v>74</v>
      </c>
      <c r="B81" s="20">
        <v>16760013498</v>
      </c>
    </row>
    <row r="82" spans="1:2" s="23" customFormat="1" ht="13" outlineLevel="1" x14ac:dyDescent="0.25">
      <c r="A82" s="19" t="s">
        <v>75</v>
      </c>
      <c r="B82" s="20">
        <v>12438755743</v>
      </c>
    </row>
    <row r="83" spans="1:2" s="21" customFormat="1" ht="13" outlineLevel="1" x14ac:dyDescent="0.25">
      <c r="A83" s="19" t="s">
        <v>76</v>
      </c>
      <c r="B83" s="20">
        <v>14593425402</v>
      </c>
    </row>
    <row r="84" spans="1:2" s="21" customFormat="1" ht="13" outlineLevel="1" x14ac:dyDescent="0.25">
      <c r="A84" s="19" t="s">
        <v>77</v>
      </c>
      <c r="B84" s="20">
        <v>6689468251</v>
      </c>
    </row>
    <row r="85" spans="1:2" s="21" customFormat="1" ht="13" outlineLevel="1" x14ac:dyDescent="0.25">
      <c r="A85" s="19" t="s">
        <v>78</v>
      </c>
      <c r="B85" s="20">
        <v>8186369892</v>
      </c>
    </row>
    <row r="86" spans="1:2" s="21" customFormat="1" ht="13" outlineLevel="1" x14ac:dyDescent="0.25">
      <c r="A86" s="19" t="s">
        <v>79</v>
      </c>
      <c r="B86" s="20">
        <v>28561249598</v>
      </c>
    </row>
    <row r="87" spans="1:2" s="21" customFormat="1" ht="13" outlineLevel="1" x14ac:dyDescent="0.25">
      <c r="A87" s="19" t="s">
        <v>80</v>
      </c>
      <c r="B87" s="20">
        <v>34980509996</v>
      </c>
    </row>
    <row r="88" spans="1:2" s="21" customFormat="1" ht="13" outlineLevel="1" x14ac:dyDescent="0.25">
      <c r="A88" s="19" t="s">
        <v>81</v>
      </c>
      <c r="B88" s="20">
        <v>6950846586</v>
      </c>
    </row>
    <row r="89" spans="1:2" s="21" customFormat="1" ht="13" outlineLevel="1" x14ac:dyDescent="0.25">
      <c r="A89" s="19" t="s">
        <v>82</v>
      </c>
      <c r="B89" s="20">
        <v>11116163961</v>
      </c>
    </row>
    <row r="90" spans="1:2" s="21" customFormat="1" ht="13" outlineLevel="1" x14ac:dyDescent="0.25">
      <c r="A90" s="19" t="s">
        <v>83</v>
      </c>
      <c r="B90" s="20">
        <v>21274070645</v>
      </c>
    </row>
    <row r="91" spans="1:2" s="21" customFormat="1" ht="13" outlineLevel="1" x14ac:dyDescent="0.25">
      <c r="A91" s="19" t="s">
        <v>84</v>
      </c>
      <c r="B91" s="20">
        <v>2826770201</v>
      </c>
    </row>
    <row r="92" spans="1:2" s="21" customFormat="1" ht="13" outlineLevel="1" x14ac:dyDescent="0.25">
      <c r="A92" s="19" t="s">
        <v>85</v>
      </c>
      <c r="B92" s="20">
        <v>4775546619</v>
      </c>
    </row>
    <row r="93" spans="1:2" s="21" customFormat="1" ht="13" outlineLevel="1" x14ac:dyDescent="0.25">
      <c r="A93" s="19" t="s">
        <v>86</v>
      </c>
      <c r="B93" s="20">
        <v>23755514236</v>
      </c>
    </row>
    <row r="94" spans="1:2" s="21" customFormat="1" ht="13" outlineLevel="1" x14ac:dyDescent="0.25">
      <c r="A94" s="19" t="s">
        <v>87</v>
      </c>
      <c r="B94" s="20">
        <v>22463613073</v>
      </c>
    </row>
    <row r="95" spans="1:2" s="21" customFormat="1" ht="13" outlineLevel="1" x14ac:dyDescent="0.25">
      <c r="A95" s="19" t="s">
        <v>88</v>
      </c>
      <c r="B95" s="20">
        <v>20949816946</v>
      </c>
    </row>
    <row r="96" spans="1:2" s="21" customFormat="1" ht="13" outlineLevel="1" x14ac:dyDescent="0.25">
      <c r="A96" s="19" t="s">
        <v>89</v>
      </c>
      <c r="B96" s="20">
        <v>14104036918</v>
      </c>
    </row>
    <row r="97" spans="1:2" s="21" customFormat="1" ht="13" outlineLevel="1" x14ac:dyDescent="0.25">
      <c r="A97" s="19" t="s">
        <v>90</v>
      </c>
      <c r="B97" s="20">
        <v>1396272140.5940592</v>
      </c>
    </row>
    <row r="98" spans="1:2" s="21" customFormat="1" ht="13" outlineLevel="1" x14ac:dyDescent="0.25">
      <c r="A98" s="19" t="s">
        <v>91</v>
      </c>
      <c r="B98" s="20">
        <v>1211346171.2871287</v>
      </c>
    </row>
    <row r="99" spans="1:2" s="21" customFormat="1" ht="13" outlineLevel="1" x14ac:dyDescent="0.25">
      <c r="A99" s="19" t="s">
        <v>92</v>
      </c>
      <c r="B99" s="20">
        <v>1239693623.7623763</v>
      </c>
    </row>
    <row r="100" spans="1:2" s="21" customFormat="1" ht="13" outlineLevel="1" x14ac:dyDescent="0.25">
      <c r="A100" s="19" t="s">
        <v>93</v>
      </c>
      <c r="B100" s="20">
        <v>1625508018.1759996</v>
      </c>
    </row>
    <row r="101" spans="1:2" s="17" customFormat="1" ht="13" outlineLevel="1" x14ac:dyDescent="0.25">
      <c r="A101" s="19"/>
      <c r="B101" s="24">
        <f>SUM(B4:B100)</f>
        <v>1276966895152.1125</v>
      </c>
    </row>
    <row r="103" spans="1:2" x14ac:dyDescent="0.25">
      <c r="B103" s="28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6</vt:i4>
      </vt:variant>
    </vt:vector>
  </HeadingPairs>
  <TitlesOfParts>
    <vt:vector size="10" baseType="lpstr">
      <vt:lpstr>Verificaciones</vt:lpstr>
      <vt:lpstr>POA</vt:lpstr>
      <vt:lpstr>Cap Finan y Organiz</vt:lpstr>
      <vt:lpstr>PO</vt:lpstr>
      <vt:lpstr>AnticipoM1</vt:lpstr>
      <vt:lpstr>AnticipoM2</vt:lpstr>
      <vt:lpstr>AnticipoM3</vt:lpstr>
      <vt:lpstr>AnticipoM4</vt:lpstr>
      <vt:lpstr>'Cap Finan y Organiz'!Área_de_impresión</vt:lpstr>
      <vt:lpstr>SALACTUAL</vt:lpstr>
    </vt:vector>
  </TitlesOfParts>
  <Company>Universidad del Rosario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 2014</dc:creator>
  <cp:lastModifiedBy>Ariadne Yilibeth Duran Julio</cp:lastModifiedBy>
  <cp:lastPrinted>2016-04-11T19:28:20Z</cp:lastPrinted>
  <dcterms:created xsi:type="dcterms:W3CDTF">2005-03-19T14:11:58Z</dcterms:created>
  <dcterms:modified xsi:type="dcterms:W3CDTF">2018-05-25T20:07:00Z</dcterms:modified>
</cp:coreProperties>
</file>