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REI7_INTEL\Documents\ARCHIVOS PERSONAL\CPS\CPS_PAIPA\2026\SEC INFRAESTRUCTURA\SELECCION ABREVIADA\TANQUE LA SALVIA (2DA VEZ)\"/>
    </mc:Choice>
  </mc:AlternateContent>
  <xr:revisionPtr revIDLastSave="0" documentId="13_ncr:1_{07A969ED-47DD-4E02-83F4-093DF11BA0A5}" xr6:coauthVersionLast="47" xr6:coauthVersionMax="47" xr10:uidLastSave="{00000000-0000-0000-0000-000000000000}"/>
  <bookViews>
    <workbookView xWindow="-96" yWindow="0" windowWidth="11712" windowHeight="12336" xr2:uid="{0811BD6C-B280-4B7B-80C5-527FD6A41A3B}"/>
  </bookViews>
  <sheets>
    <sheet name="PRESUPUESTO OFICIAL" sheetId="1" r:id="rId1"/>
    <sheet name="FORMATO OFERTA ECONOMICA" sheetId="3" r:id="rId2"/>
  </sheets>
  <definedNames>
    <definedName name="_xlnm.Print_Area" localSheetId="1">'FORMATO OFERTA ECONOMICA'!$A$1:$F$47</definedName>
    <definedName name="_xlnm.Print_Area" localSheetId="0">'PRESUPUESTO OFICIAL'!$A$1:$F$41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7" i="1" l="1"/>
  <c r="F36" i="1"/>
  <c r="F33" i="3" l="1"/>
  <c r="F32" i="3"/>
  <c r="F31" i="3"/>
  <c r="F30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4" i="3"/>
  <c r="F13" i="3"/>
  <c r="F12" i="3"/>
  <c r="F11" i="3"/>
  <c r="F10" i="3"/>
  <c r="F9" i="3"/>
  <c r="F8" i="3"/>
  <c r="F7" i="3" s="1"/>
  <c r="F8" i="1"/>
  <c r="F33" i="1"/>
  <c r="F32" i="1"/>
  <c r="F31" i="1"/>
  <c r="F30" i="1"/>
  <c r="F28" i="1"/>
  <c r="F27" i="1"/>
  <c r="F26" i="1"/>
  <c r="F25" i="1"/>
  <c r="F24" i="1"/>
  <c r="F22" i="1"/>
  <c r="F21" i="1"/>
  <c r="F20" i="1"/>
  <c r="F19" i="1"/>
  <c r="F18" i="1"/>
  <c r="F17" i="1"/>
  <c r="F16" i="1"/>
  <c r="F14" i="1"/>
  <c r="F13" i="1"/>
  <c r="F12" i="1"/>
  <c r="F11" i="1"/>
  <c r="F10" i="1"/>
  <c r="F9" i="1"/>
  <c r="F15" i="3" l="1"/>
  <c r="F29" i="3"/>
  <c r="F35" i="3"/>
  <c r="F39" i="3" l="1"/>
  <c r="F40" i="3" s="1"/>
  <c r="F29" i="1" l="1"/>
  <c r="F15" i="1"/>
  <c r="F23" i="1"/>
  <c r="F7" i="1"/>
  <c r="F35" i="1" l="1"/>
  <c r="F38" i="1" l="1"/>
  <c r="F39" i="1" l="1"/>
  <c r="F40" i="1" l="1"/>
  <c r="F45" i="1" s="1"/>
</calcChain>
</file>

<file path=xl/sharedStrings.xml><?xml version="1.0" encoding="utf-8"?>
<sst xmlns="http://schemas.openxmlformats.org/spreadsheetml/2006/main" count="134" uniqueCount="53">
  <si>
    <t>“CONSTRUCCIÓN TANQUE DE ALMACENAMIENTO DE AGUA POTABLE ACUEDUCTO REGIONAL LA SALVIA DEL MUNICIPIO DE PAIPA, BOYACÁ”</t>
  </si>
  <si>
    <t>MUNICIPIO DE PAIPA - BOYACÁ</t>
  </si>
  <si>
    <t>CUADRO DE PRESUPUESTO Y CANTIDADES DE OBRA</t>
  </si>
  <si>
    <t>ITEM</t>
  </si>
  <si>
    <t xml:space="preserve">DESCRIPCIÓN </t>
  </si>
  <si>
    <t>UNIDAD</t>
  </si>
  <si>
    <t>CANT</t>
  </si>
  <si>
    <t>Vr. UNIT.</t>
  </si>
  <si>
    <t>Vr. TOTAL</t>
  </si>
  <si>
    <t xml:space="preserve">PRELIMINARES Y EXCAVACIONES </t>
  </si>
  <si>
    <t>LOCALIZACION Y REPLANTEO DE OBRA ARQUITECTONICA</t>
  </si>
  <si>
    <t>M2</t>
  </si>
  <si>
    <t>EXCAVACIONES MANUAL EN MATERIAL COMUN</t>
  </si>
  <si>
    <t>M3</t>
  </si>
  <si>
    <t>EXCAVACIÓNES MECANICAS VARIAS EN MATERIAL COMUN SECO. (INCLUYE ACARREO LIBRE HASTA 5 KM.)</t>
  </si>
  <si>
    <t>RELLENO CON MATERIAL DE AFIRMADO COMPACTADO RANA Y/O VIBROCOMPACTADOR. (INCLUYE ACARREO LIBRE HASTA 5 KM.)</t>
  </si>
  <si>
    <t xml:space="preserve">RELLENO EN PIEDRA RAJON </t>
  </si>
  <si>
    <t xml:space="preserve">CONFORMACION DE BOTADERO O ESCOMBRERA </t>
  </si>
  <si>
    <t>TRANSPORTE DE MATERIAL DE AFIRMADO Y/O GRANURAL SUELTO (MEDIDO EN BANCO) DESPUÉS DE 5 KM</t>
  </si>
  <si>
    <t>M3-KM</t>
  </si>
  <si>
    <t>ESTRUCTURAS Y EXTERIORES</t>
  </si>
  <si>
    <t>SOLADO CONCRETO ESPESOR E=0.05MTS 14MPa (2000PSI)</t>
  </si>
  <si>
    <t>CONCRETO SIMPLE DE 28 Mpa - (4000 PSI) IMPERMEABILIZADO PARA MUROS</t>
  </si>
  <si>
    <t>CONCRETO SIMPLE DE 28 Mpa - (4000 PSI) IMPERMEABILIZADO PARA TAPAS</t>
  </si>
  <si>
    <t>CONCRETO SIMPLE DE 28 Mpa - (4000 PSI) IMPERMEABILIZADO PARA PLACA PISOS</t>
  </si>
  <si>
    <t>SUMINISTRO FIGURADO Y ARMADO DE ACERO DE REFUERZO 60000 PSI 420 MPA</t>
  </si>
  <si>
    <t>KG</t>
  </si>
  <si>
    <t>SUMINISTRO E INSTALACIÓN DE MALLA ELECTROSOLDADA</t>
  </si>
  <si>
    <t>SUMINISTRO E INSTALACION CINTA SIKA PVC. V=0,15</t>
  </si>
  <si>
    <t>ML</t>
  </si>
  <si>
    <t xml:space="preserve">INSTALACIONES HIDRAULICAS </t>
  </si>
  <si>
    <t>SUMINISTRO E INSTALACIÓN DE TUBERÍA PVC DE 2" T.P. PARA RED DE SUMINISTRO.</t>
  </si>
  <si>
    <t>SUMINISTRO E INSTALACIÓN DE NIPLE PASAMURO ACERO AL CARBON 2" UN EXTREMO BRIDADO  DE  300MM  DE LONGITUD</t>
  </si>
  <si>
    <t>UND</t>
  </si>
  <si>
    <t xml:space="preserve">SUMINISTRO E INSTALACIÓN BRIDA SOLDAR PVC 2" </t>
  </si>
  <si>
    <t>SUMINISTRO E INSTALACIÓN TUBERIA DE VENTILACIÓN HG 3" (INCLUYE 2 CODOS 90° HG Y MALLA METALICA PARA INSECTOS)</t>
  </si>
  <si>
    <t>SUMINISTRO E INSTALACIÓN VÁLVULA COMPUERTA H.D. D = 2" EXTREMO BRIDA SELLO ELASTICO, 250 
PSI</t>
  </si>
  <si>
    <t>CARPINTERIA METALICA</t>
  </si>
  <si>
    <t>SUMINISTRO E INSTALACIÓN DE TAPA EN LAMINA DE ALFAJOR 1.15M X 1.15M 3/16" EN ANGULO DE 1 1/4" X 1/8" (INCLUYE ANTICORROSIVO, MARCO Y CONTRA MARCO)</t>
  </si>
  <si>
    <t>SUMINISTRO E INSTALACIÓN DE TAPA EN LAMINA DE ALFAJOR 1.2M X 1.2M 3/16" EN ANGULO DE 1 1/4" X 1/8" (INCLUYE ANTICORROSIVO, MARCO Y CONTRA MARCO)</t>
  </si>
  <si>
    <t>SUMINISTRO E INSTALACIÓN DE ESCALERA EN ACERO INOXIDABLE EN PERFIL CIRCULAR 1 1/2" EN ACERO INOXIDABLE Y PELDAÑOS EN PERFIL RECTANGULAR 3" X 1" EN ACERO INOXIDABLE (3.35 METROS DE LARGA, 0.58 METROS ANCHO DE PELDAÑO , 11 PELDAÑOS, SEPARACIÓN DE PELDAÑOS 0.3M), CON 8 PUNTOS DE ANCLAJE A PARED  CON CHAZO EXPANSIVO ACERO INOXIDABLE DE 1/2"X4"</t>
  </si>
  <si>
    <t>PASO DE ESCALERILLA DE GATO CON VARILLA DE 5/8</t>
  </si>
  <si>
    <t>UTILIDAD 5%</t>
  </si>
  <si>
    <t>TOTAL COSTOS INDIRECTOS</t>
  </si>
  <si>
    <t>TOTAL COSTOS DIRECTOS</t>
  </si>
  <si>
    <t>Nota: Algunos precios unitarios incluyen el % del factor de incremento por distancia.</t>
  </si>
  <si>
    <t>NOMBRES Y APELLIDOS</t>
  </si>
  <si>
    <t>OFERENTE</t>
  </si>
  <si>
    <t>FIRMA</t>
  </si>
  <si>
    <t>COSTO TOTAL (REDONDEADO AL PESO)</t>
  </si>
  <si>
    <r>
      <t xml:space="preserve">Vr. UNIT. 
</t>
    </r>
    <r>
      <rPr>
        <b/>
        <sz val="8"/>
        <color theme="1"/>
        <rFont val="Arial"/>
        <family val="2"/>
      </rPr>
      <t>(INC. INCREMENTO X DIST)</t>
    </r>
  </si>
  <si>
    <t>ADMINISTRACION 23%</t>
  </si>
  <si>
    <t>IMPREVISTOS 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</si>
</sst>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[$€-2]* #,##0.00_);_([$€-2]* \(#,##0.00\);_([$€-2]* &quot;-&quot;??_)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/>
    <xf numFmtId="167" fontId="1" fillId="0" borderId="0"/>
  </cellStyleXfs>
  <cellXfs count="85">
    <xf numFmtId="0" fontId="0" fillId="0" borderId="0" xfId="0"/>
    <xf numFmtId="0" fontId="3" fillId="4" borderId="7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center" vertical="center"/>
    </xf>
    <xf numFmtId="2" fontId="3" fillId="4" borderId="7" xfId="0" applyNumberFormat="1" applyFont="1" applyFill="1" applyBorder="1" applyAlignment="1">
      <alignment horizontal="center" vertical="center"/>
    </xf>
    <xf numFmtId="44" fontId="3" fillId="4" borderId="7" xfId="2" applyFont="1" applyFill="1" applyBorder="1" applyAlignment="1">
      <alignment horizontal="center" vertical="center"/>
    </xf>
    <xf numFmtId="44" fontId="3" fillId="4" borderId="8" xfId="2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44" fontId="4" fillId="0" borderId="8" xfId="2" applyFont="1" applyFill="1" applyBorder="1" applyAlignment="1">
      <alignment horizontal="left" vertical="center"/>
    </xf>
    <xf numFmtId="167" fontId="4" fillId="0" borderId="7" xfId="0" applyNumberFormat="1" applyFont="1" applyBorder="1" applyAlignment="1">
      <alignment horizontal="left" vertical="center" wrapText="1"/>
    </xf>
    <xf numFmtId="166" fontId="4" fillId="0" borderId="7" xfId="3" applyNumberFormat="1" applyFont="1" applyFill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166" fontId="4" fillId="0" borderId="9" xfId="3" applyNumberFormat="1" applyFont="1" applyFill="1" applyBorder="1" applyAlignment="1">
      <alignment horizontal="left" vertical="center"/>
    </xf>
    <xf numFmtId="44" fontId="4" fillId="0" borderId="10" xfId="2" applyFont="1" applyFill="1" applyBorder="1" applyAlignment="1">
      <alignment horizontal="left" vertical="center"/>
    </xf>
    <xf numFmtId="2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justify" vertical="center" wrapText="1"/>
    </xf>
    <xf numFmtId="0" fontId="4" fillId="3" borderId="0" xfId="0" applyFont="1" applyFill="1" applyAlignment="1">
      <alignment horizontal="center" vertical="center" wrapText="1"/>
    </xf>
    <xf numFmtId="4" fontId="4" fillId="3" borderId="0" xfId="0" applyNumberFormat="1" applyFont="1" applyFill="1" applyAlignment="1">
      <alignment horizontal="center" vertical="center"/>
    </xf>
    <xf numFmtId="166" fontId="4" fillId="3" borderId="0" xfId="3" applyNumberFormat="1" applyFont="1" applyFill="1" applyBorder="1" applyAlignment="1">
      <alignment horizontal="left" vertical="center"/>
    </xf>
    <xf numFmtId="44" fontId="4" fillId="3" borderId="0" xfId="2" applyFont="1" applyFill="1" applyBorder="1" applyAlignment="1">
      <alignment horizontal="left" vertical="center"/>
    </xf>
    <xf numFmtId="43" fontId="0" fillId="0" borderId="0" xfId="1" applyFont="1"/>
    <xf numFmtId="44" fontId="0" fillId="0" borderId="0" xfId="0" applyNumberFormat="1"/>
    <xf numFmtId="0" fontId="3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164" fontId="3" fillId="0" borderId="7" xfId="2" applyNumberFormat="1" applyFont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3" borderId="12" xfId="0" applyFont="1" applyFill="1" applyBorder="1" applyAlignment="1">
      <alignment horizontal="center"/>
    </xf>
    <xf numFmtId="44" fontId="3" fillId="0" borderId="8" xfId="2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166" fontId="7" fillId="4" borderId="23" xfId="0" applyNumberFormat="1" applyFont="1" applyFill="1" applyBorder="1" applyAlignment="1">
      <alignment horizontal="left" vertical="center"/>
    </xf>
    <xf numFmtId="166" fontId="9" fillId="4" borderId="13" xfId="5" applyNumberFormat="1" applyFont="1" applyFill="1" applyBorder="1" applyAlignment="1">
      <alignment horizontal="left" vertical="center"/>
    </xf>
    <xf numFmtId="166" fontId="7" fillId="0" borderId="4" xfId="0" applyNumberFormat="1" applyFont="1" applyBorder="1" applyAlignment="1">
      <alignment horizontal="left" vertical="center"/>
    </xf>
    <xf numFmtId="166" fontId="7" fillId="0" borderId="8" xfId="0" applyNumberFormat="1" applyFont="1" applyBorder="1" applyAlignment="1">
      <alignment horizontal="left" vertical="center"/>
    </xf>
    <xf numFmtId="166" fontId="7" fillId="4" borderId="10" xfId="0" applyNumberFormat="1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7" fontId="9" fillId="4" borderId="16" xfId="5" applyFont="1" applyFill="1" applyBorder="1" applyAlignment="1">
      <alignment horizontal="center" vertical="center"/>
    </xf>
    <xf numFmtId="167" fontId="9" fillId="4" borderId="17" xfId="5" applyFont="1" applyFill="1" applyBorder="1" applyAlignment="1">
      <alignment horizontal="center" vertical="center"/>
    </xf>
    <xf numFmtId="167" fontId="9" fillId="4" borderId="24" xfId="5" applyFont="1" applyFill="1" applyBorder="1" applyAlignment="1">
      <alignment horizontal="center" vertical="center"/>
    </xf>
    <xf numFmtId="164" fontId="7" fillId="3" borderId="21" xfId="0" applyNumberFormat="1" applyFont="1" applyFill="1" applyBorder="1" applyAlignment="1">
      <alignment horizontal="center" vertical="center" wrapText="1"/>
    </xf>
    <xf numFmtId="164" fontId="7" fillId="3" borderId="3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7" fontId="6" fillId="0" borderId="7" xfId="4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/>
    </xf>
    <xf numFmtId="164" fontId="3" fillId="0" borderId="7" xfId="2" applyNumberFormat="1" applyFont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164" fontId="7" fillId="3" borderId="34" xfId="0" applyNumberFormat="1" applyFont="1" applyFill="1" applyBorder="1" applyAlignment="1">
      <alignment horizontal="center" vertical="center" wrapText="1"/>
    </xf>
    <xf numFmtId="164" fontId="7" fillId="3" borderId="35" xfId="0" applyNumberFormat="1" applyFont="1" applyFill="1" applyBorder="1" applyAlignment="1">
      <alignment horizontal="center" vertical="center" wrapText="1"/>
    </xf>
    <xf numFmtId="164" fontId="7" fillId="3" borderId="36" xfId="0" applyNumberFormat="1" applyFont="1" applyFill="1" applyBorder="1" applyAlignment="1">
      <alignment horizontal="center" vertical="center" wrapText="1"/>
    </xf>
    <xf numFmtId="167" fontId="9" fillId="4" borderId="28" xfId="5" applyFont="1" applyFill="1" applyBorder="1" applyAlignment="1">
      <alignment horizontal="center" vertical="center"/>
    </xf>
    <xf numFmtId="167" fontId="9" fillId="4" borderId="29" xfId="5" applyFont="1" applyFill="1" applyBorder="1" applyAlignment="1">
      <alignment horizontal="center" vertical="center"/>
    </xf>
    <xf numFmtId="167" fontId="9" fillId="4" borderId="30" xfId="5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6">
    <cellStyle name="Millares" xfId="1" builtinId="3"/>
    <cellStyle name="Moneda" xfId="2" builtinId="4"/>
    <cellStyle name="Moneda 2" xfId="3" xr:uid="{A2BDF808-FEE5-4CCE-8A00-C2D5B76F7639}"/>
    <cellStyle name="Normal" xfId="0" builtinId="0"/>
    <cellStyle name="Normal 2" xfId="4" xr:uid="{F4F4C134-7C89-4757-B15A-D7B8971BBEFE}"/>
    <cellStyle name="Normal 2 13" xfId="5" xr:uid="{35F98EEE-041D-4D96-B252-9160EE8C58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940406</xdr:colOff>
      <xdr:row>0</xdr:row>
      <xdr:rowOff>25604</xdr:rowOff>
    </xdr:from>
    <xdr:to>
      <xdr:col>5</xdr:col>
      <xdr:colOff>143692</xdr:colOff>
      <xdr:row>2</xdr:row>
      <xdr:rowOff>182523</xdr:rowOff>
    </xdr:to>
    <xdr:pic>
      <xdr:nvPicPr>
        <xdr:cNvPr id="2" name="Imagen 1" descr="Mi Municipio">
          <a:extLst>
            <a:ext uri="{FF2B5EF4-FFF2-40B4-BE49-F238E27FC236}">
              <a16:creationId xmlns:a16="http://schemas.microsoft.com/office/drawing/2014/main" id="{14BA926E-D86E-42FC-AAB8-FE2F32498DA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4534"/>
        <a:stretch/>
      </xdr:blipFill>
      <xdr:spPr bwMode="auto">
        <a:xfrm>
          <a:off x="7059266" y="25604"/>
          <a:ext cx="423574" cy="659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940406</xdr:colOff>
      <xdr:row>0</xdr:row>
      <xdr:rowOff>25604</xdr:rowOff>
    </xdr:from>
    <xdr:to>
      <xdr:col>5</xdr:col>
      <xdr:colOff>274320</xdr:colOff>
      <xdr:row>2</xdr:row>
      <xdr:rowOff>182523</xdr:rowOff>
    </xdr:to>
    <xdr:pic>
      <xdr:nvPicPr>
        <xdr:cNvPr id="2" name="Imagen 1" descr="Mi Municipio">
          <a:extLst>
            <a:ext uri="{FF2B5EF4-FFF2-40B4-BE49-F238E27FC236}">
              <a16:creationId xmlns:a16="http://schemas.microsoft.com/office/drawing/2014/main" id="{8937D6EA-011C-42F3-91ED-F6A89C334CC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4534"/>
        <a:stretch/>
      </xdr:blipFill>
      <xdr:spPr bwMode="auto">
        <a:xfrm>
          <a:off x="7059266" y="25604"/>
          <a:ext cx="423574" cy="659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CF64-2FA7-4B59-B7BB-B8C53DFCABC7}">
  <sheetPr>
    <tabColor rgb="FF00B0F0"/>
  </sheetPr>
  <dimension ref="A1:G45"/>
  <sheetViews>
    <sheetView tabSelected="1" view="pageBreakPreview" topLeftCell="A27" zoomScale="70" zoomScaleNormal="100" zoomScaleSheetLayoutView="70" workbookViewId="0">
      <selection activeCell="A6" sqref="A6:F40"/>
    </sheetView>
  </sheetViews>
  <sheetFormatPr baseColWidth="10" defaultRowHeight="14.4" x14ac:dyDescent="0.3"/>
  <cols>
    <col min="1" max="1" width="10.77734375" customWidth="1"/>
    <col min="2" max="2" width="55.33203125" customWidth="1"/>
    <col min="5" max="5" width="17.77734375" customWidth="1"/>
    <col min="6" max="6" width="21.5546875" customWidth="1"/>
    <col min="7" max="7" width="16.77734375" customWidth="1"/>
  </cols>
  <sheetData>
    <row r="1" spans="1:7" ht="19.8" customHeight="1" x14ac:dyDescent="0.3">
      <c r="A1" s="41" t="s">
        <v>0</v>
      </c>
      <c r="B1" s="42"/>
      <c r="C1" s="42"/>
      <c r="D1" s="42"/>
      <c r="E1" s="45"/>
      <c r="F1" s="46"/>
    </row>
    <row r="2" spans="1:7" ht="19.8" customHeight="1" x14ac:dyDescent="0.3">
      <c r="A2" s="43"/>
      <c r="B2" s="44"/>
      <c r="C2" s="44"/>
      <c r="D2" s="44"/>
      <c r="E2" s="47"/>
      <c r="F2" s="48"/>
    </row>
    <row r="3" spans="1:7" x14ac:dyDescent="0.3">
      <c r="A3" s="51" t="s">
        <v>1</v>
      </c>
      <c r="B3" s="52"/>
      <c r="C3" s="52"/>
      <c r="D3" s="52"/>
      <c r="E3" s="47"/>
      <c r="F3" s="48"/>
    </row>
    <row r="4" spans="1:7" ht="15" thickBot="1" x14ac:dyDescent="0.35">
      <c r="A4" s="53"/>
      <c r="B4" s="54"/>
      <c r="C4" s="54"/>
      <c r="D4" s="54"/>
      <c r="E4" s="49"/>
      <c r="F4" s="50"/>
    </row>
    <row r="5" spans="1:7" x14ac:dyDescent="0.3">
      <c r="A5" s="25" t="s">
        <v>2</v>
      </c>
      <c r="B5" s="26"/>
      <c r="C5" s="26"/>
      <c r="D5" s="26"/>
      <c r="E5" s="26"/>
      <c r="F5" s="27"/>
    </row>
    <row r="6" spans="1:7" ht="52.8" x14ac:dyDescent="0.3">
      <c r="A6" s="84" t="s">
        <v>3</v>
      </c>
      <c r="B6" s="22" t="s">
        <v>4</v>
      </c>
      <c r="C6" s="22" t="s">
        <v>5</v>
      </c>
      <c r="D6" s="23" t="s">
        <v>6</v>
      </c>
      <c r="E6" s="68" t="s">
        <v>50</v>
      </c>
      <c r="F6" s="29" t="s">
        <v>8</v>
      </c>
    </row>
    <row r="7" spans="1:7" x14ac:dyDescent="0.3">
      <c r="A7" s="64">
        <v>1</v>
      </c>
      <c r="B7" s="1" t="s">
        <v>9</v>
      </c>
      <c r="C7" s="2"/>
      <c r="D7" s="3"/>
      <c r="E7" s="4"/>
      <c r="F7" s="5">
        <f>SUM(F8:F14)</f>
        <v>52546131.249999993</v>
      </c>
    </row>
    <row r="8" spans="1:7" x14ac:dyDescent="0.3">
      <c r="A8" s="65">
        <v>1.1000000000000001</v>
      </c>
      <c r="B8" s="6" t="s">
        <v>10</v>
      </c>
      <c r="C8" s="10" t="s">
        <v>11</v>
      </c>
      <c r="D8" s="11">
        <v>77.010000000000005</v>
      </c>
      <c r="E8" s="9">
        <v>7755.3600000000006</v>
      </c>
      <c r="F8" s="7">
        <f>ROUND((+E8*D8),2)</f>
        <v>597240.27</v>
      </c>
    </row>
    <row r="9" spans="1:7" x14ac:dyDescent="0.3">
      <c r="A9" s="65">
        <v>1.2</v>
      </c>
      <c r="B9" s="8" t="s">
        <v>12</v>
      </c>
      <c r="C9" s="10" t="s">
        <v>13</v>
      </c>
      <c r="D9" s="11">
        <v>84.62</v>
      </c>
      <c r="E9" s="9">
        <v>70577.63</v>
      </c>
      <c r="F9" s="7">
        <f t="shared" ref="F9:F33" si="0">ROUND((+E9*D9),2)</f>
        <v>5972279.0499999998</v>
      </c>
    </row>
    <row r="10" spans="1:7" ht="26.4" x14ac:dyDescent="0.3">
      <c r="A10" s="65">
        <v>1.3</v>
      </c>
      <c r="B10" s="8" t="s">
        <v>14</v>
      </c>
      <c r="C10" s="10" t="s">
        <v>13</v>
      </c>
      <c r="D10" s="11">
        <v>349.8</v>
      </c>
      <c r="E10" s="9">
        <v>26955.15</v>
      </c>
      <c r="F10" s="7">
        <f t="shared" si="0"/>
        <v>9428911.4700000007</v>
      </c>
    </row>
    <row r="11" spans="1:7" ht="39.6" x14ac:dyDescent="0.3">
      <c r="A11" s="65">
        <v>1.4</v>
      </c>
      <c r="B11" s="6" t="s">
        <v>15</v>
      </c>
      <c r="C11" s="10" t="s">
        <v>13</v>
      </c>
      <c r="D11" s="11">
        <v>208.2</v>
      </c>
      <c r="E11" s="9">
        <v>119997.54</v>
      </c>
      <c r="F11" s="7">
        <f t="shared" si="0"/>
        <v>24983487.829999998</v>
      </c>
    </row>
    <row r="12" spans="1:7" x14ac:dyDescent="0.3">
      <c r="A12" s="65">
        <v>1.5</v>
      </c>
      <c r="B12" s="6" t="s">
        <v>16</v>
      </c>
      <c r="C12" s="10" t="s">
        <v>13</v>
      </c>
      <c r="D12" s="11">
        <v>15</v>
      </c>
      <c r="E12" s="9">
        <v>102894.0912</v>
      </c>
      <c r="F12" s="7">
        <f t="shared" si="0"/>
        <v>1543411.37</v>
      </c>
      <c r="G12" s="20"/>
    </row>
    <row r="13" spans="1:7" x14ac:dyDescent="0.3">
      <c r="A13" s="65">
        <v>1.6</v>
      </c>
      <c r="B13" s="6" t="s">
        <v>17</v>
      </c>
      <c r="C13" s="10" t="s">
        <v>13</v>
      </c>
      <c r="D13" s="11">
        <v>434.42</v>
      </c>
      <c r="E13" s="9">
        <v>4314.1499999999996</v>
      </c>
      <c r="F13" s="7">
        <f t="shared" si="0"/>
        <v>1874153.04</v>
      </c>
    </row>
    <row r="14" spans="1:7" ht="26.4" x14ac:dyDescent="0.3">
      <c r="A14" s="65">
        <v>1.7</v>
      </c>
      <c r="B14" s="6" t="s">
        <v>18</v>
      </c>
      <c r="C14" s="10" t="s">
        <v>19</v>
      </c>
      <c r="D14" s="11">
        <v>2946.24</v>
      </c>
      <c r="E14" s="9">
        <v>2765.1</v>
      </c>
      <c r="F14" s="7">
        <f t="shared" si="0"/>
        <v>8146648.2199999997</v>
      </c>
    </row>
    <row r="15" spans="1:7" x14ac:dyDescent="0.3">
      <c r="A15" s="64">
        <v>2</v>
      </c>
      <c r="B15" s="1" t="s">
        <v>20</v>
      </c>
      <c r="C15" s="2"/>
      <c r="D15" s="3"/>
      <c r="E15" s="4"/>
      <c r="F15" s="5">
        <f>SUM(F16:F22)</f>
        <v>140169873.66999999</v>
      </c>
    </row>
    <row r="16" spans="1:7" ht="40.200000000000003" customHeight="1" x14ac:dyDescent="0.3">
      <c r="A16" s="65">
        <v>2.1</v>
      </c>
      <c r="B16" s="6" t="s">
        <v>21</v>
      </c>
      <c r="C16" s="10" t="s">
        <v>11</v>
      </c>
      <c r="D16" s="11">
        <v>77.010000000000005</v>
      </c>
      <c r="E16" s="9">
        <v>34100.364600000001</v>
      </c>
      <c r="F16" s="7">
        <f t="shared" si="0"/>
        <v>2626069.08</v>
      </c>
      <c r="G16" s="20"/>
    </row>
    <row r="17" spans="1:7" ht="26.4" x14ac:dyDescent="0.3">
      <c r="A17" s="65">
        <v>2.2000000000000002</v>
      </c>
      <c r="B17" s="6" t="s">
        <v>22</v>
      </c>
      <c r="C17" s="10" t="s">
        <v>13</v>
      </c>
      <c r="D17" s="11">
        <v>26</v>
      </c>
      <c r="E17" s="9">
        <v>1388558.3033999999</v>
      </c>
      <c r="F17" s="7">
        <f t="shared" si="0"/>
        <v>36102515.890000001</v>
      </c>
      <c r="G17" s="20"/>
    </row>
    <row r="18" spans="1:7" ht="26.4" x14ac:dyDescent="0.3">
      <c r="A18" s="65">
        <v>2.2999999999999998</v>
      </c>
      <c r="B18" s="6" t="s">
        <v>23</v>
      </c>
      <c r="C18" s="10" t="s">
        <v>13</v>
      </c>
      <c r="D18" s="11">
        <v>16.02</v>
      </c>
      <c r="E18" s="9">
        <v>1128433.9254000001</v>
      </c>
      <c r="F18" s="7">
        <f t="shared" si="0"/>
        <v>18077511.48</v>
      </c>
      <c r="G18" s="20"/>
    </row>
    <row r="19" spans="1:7" ht="26.4" x14ac:dyDescent="0.3">
      <c r="A19" s="65">
        <v>2.4</v>
      </c>
      <c r="B19" s="6" t="s">
        <v>24</v>
      </c>
      <c r="C19" s="10" t="s">
        <v>13</v>
      </c>
      <c r="D19" s="11">
        <v>25.03</v>
      </c>
      <c r="E19" s="9">
        <v>1146343.8504000001</v>
      </c>
      <c r="F19" s="7">
        <f t="shared" si="0"/>
        <v>28692986.579999998</v>
      </c>
      <c r="G19" s="20"/>
    </row>
    <row r="20" spans="1:7" ht="26.4" x14ac:dyDescent="0.3">
      <c r="A20" s="65">
        <v>2.5</v>
      </c>
      <c r="B20" s="6" t="s">
        <v>25</v>
      </c>
      <c r="C20" s="10" t="s">
        <v>26</v>
      </c>
      <c r="D20" s="11">
        <v>6071.32</v>
      </c>
      <c r="E20" s="9">
        <v>7828.5510000000004</v>
      </c>
      <c r="F20" s="7">
        <f t="shared" si="0"/>
        <v>47529638.259999998</v>
      </c>
      <c r="G20" s="20"/>
    </row>
    <row r="21" spans="1:7" x14ac:dyDescent="0.3">
      <c r="A21" s="65">
        <v>2.6</v>
      </c>
      <c r="B21" s="6" t="s">
        <v>27</v>
      </c>
      <c r="C21" s="10" t="s">
        <v>26</v>
      </c>
      <c r="D21" s="11">
        <v>737.2</v>
      </c>
      <c r="E21" s="9">
        <v>7572.2964000000002</v>
      </c>
      <c r="F21" s="7">
        <f t="shared" si="0"/>
        <v>5582296.9100000001</v>
      </c>
      <c r="G21" s="20"/>
    </row>
    <row r="22" spans="1:7" x14ac:dyDescent="0.3">
      <c r="A22" s="65">
        <v>2.7</v>
      </c>
      <c r="B22" s="6" t="s">
        <v>28</v>
      </c>
      <c r="C22" s="10" t="s">
        <v>29</v>
      </c>
      <c r="D22" s="11">
        <v>34.799999999999997</v>
      </c>
      <c r="E22" s="9">
        <v>44794.697400000005</v>
      </c>
      <c r="F22" s="7">
        <f t="shared" si="0"/>
        <v>1558855.47</v>
      </c>
      <c r="G22" s="20"/>
    </row>
    <row r="23" spans="1:7" x14ac:dyDescent="0.3">
      <c r="A23" s="64">
        <v>3</v>
      </c>
      <c r="B23" s="1" t="s">
        <v>30</v>
      </c>
      <c r="C23" s="2"/>
      <c r="D23" s="3"/>
      <c r="E23" s="4"/>
      <c r="F23" s="5">
        <f>SUM(F24:F28)</f>
        <v>5963878.9299999997</v>
      </c>
    </row>
    <row r="24" spans="1:7" ht="26.4" x14ac:dyDescent="0.3">
      <c r="A24" s="65">
        <v>3.1</v>
      </c>
      <c r="B24" s="6" t="s">
        <v>31</v>
      </c>
      <c r="C24" s="10" t="s">
        <v>29</v>
      </c>
      <c r="D24" s="11">
        <v>18.63</v>
      </c>
      <c r="E24" s="9">
        <v>32514.162600000003</v>
      </c>
      <c r="F24" s="7">
        <f t="shared" si="0"/>
        <v>605738.85</v>
      </c>
      <c r="G24" s="20"/>
    </row>
    <row r="25" spans="1:7" ht="39.6" x14ac:dyDescent="0.3">
      <c r="A25" s="65">
        <v>3.2</v>
      </c>
      <c r="B25" s="6" t="s">
        <v>32</v>
      </c>
      <c r="C25" s="10" t="s">
        <v>33</v>
      </c>
      <c r="D25" s="11">
        <v>4</v>
      </c>
      <c r="E25" s="9">
        <v>246087.87239999999</v>
      </c>
      <c r="F25" s="7">
        <f t="shared" si="0"/>
        <v>984351.49</v>
      </c>
      <c r="G25" s="20"/>
    </row>
    <row r="26" spans="1:7" x14ac:dyDescent="0.3">
      <c r="A26" s="65">
        <v>3.3</v>
      </c>
      <c r="B26" s="6" t="s">
        <v>34</v>
      </c>
      <c r="C26" s="10" t="s">
        <v>33</v>
      </c>
      <c r="D26" s="11">
        <v>10</v>
      </c>
      <c r="E26" s="9">
        <v>50553.005399999995</v>
      </c>
      <c r="F26" s="7">
        <f t="shared" si="0"/>
        <v>505530.05</v>
      </c>
      <c r="G26" s="20"/>
    </row>
    <row r="27" spans="1:7" ht="39.6" x14ac:dyDescent="0.3">
      <c r="A27" s="65">
        <v>3.4</v>
      </c>
      <c r="B27" s="6" t="s">
        <v>35</v>
      </c>
      <c r="C27" s="10" t="s">
        <v>33</v>
      </c>
      <c r="D27" s="11">
        <v>6</v>
      </c>
      <c r="E27" s="9">
        <v>217431.55379999999</v>
      </c>
      <c r="F27" s="7">
        <f t="shared" si="0"/>
        <v>1304589.32</v>
      </c>
      <c r="G27" s="20"/>
    </row>
    <row r="28" spans="1:7" ht="39.6" x14ac:dyDescent="0.3">
      <c r="A28" s="65">
        <v>3.5</v>
      </c>
      <c r="B28" s="6" t="s">
        <v>36</v>
      </c>
      <c r="C28" s="10" t="s">
        <v>33</v>
      </c>
      <c r="D28" s="11">
        <v>3</v>
      </c>
      <c r="E28" s="9">
        <v>854556.40800000005</v>
      </c>
      <c r="F28" s="7">
        <f t="shared" si="0"/>
        <v>2563669.2200000002</v>
      </c>
      <c r="G28" s="20"/>
    </row>
    <row r="29" spans="1:7" x14ac:dyDescent="0.3">
      <c r="A29" s="64">
        <v>4</v>
      </c>
      <c r="B29" s="1" t="s">
        <v>37</v>
      </c>
      <c r="C29" s="2"/>
      <c r="D29" s="3"/>
      <c r="E29" s="4"/>
      <c r="F29" s="5">
        <f>SUM(F30:F33)</f>
        <v>2888006.96</v>
      </c>
    </row>
    <row r="30" spans="1:7" ht="39.6" x14ac:dyDescent="0.3">
      <c r="A30" s="65">
        <v>4.0999999999999996</v>
      </c>
      <c r="B30" s="66" t="s">
        <v>38</v>
      </c>
      <c r="C30" s="10" t="s">
        <v>33</v>
      </c>
      <c r="D30" s="11">
        <v>1</v>
      </c>
      <c r="E30" s="9">
        <v>536669.63399999996</v>
      </c>
      <c r="F30" s="7">
        <f t="shared" si="0"/>
        <v>536669.63</v>
      </c>
      <c r="G30" s="20"/>
    </row>
    <row r="31" spans="1:7" ht="39.6" x14ac:dyDescent="0.3">
      <c r="A31" s="65">
        <v>4.2</v>
      </c>
      <c r="B31" s="66" t="s">
        <v>39</v>
      </c>
      <c r="C31" s="10" t="s">
        <v>33</v>
      </c>
      <c r="D31" s="11">
        <v>2</v>
      </c>
      <c r="E31" s="9">
        <v>564564.73679999996</v>
      </c>
      <c r="F31" s="7">
        <f t="shared" si="0"/>
        <v>1129129.47</v>
      </c>
      <c r="G31" s="20"/>
    </row>
    <row r="32" spans="1:7" ht="105.6" x14ac:dyDescent="0.3">
      <c r="A32" s="65">
        <v>4.3</v>
      </c>
      <c r="B32" s="6" t="s">
        <v>40</v>
      </c>
      <c r="C32" s="10" t="s">
        <v>33</v>
      </c>
      <c r="D32" s="11">
        <v>1</v>
      </c>
      <c r="E32" s="9">
        <v>1054326.57</v>
      </c>
      <c r="F32" s="7">
        <f t="shared" si="0"/>
        <v>1054326.57</v>
      </c>
      <c r="G32" s="20"/>
    </row>
    <row r="33" spans="1:7" ht="15" thickBot="1" x14ac:dyDescent="0.35">
      <c r="A33" s="67">
        <v>4.4000000000000004</v>
      </c>
      <c r="B33" s="30" t="s">
        <v>41</v>
      </c>
      <c r="C33" s="31" t="s">
        <v>33</v>
      </c>
      <c r="D33" s="32">
        <v>10</v>
      </c>
      <c r="E33" s="12">
        <v>16788.129000000001</v>
      </c>
      <c r="F33" s="13">
        <f t="shared" si="0"/>
        <v>167881.29</v>
      </c>
      <c r="G33" s="20"/>
    </row>
    <row r="34" spans="1:7" ht="7.8" customHeight="1" thickBot="1" x14ac:dyDescent="0.35">
      <c r="A34" s="14"/>
      <c r="B34" s="15"/>
      <c r="C34" s="16"/>
      <c r="D34" s="17"/>
      <c r="E34" s="18"/>
      <c r="F34" s="19"/>
    </row>
    <row r="35" spans="1:7" ht="18.600000000000001" customHeight="1" thickBot="1" x14ac:dyDescent="0.35">
      <c r="A35" s="72" t="s">
        <v>44</v>
      </c>
      <c r="B35" s="73"/>
      <c r="C35" s="73"/>
      <c r="D35" s="73"/>
      <c r="E35" s="74"/>
      <c r="F35" s="33">
        <f>+F7+F15+F23+F29</f>
        <v>201567890.81</v>
      </c>
    </row>
    <row r="36" spans="1:7" ht="18.600000000000001" customHeight="1" x14ac:dyDescent="0.3">
      <c r="A36" s="78" t="s">
        <v>51</v>
      </c>
      <c r="B36" s="79"/>
      <c r="C36" s="79"/>
      <c r="D36" s="79"/>
      <c r="E36" s="80"/>
      <c r="F36" s="35">
        <f>+F35*0.23</f>
        <v>46360614.886300005</v>
      </c>
    </row>
    <row r="37" spans="1:7" ht="18.600000000000001" customHeight="1" x14ac:dyDescent="0.3">
      <c r="A37" s="75" t="s">
        <v>52</v>
      </c>
      <c r="B37" s="76"/>
      <c r="C37" s="76"/>
      <c r="D37" s="76"/>
      <c r="E37" s="77"/>
      <c r="F37" s="36">
        <f>+F35*0.02</f>
        <v>4031357.8162000002</v>
      </c>
    </row>
    <row r="38" spans="1:7" ht="18.600000000000001" customHeight="1" x14ac:dyDescent="0.3">
      <c r="A38" s="75" t="s">
        <v>42</v>
      </c>
      <c r="B38" s="76"/>
      <c r="C38" s="76"/>
      <c r="D38" s="76"/>
      <c r="E38" s="77"/>
      <c r="F38" s="36">
        <f>+F35*0.05</f>
        <v>10078394.5405</v>
      </c>
    </row>
    <row r="39" spans="1:7" ht="18.600000000000001" customHeight="1" thickBot="1" x14ac:dyDescent="0.35">
      <c r="A39" s="69" t="s">
        <v>43</v>
      </c>
      <c r="B39" s="70"/>
      <c r="C39" s="70"/>
      <c r="D39" s="70"/>
      <c r="E39" s="71"/>
      <c r="F39" s="37">
        <f>+SUM(F36:F38)</f>
        <v>60470367.243000008</v>
      </c>
    </row>
    <row r="40" spans="1:7" ht="21.6" customHeight="1" thickBot="1" x14ac:dyDescent="0.35">
      <c r="A40" s="81" t="s">
        <v>49</v>
      </c>
      <c r="B40" s="82"/>
      <c r="C40" s="82"/>
      <c r="D40" s="82"/>
      <c r="E40" s="83"/>
      <c r="F40" s="34">
        <f>ROUND((+F35+F39),0)</f>
        <v>262038258</v>
      </c>
    </row>
    <row r="41" spans="1:7" x14ac:dyDescent="0.3">
      <c r="A41" t="s">
        <v>45</v>
      </c>
    </row>
    <row r="42" spans="1:7" x14ac:dyDescent="0.3">
      <c r="F42" s="20"/>
    </row>
    <row r="43" spans="1:7" x14ac:dyDescent="0.3">
      <c r="F43" s="21"/>
    </row>
    <row r="44" spans="1:7" x14ac:dyDescent="0.3">
      <c r="F44" s="20">
        <v>1750902</v>
      </c>
    </row>
    <row r="45" spans="1:7" x14ac:dyDescent="0.3">
      <c r="F45" s="20">
        <f>+F40/F44</f>
        <v>149.65900889941298</v>
      </c>
    </row>
  </sheetData>
  <mergeCells count="9">
    <mergeCell ref="A40:E40"/>
    <mergeCell ref="A36:E36"/>
    <mergeCell ref="A37:E37"/>
    <mergeCell ref="A38:E38"/>
    <mergeCell ref="A35:E35"/>
    <mergeCell ref="A1:D2"/>
    <mergeCell ref="E1:F4"/>
    <mergeCell ref="A3:D4"/>
    <mergeCell ref="A39:E39"/>
  </mergeCells>
  <pageMargins left="0.7" right="0.7" top="0.75" bottom="0.75" header="0.3" footer="0.3"/>
  <pageSetup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5E08-BC32-4E39-BF86-E1A0C92DEFF7}">
  <sheetPr>
    <tabColor rgb="FF92D050"/>
  </sheetPr>
  <dimension ref="A1:G46"/>
  <sheetViews>
    <sheetView view="pageBreakPreview" topLeftCell="A28" zoomScale="70" zoomScaleNormal="100" zoomScaleSheetLayoutView="70" workbookViewId="0">
      <selection activeCell="F35" sqref="F35"/>
    </sheetView>
  </sheetViews>
  <sheetFormatPr baseColWidth="10" defaultRowHeight="14.4" x14ac:dyDescent="0.3"/>
  <cols>
    <col min="1" max="1" width="10.77734375" customWidth="1"/>
    <col min="2" max="2" width="55.33203125" customWidth="1"/>
    <col min="5" max="5" width="15.88671875" customWidth="1"/>
    <col min="6" max="6" width="21.5546875" customWidth="1"/>
    <col min="7" max="7" width="16.77734375" customWidth="1"/>
  </cols>
  <sheetData>
    <row r="1" spans="1:7" ht="19.8" customHeight="1" x14ac:dyDescent="0.3">
      <c r="A1" s="41" t="s">
        <v>0</v>
      </c>
      <c r="B1" s="42"/>
      <c r="C1" s="42"/>
      <c r="D1" s="42"/>
      <c r="E1" s="45"/>
      <c r="F1" s="46"/>
    </row>
    <row r="2" spans="1:7" ht="19.8" customHeight="1" x14ac:dyDescent="0.3">
      <c r="A2" s="43"/>
      <c r="B2" s="44"/>
      <c r="C2" s="44"/>
      <c r="D2" s="44"/>
      <c r="E2" s="47"/>
      <c r="F2" s="48"/>
    </row>
    <row r="3" spans="1:7" x14ac:dyDescent="0.3">
      <c r="A3" s="51" t="s">
        <v>1</v>
      </c>
      <c r="B3" s="52"/>
      <c r="C3" s="52"/>
      <c r="D3" s="52"/>
      <c r="E3" s="47"/>
      <c r="F3" s="48"/>
    </row>
    <row r="4" spans="1:7" ht="15" thickBot="1" x14ac:dyDescent="0.35">
      <c r="A4" s="53"/>
      <c r="B4" s="54"/>
      <c r="C4" s="54"/>
      <c r="D4" s="54"/>
      <c r="E4" s="49"/>
      <c r="F4" s="50"/>
    </row>
    <row r="5" spans="1:7" x14ac:dyDescent="0.3">
      <c r="A5" s="25" t="s">
        <v>2</v>
      </c>
      <c r="B5" s="26"/>
      <c r="C5" s="26"/>
      <c r="D5" s="26"/>
      <c r="E5" s="26"/>
      <c r="F5" s="27"/>
    </row>
    <row r="6" spans="1:7" x14ac:dyDescent="0.3">
      <c r="A6" s="28" t="s">
        <v>3</v>
      </c>
      <c r="B6" s="22" t="s">
        <v>4</v>
      </c>
      <c r="C6" s="22" t="s">
        <v>5</v>
      </c>
      <c r="D6" s="23" t="s">
        <v>6</v>
      </c>
      <c r="E6" s="24" t="s">
        <v>7</v>
      </c>
      <c r="F6" s="29" t="s">
        <v>8</v>
      </c>
    </row>
    <row r="7" spans="1:7" x14ac:dyDescent="0.3">
      <c r="A7" s="64">
        <v>1</v>
      </c>
      <c r="B7" s="1" t="s">
        <v>9</v>
      </c>
      <c r="C7" s="2"/>
      <c r="D7" s="3"/>
      <c r="E7" s="4"/>
      <c r="F7" s="5">
        <f>SUM(F8:F14)</f>
        <v>0</v>
      </c>
    </row>
    <row r="8" spans="1:7" x14ac:dyDescent="0.3">
      <c r="A8" s="65">
        <v>1.1000000000000001</v>
      </c>
      <c r="B8" s="6" t="s">
        <v>10</v>
      </c>
      <c r="C8" s="10" t="s">
        <v>11</v>
      </c>
      <c r="D8" s="11">
        <v>77.010000000000005</v>
      </c>
      <c r="E8" s="9"/>
      <c r="F8" s="7">
        <f>ROUND((+E8*D8),2)</f>
        <v>0</v>
      </c>
    </row>
    <row r="9" spans="1:7" x14ac:dyDescent="0.3">
      <c r="A9" s="65">
        <v>1.2</v>
      </c>
      <c r="B9" s="8" t="s">
        <v>12</v>
      </c>
      <c r="C9" s="10" t="s">
        <v>13</v>
      </c>
      <c r="D9" s="11">
        <v>84.62</v>
      </c>
      <c r="E9" s="9"/>
      <c r="F9" s="7">
        <f t="shared" ref="F9:F33" si="0">ROUND((+E9*D9),2)</f>
        <v>0</v>
      </c>
    </row>
    <row r="10" spans="1:7" ht="26.4" x14ac:dyDescent="0.3">
      <c r="A10" s="65">
        <v>1.3</v>
      </c>
      <c r="B10" s="8" t="s">
        <v>14</v>
      </c>
      <c r="C10" s="10" t="s">
        <v>13</v>
      </c>
      <c r="D10" s="11">
        <v>349.8</v>
      </c>
      <c r="E10" s="9"/>
      <c r="F10" s="7">
        <f t="shared" si="0"/>
        <v>0</v>
      </c>
    </row>
    <row r="11" spans="1:7" ht="39.6" x14ac:dyDescent="0.3">
      <c r="A11" s="65">
        <v>1.4</v>
      </c>
      <c r="B11" s="6" t="s">
        <v>15</v>
      </c>
      <c r="C11" s="10" t="s">
        <v>13</v>
      </c>
      <c r="D11" s="11">
        <v>208.2</v>
      </c>
      <c r="E11" s="9"/>
      <c r="F11" s="7">
        <f t="shared" si="0"/>
        <v>0</v>
      </c>
    </row>
    <row r="12" spans="1:7" x14ac:dyDescent="0.3">
      <c r="A12" s="65">
        <v>1.5</v>
      </c>
      <c r="B12" s="6" t="s">
        <v>16</v>
      </c>
      <c r="C12" s="10" t="s">
        <v>13</v>
      </c>
      <c r="D12" s="11">
        <v>15</v>
      </c>
      <c r="E12" s="9"/>
      <c r="F12" s="7">
        <f t="shared" si="0"/>
        <v>0</v>
      </c>
      <c r="G12" s="20"/>
    </row>
    <row r="13" spans="1:7" x14ac:dyDescent="0.3">
      <c r="A13" s="65">
        <v>1.6</v>
      </c>
      <c r="B13" s="6" t="s">
        <v>17</v>
      </c>
      <c r="C13" s="10" t="s">
        <v>13</v>
      </c>
      <c r="D13" s="11">
        <v>434.42</v>
      </c>
      <c r="E13" s="9"/>
      <c r="F13" s="7">
        <f t="shared" si="0"/>
        <v>0</v>
      </c>
    </row>
    <row r="14" spans="1:7" ht="26.4" x14ac:dyDescent="0.3">
      <c r="A14" s="65">
        <v>1.7</v>
      </c>
      <c r="B14" s="6" t="s">
        <v>18</v>
      </c>
      <c r="C14" s="10" t="s">
        <v>19</v>
      </c>
      <c r="D14" s="11">
        <v>2946.24</v>
      </c>
      <c r="E14" s="9"/>
      <c r="F14" s="7">
        <f t="shared" si="0"/>
        <v>0</v>
      </c>
    </row>
    <row r="15" spans="1:7" x14ac:dyDescent="0.3">
      <c r="A15" s="64">
        <v>2</v>
      </c>
      <c r="B15" s="1" t="s">
        <v>20</v>
      </c>
      <c r="C15" s="2"/>
      <c r="D15" s="3"/>
      <c r="E15" s="4"/>
      <c r="F15" s="5">
        <f>SUM(F16:F22)</f>
        <v>0</v>
      </c>
    </row>
    <row r="16" spans="1:7" ht="40.200000000000003" customHeight="1" x14ac:dyDescent="0.3">
      <c r="A16" s="65">
        <v>2.1</v>
      </c>
      <c r="B16" s="6" t="s">
        <v>21</v>
      </c>
      <c r="C16" s="10" t="s">
        <v>11</v>
      </c>
      <c r="D16" s="11">
        <v>77.010000000000005</v>
      </c>
      <c r="E16" s="9"/>
      <c r="F16" s="7">
        <f t="shared" si="0"/>
        <v>0</v>
      </c>
      <c r="G16" s="20"/>
    </row>
    <row r="17" spans="1:7" ht="26.4" x14ac:dyDescent="0.3">
      <c r="A17" s="65">
        <v>2.2000000000000002</v>
      </c>
      <c r="B17" s="6" t="s">
        <v>22</v>
      </c>
      <c r="C17" s="10" t="s">
        <v>13</v>
      </c>
      <c r="D17" s="11">
        <v>26</v>
      </c>
      <c r="E17" s="9"/>
      <c r="F17" s="7">
        <f t="shared" si="0"/>
        <v>0</v>
      </c>
      <c r="G17" s="20"/>
    </row>
    <row r="18" spans="1:7" ht="26.4" x14ac:dyDescent="0.3">
      <c r="A18" s="65">
        <v>2.2999999999999998</v>
      </c>
      <c r="B18" s="6" t="s">
        <v>23</v>
      </c>
      <c r="C18" s="10" t="s">
        <v>13</v>
      </c>
      <c r="D18" s="11">
        <v>16.02</v>
      </c>
      <c r="E18" s="9"/>
      <c r="F18" s="7">
        <f t="shared" si="0"/>
        <v>0</v>
      </c>
      <c r="G18" s="20"/>
    </row>
    <row r="19" spans="1:7" ht="26.4" x14ac:dyDescent="0.3">
      <c r="A19" s="65">
        <v>2.4</v>
      </c>
      <c r="B19" s="6" t="s">
        <v>24</v>
      </c>
      <c r="C19" s="10" t="s">
        <v>13</v>
      </c>
      <c r="D19" s="11">
        <v>25.03</v>
      </c>
      <c r="E19" s="9"/>
      <c r="F19" s="7">
        <f t="shared" si="0"/>
        <v>0</v>
      </c>
      <c r="G19" s="20"/>
    </row>
    <row r="20" spans="1:7" ht="26.4" x14ac:dyDescent="0.3">
      <c r="A20" s="65">
        <v>2.5</v>
      </c>
      <c r="B20" s="6" t="s">
        <v>25</v>
      </c>
      <c r="C20" s="10" t="s">
        <v>26</v>
      </c>
      <c r="D20" s="11">
        <v>6071.32</v>
      </c>
      <c r="E20" s="9"/>
      <c r="F20" s="7">
        <f t="shared" si="0"/>
        <v>0</v>
      </c>
      <c r="G20" s="20"/>
    </row>
    <row r="21" spans="1:7" ht="20.399999999999999" customHeight="1" x14ac:dyDescent="0.3">
      <c r="A21" s="65">
        <v>2.6</v>
      </c>
      <c r="B21" s="6" t="s">
        <v>27</v>
      </c>
      <c r="C21" s="10" t="s">
        <v>26</v>
      </c>
      <c r="D21" s="11">
        <v>737.2</v>
      </c>
      <c r="E21" s="9"/>
      <c r="F21" s="7">
        <f t="shared" si="0"/>
        <v>0</v>
      </c>
      <c r="G21" s="20"/>
    </row>
    <row r="22" spans="1:7" ht="20.399999999999999" customHeight="1" x14ac:dyDescent="0.3">
      <c r="A22" s="65">
        <v>2.7</v>
      </c>
      <c r="B22" s="6" t="s">
        <v>28</v>
      </c>
      <c r="C22" s="10" t="s">
        <v>29</v>
      </c>
      <c r="D22" s="11">
        <v>34.799999999999997</v>
      </c>
      <c r="E22" s="9"/>
      <c r="F22" s="7">
        <f t="shared" si="0"/>
        <v>0</v>
      </c>
      <c r="G22" s="20"/>
    </row>
    <row r="23" spans="1:7" x14ac:dyDescent="0.3">
      <c r="A23" s="64">
        <v>3</v>
      </c>
      <c r="B23" s="1" t="s">
        <v>30</v>
      </c>
      <c r="C23" s="2"/>
      <c r="D23" s="3"/>
      <c r="E23" s="4"/>
      <c r="F23" s="5">
        <f>SUM(F24:F28)</f>
        <v>0</v>
      </c>
    </row>
    <row r="24" spans="1:7" ht="33" customHeight="1" x14ac:dyDescent="0.3">
      <c r="A24" s="65">
        <v>3.1</v>
      </c>
      <c r="B24" s="6" t="s">
        <v>31</v>
      </c>
      <c r="C24" s="10" t="s">
        <v>29</v>
      </c>
      <c r="D24" s="11">
        <v>18.63</v>
      </c>
      <c r="E24" s="9"/>
      <c r="F24" s="7">
        <f t="shared" si="0"/>
        <v>0</v>
      </c>
      <c r="G24" s="20"/>
    </row>
    <row r="25" spans="1:7" ht="47.4" customHeight="1" x14ac:dyDescent="0.3">
      <c r="A25" s="65">
        <v>3.2</v>
      </c>
      <c r="B25" s="6" t="s">
        <v>32</v>
      </c>
      <c r="C25" s="10" t="s">
        <v>33</v>
      </c>
      <c r="D25" s="11">
        <v>4</v>
      </c>
      <c r="E25" s="9"/>
      <c r="F25" s="7">
        <f t="shared" si="0"/>
        <v>0</v>
      </c>
      <c r="G25" s="20"/>
    </row>
    <row r="26" spans="1:7" ht="26.4" customHeight="1" x14ac:dyDescent="0.3">
      <c r="A26" s="65">
        <v>3.3</v>
      </c>
      <c r="B26" s="6" t="s">
        <v>34</v>
      </c>
      <c r="C26" s="10" t="s">
        <v>33</v>
      </c>
      <c r="D26" s="11">
        <v>10</v>
      </c>
      <c r="E26" s="9"/>
      <c r="F26" s="7">
        <f t="shared" si="0"/>
        <v>0</v>
      </c>
      <c r="G26" s="20"/>
    </row>
    <row r="27" spans="1:7" ht="45" customHeight="1" x14ac:dyDescent="0.3">
      <c r="A27" s="65">
        <v>3.4</v>
      </c>
      <c r="B27" s="6" t="s">
        <v>35</v>
      </c>
      <c r="C27" s="10" t="s">
        <v>33</v>
      </c>
      <c r="D27" s="11">
        <v>6</v>
      </c>
      <c r="E27" s="9"/>
      <c r="F27" s="7">
        <f t="shared" si="0"/>
        <v>0</v>
      </c>
      <c r="G27" s="20"/>
    </row>
    <row r="28" spans="1:7" ht="45" customHeight="1" x14ac:dyDescent="0.3">
      <c r="A28" s="65">
        <v>3.5</v>
      </c>
      <c r="B28" s="6" t="s">
        <v>36</v>
      </c>
      <c r="C28" s="10" t="s">
        <v>33</v>
      </c>
      <c r="D28" s="11">
        <v>3</v>
      </c>
      <c r="E28" s="9"/>
      <c r="F28" s="7">
        <f t="shared" si="0"/>
        <v>0</v>
      </c>
      <c r="G28" s="20"/>
    </row>
    <row r="29" spans="1:7" x14ac:dyDescent="0.3">
      <c r="A29" s="64">
        <v>4</v>
      </c>
      <c r="B29" s="1" t="s">
        <v>37</v>
      </c>
      <c r="C29" s="2"/>
      <c r="D29" s="3"/>
      <c r="E29" s="4"/>
      <c r="F29" s="5">
        <f>SUM(F30:F33)</f>
        <v>0</v>
      </c>
    </row>
    <row r="30" spans="1:7" ht="54" customHeight="1" x14ac:dyDescent="0.3">
      <c r="A30" s="65">
        <v>4.0999999999999996</v>
      </c>
      <c r="B30" s="66" t="s">
        <v>38</v>
      </c>
      <c r="C30" s="10" t="s">
        <v>33</v>
      </c>
      <c r="D30" s="11">
        <v>1</v>
      </c>
      <c r="E30" s="9"/>
      <c r="F30" s="7">
        <f t="shared" si="0"/>
        <v>0</v>
      </c>
      <c r="G30" s="20"/>
    </row>
    <row r="31" spans="1:7" ht="54" customHeight="1" x14ac:dyDescent="0.3">
      <c r="A31" s="65">
        <v>4.2</v>
      </c>
      <c r="B31" s="66" t="s">
        <v>39</v>
      </c>
      <c r="C31" s="10" t="s">
        <v>33</v>
      </c>
      <c r="D31" s="11">
        <v>2</v>
      </c>
      <c r="E31" s="9"/>
      <c r="F31" s="7">
        <f t="shared" si="0"/>
        <v>0</v>
      </c>
      <c r="G31" s="20"/>
    </row>
    <row r="32" spans="1:7" ht="127.8" customHeight="1" x14ac:dyDescent="0.3">
      <c r="A32" s="65">
        <v>4.3</v>
      </c>
      <c r="B32" s="6" t="s">
        <v>40</v>
      </c>
      <c r="C32" s="10" t="s">
        <v>33</v>
      </c>
      <c r="D32" s="11">
        <v>1</v>
      </c>
      <c r="E32" s="9"/>
      <c r="F32" s="7">
        <f t="shared" si="0"/>
        <v>0</v>
      </c>
      <c r="G32" s="20"/>
    </row>
    <row r="33" spans="1:7" ht="30.6" customHeight="1" thickBot="1" x14ac:dyDescent="0.35">
      <c r="A33" s="67">
        <v>4.4000000000000004</v>
      </c>
      <c r="B33" s="30" t="s">
        <v>41</v>
      </c>
      <c r="C33" s="31" t="s">
        <v>33</v>
      </c>
      <c r="D33" s="32">
        <v>10</v>
      </c>
      <c r="E33" s="12"/>
      <c r="F33" s="13">
        <f t="shared" si="0"/>
        <v>0</v>
      </c>
      <c r="G33" s="20"/>
    </row>
    <row r="34" spans="1:7" ht="7.8" customHeight="1" thickBot="1" x14ac:dyDescent="0.35">
      <c r="A34" s="14"/>
      <c r="B34" s="15"/>
      <c r="C34" s="16"/>
      <c r="D34" s="17"/>
      <c r="E34" s="18"/>
      <c r="F34" s="19"/>
    </row>
    <row r="35" spans="1:7" ht="18.600000000000001" customHeight="1" thickBot="1" x14ac:dyDescent="0.35">
      <c r="A35" s="38" t="s">
        <v>44</v>
      </c>
      <c r="B35" s="39"/>
      <c r="C35" s="39"/>
      <c r="D35" s="39"/>
      <c r="E35" s="40"/>
      <c r="F35" s="33">
        <f>+F7+F15+F23+F29</f>
        <v>0</v>
      </c>
    </row>
    <row r="36" spans="1:7" ht="18.600000000000001" customHeight="1" x14ac:dyDescent="0.3">
      <c r="A36" s="60" t="s">
        <v>51</v>
      </c>
      <c r="B36" s="61"/>
      <c r="C36" s="61"/>
      <c r="D36" s="61"/>
      <c r="E36" s="61"/>
      <c r="F36" s="35"/>
    </row>
    <row r="37" spans="1:7" ht="18.600000000000001" customHeight="1" x14ac:dyDescent="0.3">
      <c r="A37" s="62" t="s">
        <v>52</v>
      </c>
      <c r="B37" s="63"/>
      <c r="C37" s="63"/>
      <c r="D37" s="63"/>
      <c r="E37" s="63"/>
      <c r="F37" s="36"/>
    </row>
    <row r="38" spans="1:7" ht="18.600000000000001" customHeight="1" x14ac:dyDescent="0.3">
      <c r="A38" s="62" t="s">
        <v>42</v>
      </c>
      <c r="B38" s="63"/>
      <c r="C38" s="63"/>
      <c r="D38" s="63"/>
      <c r="E38" s="63"/>
      <c r="F38" s="36"/>
    </row>
    <row r="39" spans="1:7" ht="18.600000000000001" customHeight="1" thickBot="1" x14ac:dyDescent="0.35">
      <c r="A39" s="55" t="s">
        <v>43</v>
      </c>
      <c r="B39" s="56"/>
      <c r="C39" s="56"/>
      <c r="D39" s="56"/>
      <c r="E39" s="56"/>
      <c r="F39" s="37">
        <f>+SUM(F36:F38)</f>
        <v>0</v>
      </c>
    </row>
    <row r="40" spans="1:7" ht="21.6" customHeight="1" thickBot="1" x14ac:dyDescent="0.35">
      <c r="A40" s="57" t="s">
        <v>49</v>
      </c>
      <c r="B40" s="58"/>
      <c r="C40" s="58"/>
      <c r="D40" s="58"/>
      <c r="E40" s="59"/>
      <c r="F40" s="34">
        <f>ROUND((+F35+F39),0)</f>
        <v>0</v>
      </c>
    </row>
    <row r="44" spans="1:7" x14ac:dyDescent="0.3">
      <c r="A44" t="s">
        <v>46</v>
      </c>
    </row>
    <row r="45" spans="1:7" x14ac:dyDescent="0.3">
      <c r="A45" t="s">
        <v>47</v>
      </c>
    </row>
    <row r="46" spans="1:7" x14ac:dyDescent="0.3">
      <c r="A46" t="s">
        <v>48</v>
      </c>
    </row>
  </sheetData>
  <mergeCells count="9">
    <mergeCell ref="A38:E38"/>
    <mergeCell ref="A39:E39"/>
    <mergeCell ref="A40:E40"/>
    <mergeCell ref="A1:D2"/>
    <mergeCell ref="E1:F4"/>
    <mergeCell ref="A3:D4"/>
    <mergeCell ref="A35:E35"/>
    <mergeCell ref="A36:E36"/>
    <mergeCell ref="A37:E37"/>
  </mergeCells>
  <pageMargins left="0.7" right="0.7" top="0.75" bottom="0.75" header="0.3" footer="0.3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FORMATO OFERTA ECONOMICA</vt:lpstr>
      <vt:lpstr>'FORMATO OFERTA ECONOMICA'!Área_de_impresión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ASUS_I7</dc:creator>
  <cp:lastModifiedBy>Westly Alexander Barajas Moreno</cp:lastModifiedBy>
  <dcterms:created xsi:type="dcterms:W3CDTF">2026-04-08T15:08:30Z</dcterms:created>
  <dcterms:modified xsi:type="dcterms:W3CDTF">2026-06-02T18:43:37Z</dcterms:modified>
</cp:coreProperties>
</file>