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C:\Users\usuario\Documents\ALCALDIA LOCAL USAQUEN\PROCESOS\DOCUMENTOS DEFINITIVOS 11 DE JUNIO 2026\ANEXOS\"/>
    </mc:Choice>
  </mc:AlternateContent>
  <xr:revisionPtr revIDLastSave="0" documentId="13_ncr:1_{CF18D0C7-0E17-4174-98CE-9A2C0689C9C8}" xr6:coauthVersionLast="47" xr6:coauthVersionMax="47" xr10:uidLastSave="{00000000-0000-0000-0000-000000000000}"/>
  <bookViews>
    <workbookView xWindow="-110" yWindow="-110" windowWidth="19420" windowHeight="10300" xr2:uid="{00000000-000D-0000-FFFF-FFFF00000000}"/>
  </bookViews>
  <sheets>
    <sheet name="CONSOLIDADO" sheetId="7" r:id="rId1"/>
    <sheet name="ESTUDIO DE MERCADO" sheetId="9" r:id="rId2"/>
  </sheets>
  <definedNames>
    <definedName name="_xlnm._FilterDatabase" localSheetId="0" hidden="1">CONSOLIDADO!$B$9:$H$51</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11" i="9" l="1"/>
  <c r="M52" i="9"/>
  <c r="H11" i="7" l="1"/>
  <c r="H12" i="7"/>
  <c r="H13" i="7"/>
  <c r="H14" i="7"/>
  <c r="H15" i="7"/>
  <c r="H16" i="7"/>
  <c r="H17" i="7"/>
  <c r="H18" i="7"/>
  <c r="H19" i="7"/>
  <c r="H20" i="7"/>
  <c r="H21" i="7"/>
  <c r="H22" i="7"/>
  <c r="H23" i="7"/>
  <c r="H24" i="7"/>
  <c r="H25" i="7"/>
  <c r="H26" i="7"/>
  <c r="H27" i="7"/>
  <c r="H28" i="7"/>
  <c r="H29" i="7"/>
  <c r="H30" i="7"/>
  <c r="H31" i="7"/>
  <c r="H32" i="7"/>
  <c r="H33" i="7"/>
  <c r="H34" i="7"/>
  <c r="H35" i="7"/>
  <c r="H36" i="7"/>
  <c r="H37" i="7"/>
  <c r="H38" i="7"/>
  <c r="H39" i="7"/>
  <c r="H40" i="7"/>
  <c r="H41" i="7"/>
  <c r="H42" i="7"/>
  <c r="H43" i="7"/>
  <c r="H44" i="7"/>
  <c r="H45" i="7"/>
  <c r="H46" i="7"/>
  <c r="H47" i="7"/>
  <c r="H48" i="7"/>
  <c r="H49" i="7"/>
  <c r="H50" i="7"/>
  <c r="H10" i="7"/>
  <c r="G12" i="7"/>
  <c r="G13" i="7"/>
  <c r="G14" i="7"/>
  <c r="G15" i="7"/>
  <c r="G16" i="7"/>
  <c r="G17" i="7"/>
  <c r="G18" i="7"/>
  <c r="G19" i="7"/>
  <c r="G20" i="7"/>
  <c r="G21" i="7"/>
  <c r="G22" i="7"/>
  <c r="G23" i="7"/>
  <c r="G24" i="7"/>
  <c r="G25" i="7"/>
  <c r="G26" i="7"/>
  <c r="G27" i="7"/>
  <c r="G28" i="7"/>
  <c r="G29" i="7"/>
  <c r="G30" i="7"/>
  <c r="G31" i="7"/>
  <c r="G32" i="7"/>
  <c r="G33" i="7"/>
  <c r="G34" i="7"/>
  <c r="G35" i="7"/>
  <c r="G36" i="7"/>
  <c r="G37" i="7"/>
  <c r="G38" i="7"/>
  <c r="G39" i="7"/>
  <c r="G40" i="7"/>
  <c r="G41" i="7"/>
  <c r="G42" i="7"/>
  <c r="G43" i="7"/>
  <c r="G44" i="7"/>
  <c r="G45" i="7"/>
  <c r="G46" i="7"/>
  <c r="G47" i="7"/>
  <c r="G48" i="7"/>
  <c r="G49" i="7"/>
  <c r="G50" i="7"/>
  <c r="G11" i="7"/>
  <c r="G10" i="7"/>
  <c r="G51" i="7" s="1"/>
  <c r="O11" i="9"/>
  <c r="N11" i="9"/>
  <c r="N12" i="9"/>
  <c r="N13" i="9"/>
  <c r="N14" i="9"/>
  <c r="N15" i="9"/>
  <c r="N16" i="9"/>
  <c r="N17" i="9"/>
  <c r="N18" i="9"/>
  <c r="N19" i="9"/>
  <c r="N20" i="9"/>
  <c r="N21" i="9"/>
  <c r="N22" i="9"/>
  <c r="N23" i="9"/>
  <c r="N24" i="9"/>
  <c r="N25" i="9"/>
  <c r="N26" i="9"/>
  <c r="N27" i="9"/>
  <c r="N28" i="9"/>
  <c r="N29" i="9"/>
  <c r="N30" i="9"/>
  <c r="N31" i="9"/>
  <c r="N32" i="9"/>
  <c r="N33" i="9"/>
  <c r="N34" i="9"/>
  <c r="N35" i="9"/>
  <c r="N36" i="9"/>
  <c r="N37" i="9"/>
  <c r="N38" i="9"/>
  <c r="N39" i="9"/>
  <c r="N40" i="9"/>
  <c r="N41" i="9"/>
  <c r="N42" i="9"/>
  <c r="N43" i="9"/>
  <c r="N44" i="9"/>
  <c r="N45" i="9"/>
  <c r="N46" i="9"/>
  <c r="N47" i="9"/>
  <c r="N48" i="9"/>
  <c r="N49" i="9"/>
  <c r="N50" i="9"/>
  <c r="N51" i="9"/>
  <c r="M12" i="9"/>
  <c r="M13" i="9"/>
  <c r="M14" i="9"/>
  <c r="M15" i="9"/>
  <c r="M16" i="9"/>
  <c r="M17" i="9"/>
  <c r="M18" i="9"/>
  <c r="M19" i="9"/>
  <c r="M20" i="9"/>
  <c r="M21" i="9"/>
  <c r="M22" i="9"/>
  <c r="M23" i="9"/>
  <c r="M24" i="9"/>
  <c r="M25" i="9"/>
  <c r="M26" i="9"/>
  <c r="M27" i="9"/>
  <c r="M28" i="9"/>
  <c r="M29" i="9"/>
  <c r="M30" i="9"/>
  <c r="M31" i="9"/>
  <c r="M32" i="9"/>
  <c r="M33" i="9"/>
  <c r="M34" i="9"/>
  <c r="M35" i="9"/>
  <c r="M36" i="9"/>
  <c r="M37" i="9"/>
  <c r="M38" i="9"/>
  <c r="M39" i="9"/>
  <c r="M40" i="9"/>
  <c r="M41" i="9"/>
  <c r="M42" i="9"/>
  <c r="M43" i="9"/>
  <c r="M44" i="9"/>
  <c r="M45" i="9"/>
  <c r="M46" i="9"/>
  <c r="M47" i="9"/>
  <c r="M48" i="9"/>
  <c r="M49" i="9"/>
  <c r="M50" i="9"/>
  <c r="M51" i="9"/>
  <c r="L51" i="9"/>
  <c r="J51" i="9"/>
  <c r="H51" i="9"/>
  <c r="L50" i="9"/>
  <c r="J50" i="9"/>
  <c r="H50" i="9"/>
  <c r="L49" i="9"/>
  <c r="J49" i="9"/>
  <c r="H49" i="9"/>
  <c r="L48" i="9"/>
  <c r="J48" i="9"/>
  <c r="H48" i="9"/>
  <c r="L47" i="9"/>
  <c r="J47" i="9"/>
  <c r="H47" i="9"/>
  <c r="L46" i="9"/>
  <c r="J46" i="9"/>
  <c r="H46" i="9"/>
  <c r="L45" i="9"/>
  <c r="J45" i="9"/>
  <c r="H45" i="9"/>
  <c r="L44" i="9"/>
  <c r="J44" i="9"/>
  <c r="H44" i="9"/>
  <c r="L43" i="9"/>
  <c r="J43" i="9"/>
  <c r="H43" i="9"/>
  <c r="L42" i="9"/>
  <c r="J42" i="9"/>
  <c r="H42" i="9"/>
  <c r="L41" i="9"/>
  <c r="J41" i="9"/>
  <c r="H41" i="9"/>
  <c r="L40" i="9"/>
  <c r="J40" i="9"/>
  <c r="H40" i="9"/>
  <c r="L39" i="9"/>
  <c r="J39" i="9"/>
  <c r="H39" i="9"/>
  <c r="L38" i="9"/>
  <c r="J38" i="9"/>
  <c r="H38" i="9"/>
  <c r="L37" i="9"/>
  <c r="J37" i="9"/>
  <c r="H37" i="9"/>
  <c r="L36" i="9"/>
  <c r="J36" i="9"/>
  <c r="H36" i="9"/>
  <c r="L35" i="9"/>
  <c r="J35" i="9"/>
  <c r="H35" i="9"/>
  <c r="L34" i="9"/>
  <c r="J34" i="9"/>
  <c r="H34" i="9"/>
  <c r="L33" i="9"/>
  <c r="J33" i="9"/>
  <c r="H33" i="9"/>
  <c r="L32" i="9"/>
  <c r="J32" i="9"/>
  <c r="H32" i="9"/>
  <c r="L31" i="9"/>
  <c r="J31" i="9"/>
  <c r="H31" i="9"/>
  <c r="L30" i="9"/>
  <c r="J30" i="9"/>
  <c r="H30" i="9"/>
  <c r="L29" i="9"/>
  <c r="J29" i="9"/>
  <c r="H29" i="9"/>
  <c r="L28" i="9"/>
  <c r="J28" i="9"/>
  <c r="H28" i="9"/>
  <c r="L27" i="9"/>
  <c r="J27" i="9"/>
  <c r="H27" i="9"/>
  <c r="L26" i="9"/>
  <c r="J26" i="9"/>
  <c r="H26" i="9"/>
  <c r="L25" i="9"/>
  <c r="J25" i="9"/>
  <c r="H25" i="9"/>
  <c r="L24" i="9"/>
  <c r="J24" i="9"/>
  <c r="H24" i="9"/>
  <c r="L23" i="9"/>
  <c r="J23" i="9"/>
  <c r="H23" i="9"/>
  <c r="L22" i="9"/>
  <c r="J22" i="9"/>
  <c r="H22" i="9"/>
  <c r="L21" i="9"/>
  <c r="J21" i="9"/>
  <c r="H21" i="9"/>
  <c r="L20" i="9"/>
  <c r="J20" i="9"/>
  <c r="H20" i="9"/>
  <c r="L19" i="9"/>
  <c r="J19" i="9"/>
  <c r="H19" i="9"/>
  <c r="L18" i="9"/>
  <c r="J18" i="9"/>
  <c r="H18" i="9"/>
  <c r="L17" i="9"/>
  <c r="J17" i="9"/>
  <c r="H17" i="9"/>
  <c r="L16" i="9"/>
  <c r="J16" i="9"/>
  <c r="H16" i="9"/>
  <c r="L15" i="9"/>
  <c r="J15" i="9"/>
  <c r="H15" i="9"/>
  <c r="L14" i="9"/>
  <c r="J14" i="9"/>
  <c r="H14" i="9"/>
  <c r="L13" i="9"/>
  <c r="J13" i="9"/>
  <c r="H13" i="9"/>
  <c r="L12" i="9"/>
  <c r="J12" i="9"/>
  <c r="H12" i="9"/>
  <c r="L11" i="9"/>
  <c r="L52" i="9" s="1"/>
  <c r="J11" i="9"/>
  <c r="J52" i="9" s="1"/>
  <c r="H11" i="9"/>
  <c r="H52" i="9" s="1"/>
  <c r="H51" i="7" l="1"/>
  <c r="O51" i="9"/>
  <c r="O50" i="9"/>
  <c r="O49" i="9"/>
  <c r="O48" i="9"/>
  <c r="O47" i="9"/>
  <c r="O46" i="9"/>
  <c r="O45" i="9"/>
  <c r="O44" i="9"/>
  <c r="O43" i="9"/>
  <c r="O42" i="9"/>
  <c r="O41" i="9"/>
  <c r="O40" i="9"/>
  <c r="O39" i="9"/>
  <c r="O38" i="9"/>
  <c r="O37" i="9"/>
  <c r="O36" i="9"/>
  <c r="O35" i="9"/>
  <c r="O34" i="9"/>
  <c r="O33" i="9"/>
  <c r="O32" i="9"/>
  <c r="O31" i="9"/>
  <c r="O30" i="9"/>
  <c r="O29" i="9"/>
  <c r="O28" i="9"/>
  <c r="O27" i="9"/>
  <c r="O26" i="9"/>
  <c r="O25" i="9"/>
  <c r="O24" i="9"/>
  <c r="O23" i="9"/>
  <c r="O22" i="9"/>
  <c r="O21" i="9"/>
  <c r="O20" i="9"/>
  <c r="O19" i="9"/>
  <c r="O18" i="9"/>
  <c r="O17" i="9"/>
  <c r="O16" i="9"/>
  <c r="O15" i="9"/>
  <c r="O14" i="9"/>
  <c r="O13" i="9"/>
  <c r="O12" i="9"/>
  <c r="F51" i="7" l="1"/>
</calcChain>
</file>

<file path=xl/sharedStrings.xml><?xml version="1.0" encoding="utf-8"?>
<sst xmlns="http://schemas.openxmlformats.org/spreadsheetml/2006/main" count="277" uniqueCount="108">
  <si>
    <t>ALCALDIA LOCAL DE USAQUÉN</t>
  </si>
  <si>
    <t>LISTADO ELEMENTOS A ENTREGAR CENTRO CRECER SDIS-2026</t>
  </si>
  <si>
    <t>Ítem</t>
  </si>
  <si>
    <t>NOMBRE ELEMENTO</t>
  </si>
  <si>
    <t>Especificaciones Técnicas</t>
  </si>
  <si>
    <t xml:space="preserve">UNIDAD </t>
  </si>
  <si>
    <t>Cantidad</t>
  </si>
  <si>
    <t xml:space="preserve">VALOR PROMEDIO UNIDAD </t>
  </si>
  <si>
    <t>VALOR TOTAL</t>
  </si>
  <si>
    <t>SILLAS DE RUEDAS ESTÁNDAR</t>
  </si>
  <si>
    <t>Silla de ruedas, desmontable plegable, estructura en acero cromada ó pintura electrostática, braceros y pieceros desmontables, cruceta simple, rin radial, ruedas traseras de 24" macizas ó inflables, ruedas delanteras de 8" macizas, freno de mano, asiento y respaldo en cordobán o lona, ancho asiento aproximado de 46cm, peso silla de 22kg, resiste peso máximo de 100 kg.sus rines con frenos y llantas en poliuretano garantizan estabilidad y un desplazamiento seguro</t>
  </si>
  <si>
    <t>UND</t>
  </si>
  <si>
    <t>CUCHARA ERGONOMICA FUNCIONAL</t>
  </si>
  <si>
    <t xml:space="preserve">Utensilio adaptado para pcd discapacidad, flexible bilateral (ángulo ajustable). funcional: cuchara adaptada diseñada para mejorar la independencia a la hora de comer de las personas con movilidad reducida en brazos o muñecas. su diseño debe garantizar el agarre firme y permite comer sin esfuerzos ni riesgos de derramar la comida, incluso a aquellas personas que sufren de temblores o tienen un agarre débil. diseño: su diseño y flexibilidad debe permitir doblar la cuchara hasta 90º ajustándola hasta el ángulo deseado por el usuario. la cuchara debe adaptarse a las necesidades individuales del usuario. peso ligeropara manejo de personas con poca fuerza o movimiento reducido. apta tanto para diestros como para zurdos. mango ancho y suave desde 15 cms que se adapta a la mano del usuario y le permite sostener el cubierto firmemente sin realizar ningún esfuerzo. material antideslizante. cuchara ortopédica, fabricada en acero inoxidable y mango de abs y tpr, es resistente y duradera y se puede lavar en el lavavajillas.
recomendado para: personas con movilidad reducida, deficiencia neurológica, fractura de muñecas, problemas motrices y enfermedades articulares o nerviosas como parkinson o artritis. (especificar que sean diestras y surdas)
nota: las cucharas deberán ser diestras y zurdas y las cantidades de cada uno se acordarán mediante comité técnico de acuerdo con las necesidades del centro crecer. </t>
  </si>
  <si>
    <t>CORREA SOPORTE UNIVERSAL UTENSILIOS DISCAPACIDAD ADULTO MAYOR TERAPIA OCUPACIONAL, PARKINSON, ARTRITIS, CEREBROVASCULAR, AYUDA PARA COMER</t>
  </si>
  <si>
    <t>sammons preston correa de soporte universal para ancianos, puño de mano con bolsillo para sostener cubiertos, bolígrafos, cepillos de dientes y herramientas de vida diaria, soporte ajustable de velcromaterial: cincha oxford. tamaño: 3.14 x 0.98 pulgadas (largo x ancho).
puños con bolsillo para utensilios alrededor de la mano para sujetar de forma segura utensilios, ayudas de aseo e instrumentos de escritura con varios tamaños y formas de mango para mayor versatilidad
talla única que se adapta a todos los soportes de utensilios. la correa mide 1 1/4 pulgadas de profundidad x 4 1/4 pulgadas de largo
hecho de espuma cilíndrica acolchada para un uso cómodo y prolongado y uso en actividades diarias comunes
el anillo en d y la correa de velcro permiten poner y quitar independientemente con funcionalidad fácil de poner y quitar
la correa elástica se puede estirar para adaptarse a manos de todos los tamaños y cuenta con un bolsillo universal que se adapta a objetos manipulados
control de alimentación mejorado: el diseño ajustable garantiza que el soporte se adapte perfectamente a diversas dimensiones de mano, ofreciendo asistencia alimentaria confiable con un agarre firme y estable de los utensilios
versatilidad diaria: el soporte adaptativo para utensilios ayuda en actividades de escritura y apoya en tareas de aseo, fomentando la autosuficiencia mediante usos versátiles para diversas necesidades cotidianas con confiabilidad y practicidad
fácil de usar: este soporte universal para cubiertos simplifica tareas diarias con diseño ergonómico, de correa ajustable para colocación rápida y segura de la mano, material reutilizable lavable y pasos intuitivos que garantizan uso sin esfuerzo y confiable en actividades cotidianas
solución adaptativa para dining: los elementos de diseño centrados en el humano mejoran la vida diaria, minimizan la dependencia y refuerzan la confianza para personas que utilizan cubiertos adaptativos, asegurando practicidad en cada comida.
mobilidad práctica: solución portátil con diseño travel-friendly que simplifica el almacenamiento en bolsos y ofrece limpieza rápida sin peso adicional, optimizado para transporte diario</t>
  </si>
  <si>
    <t xml:space="preserve">PLATOS CON BORDES </t>
  </si>
  <si>
    <t>platos con bordes desede 18 cms de diámetro con bordes de 2 cms en adelante para evitar derrames y sirve de barrera para llenar de  la comida a la cuchara, diversos colores y diseños, en acero inoxidable, policarbonato o melanina de buena calidad</t>
  </si>
  <si>
    <t xml:space="preserve">BABEROS </t>
  </si>
  <si>
    <t xml:space="preserve">fabricado con silicona de alta calidad y libre de bpa, este babero ofrece una experiencia suave y ligera, asegurando máxima comodidad durante su uso. diseño de agarre al cuello por ojales y botones ajustables. pueden ser con recoge comidas o sencillos. la limpieza es muy sencilla, ya que puedes enjuagarlo fácilmente en el fregadero, lavavajillas o lavadero, protegiendo la ropa de manchas y desastres. los tamaños podrñan varias y serán aprobados por el comiité técnico de acuerdo con las edades de los beneficiarios del centro crecer. </t>
  </si>
  <si>
    <t>ASIENTOS ELEVADOS PARA SANITARIOS (CON ACCESORIOS REMOVIBLES)</t>
  </si>
  <si>
    <t xml:space="preserve">elevador de sanitario de 4 pulgadas  blanco ajustable, funcional que facilita a la persona con alguna limitación física o de movilidad sentarse sin necesidad de realizar algún esfuerzo. adaptable a los diferentes tipos de sanitario. </t>
  </si>
  <si>
    <t>TABLERO MAGNETICO CON TARJETAS DE ESPACIO Y LATERALIDAD</t>
  </si>
  <si>
    <t>tablero magnético que se acompaña de 16 tarjetas, cada una de ellas con una serie de instrucciones que indican la posición en la que deben ser ubicadas las figuras. al respaldo de cada tarjeta se ilustra la solución. estas instrucciones involucran nociones espaciales, lateralidad, orden alfabético y coordenadas, inclusión, exclusión, categorización, reversibilidad y memoria de trabajo. áreas relacionadas: desarrollo cognitivo, funciones ejecutivas, lectura y escritura. material imantables, colores vivos.</t>
  </si>
  <si>
    <t>COLCHONETAS ANTIESCARAS SENCILLAS</t>
  </si>
  <si>
    <t>colchoneta antiescaras de largo x 190cm  ancho  1 m, peso máximo soportado 120 kg, potencia de la bomba de aire30 w, densidad 30 kg/m³, duración del ciclo 10 m materiales pvc. colores variados</t>
  </si>
  <si>
    <t>COJINES DE POSICIONAMIENTO CORPORAL</t>
  </si>
  <si>
    <t>cojines de posicionamiento corporal son herramientas esenciales para prevenir lesiones y mejorar la salud postural. ayudan a mantener una postura adecuada, mejorando la circulación y evitando la aparición de úlceras por presión. colores variados (recomendacion antiescara de inflar de goma
peso hasta 120 kg.  material: espuma de alta densidad / aire tipo celdas (dependiendo del modelo).
cubierta con funda lavable e hipoalergénica.
medidas estándar adaptables a la mayoría de las sillas de ruedas.
portátil y fácil de transportar.</t>
  </si>
  <si>
    <t>PINZAS DE AGARRE MANUAL (ALCANZADORES)</t>
  </si>
  <si>
    <t>elemento de motricidad fina para incentivar la pinza fina y el proceso de
dibujo y trazos, elaborado en caucho pvc resistente. tallas small y medium.
tipo: pinza alcanzadora manual.
longitud: 70 – 90 cm
sistema de accionamiento: gatillo manual
apertura de la garra: aprox. 8–10 cm
diseño: ergonómico y ligero
 tubo o brazo- aluminio o aleación de aluminio
mango o empuñadura. plástico pp (polipropileno).
abs (plástico resistente)
recubrimiento de goma o tpr antideslizante para mejor agarre
garra o pinza de agarre  plástico abs o nylon
revestimiento de goma o caucho</t>
  </si>
  <si>
    <t>TIJERA DOBLE MATU</t>
  </si>
  <si>
    <t>elemento de motricidad fina para aprestamiento
en el proceso de corte y uso de tijeras con doble orificio, elaborado en plastico y metal.</t>
  </si>
  <si>
    <t>DEDITOS PRECISOS</t>
  </si>
  <si>
    <t>elemento de precisión, coordinación y atención. mesa elaborada en madera de pino con rodachinas para fácil desplazamiento y pata en acrílico transparente. en su interior contiene 30 esferas de colores variados que se pueden
encajar en los orificios inferiores de la mesa. cuenta con dos tableros guias de ejercicios.</t>
  </si>
  <si>
    <t>DISCO ACRILICO PARA EQUILIBRIO</t>
  </si>
  <si>
    <t>elaborado en madera de pino y superficie en acrílico transparente, en su
interior tiene esferas de colores para estimulación visual y auditiva .</t>
  </si>
  <si>
    <t xml:space="preserve">SALTARIN O CAMA ELASTICA REDONDA CON MALLA DE SEGURIDAD </t>
  </si>
  <si>
    <t>elemento para gimnasia y salto. apoyos metálicos de alta resistencia.disponible en diámetros desde 1,00mt. hasta 3,00mt. (con malla de 3 mts)
tipo: cama elástica / trampolín redondo
diámetro: 3 m (10 pies) aproximadamente,
altura total: 2.3 – 2.5 m
altura de la superficie de salto: 70 – 80 cm
capacidad de carga: 100 – 120 kg
edad recomendada: desde 3 o 6 años en adelante
sistema de seguridad:
malla protectora con cierre
protector de resortes acolchado
escalera de acceso
número de patas: 3 a 4 patas en forma de u para estabilidad
materiales: estructura: acero galvanizado resistente a la corrosión,superficie de salto: polipropileno (pp) de alta resistencia,resortes: acero galvanizado de alta elasticidad,protector de resortes: espuma epe con cubierta de pvc,malla de seguridad: polietileno (pe) resistente a rayos uv</t>
  </si>
  <si>
    <t>CHALECO DE PESO</t>
  </si>
  <si>
    <t xml:space="preserve">chaleco para manejo postural y corrector de hipotonía e inestabilidad postural.fabricados en lona de algodón con 6 bolsillos en cada uno contiene una bolsa de
peso de 250gr ( 4 frontales y 2 posteriores). los pesos son graduables y van desde 0,5kg. hasta 2,0 kg.
cada bolsillo incluye bolsa de peso de 250 g, con sistema de peso graduable de 0,5 kg a 2,0 kg. ajuste mediante velcro o correas nota: las tallas será acordadas mediante comité técnico de acuerdo con la necesidades del centro crecer. </t>
  </si>
  <si>
    <t xml:space="preserve">GORRA DE PESO PARA CORRECCIÓN DE POSTURA
</t>
  </si>
  <si>
    <t xml:space="preserve">Gorra para corrección de postura, fabricada en lona de algodón sin fibras acrílicas ni alérgicas.
Talla Unica y ajustable. para adaptar pesos desde 100 gms. Hasta 500 gms.se usa para el control de estabilidad en cuello y cabeza.
Se recomienda que los pesos no tengan Plomo ni contenido metálicos.
</t>
  </si>
  <si>
    <t>GUANTES DE TEXTURAS</t>
  </si>
  <si>
    <t>elaborado en tela con diferentes texturas por cada lado con agrupación de 4 y 1 dedo
materiales:tela base: algodón o poliéster resistente
texturas: combinación de materiales como goma, terciopelo, fieltro, silicona o tela rugosa
costuras: reforzadas para durabilidad</t>
  </si>
  <si>
    <t>ESCALERA, BALANCIN CON COLCHONETA</t>
  </si>
  <si>
    <t>elaborada en tubo curvo para doble uso con colchoneta desde 8 trazos
estructura: tubo de acero curvado, pintado o recubierto en polvo epóxico
colchoneta: espuma de alta densidad con cubierta en vinilo resistente a golpes y rasgaduras
sujetadores: tornillería y accesorios de acero inoxidable
protección adicional: tapas plásticas en extremos de tubos
 dimensiones aproximadas:largo total: 1,8 – 2,0 mancho: 0,6 – 0,8 m altura: 0,6 – 0,8 m
colchoneta: 1,8 m x 0,6 m x 5 cm espesor</t>
  </si>
  <si>
    <t>MALLA DE ESCALADO</t>
  </si>
  <si>
    <t>resistencia 60kg. de peso. malla de escalado desde 1.50 cms cuadrados con correas resistentes y arnes para material suspsendido y agarre, suspendida del techo en posición vertical para escalar en plano de 90 grados</t>
  </si>
  <si>
    <t xml:space="preserve">GIMNASIO DE MATERIAL SUSPENDIDO DE 10 ELEMENTOS </t>
  </si>
  <si>
    <t>a. plataforma camila art. no.34. b. neumático con arnés art. no.35. c. globo saltarín ricky art. no.62. d. arnés de cuerpo con anillos de gimnasia art. no.51. e. hamaca en algodón con cojinete baser art. no.01.  túnel santi art .no.22. h. escalera suspendida paulita art. 25. i. helicóptero art. no.91. j. t vestibular danny art. no.23. k. mini piscina suspendida art. no.100
este equipo incluye el siguiente kit. de herrajes: 20 puntos de anclaje al techo + 10 resortes de carga pesada + 06 ganchos giratorios. incluye: intalación en el punto de anclaje.</t>
  </si>
  <si>
    <t>MAQUINA O TUBO  DE BURBUJAS</t>
  </si>
  <si>
    <t>alta capacidad de 25.4 fl oz para uso continuo: la mayor capacidad de 25.4 fl oz/25 oz del tanque de solución puede contener hasta 40+ minutos para uso continuo. no es necesario añadir líquido de burbujas durante una fiesta, boda o cumpleaños para que puedas disfrutar de un tiempo de burbuja feliz ininterrumpido
cuerpo de metal resistente y diseño portátil: hecha de material de metal seguro de alta calidad, la máquina de burbujas es más resistente que las máquinas de burbujas de plástico. la máquina de burbujas profesional está equipada con un mango desmontable y un diseño ligero, es portátil para divertirse contigo dondequiera que vayas
máquina de burbujas de alto rendimiento: equipado con un gran ventilador de alta velocidad, rotor de alto rendimiento y varitas de burbujas de 16 piezas, velocidad de rotación de 18-22 rpm, la máquina de burbujas puede generar más de 1500 burbujas por minuto
fácil de usar en manual: simplemente coloca la máquina de burbujas para niños pequeños en una superficie uniforme, llena el tanque con solución de burbujas, cambia el interruptor de encendido/apagado a "on" engranaje, entonces esta máquina de burbujas comenzará a funcionar automáticamente, es simple y fácil de operar para todas las edades. la mejor relación de líquido de burbujas es: aceite de burbujas: agua = 1:13 (no incluido)</t>
  </si>
  <si>
    <t>BALANCEADOR PARA EQUILIBRIO Y POSTURA</t>
  </si>
  <si>
    <t>elemento espumado de triangulos removibles, forrado en lona impermeable de fácil limpieza y desinfeccion, en colores, desarmable, resistente.</t>
  </si>
  <si>
    <t>MESA DE TRABAJO CON ESCOTADURA</t>
  </si>
  <si>
    <t>mesa en madera con superficie en fórmica o melanina,  ideal para el trabajo de miembro superior y mano. con altura ajustable. puntas redondeadas y cuerpo metálico. largo 90 cms, ancho 60 cms. escotadura 40 cms.</t>
  </si>
  <si>
    <t>MESA DE LUZ</t>
  </si>
  <si>
    <t>mesa elaborada en madera con laca al natural con tapa superior de acrílico opalizado con las siguientes medidas: diámetro externo de circunferencia 74 cm, altura a piso de 42 cm. en su base cuenta con sistema de ruedas con freno para fácil desplazamiento y seguridad. en su estructura interna cuenta con circuitos electrónicos de luz led y colores que
se manejan por medio de un control remoto que se suministra con el elemento. este artículo también se puede elaborar en forma rectangular con la siguientes medidas largo 80 cm, ancho 60 cm alto 42 cm.</t>
  </si>
  <si>
    <t>MESAS CON ESCOTADURA PARA SILLA DE RUEDAS</t>
  </si>
  <si>
    <t>mesa con escotadura para personas en silla de ruedas.altura graduable y rodachinas con freno para facilitar su desplazamiento. elaborada en estructura metálica pintada con pintura electrostática y superficie de madera. superficie permite trabajo en posición horizontal o en planos
inclinados.</t>
  </si>
  <si>
    <t>SILLAS PLASTICAS BLANCAS</t>
  </si>
  <si>
    <t>sillas plastica sin brazos, de propileno apilables</t>
  </si>
  <si>
    <t>ARMARIO PLASTICO</t>
  </si>
  <si>
    <t>armario plastico de dos puertas 5 entrepaños de 180 cms de alto, 65 cms de ancho por 45 de fondo o mas aproximadamente, soporte desde 25 kgs, con 4 patas o tacos de soporte .manijas verticales, orificio para uso de candado.
material: polipropileno de alta resistencia (tipo rimax o similar).  características: mínimo 3 niveles/cajones, superficie lisa, esquinas redondeadas, ventilación interna
peso aproximado 17–18 kg
puertas 2 abatibles
entrepaños 4 regulables (carga máx. 25 kg cada uno)
manijas plásticas integradas</t>
  </si>
  <si>
    <t xml:space="preserve">MESA DE TRABAJO </t>
  </si>
  <si>
    <t xml:space="preserve">mesa rectangular en madera base metalica minimal de seis puestos. largo 200 cms ,ancho 90 cms </t>
  </si>
  <si>
    <t>ESTANTE METALICO</t>
  </si>
  <si>
    <t xml:space="preserve">  medidas aproximadas o similares a 90 cms x 2,00 mts x ,35 cms  5 entrepaños
* marco en acero durable
* 100% acero
* marcos soldadospara más resistencia
* fácil armado
* capacidad de peso</t>
  </si>
  <si>
    <t>COLCHONETAS</t>
  </si>
  <si>
    <t>colchoneta de 180x120x25 cms, de espuma rosada flexible, densidad 30, forrada en lona 100 % pvc, impermeablem y/o antofluido, flexible, antideslizante, cremallera en ele, dos agarraderas verticales y dos respiradores.material: espuma densidad 26 recubierta en lona impermeable, lavable y antideslizante:aporta seguridad, evita que se mueva fácilmente sobre el piso. las cremalleras de los forros deben tener dos tiradoras. relleno del colchon: espuma color rosado. nivel del confort:suave</t>
  </si>
  <si>
    <t xml:space="preserve">CONTENEDOR PAÑALES </t>
  </si>
  <si>
    <t xml:space="preserve">caneca para pañales de pedal  con rótulo informativo  color negro de 50 litros </t>
  </si>
  <si>
    <t xml:space="preserve"> ARO MOTOR Y DE COORDINACIÓN </t>
  </si>
  <si>
    <t>los aros son herramientas versátiles utilizadas en actividades de coordinación y psicomotricidad. aquí hay algunas aplicaciones y ejercicios que puedes realizar: aro motor y coordinador de forma circular, con dos manijas laterales en las que el niño inserta su mano. tiene como finalidad de sostener el aro.
la superficie del aro, tiene un canal por donde se desliza una esfera que gira los 360° del aro, y el ejercicio consiste en que el niño debe coordinar sus movimientos para que la esfera no se salga del canal. el ejercicio se dificulta en la parte posterior a la ubicación del niño.</t>
  </si>
  <si>
    <t>BALONES EN TELA PARA ESTIMULACIÓN VISUAL Y AUDITIVA</t>
  </si>
  <si>
    <t>balones en tela y espuma con superficie muy suave para el tacto.
contiene campanitas que llaman la atención., en  colores intensos contribuye a ejercicios de seguimiento visual.</t>
  </si>
  <si>
    <t xml:space="preserve">ROLLO PARA PROPIOCEPCIÓN
 </t>
  </si>
  <si>
    <t>un rollo de propiocepción es una herramienta valiosa para mejorar la conciencia corporal y el equilibrio. a continuación, se presentan las especificaciones :
materiales:- material de alta densidad: el rollo debe estar hecho de un material de alta densidad que proporcione estabilidad y resistencia. algunas opciones son:
- espuma de alta densidad (por ejemplo, espuma de poliuretano con una densidad de al menos 1,5 libras por pie cúbico)
- material antideslizante: la superficie del rollo debe ser antideslizante para evitar resbalones y caídas. algunas opciones son:
- texturas de superficie (por ejemplo, texturas de goma o de plástico o poliuretano o de silicona)
dimensiones: longitud: el rollo debe tener una longitud de entre 90 cm y 180 cm (3-6 pies) para permitir diferentes ejercicios y posiciones.
- diámetro: el diámetro del rollo debe ser de entre 15 cm y 30 cm (6-12 pulgadas) para proporcionar una superficie estable y cómoda.
características: superficie texturizada: la superficie del rollo debe ser texturizada para proporcionar una buena tracción y evitar resbalones.
- bordes suaves: los bordes del rollo deben ser suaves y redondeados para evitar lesiones y golpes.
- peso: el rollo debe tener un peso adecuado para proporcionar estabilidad y resistencia. un peso de entre 2 kg y 5 kg (4-11 libras) es recomendable.
construcción: construcción sólida: el rollo debe estar construido de manera sólida y duradera para soportar el uso regular y el peso de los usuarios.
-unión segura: la unión entre las diferentes partes del rollo debe ser segura y duradera para evitar que se desarme durante el uso.
seguridad: materiales no tóxicos: los materiales utilizados para la construcción del rollo deben ser no tóxicos y seguros para el uso humano.</t>
  </si>
  <si>
    <t xml:space="preserve">
GRAFICADOR DE SONIDO CON MICRÓFONO INALÁMBRICO</t>
  </si>
  <si>
    <t xml:space="preserve"> un graficador de sonido con micrófono puede referirse a un dispositivo o sistema que captura y visualiza ondas sonoras mediante un tablero o graficador a través de un micrófono. especificaciones a considerar:
graficador de sonido con luces led de diferentes colores de acuerdo a la intensidad de la voz, electrico.
especificaciones del micrófono
- nivel de presión acústica máxima: el nivel máximo de sonido que el micrófono puede soportar sin distorsionar. un buen micrófono debería tener una sensibilidad mayor a 135 db spl.
- nivel de ruido propio: el ruido generado por el micrófono en ausencia de sonido. un nivel de ruido propio bajo es deseable, idealmente alrededor de 20 dba spl.
- relación señal a ruido: la relación entre el nivel de sonido máximo y el nivel de ruido propio. una relación señal a ruido alta indica una mejor calidad de sonido.
- sensibilidad: la capacidad del micrófono para capturar sonidos débiles. una sensibilidad alta es deseable para capturar sonidos suaves.
- impedancia: la resistencia interna del micrófono que afecta la calidad de la señaligenérica de salida ¹.
especificaciones del graficador de sonido: tipo de salida: analógica o digital, dependiendo de la aplicación y el sistema de procesamiento de sonido.
- rango de frecuencia: el rango de frecuencias que el graficador puede capturar y visualizar.
- resolución: la precisión con la que el graficador puede representar las ondas sonoras.</t>
  </si>
  <si>
    <t xml:space="preserve">
TAPIZ DE TEXTURAS O PISO DE TEXTURAS</t>
  </si>
  <si>
    <t>tapete elaborado en caucho espuma de fácil higiene y uso. aíslante. desde 10 texturas diferentes minimo desde 28 cms cada pieza, pueden ser individuales o las piezas en una pieza única, proporciona la contextualización del aprendizaje e interacción social.
descripción general:
- un tapete de texturas es una pieza rectangular o circular que combina diferentes materiales y patrones para crear un diseño único y atractivo.
- puede estar hecho de materiales como lana, seda, algodón o fibras sintéticas, y puede incluir elementos como nudos, flecos o bordados.
- texturas:
- puede tener texturas suaves y lisas, o rugosas y ásperas, dependiendo del material y la técnica utilizada.
- patrones: los patrones pueden ser simétricos o asimétricos, y pueden incluir elementos como rayas, cuadros o motivos étnicos. puede tener patrones geométricos, abstractos o florales, creados mediante la combinación de diferentes colores y texturas que añaden interés visual a un espacio, o como una alfombra o tapiz.</t>
  </si>
  <si>
    <t>DIGIFLEX DIFERENTES RESISTENCIAS</t>
  </si>
  <si>
    <t>el juego digiflex x 5 unidades es un conjunto de ejercitadores diseñados para trabajar la fuerza, flexibilidad y coordinación de los dedos, manos y antebrazos, de forma individual y progresiva. cada unidad tiene un color que indica un nivel diferente de resistencia, lo que permite adaptar el ejercicio al nivel de cada persona. es ideal para pacientes en terapia física o con discapacidad motora en manos. los botones del digiflex permiten trabajar cada dedo por separado, evitando que los más fuertes hagan el esfuerzo por los más débiles. también puedes usarlo con toda la mano para un entrenamiento completo.</t>
  </si>
  <si>
    <t>BARRIL VESTIBULAR O TERAPEUTICO PARA ROTACIÓN EN PISO</t>
  </si>
  <si>
    <t>barril vestibular o terapéutico es una herramienta diseñada para proporcionar estimulación sensorial y vestibular a personas con necesidades especiales, como aquellos con trastornos del espectro autista, tdah o discapacidades físicas.  diseño cilíndrico: el barril tiene un diseño cilíndrico que permite al usuario sentarse o acostarse en su interior.
- movimiento: el barril puede tener movimiento en diferentes direcciones, como rotación o balanceo, para estimular el sistema vestibular.
- texturas y materiales: el barril puede tener diferentes texturas y materiales para proporcionar estimulación táctil y sensorial.
- ajustable: el barril puede ser ajustable en velocidad y dirección para adaptarse a las necesidades individuales del usuario.soporta 150kg, medidas: desde 80 cm diámetro, desde 95 cm altura. materiales: espumas de alta densidad y forro de vinilo reforzado para mayor durabilidad.</t>
  </si>
  <si>
    <t>CIRCUITO ESPUMADO PARA ESTIMULACION SENSORIAL</t>
  </si>
  <si>
    <t>el gimnasio de espuma polimotor de 18 piezas es un completo conjunto de equipos de entrenamiento diseñado específicamente para aquellos que desean fortalecer y tonificar su cuerpo de manera segura y efectiva. cada pieza de este gimnasio ha sido fabricada con espuma de alta calidad que proporciona la combinación perfecta de comodidad y soporte durante los ejercicios.
este conjunto incluye una variedad de elementos que permiten trabajar diferentes grupos musculares, mejorar la flexibilidad y la coordinación, y aumentar la resistencia física de manera progresiva. entre las piezas que lo conforman se encuentran colchonetas, rampas, túnel,  escaleras, vigas, rodillos, y otros accesorios de entrenamiento que se ajustan a las necesidades de todos los niños y niñas.
con este gimnasio de espuma polimotor, los usuarios podrán disfrutar de una experiencia de entrenamiento completa y segura, brindando la posibilidad de mantenerse en forma y activos de una manera divertida y eficiente. este conjunto de 18 piezas garantiza resultados satisfactorios y duraderos para todos los niños y niñas quienes buscan mejorar su habilidades físico-corporal. 30 kl- espuma rosada de alta densidad, cubrimiento con lona verano 1000% impermeable, colores vivos. 18 piezas que incluyen:
1 tunel
1 cilindro o viga de equilibrio
1 colchoneta plegable
2 soporte o encaje en u
2 media rueda
2 rampa
2 escalera tres pasos
2 cuadrado
2 base ondulada tipo pendiente
1 base ondulada 4 olas
1 cilindro tipo puff
1 cilindro tipo puff
tunel (largo: 80 cm. diámetro exterior: 60cm. diámetro interno: 44 cm. grosor: 8 cm.)
cilindro o viga de equilibrio (largo: 1.20 m. diámetro: 30cm)
colchoneta plegable (largo: 2.00 m. ancho: 1.00 m. grosor: 3 cm, en espuma yumbolon, forro en lona verano, antideslizante. colores surtidos. plegable en 4 cuerpos)
soporte o encaje en u (alto: 60 cm. largo: 60 cm. ancho: 30cm)
media rueda (diámetro: 1.20 m – diámetro interno: 60 cm – grosor: 30cm)
rampa (alto: de 7 a 30 cm, ancho: 60 cm largo: 60 cm)
escalera tres pasos (alto: 30 cm. ancho: 60 cm. largo: 60 cm. profundidad escalón: 20 cm)
cuadrado (alto: 30 cm. ancho: 60 cm. largo: 60 cm)
base ondulada tipo pendiente (alto: de 7 a 30 cm. ancho: 60 cm. largo: 60 cm)
base ondulada 4 olas (alto: 12 cm. largo: 90 cm. ancho: 60 cm)
cilindro tipo puff (diámetro: 60 cm. un cilindro de 32 cm de altura)
cilindro tipo puff (diámetro: 60 cm. un cilindro de 60 cm de altura)</t>
  </si>
  <si>
    <t>BOLA DE ESPEJOS CON REFLECTOR</t>
  </si>
  <si>
    <t xml:space="preserve">
bola de espejos 30cm
motor negro
reflector spot ligh luz blancatipo: bola de espejos giratoria con reflector
sistema de funcionamiento: reflexión de luz mediante espejos`. peso aproximado: 1 – 3 kg
diámetro aproximado de la bola: 20 – 30 cmreflector led: 110 – 120 v ac / 60 hz (estándar en colombia)
potencia del reflector: 5 w – 20 w led aproximadamente
conexión: cable eléctrico con enchufe estándar</t>
  </si>
  <si>
    <t>CUADRO CON ESPEJOS REDONDOS DE EFECTOS VISUALES</t>
  </si>
  <si>
    <t>cuadro con espejos redondos de efectos visuales</t>
  </si>
  <si>
    <t>TOTAL ELEMENTOS DOTACIÓN 2026</t>
  </si>
  <si>
    <t>ESTUDIO DE MERCADO PROCESO FDLUSA-SASI-XXX-2026</t>
  </si>
  <si>
    <t>LISTADO ELEMENTOS A ENTREGAR JARDINES INFANTILES SDIS-2026</t>
  </si>
  <si>
    <t>PROMEDIO O 
MEDIA 
ARITMETICA</t>
  </si>
  <si>
    <t>DESVIACION
 ESTANDAR</t>
  </si>
  <si>
    <t>COEFICIENTE DE 
VARIACION (CV)</t>
  </si>
  <si>
    <t>Valor unitarios 
Sin IVA</t>
  </si>
  <si>
    <t>Valor unitarios
Con IVA</t>
  </si>
  <si>
    <t>Valor unitarios 
Con IVA</t>
  </si>
  <si>
    <t>silla de ruedas, desmontable plegable, estructura en acero cromada ó pintura electrostática, braceros y pieceros desmontables, cruceta simple, rin radial, ruedas traseras de 24" macizas ó inflables, ruedas delanteras de 8" macizas, freno de mano, asiento y respaldo en cordobán o lona, ancho asiento aproximado de 46cm, peso silla de 22kg, resiste peso máximo de 100 kg.sus rines con frenos y llantas en poliuretano garantizan estabilidad y un desplazamiento seguro</t>
  </si>
  <si>
    <t xml:space="preserve">utelsilio adaptado para pcd discapacidad, flexible bilateral (ángulo ajustable). funcional: cuchara adaptada diseñada para mejorar la independencia a la hora de comer de las personas con movilidad reducida en brazos o muñecas. su diseño debe garantizar el agarre firme y permite comer sin esfuerzos ni riesgos de derramar la comida, incluso a aquellas personas que sufren de temblores o tienen un agarre débil. diseño: su diseño y flexibilidad debe permitir doblar la cuchara hasta 90º ajustándola hasta el ángulo deseado por el usuario. la cuchara debe adaptarse a las necesidades individuales del usuario. peso ligeropara manejo de personas con poca fuerza o movimiento reducido. apta tanto para diestros como para zurdos. mango ancho y suave desde 15 cms que se adapta a la mano del usuario y le permite sostener el cubierto firmemente sin realizar ningún esfuerzo. material antideslizante. cuchara ortopédica, fabricada en acero inoxidable y mango de abs y tpr, es resistente y duradera y se puede lavar en el lavavajillas.
recomendado para: personas con movilidad reducida, deficiencia neurológica, fractura de muñecas, problemas motrices y enfermedades articulares o nerviosas como parkinson o artritis. (especificar que sean diestras y surdas)
nota: las cucharas deberán ser diestras y zurdas y las cantidades de cada uno se acordarán mediante comité técnico de acuerdo con las necesidades del centro crecer. </t>
  </si>
  <si>
    <t>MESAS CON ESCOTADURA</t>
  </si>
  <si>
    <r>
      <rPr>
        <b/>
        <sz val="10"/>
        <color rgb="FF000000"/>
        <rFont val="Garamond"/>
        <family val="1"/>
      </rPr>
      <t xml:space="preserve">COTIZACIÓN 1
</t>
    </r>
    <r>
      <rPr>
        <b/>
        <sz val="10"/>
        <color rgb="FFFF0000"/>
        <rFont val="Garamond"/>
        <family val="1"/>
      </rPr>
      <t xml:space="preserve">YESSICA ANDREA AHUMADA BERMUDEZ-1024538928-8
</t>
    </r>
  </si>
  <si>
    <r>
      <rPr>
        <b/>
        <sz val="10"/>
        <color rgb="FF000000"/>
        <rFont val="Garamond"/>
        <family val="1"/>
      </rPr>
      <t xml:space="preserve">COTIZACION 2 
</t>
    </r>
    <r>
      <rPr>
        <b/>
        <sz val="10"/>
        <color rgb="FFFF0000"/>
        <rFont val="Garamond"/>
        <family val="1"/>
      </rPr>
      <t>COMERCIALIZADORA E&amp;T SAS - 901.142.692-4</t>
    </r>
  </si>
  <si>
    <r>
      <rPr>
        <b/>
        <sz val="10"/>
        <color rgb="FF000000"/>
        <rFont val="Garamond"/>
        <family val="1"/>
      </rPr>
      <t xml:space="preserve">COTIZACIÓN 5
 </t>
    </r>
    <r>
      <rPr>
        <b/>
        <sz val="10"/>
        <color rgb="FFFF0000"/>
        <rFont val="Garamond"/>
        <family val="1"/>
      </rPr>
      <t>MASTER SHARK  CAZADORES DE SUEÑOS  - 901.607.987 - 9</t>
    </r>
  </si>
  <si>
    <t>ESTUDIO DE MERCADO PROCESO No. FDLUSA-SASI- 002 - 2026.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</si>
</sst>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164" formatCode="_(&quot;$&quot;* #,##0.00_);_(&quot;$&quot;* \(#,##0.00\);_(&quot;$&quot;* &quot;-&quot;??_);_(@_)"/>
    <numFmt numFmtId="165" formatCode="_-&quot;$&quot;\ * #,##0_-;\-&quot;$&quot;\ * #,##0_-;_-&quot;$&quot;\ * &quot;-&quot;_-;_-@"/>
    <numFmt numFmtId="166" formatCode="&quot;$&quot;#,##0"/>
    <numFmt numFmtId="167" formatCode="_-[$$-409]* #,##0_ ;_-[$$-409]* \-#,##0\ ;_-[$$-409]* &quot;-&quot;??_ ;_-@_ "/>
    <numFmt numFmtId="168" formatCode="_-* #,##0_-;\-* #,##0_-;_-* &quot;-&quot;??_-;_-@_-"/>
  </numFmts>
  <fonts count="19">
    <font>
      <sz val="11"/>
      <color theme="1"/>
      <name val="Calibri"/>
      <family val="2"/>
      <scheme val="minor"/>
    </font>
    <font>
      <sz val="12"/>
      <color theme="1"/>
      <name val="Calibri"/>
      <family val="2"/>
      <scheme val="minor"/>
    </font>
    <font>
      <sz val="11"/>
      <color theme="1"/>
      <name val="Calibri"/>
      <family val="2"/>
      <scheme val="minor"/>
    </font>
    <font>
      <sz val="10"/>
      <name val="Arial"/>
      <family val="2"/>
    </font>
    <font>
      <b/>
      <sz val="12"/>
      <color theme="1"/>
      <name val="Arial"/>
      <family val="2"/>
    </font>
    <font>
      <sz val="12"/>
      <color theme="1"/>
      <name val="Arial"/>
      <family val="2"/>
    </font>
    <font>
      <b/>
      <sz val="14"/>
      <color theme="1"/>
      <name val="Calibri"/>
      <family val="2"/>
      <scheme val="minor"/>
    </font>
    <font>
      <sz val="11"/>
      <color rgb="FF000000"/>
      <name val="Arial"/>
      <family val="2"/>
    </font>
    <font>
      <sz val="11"/>
      <color rgb="FF000000"/>
      <name val="Aptos Narrow"/>
    </font>
    <font>
      <sz val="11"/>
      <color rgb="FF000000"/>
      <name val="Aptos Narrow"/>
      <family val="2"/>
    </font>
    <font>
      <sz val="10"/>
      <color rgb="FF000000"/>
      <name val="Aptos Narrow"/>
      <family val="2"/>
    </font>
    <font>
      <sz val="12"/>
      <color rgb="FF000000"/>
      <name val="Calibri"/>
      <family val="2"/>
    </font>
    <font>
      <sz val="11"/>
      <color rgb="FF000000"/>
      <name val="Calibri"/>
      <family val="2"/>
    </font>
    <font>
      <sz val="10"/>
      <color theme="1"/>
      <name val="Garamond"/>
      <family val="1"/>
    </font>
    <font>
      <sz val="10"/>
      <name val="Garamond"/>
      <family val="1"/>
    </font>
    <font>
      <sz val="10"/>
      <color rgb="FF000000"/>
      <name val="Garamond"/>
      <family val="1"/>
    </font>
    <font>
      <b/>
      <sz val="10"/>
      <color theme="1"/>
      <name val="Garamond"/>
      <family val="1"/>
    </font>
    <font>
      <b/>
      <sz val="10"/>
      <color rgb="FF000000"/>
      <name val="Garamond"/>
      <family val="1"/>
    </font>
    <font>
      <b/>
      <sz val="10"/>
      <color rgb="FFFF0000"/>
      <name val="Garamond"/>
      <family val="1"/>
    </font>
  </fonts>
  <fills count="10">
    <fill>
      <patternFill patternType="none"/>
    </fill>
    <fill>
      <patternFill patternType="gray125"/>
    </fill>
    <fill>
      <patternFill patternType="solid">
        <fgColor theme="0"/>
        <bgColor indexed="64"/>
      </patternFill>
    </fill>
    <fill>
      <patternFill patternType="solid">
        <fgColor rgb="FFFFE598"/>
        <bgColor rgb="FFFFE598"/>
      </patternFill>
    </fill>
    <fill>
      <patternFill patternType="solid">
        <fgColor theme="5" tint="0.39997558519241921"/>
        <bgColor rgb="FFFFE598"/>
      </patternFill>
    </fill>
    <fill>
      <patternFill patternType="solid">
        <fgColor theme="6" tint="0.79998168889431442"/>
        <bgColor rgb="FFD8D8D8"/>
      </patternFill>
    </fill>
    <fill>
      <patternFill patternType="solid">
        <fgColor theme="6" tint="0.79998168889431442"/>
        <bgColor indexed="64"/>
      </patternFill>
    </fill>
    <fill>
      <patternFill patternType="solid">
        <fgColor rgb="FFFFFFFF"/>
        <bgColor rgb="FF000000"/>
      </patternFill>
    </fill>
    <fill>
      <patternFill patternType="solid">
        <fgColor theme="2" tint="-0.249977111117893"/>
        <bgColor indexed="64"/>
      </patternFill>
    </fill>
    <fill>
      <patternFill patternType="solid">
        <fgColor theme="0"/>
        <bgColor rgb="FF000000"/>
      </patternFill>
    </fill>
  </fills>
  <borders count="39">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thin">
        <color rgb="FF000000"/>
      </left>
      <right style="thin">
        <color rgb="FF000000"/>
      </right>
      <top style="medium">
        <color indexed="64"/>
      </top>
      <bottom/>
      <diagonal/>
    </border>
    <border>
      <left style="thin">
        <color rgb="FF000000"/>
      </left>
      <right style="medium">
        <color indexed="64"/>
      </right>
      <top style="medium">
        <color indexed="64"/>
      </top>
      <bottom/>
      <diagonal/>
    </border>
    <border>
      <left style="thin">
        <color rgb="FF000000"/>
      </left>
      <right/>
      <top style="medium">
        <color indexed="64"/>
      </top>
      <bottom/>
      <diagonal/>
    </border>
    <border>
      <left/>
      <right style="thin">
        <color rgb="FF000000"/>
      </right>
      <top style="medium">
        <color indexed="64"/>
      </top>
      <bottom/>
      <diagonal/>
    </border>
    <border>
      <left style="thin">
        <color indexed="64"/>
      </left>
      <right style="medium">
        <color indexed="64"/>
      </right>
      <top style="thin">
        <color indexed="64"/>
      </top>
      <bottom style="thin">
        <color indexed="64"/>
      </bottom>
      <diagonal/>
    </border>
    <border>
      <left style="thin">
        <color rgb="FF000000"/>
      </left>
      <right/>
      <top style="medium">
        <color indexed="64"/>
      </top>
      <bottom style="medium">
        <color indexed="64"/>
      </bottom>
      <diagonal/>
    </border>
    <border>
      <left/>
      <right style="thin">
        <color rgb="FF000000"/>
      </right>
      <top style="medium">
        <color indexed="64"/>
      </top>
      <bottom style="medium">
        <color indexed="64"/>
      </bottom>
      <diagonal/>
    </border>
    <border>
      <left style="thin">
        <color rgb="FF000000"/>
      </left>
      <right style="thin">
        <color rgb="FF000000"/>
      </right>
      <top/>
      <bottom/>
      <diagonal/>
    </border>
    <border>
      <left style="thin">
        <color rgb="FF000000"/>
      </left>
      <right style="medium">
        <color indexed="64"/>
      </right>
      <top/>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rgb="FF000000"/>
      </right>
      <top style="medium">
        <color indexed="64"/>
      </top>
      <bottom/>
      <diagonal/>
    </border>
    <border>
      <left style="medium">
        <color indexed="64"/>
      </left>
      <right style="thin">
        <color rgb="FF000000"/>
      </right>
      <top/>
      <bottom/>
      <diagonal/>
    </border>
    <border>
      <left style="thin">
        <color indexed="64"/>
      </left>
      <right/>
      <top/>
      <bottom style="thin">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s>
  <cellStyleXfs count="5">
    <xf numFmtId="0" fontId="0" fillId="0" borderId="0"/>
    <xf numFmtId="0" fontId="3" fillId="0" borderId="0"/>
    <xf numFmtId="164" fontId="2" fillId="0" borderId="0" applyFont="0" applyFill="0" applyBorder="0" applyAlignment="0" applyProtection="0"/>
    <xf numFmtId="42" fontId="2" fillId="0" borderId="0" applyFont="0" applyFill="0" applyBorder="0" applyAlignment="0" applyProtection="0"/>
    <xf numFmtId="0" fontId="12" fillId="0" borderId="0"/>
  </cellStyleXfs>
  <cellXfs count="133">
    <xf numFmtId="0" fontId="0" fillId="0" borderId="0" xfId="0"/>
    <xf numFmtId="0" fontId="5" fillId="0" borderId="0" xfId="0" applyFont="1"/>
    <xf numFmtId="0" fontId="5" fillId="0" borderId="1" xfId="0" applyFont="1" applyBorder="1" applyAlignment="1">
      <alignment horizontal="center" vertical="center" wrapText="1"/>
    </xf>
    <xf numFmtId="3" fontId="5" fillId="0" borderId="1" xfId="0" applyNumberFormat="1" applyFont="1" applyBorder="1" applyAlignment="1">
      <alignment horizontal="center" vertical="center" wrapText="1"/>
    </xf>
    <xf numFmtId="0" fontId="5" fillId="0" borderId="0" xfId="0" applyFont="1" applyAlignment="1">
      <alignment horizontal="center" vertical="center"/>
    </xf>
    <xf numFmtId="0" fontId="4" fillId="0" borderId="0" xfId="0" applyFont="1" applyAlignment="1">
      <alignment horizontal="center" vertical="center" wrapText="1"/>
    </xf>
    <xf numFmtId="0" fontId="5" fillId="0" borderId="0" xfId="0" applyFont="1" applyAlignment="1">
      <alignment vertical="center" wrapText="1"/>
    </xf>
    <xf numFmtId="0" fontId="4" fillId="0" borderId="0" xfId="0" applyFont="1" applyAlignment="1">
      <alignment vertical="center" wrapText="1"/>
    </xf>
    <xf numFmtId="0" fontId="5" fillId="0" borderId="3" xfId="0" applyFont="1" applyBorder="1"/>
    <xf numFmtId="0" fontId="5" fillId="2" borderId="2" xfId="0" applyFont="1" applyFill="1" applyBorder="1"/>
    <xf numFmtId="0" fontId="5" fillId="2" borderId="3" xfId="0" applyFont="1" applyFill="1" applyBorder="1" applyAlignment="1">
      <alignment horizontal="center" vertical="center"/>
    </xf>
    <xf numFmtId="0" fontId="4" fillId="2" borderId="3" xfId="0" applyFont="1" applyFill="1" applyBorder="1" applyAlignment="1">
      <alignment horizontal="center" vertical="center" wrapText="1"/>
    </xf>
    <xf numFmtId="0" fontId="5" fillId="2" borderId="3" xfId="0" applyFont="1" applyFill="1" applyBorder="1"/>
    <xf numFmtId="0" fontId="5" fillId="2" borderId="18" xfId="0" applyFont="1" applyFill="1" applyBorder="1" applyAlignment="1">
      <alignment vertical="center" wrapText="1"/>
    </xf>
    <xf numFmtId="0" fontId="5" fillId="2" borderId="19" xfId="0" applyFont="1" applyFill="1" applyBorder="1"/>
    <xf numFmtId="0" fontId="5" fillId="2" borderId="0" xfId="0" applyFont="1" applyFill="1" applyAlignment="1">
      <alignment horizontal="center" vertical="center"/>
    </xf>
    <xf numFmtId="0" fontId="4" fillId="2" borderId="0" xfId="0" applyFont="1" applyFill="1" applyAlignment="1">
      <alignment horizontal="center" vertical="center" wrapText="1"/>
    </xf>
    <xf numFmtId="0" fontId="5" fillId="2" borderId="0" xfId="0" applyFont="1" applyFill="1"/>
    <xf numFmtId="0" fontId="4" fillId="2" borderId="20" xfId="0" applyFont="1" applyFill="1" applyBorder="1" applyAlignment="1">
      <alignment horizontal="center" vertical="center"/>
    </xf>
    <xf numFmtId="0" fontId="4" fillId="2" borderId="19" xfId="0" applyFont="1" applyFill="1" applyBorder="1" applyAlignment="1">
      <alignment horizontal="center" vertical="center" wrapText="1"/>
    </xf>
    <xf numFmtId="0" fontId="4" fillId="2" borderId="0" xfId="0" applyFont="1" applyFill="1" applyAlignment="1">
      <alignment horizontal="center" wrapText="1"/>
    </xf>
    <xf numFmtId="0" fontId="4" fillId="2" borderId="19" xfId="0" applyFont="1" applyFill="1" applyBorder="1" applyAlignment="1">
      <alignment horizontal="center" wrapText="1"/>
    </xf>
    <xf numFmtId="0" fontId="5" fillId="2" borderId="20" xfId="0" applyFont="1" applyFill="1" applyBorder="1" applyAlignment="1">
      <alignment vertical="center" wrapText="1"/>
    </xf>
    <xf numFmtId="0" fontId="5" fillId="2" borderId="0" xfId="0" applyFont="1" applyFill="1" applyAlignment="1">
      <alignment horizontal="center"/>
    </xf>
    <xf numFmtId="0" fontId="5" fillId="2" borderId="21" xfId="0" applyFont="1" applyFill="1" applyBorder="1"/>
    <xf numFmtId="0" fontId="5" fillId="2" borderId="22" xfId="0" applyFont="1" applyFill="1" applyBorder="1" applyAlignment="1">
      <alignment horizontal="center" vertical="center"/>
    </xf>
    <xf numFmtId="0" fontId="5" fillId="2" borderId="23" xfId="0" applyFont="1" applyFill="1" applyBorder="1" applyAlignment="1">
      <alignment vertical="center" wrapText="1"/>
    </xf>
    <xf numFmtId="0" fontId="4" fillId="0" borderId="24" xfId="0" applyFont="1" applyBorder="1" applyAlignment="1">
      <alignment horizontal="center" vertical="center" wrapText="1"/>
    </xf>
    <xf numFmtId="0" fontId="0" fillId="0" borderId="0" xfId="0" applyAlignment="1">
      <alignment vertical="top"/>
    </xf>
    <xf numFmtId="42" fontId="0" fillId="0" borderId="0" xfId="0" applyNumberFormat="1"/>
    <xf numFmtId="0" fontId="9"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0" fillId="2" borderId="0" xfId="0" applyFill="1"/>
    <xf numFmtId="168" fontId="0" fillId="0" borderId="0" xfId="0" applyNumberFormat="1"/>
    <xf numFmtId="0" fontId="4" fillId="0" borderId="30" xfId="0" applyFont="1" applyBorder="1" applyAlignment="1">
      <alignment horizontal="center" vertical="center" wrapText="1"/>
    </xf>
    <xf numFmtId="42" fontId="6" fillId="0" borderId="23" xfId="0" applyNumberFormat="1" applyFont="1" applyBorder="1" applyAlignment="1">
      <alignment horizontal="center"/>
    </xf>
    <xf numFmtId="0" fontId="4" fillId="0" borderId="31" xfId="0" applyFont="1" applyBorder="1" applyAlignment="1">
      <alignment horizontal="left" vertical="center" wrapText="1"/>
    </xf>
    <xf numFmtId="0" fontId="4" fillId="0" borderId="31" xfId="0" applyFont="1" applyBorder="1" applyAlignment="1">
      <alignment horizontal="center" vertical="center" wrapText="1"/>
    </xf>
    <xf numFmtId="0" fontId="6" fillId="0" borderId="22" xfId="0" applyFont="1" applyBorder="1" applyAlignment="1">
      <alignment horizontal="center"/>
    </xf>
    <xf numFmtId="42" fontId="6" fillId="0" borderId="22" xfId="0" applyNumberFormat="1" applyFont="1" applyBorder="1" applyAlignment="1">
      <alignment horizontal="center"/>
    </xf>
    <xf numFmtId="0" fontId="8" fillId="7" borderId="25" xfId="0" applyFont="1" applyFill="1" applyBorder="1" applyAlignment="1">
      <alignment horizontal="center" vertical="center" wrapText="1"/>
    </xf>
    <xf numFmtId="0" fontId="8" fillId="0" borderId="25" xfId="0" applyFont="1" applyBorder="1" applyAlignment="1">
      <alignment horizontal="center" vertical="center" wrapText="1"/>
    </xf>
    <xf numFmtId="42" fontId="1" fillId="0" borderId="8" xfId="3" applyFont="1" applyFill="1" applyBorder="1" applyAlignment="1">
      <alignment horizontal="center" vertical="center"/>
    </xf>
    <xf numFmtId="0" fontId="8" fillId="7" borderId="35" xfId="0" applyFont="1" applyFill="1" applyBorder="1" applyAlignment="1">
      <alignment horizontal="center" vertical="center" wrapText="1"/>
    </xf>
    <xf numFmtId="0" fontId="5" fillId="0" borderId="36" xfId="0" applyFont="1" applyBorder="1" applyAlignment="1">
      <alignment horizontal="center" vertical="center" wrapText="1"/>
    </xf>
    <xf numFmtId="168" fontId="13" fillId="2" borderId="1" xfId="3" applyNumberFormat="1" applyFont="1" applyFill="1" applyBorder="1" applyAlignment="1">
      <alignment horizontal="center" vertical="center"/>
    </xf>
    <xf numFmtId="167" fontId="13" fillId="0" borderId="1" xfId="3" applyNumberFormat="1" applyFont="1" applyBorder="1" applyAlignment="1">
      <alignment horizontal="center" vertical="center"/>
    </xf>
    <xf numFmtId="168" fontId="14" fillId="9" borderId="1" xfId="0" applyNumberFormat="1" applyFont="1" applyFill="1" applyBorder="1" applyAlignment="1">
      <alignment horizontal="center" vertical="center"/>
    </xf>
    <xf numFmtId="168" fontId="15" fillId="9" borderId="1" xfId="0" applyNumberFormat="1" applyFont="1" applyFill="1" applyBorder="1" applyAlignment="1">
      <alignment horizontal="center" vertical="center"/>
    </xf>
    <xf numFmtId="168" fontId="13" fillId="2" borderId="14" xfId="3" applyNumberFormat="1" applyFont="1" applyFill="1" applyBorder="1" applyAlignment="1">
      <alignment horizontal="center" vertical="center"/>
    </xf>
    <xf numFmtId="167" fontId="13" fillId="2" borderId="1" xfId="3" applyNumberFormat="1" applyFont="1" applyFill="1" applyBorder="1" applyAlignment="1">
      <alignment horizontal="center" vertical="center"/>
    </xf>
    <xf numFmtId="166" fontId="13" fillId="0" borderId="1" xfId="0" applyNumberFormat="1" applyFont="1" applyBorder="1" applyAlignment="1">
      <alignment horizontal="center" vertical="center"/>
    </xf>
    <xf numFmtId="166" fontId="13" fillId="0" borderId="26" xfId="0" applyNumberFormat="1" applyFont="1" applyBorder="1" applyAlignment="1">
      <alignment horizontal="center" vertical="center"/>
    </xf>
    <xf numFmtId="0" fontId="13" fillId="0" borderId="0" xfId="0" applyFont="1" applyAlignment="1">
      <alignment horizontal="center" vertical="center" wrapText="1"/>
    </xf>
    <xf numFmtId="166" fontId="13" fillId="0" borderId="0" xfId="0" applyNumberFormat="1" applyFont="1" applyAlignment="1">
      <alignment horizontal="center" vertical="center" wrapText="1"/>
    </xf>
    <xf numFmtId="3" fontId="14" fillId="7" borderId="1" xfId="0" applyNumberFormat="1" applyFont="1" applyFill="1" applyBorder="1" applyAlignment="1">
      <alignment horizontal="center" vertical="center"/>
    </xf>
    <xf numFmtId="167" fontId="15" fillId="7" borderId="1" xfId="0" applyNumberFormat="1" applyFont="1" applyFill="1" applyBorder="1" applyAlignment="1">
      <alignment horizontal="center" vertical="center"/>
    </xf>
    <xf numFmtId="3" fontId="14" fillId="7" borderId="14" xfId="0" applyNumberFormat="1" applyFont="1" applyFill="1" applyBorder="1" applyAlignment="1">
      <alignment horizontal="center" vertical="center"/>
    </xf>
    <xf numFmtId="0" fontId="13" fillId="0" borderId="0" xfId="0" applyFont="1" applyAlignment="1">
      <alignment horizontal="center" vertical="center"/>
    </xf>
    <xf numFmtId="166" fontId="13" fillId="0" borderId="0" xfId="0" applyNumberFormat="1" applyFont="1" applyAlignment="1">
      <alignment horizontal="center" vertical="center"/>
    </xf>
    <xf numFmtId="0" fontId="15" fillId="7" borderId="29" xfId="0" applyFont="1" applyFill="1" applyBorder="1" applyAlignment="1">
      <alignment horizontal="center" vertical="center" wrapText="1"/>
    </xf>
    <xf numFmtId="0" fontId="13" fillId="0" borderId="0" xfId="0" applyFont="1"/>
    <xf numFmtId="0" fontId="16" fillId="0" borderId="0" xfId="0" applyFont="1" applyAlignment="1">
      <alignment horizontal="center" vertical="center" wrapText="1"/>
    </xf>
    <xf numFmtId="0" fontId="13" fillId="0" borderId="0" xfId="0" applyFont="1" applyAlignment="1">
      <alignment vertical="center" wrapText="1"/>
    </xf>
    <xf numFmtId="0" fontId="16" fillId="0" borderId="0" xfId="0" applyFont="1" applyAlignment="1">
      <alignment horizontal="center" vertical="center"/>
    </xf>
    <xf numFmtId="0" fontId="13" fillId="0" borderId="0" xfId="0" applyFont="1" applyAlignment="1">
      <alignment horizontal="center"/>
    </xf>
    <xf numFmtId="0" fontId="16" fillId="0" borderId="0" xfId="0" applyFont="1" applyAlignment="1">
      <alignment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4" borderId="7" xfId="0" applyFont="1" applyFill="1" applyBorder="1" applyAlignment="1">
      <alignment horizontal="center" vertical="center" wrapText="1"/>
    </xf>
    <xf numFmtId="0" fontId="16" fillId="4" borderId="4" xfId="0" applyFont="1" applyFill="1" applyBorder="1" applyAlignment="1">
      <alignment horizontal="center" vertical="center" wrapText="1"/>
    </xf>
    <xf numFmtId="0" fontId="16" fillId="3" borderId="4" xfId="0" applyFont="1" applyFill="1" applyBorder="1" applyAlignment="1">
      <alignment horizontal="center" vertical="center" wrapText="1"/>
    </xf>
    <xf numFmtId="0" fontId="16" fillId="8" borderId="4" xfId="0" applyFont="1" applyFill="1" applyBorder="1" applyAlignment="1">
      <alignment horizontal="center" vertical="center" wrapText="1"/>
    </xf>
    <xf numFmtId="0" fontId="16" fillId="8" borderId="6" xfId="0" applyFont="1" applyFill="1" applyBorder="1" applyAlignment="1">
      <alignment horizontal="center" vertical="center" wrapText="1"/>
    </xf>
    <xf numFmtId="0" fontId="13" fillId="0" borderId="13" xfId="0" applyFont="1" applyBorder="1" applyAlignment="1">
      <alignment horizontal="center" vertical="center"/>
    </xf>
    <xf numFmtId="0" fontId="15" fillId="7" borderId="1" xfId="0" applyFont="1" applyFill="1" applyBorder="1" applyAlignment="1">
      <alignment horizontal="center" vertical="center" wrapText="1"/>
    </xf>
    <xf numFmtId="0" fontId="15" fillId="0" borderId="1" xfId="0" applyFont="1" applyBorder="1" applyAlignment="1">
      <alignment horizontal="center" vertical="center" wrapText="1"/>
    </xf>
    <xf numFmtId="0" fontId="13" fillId="0" borderId="1" xfId="0" applyFont="1" applyBorder="1" applyAlignment="1">
      <alignment horizontal="center" vertical="center" wrapText="1"/>
    </xf>
    <xf numFmtId="165" fontId="13" fillId="6" borderId="25" xfId="0" applyNumberFormat="1" applyFont="1" applyFill="1" applyBorder="1" applyAlignment="1">
      <alignment horizontal="right" vertical="center"/>
    </xf>
    <xf numFmtId="165" fontId="13" fillId="6" borderId="1" xfId="0" applyNumberFormat="1" applyFont="1" applyFill="1" applyBorder="1" applyAlignment="1">
      <alignment horizontal="right" vertical="center"/>
    </xf>
    <xf numFmtId="9" fontId="13" fillId="6" borderId="8" xfId="0" applyNumberFormat="1" applyFont="1" applyFill="1" applyBorder="1" applyAlignment="1">
      <alignment horizontal="right" vertical="center" wrapText="1"/>
    </xf>
    <xf numFmtId="0" fontId="15" fillId="7" borderId="15" xfId="0" applyFont="1" applyFill="1" applyBorder="1" applyAlignment="1">
      <alignment horizontal="center" vertical="center" wrapText="1"/>
    </xf>
    <xf numFmtId="0" fontId="15" fillId="0" borderId="29" xfId="0" applyFont="1" applyBorder="1" applyAlignment="1">
      <alignment horizontal="center" vertical="center" wrapText="1"/>
    </xf>
    <xf numFmtId="0" fontId="15" fillId="0" borderId="26" xfId="0" applyFont="1" applyBorder="1" applyAlignment="1">
      <alignment horizontal="center" vertical="center" wrapText="1"/>
    </xf>
    <xf numFmtId="3" fontId="13" fillId="0" borderId="1" xfId="0" applyNumberFormat="1" applyFont="1" applyBorder="1" applyAlignment="1">
      <alignment horizontal="center" vertical="center" wrapText="1"/>
    </xf>
    <xf numFmtId="42" fontId="13" fillId="0" borderId="0" xfId="0" applyNumberFormat="1" applyFont="1"/>
    <xf numFmtId="0" fontId="15" fillId="7" borderId="25" xfId="0" applyFont="1" applyFill="1" applyBorder="1" applyAlignment="1">
      <alignment horizontal="center" vertical="center" wrapText="1"/>
    </xf>
    <xf numFmtId="0" fontId="13" fillId="0" borderId="0" xfId="0" applyFont="1" applyAlignment="1">
      <alignment vertical="center"/>
    </xf>
    <xf numFmtId="0" fontId="15" fillId="0" borderId="29" xfId="0" applyFont="1" applyBorder="1" applyAlignment="1">
      <alignment horizontal="center" vertical="center" wrapText="1" readingOrder="1"/>
    </xf>
    <xf numFmtId="0" fontId="15" fillId="7" borderId="26" xfId="0" applyFont="1" applyFill="1" applyBorder="1" applyAlignment="1">
      <alignment horizontal="center" vertical="center" wrapText="1" readingOrder="1"/>
    </xf>
    <xf numFmtId="0" fontId="15" fillId="7" borderId="29" xfId="0" applyFont="1" applyFill="1" applyBorder="1" applyAlignment="1">
      <alignment horizontal="center" vertical="center" wrapText="1" readingOrder="1"/>
    </xf>
    <xf numFmtId="0" fontId="8" fillId="0" borderId="32" xfId="0" applyFont="1" applyBorder="1" applyAlignment="1">
      <alignment horizontal="center" vertical="center" wrapText="1"/>
    </xf>
    <xf numFmtId="0" fontId="9" fillId="0" borderId="33" xfId="0" applyFont="1" applyBorder="1" applyAlignment="1">
      <alignment horizontal="center" vertical="center" wrapText="1"/>
    </xf>
    <xf numFmtId="0" fontId="5" fillId="0" borderId="33" xfId="0" applyFont="1" applyBorder="1" applyAlignment="1">
      <alignment horizontal="center" vertical="center" wrapText="1"/>
    </xf>
    <xf numFmtId="42" fontId="1" fillId="0" borderId="33" xfId="3" applyFont="1" applyFill="1" applyBorder="1" applyAlignment="1">
      <alignment horizontal="center" vertical="center"/>
    </xf>
    <xf numFmtId="42" fontId="1" fillId="0" borderId="34" xfId="3" applyFont="1" applyFill="1" applyBorder="1" applyAlignment="1">
      <alignment horizontal="center" vertical="center"/>
    </xf>
    <xf numFmtId="0" fontId="0" fillId="0" borderId="0" xfId="0" applyAlignment="1">
      <alignment vertical="center"/>
    </xf>
    <xf numFmtId="0" fontId="5" fillId="0" borderId="38" xfId="0" applyFont="1" applyBorder="1" applyAlignment="1">
      <alignment horizontal="center" vertical="center"/>
    </xf>
    <xf numFmtId="42" fontId="1" fillId="0" borderId="1" xfId="3" applyFont="1" applyFill="1" applyBorder="1" applyAlignment="1">
      <alignment horizontal="center" vertical="center"/>
    </xf>
    <xf numFmtId="0" fontId="9" fillId="7" borderId="1" xfId="0" applyFont="1" applyFill="1" applyBorder="1" applyAlignment="1">
      <alignment horizontal="center" vertical="center" wrapText="1"/>
    </xf>
    <xf numFmtId="0" fontId="10" fillId="7"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9" fillId="2" borderId="1" xfId="0" applyFont="1" applyFill="1" applyBorder="1" applyAlignment="1">
      <alignment horizontal="center" vertical="center" wrapText="1"/>
    </xf>
    <xf numFmtId="0" fontId="9" fillId="0" borderId="1" xfId="0" applyFont="1" applyBorder="1" applyAlignment="1">
      <alignment horizontal="center" vertical="center" wrapText="1" readingOrder="1"/>
    </xf>
    <xf numFmtId="0" fontId="8" fillId="0" borderId="1" xfId="0" applyFont="1" applyBorder="1" applyAlignment="1">
      <alignment horizontal="center" vertical="center" wrapText="1" readingOrder="1"/>
    </xf>
    <xf numFmtId="0" fontId="9" fillId="7" borderId="1" xfId="0" applyFont="1" applyFill="1" applyBorder="1" applyAlignment="1">
      <alignment horizontal="center" vertical="center" wrapText="1" readingOrder="1"/>
    </xf>
    <xf numFmtId="0" fontId="7" fillId="7" borderId="25" xfId="0" applyFont="1" applyFill="1" applyBorder="1" applyAlignment="1">
      <alignment horizontal="center" vertical="center" wrapText="1"/>
    </xf>
    <xf numFmtId="0" fontId="7" fillId="0" borderId="25" xfId="0" applyFont="1" applyBorder="1" applyAlignment="1">
      <alignment horizontal="center" vertical="center" wrapText="1"/>
    </xf>
    <xf numFmtId="0" fontId="7" fillId="2" borderId="25" xfId="0" applyFont="1" applyFill="1" applyBorder="1" applyAlignment="1">
      <alignment horizontal="center" vertical="center" wrapText="1"/>
    </xf>
    <xf numFmtId="0" fontId="8" fillId="0" borderId="36" xfId="0" applyFont="1" applyBorder="1" applyAlignment="1">
      <alignment horizontal="center" vertical="center" wrapText="1"/>
    </xf>
    <xf numFmtId="42" fontId="1" fillId="0" borderId="36" xfId="3" applyFont="1" applyFill="1" applyBorder="1" applyAlignment="1">
      <alignment horizontal="center" vertical="center"/>
    </xf>
    <xf numFmtId="42" fontId="1" fillId="0" borderId="37" xfId="3" applyFont="1" applyFill="1" applyBorder="1" applyAlignment="1">
      <alignment horizontal="center" vertical="center"/>
    </xf>
    <xf numFmtId="165" fontId="13" fillId="0" borderId="0" xfId="0" applyNumberFormat="1" applyFont="1"/>
    <xf numFmtId="0" fontId="4" fillId="2" borderId="0" xfId="0" applyFont="1" applyFill="1" applyAlignment="1">
      <alignment horizontal="center" vertical="center" wrapText="1"/>
    </xf>
    <xf numFmtId="0" fontId="4" fillId="2" borderId="0" xfId="0" applyFont="1" applyFill="1" applyAlignment="1">
      <alignment horizontal="center" wrapText="1"/>
    </xf>
    <xf numFmtId="0" fontId="5" fillId="2" borderId="22" xfId="0" applyFont="1" applyFill="1" applyBorder="1" applyAlignment="1">
      <alignment horizontal="center"/>
    </xf>
    <xf numFmtId="0" fontId="6" fillId="0" borderId="16" xfId="0" applyFont="1" applyBorder="1" applyAlignment="1">
      <alignment horizontal="center"/>
    </xf>
    <xf numFmtId="0" fontId="6" fillId="0" borderId="22" xfId="0" applyFont="1" applyBorder="1" applyAlignment="1">
      <alignment horizontal="center"/>
    </xf>
    <xf numFmtId="0" fontId="16" fillId="4" borderId="9" xfId="0" applyFont="1" applyFill="1" applyBorder="1" applyAlignment="1">
      <alignment horizontal="center" vertical="center" wrapText="1"/>
    </xf>
    <xf numFmtId="0" fontId="16" fillId="4" borderId="10" xfId="0" applyFont="1" applyFill="1" applyBorder="1" applyAlignment="1">
      <alignment horizontal="center" vertical="center" wrapText="1"/>
    </xf>
    <xf numFmtId="0" fontId="16" fillId="0" borderId="0" xfId="0" applyFont="1" applyAlignment="1">
      <alignment horizontal="center" vertical="center" wrapText="1"/>
    </xf>
    <xf numFmtId="0" fontId="16" fillId="0" borderId="0" xfId="0" applyFont="1" applyAlignment="1">
      <alignment horizontal="center" wrapText="1"/>
    </xf>
    <xf numFmtId="0" fontId="13" fillId="0" borderId="0" xfId="0" applyFont="1" applyAlignment="1">
      <alignment horizontal="center"/>
    </xf>
    <xf numFmtId="0" fontId="16" fillId="5" borderId="5" xfId="0" applyFont="1" applyFill="1" applyBorder="1" applyAlignment="1">
      <alignment horizontal="center" vertical="center" wrapText="1"/>
    </xf>
    <xf numFmtId="0" fontId="14" fillId="6" borderId="12" xfId="0" applyFont="1" applyFill="1" applyBorder="1"/>
    <xf numFmtId="0" fontId="16" fillId="3" borderId="6" xfId="0" applyFont="1" applyFill="1" applyBorder="1" applyAlignment="1">
      <alignment horizontal="center" vertical="center" wrapText="1"/>
    </xf>
    <xf numFmtId="0" fontId="14" fillId="0" borderId="7" xfId="0" applyFont="1" applyBorder="1"/>
    <xf numFmtId="0" fontId="16" fillId="8" borderId="9" xfId="0" applyFont="1" applyFill="1" applyBorder="1" applyAlignment="1">
      <alignment horizontal="center" vertical="center" wrapText="1"/>
    </xf>
    <xf numFmtId="0" fontId="16" fillId="8" borderId="17" xfId="0" applyFont="1" applyFill="1" applyBorder="1" applyAlignment="1">
      <alignment horizontal="center" vertical="center" wrapText="1"/>
    </xf>
    <xf numFmtId="0" fontId="16" fillId="5" borderId="27" xfId="0" applyFont="1" applyFill="1" applyBorder="1" applyAlignment="1">
      <alignment horizontal="center" vertical="center" wrapText="1"/>
    </xf>
    <xf numFmtId="0" fontId="14" fillId="6" borderId="28" xfId="0" applyFont="1" applyFill="1" applyBorder="1"/>
    <xf numFmtId="0" fontId="16" fillId="5" borderId="4" xfId="0" applyFont="1" applyFill="1" applyBorder="1" applyAlignment="1">
      <alignment horizontal="center" vertical="center" wrapText="1"/>
    </xf>
    <xf numFmtId="0" fontId="14" fillId="6" borderId="11" xfId="0" applyFont="1" applyFill="1" applyBorder="1"/>
  </cellXfs>
  <cellStyles count="5">
    <cellStyle name="Moneda [0]" xfId="3" builtinId="7"/>
    <cellStyle name="Moneda 4" xfId="2" xr:uid="{00000000-0005-0000-0000-000000000000}"/>
    <cellStyle name="Normal" xfId="0" builtinId="0"/>
    <cellStyle name="Normal 2" xfId="1" xr:uid="{00000000-0005-0000-0000-000002000000}"/>
    <cellStyle name="Normal 2 2" xfId="4" xr:uid="{93525A94-4B4C-7149-A47B-76F7AF0F8FF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109071</xdr:colOff>
      <xdr:row>2</xdr:row>
      <xdr:rowOff>50800</xdr:rowOff>
    </xdr:from>
    <xdr:to>
      <xdr:col>3</xdr:col>
      <xdr:colOff>543615</xdr:colOff>
      <xdr:row>6</xdr:row>
      <xdr:rowOff>25400</xdr:rowOff>
    </xdr:to>
    <xdr:pic>
      <xdr:nvPicPr>
        <xdr:cNvPr id="2" name="Imagen 1">
          <a:extLst>
            <a:ext uri="{FF2B5EF4-FFF2-40B4-BE49-F238E27FC236}">
              <a16:creationId xmlns:a16="http://schemas.microsoft.com/office/drawing/2014/main" id="{928C4FCC-619A-C541-9477-1925BC98D5A1}"/>
            </a:ext>
          </a:extLst>
        </xdr:cNvPr>
        <xdr:cNvPicPr>
          <a:picLocks noChangeAspect="1"/>
        </xdr:cNvPicPr>
      </xdr:nvPicPr>
      <xdr:blipFill>
        <a:blip xmlns:r="http://schemas.openxmlformats.org/officeDocument/2006/relationships" r:embed="rId1"/>
        <a:stretch>
          <a:fillRect/>
        </a:stretch>
      </xdr:blipFill>
      <xdr:spPr>
        <a:xfrm>
          <a:off x="985371" y="469900"/>
          <a:ext cx="4295344" cy="10287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777D8C-313E-AF43-B8A1-B7E34C5A8E4E}">
  <dimension ref="B1:H56"/>
  <sheetViews>
    <sheetView tabSelected="1" topLeftCell="C1" zoomScaleNormal="100" workbookViewId="0">
      <selection activeCell="G54" sqref="G54"/>
    </sheetView>
  </sheetViews>
  <sheetFormatPr baseColWidth="10" defaultColWidth="11.453125" defaultRowHeight="14.5"/>
  <cols>
    <col min="3" max="3" width="39.1796875" customWidth="1"/>
    <col min="4" max="4" width="61.36328125" customWidth="1"/>
    <col min="5" max="5" width="12.6328125" customWidth="1"/>
    <col min="6" max="6" width="11.453125" customWidth="1"/>
    <col min="7" max="8" width="17.453125" customWidth="1"/>
  </cols>
  <sheetData>
    <row r="1" spans="2:8" s="1" customFormat="1" ht="16" thickBot="1">
      <c r="C1" s="4"/>
      <c r="H1" s="6"/>
    </row>
    <row r="2" spans="2:8" s="1" customFormat="1" ht="16" customHeight="1">
      <c r="B2" s="9"/>
      <c r="C2" s="10"/>
      <c r="D2" s="8"/>
      <c r="E2" s="12"/>
      <c r="F2" s="11"/>
      <c r="G2" s="12"/>
      <c r="H2" s="13"/>
    </row>
    <row r="3" spans="2:8" s="1" customFormat="1" ht="17" customHeight="1">
      <c r="B3" s="14"/>
      <c r="C3" s="15"/>
      <c r="D3" s="113" t="s">
        <v>0</v>
      </c>
      <c r="E3" s="113"/>
      <c r="F3" s="113"/>
      <c r="G3" s="113"/>
      <c r="H3" s="18"/>
    </row>
    <row r="4" spans="2:8" s="1" customFormat="1" ht="16" customHeight="1">
      <c r="B4" s="19"/>
      <c r="C4" s="16"/>
      <c r="E4" s="17"/>
      <c r="F4" s="20"/>
      <c r="G4" s="17"/>
      <c r="H4" s="18"/>
    </row>
    <row r="5" spans="2:8" s="1" customFormat="1" ht="34" customHeight="1">
      <c r="B5" s="21"/>
      <c r="C5" s="20"/>
      <c r="D5" s="114" t="s">
        <v>107</v>
      </c>
      <c r="E5" s="114"/>
      <c r="F5" s="114"/>
      <c r="G5" s="114"/>
      <c r="H5" s="22"/>
    </row>
    <row r="6" spans="2:8" s="1" customFormat="1" ht="15.5">
      <c r="B6" s="21"/>
      <c r="C6" s="20"/>
      <c r="D6" s="23"/>
      <c r="E6" s="17"/>
      <c r="F6" s="17"/>
      <c r="G6" s="17"/>
      <c r="H6" s="18"/>
    </row>
    <row r="7" spans="2:8" s="1" customFormat="1" ht="16" thickBot="1">
      <c r="B7" s="24"/>
      <c r="C7" s="25"/>
      <c r="D7" s="115" t="s">
        <v>1</v>
      </c>
      <c r="E7" s="115"/>
      <c r="F7" s="115"/>
      <c r="G7" s="115"/>
      <c r="H7" s="26"/>
    </row>
    <row r="8" spans="2:8" s="1" customFormat="1" ht="15.5" customHeight="1" thickBot="1">
      <c r="C8" s="5"/>
      <c r="D8" s="5"/>
      <c r="E8" s="7"/>
      <c r="F8" s="7"/>
      <c r="G8" s="7"/>
      <c r="H8" s="7"/>
    </row>
    <row r="9" spans="2:8" ht="47" thickBot="1">
      <c r="B9" s="27" t="s">
        <v>2</v>
      </c>
      <c r="C9" s="36" t="s">
        <v>3</v>
      </c>
      <c r="D9" s="37" t="s">
        <v>4</v>
      </c>
      <c r="E9" s="37" t="s">
        <v>5</v>
      </c>
      <c r="F9" s="37" t="s">
        <v>6</v>
      </c>
      <c r="G9" s="37" t="s">
        <v>7</v>
      </c>
      <c r="H9" s="34" t="s">
        <v>8</v>
      </c>
    </row>
    <row r="10" spans="2:8" s="96" customFormat="1" ht="98">
      <c r="B10" s="97">
        <v>1</v>
      </c>
      <c r="C10" s="91" t="s">
        <v>9</v>
      </c>
      <c r="D10" s="92" t="s">
        <v>10</v>
      </c>
      <c r="E10" s="93" t="s">
        <v>11</v>
      </c>
      <c r="F10" s="93">
        <v>2</v>
      </c>
      <c r="G10" s="94">
        <f>'ESTUDIO DE MERCADO'!M11</f>
        <v>1459519.1333333335</v>
      </c>
      <c r="H10" s="95">
        <f>G10*F10</f>
        <v>2919038.2666666671</v>
      </c>
    </row>
    <row r="11" spans="2:8" s="28" customFormat="1" ht="336">
      <c r="B11" s="97">
        <v>2</v>
      </c>
      <c r="C11" s="40" t="s">
        <v>12</v>
      </c>
      <c r="D11" s="99" t="s">
        <v>13</v>
      </c>
      <c r="E11" s="2" t="s">
        <v>11</v>
      </c>
      <c r="F11" s="2">
        <v>49</v>
      </c>
      <c r="G11" s="98">
        <f>'ESTUDIO DE MERCADO'!M12</f>
        <v>114838.96666666667</v>
      </c>
      <c r="H11" s="42">
        <f t="shared" ref="H11:H50" si="0">G11*F11</f>
        <v>5627109.3666666672</v>
      </c>
    </row>
    <row r="12" spans="2:8" ht="408" customHeight="1">
      <c r="B12" s="97">
        <v>3</v>
      </c>
      <c r="C12" s="40" t="s">
        <v>14</v>
      </c>
      <c r="D12" s="100" t="s">
        <v>15</v>
      </c>
      <c r="E12" s="2" t="s">
        <v>11</v>
      </c>
      <c r="F12" s="2">
        <v>49</v>
      </c>
      <c r="G12" s="98">
        <f>'ESTUDIO DE MERCADO'!M13</f>
        <v>382142.71666666662</v>
      </c>
      <c r="H12" s="42">
        <f t="shared" si="0"/>
        <v>18724993.116666663</v>
      </c>
    </row>
    <row r="13" spans="2:8" ht="56">
      <c r="B13" s="97">
        <v>4</v>
      </c>
      <c r="C13" s="106" t="s">
        <v>16</v>
      </c>
      <c r="D13" s="99" t="s">
        <v>17</v>
      </c>
      <c r="E13" s="2" t="s">
        <v>11</v>
      </c>
      <c r="F13" s="2">
        <v>49</v>
      </c>
      <c r="G13" s="98">
        <f>'ESTUDIO DE MERCADO'!M14</f>
        <v>54060.906666666669</v>
      </c>
      <c r="H13" s="42">
        <f t="shared" si="0"/>
        <v>2648984.4266666668</v>
      </c>
    </row>
    <row r="14" spans="2:8" ht="126">
      <c r="B14" s="97">
        <v>5</v>
      </c>
      <c r="C14" s="106" t="s">
        <v>18</v>
      </c>
      <c r="D14" s="30" t="s">
        <v>19</v>
      </c>
      <c r="E14" s="2" t="s">
        <v>11</v>
      </c>
      <c r="F14" s="2">
        <v>49</v>
      </c>
      <c r="G14" s="98">
        <f>'ESTUDIO DE MERCADO'!M15</f>
        <v>71578.916500000007</v>
      </c>
      <c r="H14" s="42">
        <f t="shared" si="0"/>
        <v>3507366.9085000004</v>
      </c>
    </row>
    <row r="15" spans="2:8" ht="86.25" customHeight="1">
      <c r="B15" s="97">
        <v>6</v>
      </c>
      <c r="C15" s="107" t="s">
        <v>20</v>
      </c>
      <c r="D15" s="30" t="s">
        <v>21</v>
      </c>
      <c r="E15" s="2" t="s">
        <v>11</v>
      </c>
      <c r="F15" s="2">
        <v>1</v>
      </c>
      <c r="G15" s="98">
        <f>'ESTUDIO DE MERCADO'!M16</f>
        <v>716579.12666666659</v>
      </c>
      <c r="H15" s="42">
        <f t="shared" si="0"/>
        <v>716579.12666666659</v>
      </c>
    </row>
    <row r="16" spans="2:8" ht="124">
      <c r="B16" s="97">
        <v>7</v>
      </c>
      <c r="C16" s="106" t="s">
        <v>22</v>
      </c>
      <c r="D16" s="101" t="s">
        <v>23</v>
      </c>
      <c r="E16" s="2" t="s">
        <v>11</v>
      </c>
      <c r="F16" s="2">
        <v>10</v>
      </c>
      <c r="G16" s="98">
        <f>'ESTUDIO DE MERCADO'!M17</f>
        <v>113397.0635</v>
      </c>
      <c r="H16" s="42">
        <f t="shared" si="0"/>
        <v>1133970.635</v>
      </c>
    </row>
    <row r="17" spans="2:8" s="32" customFormat="1" ht="95" customHeight="1">
      <c r="B17" s="97">
        <v>8</v>
      </c>
      <c r="C17" s="108" t="s">
        <v>24</v>
      </c>
      <c r="D17" s="102" t="s">
        <v>25</v>
      </c>
      <c r="E17" s="31" t="s">
        <v>11</v>
      </c>
      <c r="F17" s="31">
        <v>10</v>
      </c>
      <c r="G17" s="98">
        <f>'ESTUDIO DE MERCADO'!M18</f>
        <v>916994.16666666663</v>
      </c>
      <c r="H17" s="42">
        <f t="shared" si="0"/>
        <v>9169941.666666666</v>
      </c>
    </row>
    <row r="18" spans="2:8" ht="140">
      <c r="B18" s="97">
        <v>9</v>
      </c>
      <c r="C18" s="106" t="s">
        <v>26</v>
      </c>
      <c r="D18" s="30" t="s">
        <v>27</v>
      </c>
      <c r="E18" s="2" t="s">
        <v>11</v>
      </c>
      <c r="F18" s="2">
        <v>10</v>
      </c>
      <c r="G18" s="98">
        <f>'ESTUDIO DE MERCADO'!M19</f>
        <v>100805.69333333331</v>
      </c>
      <c r="H18" s="42">
        <f t="shared" si="0"/>
        <v>1008056.9333333331</v>
      </c>
    </row>
    <row r="19" spans="2:8" ht="210">
      <c r="B19" s="97">
        <v>10</v>
      </c>
      <c r="C19" s="106" t="s">
        <v>28</v>
      </c>
      <c r="D19" s="30" t="s">
        <v>29</v>
      </c>
      <c r="E19" s="2" t="s">
        <v>11</v>
      </c>
      <c r="F19" s="2">
        <v>5</v>
      </c>
      <c r="G19" s="98">
        <f>'ESTUDIO DE MERCADO'!M20</f>
        <v>46875.29</v>
      </c>
      <c r="H19" s="42">
        <f t="shared" si="0"/>
        <v>234376.45</v>
      </c>
    </row>
    <row r="20" spans="2:8" ht="42">
      <c r="B20" s="97">
        <v>11</v>
      </c>
      <c r="C20" s="40" t="s">
        <v>30</v>
      </c>
      <c r="D20" s="30" t="s">
        <v>31</v>
      </c>
      <c r="E20" s="2" t="s">
        <v>11</v>
      </c>
      <c r="F20" s="2">
        <v>15</v>
      </c>
      <c r="G20" s="98">
        <f>'ESTUDIO DE MERCADO'!M21</f>
        <v>98251.159999999989</v>
      </c>
      <c r="H20" s="42">
        <f t="shared" si="0"/>
        <v>1473767.4</v>
      </c>
    </row>
    <row r="21" spans="2:8" ht="134" customHeight="1">
      <c r="B21" s="97">
        <v>12</v>
      </c>
      <c r="C21" s="40" t="s">
        <v>32</v>
      </c>
      <c r="D21" s="30" t="s">
        <v>33</v>
      </c>
      <c r="E21" s="2" t="s">
        <v>11</v>
      </c>
      <c r="F21" s="2">
        <v>1</v>
      </c>
      <c r="G21" s="98">
        <f>'ESTUDIO DE MERCADO'!M22</f>
        <v>1058627.9666666666</v>
      </c>
      <c r="H21" s="42">
        <f t="shared" si="0"/>
        <v>1058627.9666666666</v>
      </c>
    </row>
    <row r="22" spans="2:8" ht="42">
      <c r="B22" s="97">
        <v>13</v>
      </c>
      <c r="C22" s="40" t="s">
        <v>34</v>
      </c>
      <c r="D22" s="30" t="s">
        <v>35</v>
      </c>
      <c r="E22" s="3" t="s">
        <v>11</v>
      </c>
      <c r="F22" s="31">
        <v>5</v>
      </c>
      <c r="G22" s="98">
        <f>'ESTUDIO DE MERCADO'!M23</f>
        <v>1035994.1666666666</v>
      </c>
      <c r="H22" s="42">
        <f t="shared" si="0"/>
        <v>5179970.833333333</v>
      </c>
    </row>
    <row r="23" spans="2:8" ht="280">
      <c r="B23" s="97">
        <v>14</v>
      </c>
      <c r="C23" s="40" t="s">
        <v>36</v>
      </c>
      <c r="D23" s="30" t="s">
        <v>37</v>
      </c>
      <c r="E23" s="2" t="s">
        <v>11</v>
      </c>
      <c r="F23" s="2">
        <v>2</v>
      </c>
      <c r="G23" s="98">
        <f>'ESTUDIO DE MERCADO'!M24</f>
        <v>1347397.3333333333</v>
      </c>
      <c r="H23" s="42">
        <f t="shared" si="0"/>
        <v>2694794.6666666665</v>
      </c>
    </row>
    <row r="24" spans="2:8" ht="126">
      <c r="B24" s="97">
        <v>15</v>
      </c>
      <c r="C24" s="40" t="s">
        <v>38</v>
      </c>
      <c r="D24" s="30" t="s">
        <v>39</v>
      </c>
      <c r="E24" s="2" t="s">
        <v>11</v>
      </c>
      <c r="F24" s="2">
        <v>6</v>
      </c>
      <c r="G24" s="98">
        <f>'ESTUDIO DE MERCADO'!M25</f>
        <v>391886.63499999995</v>
      </c>
      <c r="H24" s="42">
        <f t="shared" si="0"/>
        <v>2351319.8099999996</v>
      </c>
    </row>
    <row r="25" spans="2:8" ht="98">
      <c r="B25" s="97">
        <v>16</v>
      </c>
      <c r="C25" s="40" t="s">
        <v>40</v>
      </c>
      <c r="D25" s="30" t="s">
        <v>41</v>
      </c>
      <c r="E25" s="2" t="s">
        <v>11</v>
      </c>
      <c r="F25" s="2">
        <v>1</v>
      </c>
      <c r="G25" s="98">
        <f>'ESTUDIO DE MERCADO'!M26</f>
        <v>128370.85333333333</v>
      </c>
      <c r="H25" s="42">
        <f t="shared" si="0"/>
        <v>128370.85333333333</v>
      </c>
    </row>
    <row r="26" spans="2:8" ht="84">
      <c r="B26" s="97">
        <v>17</v>
      </c>
      <c r="C26" s="41" t="s">
        <v>42</v>
      </c>
      <c r="D26" s="30" t="s">
        <v>43</v>
      </c>
      <c r="E26" s="2" t="s">
        <v>11</v>
      </c>
      <c r="F26" s="2">
        <v>10</v>
      </c>
      <c r="G26" s="98">
        <f>'ESTUDIO DE MERCADO'!M27</f>
        <v>147806.76633333333</v>
      </c>
      <c r="H26" s="42">
        <f t="shared" si="0"/>
        <v>1478067.6633333333</v>
      </c>
    </row>
    <row r="27" spans="2:8" ht="154">
      <c r="B27" s="97">
        <v>18</v>
      </c>
      <c r="C27" s="41" t="s">
        <v>44</v>
      </c>
      <c r="D27" s="30" t="s">
        <v>45</v>
      </c>
      <c r="E27" s="2" t="s">
        <v>11</v>
      </c>
      <c r="F27" s="2">
        <v>2</v>
      </c>
      <c r="G27" s="98">
        <f>'ESTUDIO DE MERCADO'!M28</f>
        <v>441134.18999999994</v>
      </c>
      <c r="H27" s="42">
        <f t="shared" si="0"/>
        <v>882268.37999999989</v>
      </c>
    </row>
    <row r="28" spans="2:8" ht="56">
      <c r="B28" s="97">
        <v>19</v>
      </c>
      <c r="C28" s="40" t="s">
        <v>46</v>
      </c>
      <c r="D28" s="30" t="s">
        <v>47</v>
      </c>
      <c r="E28" s="2" t="s">
        <v>11</v>
      </c>
      <c r="F28" s="2">
        <v>1</v>
      </c>
      <c r="G28" s="98">
        <f>'ESTUDIO DE MERCADO'!M29</f>
        <v>399647.6166666667</v>
      </c>
      <c r="H28" s="42">
        <f t="shared" si="0"/>
        <v>399647.6166666667</v>
      </c>
    </row>
    <row r="29" spans="2:8" ht="140">
      <c r="B29" s="97">
        <v>20</v>
      </c>
      <c r="C29" s="41" t="s">
        <v>48</v>
      </c>
      <c r="D29" s="30" t="s">
        <v>49</v>
      </c>
      <c r="E29" s="2" t="s">
        <v>11</v>
      </c>
      <c r="F29" s="2">
        <v>1</v>
      </c>
      <c r="G29" s="98">
        <f>'ESTUDIO DE MERCADO'!M30</f>
        <v>2397969</v>
      </c>
      <c r="H29" s="42">
        <f t="shared" si="0"/>
        <v>2397969</v>
      </c>
    </row>
    <row r="30" spans="2:8" ht="322">
      <c r="B30" s="97">
        <v>21</v>
      </c>
      <c r="C30" s="40" t="s">
        <v>50</v>
      </c>
      <c r="D30" s="30" t="s">
        <v>51</v>
      </c>
      <c r="E30" s="2" t="s">
        <v>11</v>
      </c>
      <c r="F30" s="2">
        <v>1</v>
      </c>
      <c r="G30" s="98">
        <f>'ESTUDIO DE MERCADO'!M31</f>
        <v>282670.61666666664</v>
      </c>
      <c r="H30" s="42">
        <f t="shared" si="0"/>
        <v>282670.61666666664</v>
      </c>
    </row>
    <row r="31" spans="2:8" ht="42">
      <c r="B31" s="97">
        <v>22</v>
      </c>
      <c r="C31" s="40" t="s">
        <v>52</v>
      </c>
      <c r="D31" s="30" t="s">
        <v>53</v>
      </c>
      <c r="E31" s="2" t="s">
        <v>11</v>
      </c>
      <c r="F31" s="2">
        <v>1</v>
      </c>
      <c r="G31" s="98">
        <f>'ESTUDIO DE MERCADO'!M32</f>
        <v>2108124.6666666665</v>
      </c>
      <c r="H31" s="42">
        <f t="shared" si="0"/>
        <v>2108124.6666666665</v>
      </c>
    </row>
    <row r="32" spans="2:8" ht="56">
      <c r="B32" s="97">
        <v>23</v>
      </c>
      <c r="C32" s="40" t="s">
        <v>54</v>
      </c>
      <c r="D32" s="103" t="s">
        <v>55</v>
      </c>
      <c r="E32" s="2" t="s">
        <v>11</v>
      </c>
      <c r="F32" s="2">
        <v>5</v>
      </c>
      <c r="G32" s="98">
        <f>'ESTUDIO DE MERCADO'!M33</f>
        <v>639428.65</v>
      </c>
      <c r="H32" s="42">
        <f t="shared" si="0"/>
        <v>3197143.25</v>
      </c>
    </row>
    <row r="33" spans="2:8" ht="140">
      <c r="B33" s="97">
        <v>24</v>
      </c>
      <c r="C33" s="40" t="s">
        <v>56</v>
      </c>
      <c r="D33" s="30" t="s">
        <v>57</v>
      </c>
      <c r="E33" s="2" t="s">
        <v>11</v>
      </c>
      <c r="F33" s="2">
        <v>1</v>
      </c>
      <c r="G33" s="98">
        <f>'ESTUDIO DE MERCADO'!M34</f>
        <v>1299004.3966666667</v>
      </c>
      <c r="H33" s="42">
        <f t="shared" si="0"/>
        <v>1299004.3966666667</v>
      </c>
    </row>
    <row r="34" spans="2:8" ht="84">
      <c r="B34" s="97">
        <v>25</v>
      </c>
      <c r="C34" s="41" t="s">
        <v>58</v>
      </c>
      <c r="D34" s="30" t="s">
        <v>59</v>
      </c>
      <c r="E34" s="2" t="s">
        <v>11</v>
      </c>
      <c r="F34" s="2">
        <v>2</v>
      </c>
      <c r="G34" s="98">
        <f>'ESTUDIO DE MERCADO'!M35</f>
        <v>427132.25333333336</v>
      </c>
      <c r="H34" s="42">
        <f t="shared" si="0"/>
        <v>854264.50666666671</v>
      </c>
    </row>
    <row r="35" spans="2:8" ht="15.5">
      <c r="B35" s="97">
        <v>26</v>
      </c>
      <c r="C35" s="40" t="s">
        <v>60</v>
      </c>
      <c r="D35" s="30" t="s">
        <v>61</v>
      </c>
      <c r="E35" s="2" t="s">
        <v>11</v>
      </c>
      <c r="F35" s="2">
        <v>49</v>
      </c>
      <c r="G35" s="98">
        <f>'ESTUDIO DE MERCADO'!M36</f>
        <v>38671.826666666668</v>
      </c>
      <c r="H35" s="42">
        <f t="shared" si="0"/>
        <v>1894919.5066666668</v>
      </c>
    </row>
    <row r="36" spans="2:8" ht="154">
      <c r="B36" s="97">
        <v>27</v>
      </c>
      <c r="C36" s="40" t="s">
        <v>62</v>
      </c>
      <c r="D36" s="30" t="s">
        <v>63</v>
      </c>
      <c r="E36" s="2" t="s">
        <v>11</v>
      </c>
      <c r="F36" s="2">
        <v>5</v>
      </c>
      <c r="G36" s="98">
        <f>'ESTUDIO DE MERCADO'!M37</f>
        <v>587048.81666666665</v>
      </c>
      <c r="H36" s="42">
        <f t="shared" si="0"/>
        <v>2935244.083333333</v>
      </c>
    </row>
    <row r="37" spans="2:8" ht="81" customHeight="1">
      <c r="B37" s="97">
        <v>28</v>
      </c>
      <c r="C37" s="41" t="s">
        <v>64</v>
      </c>
      <c r="D37" s="104" t="s">
        <v>65</v>
      </c>
      <c r="E37" s="2" t="s">
        <v>11</v>
      </c>
      <c r="F37" s="2">
        <v>6</v>
      </c>
      <c r="G37" s="98">
        <f>'ESTUDIO DE MERCADO'!M38</f>
        <v>1425822.3</v>
      </c>
      <c r="H37" s="42">
        <f t="shared" si="0"/>
        <v>8554933.8000000007</v>
      </c>
    </row>
    <row r="38" spans="2:8" ht="98">
      <c r="B38" s="97">
        <v>29</v>
      </c>
      <c r="C38" s="40" t="s">
        <v>66</v>
      </c>
      <c r="D38" s="105" t="s">
        <v>67</v>
      </c>
      <c r="E38" s="2" t="s">
        <v>11</v>
      </c>
      <c r="F38" s="2">
        <v>1</v>
      </c>
      <c r="G38" s="98">
        <f>'ESTUDIO DE MERCADO'!M39</f>
        <v>282198.58333333331</v>
      </c>
      <c r="H38" s="42">
        <f t="shared" si="0"/>
        <v>282198.58333333331</v>
      </c>
    </row>
    <row r="39" spans="2:8" ht="126">
      <c r="B39" s="97">
        <v>30</v>
      </c>
      <c r="C39" s="40" t="s">
        <v>68</v>
      </c>
      <c r="D39" s="30" t="s">
        <v>69</v>
      </c>
      <c r="E39" s="2" t="s">
        <v>11</v>
      </c>
      <c r="F39" s="2">
        <v>10</v>
      </c>
      <c r="G39" s="98">
        <f>'ESTUDIO DE MERCADO'!M40</f>
        <v>202365.05333333332</v>
      </c>
      <c r="H39" s="42">
        <f t="shared" si="0"/>
        <v>2023650.5333333332</v>
      </c>
    </row>
    <row r="40" spans="2:8" ht="28">
      <c r="B40" s="97">
        <v>31</v>
      </c>
      <c r="C40" s="40" t="s">
        <v>70</v>
      </c>
      <c r="D40" s="30" t="s">
        <v>71</v>
      </c>
      <c r="E40" s="2" t="s">
        <v>11</v>
      </c>
      <c r="F40" s="2">
        <v>1</v>
      </c>
      <c r="G40" s="98">
        <f>'ESTUDIO DE MERCADO'!M41</f>
        <v>137021.75666666668</v>
      </c>
      <c r="H40" s="42">
        <f t="shared" si="0"/>
        <v>137021.75666666668</v>
      </c>
    </row>
    <row r="41" spans="2:8" ht="140">
      <c r="B41" s="97">
        <v>32</v>
      </c>
      <c r="C41" s="40" t="s">
        <v>72</v>
      </c>
      <c r="D41" s="105" t="s">
        <v>73</v>
      </c>
      <c r="E41" s="2" t="s">
        <v>11</v>
      </c>
      <c r="F41" s="2">
        <v>12</v>
      </c>
      <c r="G41" s="98">
        <f>'ESTUDIO DE MERCADO'!M42</f>
        <v>709700.1333333333</v>
      </c>
      <c r="H41" s="42">
        <f t="shared" si="0"/>
        <v>8516401.5999999996</v>
      </c>
    </row>
    <row r="42" spans="2:8" ht="42">
      <c r="B42" s="97">
        <v>33</v>
      </c>
      <c r="C42" s="41" t="s">
        <v>74</v>
      </c>
      <c r="D42" s="105" t="s">
        <v>75</v>
      </c>
      <c r="E42" s="2" t="s">
        <v>11</v>
      </c>
      <c r="F42" s="2">
        <v>5</v>
      </c>
      <c r="G42" s="98">
        <f>'ESTUDIO DE MERCADO'!M43</f>
        <v>230847.30666666667</v>
      </c>
      <c r="H42" s="42">
        <f t="shared" si="0"/>
        <v>1154236.5333333334</v>
      </c>
    </row>
    <row r="43" spans="2:8" ht="409.5">
      <c r="B43" s="97">
        <v>34</v>
      </c>
      <c r="C43" s="40" t="s">
        <v>76</v>
      </c>
      <c r="D43" s="30" t="s">
        <v>77</v>
      </c>
      <c r="E43" s="2" t="s">
        <v>11</v>
      </c>
      <c r="F43" s="2">
        <v>4</v>
      </c>
      <c r="G43" s="98">
        <f>'ESTUDIO DE MERCADO'!M44</f>
        <v>1970686.0133333334</v>
      </c>
      <c r="H43" s="42">
        <f t="shared" si="0"/>
        <v>7882744.0533333337</v>
      </c>
    </row>
    <row r="44" spans="2:8" ht="406">
      <c r="B44" s="97">
        <v>35</v>
      </c>
      <c r="C44" s="40" t="s">
        <v>78</v>
      </c>
      <c r="D44" s="30" t="s">
        <v>79</v>
      </c>
      <c r="E44" s="2" t="s">
        <v>11</v>
      </c>
      <c r="F44" s="2">
        <v>1</v>
      </c>
      <c r="G44" s="98">
        <f>'ESTUDIO DE MERCADO'!M45</f>
        <v>5898195.333333333</v>
      </c>
      <c r="H44" s="42">
        <f t="shared" si="0"/>
        <v>5898195.333333333</v>
      </c>
    </row>
    <row r="45" spans="2:8" ht="266">
      <c r="B45" s="97">
        <v>36</v>
      </c>
      <c r="C45" s="40" t="s">
        <v>80</v>
      </c>
      <c r="D45" s="30" t="s">
        <v>81</v>
      </c>
      <c r="E45" s="2" t="s">
        <v>11</v>
      </c>
      <c r="F45" s="2">
        <v>3</v>
      </c>
      <c r="G45" s="98">
        <f>'ESTUDIO DE MERCADO'!M46</f>
        <v>1750553.784</v>
      </c>
      <c r="H45" s="42">
        <f t="shared" si="0"/>
        <v>5251661.352</v>
      </c>
    </row>
    <row r="46" spans="2:8" ht="140">
      <c r="B46" s="97">
        <v>37</v>
      </c>
      <c r="C46" s="40" t="s">
        <v>82</v>
      </c>
      <c r="D46" s="30" t="s">
        <v>83</v>
      </c>
      <c r="E46" s="2" t="s">
        <v>11</v>
      </c>
      <c r="F46" s="2">
        <v>3</v>
      </c>
      <c r="G46" s="98">
        <f>'ESTUDIO DE MERCADO'!M47</f>
        <v>578050.82999999996</v>
      </c>
      <c r="H46" s="42">
        <f t="shared" si="0"/>
        <v>1734152.4899999998</v>
      </c>
    </row>
    <row r="47" spans="2:8" ht="224">
      <c r="B47" s="97">
        <v>38</v>
      </c>
      <c r="C47" s="40" t="s">
        <v>84</v>
      </c>
      <c r="D47" s="30" t="s">
        <v>85</v>
      </c>
      <c r="E47" s="2" t="s">
        <v>11</v>
      </c>
      <c r="F47" s="2">
        <v>1</v>
      </c>
      <c r="G47" s="98">
        <f>'ESTUDIO DE MERCADO'!M48</f>
        <v>2538951.4733333332</v>
      </c>
      <c r="H47" s="42">
        <f t="shared" si="0"/>
        <v>2538951.4733333332</v>
      </c>
    </row>
    <row r="48" spans="2:8" ht="409.5">
      <c r="B48" s="97">
        <v>39</v>
      </c>
      <c r="C48" s="40" t="s">
        <v>86</v>
      </c>
      <c r="D48" s="30" t="s">
        <v>87</v>
      </c>
      <c r="E48" s="2" t="s">
        <v>11</v>
      </c>
      <c r="F48" s="2">
        <v>1</v>
      </c>
      <c r="G48" s="98">
        <f>'ESTUDIO DE MERCADO'!M49</f>
        <v>9017314.6466666665</v>
      </c>
      <c r="H48" s="42">
        <f t="shared" si="0"/>
        <v>9017314.6466666665</v>
      </c>
    </row>
    <row r="49" spans="2:8" ht="154">
      <c r="B49" s="97">
        <v>40</v>
      </c>
      <c r="C49" s="40" t="s">
        <v>88</v>
      </c>
      <c r="D49" s="30" t="s">
        <v>89</v>
      </c>
      <c r="E49" s="2" t="s">
        <v>11</v>
      </c>
      <c r="F49" s="2">
        <v>1</v>
      </c>
      <c r="G49" s="98">
        <f>'ESTUDIO DE MERCADO'!M50</f>
        <v>427183.42333333334</v>
      </c>
      <c r="H49" s="42">
        <f t="shared" si="0"/>
        <v>427183.42333333334</v>
      </c>
    </row>
    <row r="50" spans="2:8" ht="28.5" thickBot="1">
      <c r="B50" s="97">
        <v>41</v>
      </c>
      <c r="C50" s="43" t="s">
        <v>90</v>
      </c>
      <c r="D50" s="109" t="s">
        <v>91</v>
      </c>
      <c r="E50" s="44" t="s">
        <v>11</v>
      </c>
      <c r="F50" s="44">
        <v>1</v>
      </c>
      <c r="G50" s="110">
        <f>'ESTUDIO DE MERCADO'!M51</f>
        <v>281524.25</v>
      </c>
      <c r="H50" s="111">
        <f t="shared" si="0"/>
        <v>281524.25</v>
      </c>
    </row>
    <row r="51" spans="2:8" ht="19" thickBot="1">
      <c r="B51" s="116" t="s">
        <v>92</v>
      </c>
      <c r="C51" s="117"/>
      <c r="D51" s="117"/>
      <c r="E51" s="38"/>
      <c r="F51" s="38">
        <f>SUM(F10:F50)</f>
        <v>392</v>
      </c>
      <c r="G51" s="39">
        <f>SUM(G10:G50)</f>
        <v>42256373.781999998</v>
      </c>
      <c r="H51" s="35">
        <f>SUM(H10:H50)</f>
        <v>130006761.94216658</v>
      </c>
    </row>
    <row r="53" spans="2:8">
      <c r="G53" s="33"/>
    </row>
    <row r="54" spans="2:8">
      <c r="G54" s="29"/>
    </row>
    <row r="56" spans="2:8">
      <c r="G56" s="29"/>
    </row>
  </sheetData>
  <autoFilter ref="B9:H51" xr:uid="{A7777D8C-313E-AF43-B8A1-B7E34C5A8E4E}"/>
  <mergeCells count="4">
    <mergeCell ref="D3:G3"/>
    <mergeCell ref="D5:G5"/>
    <mergeCell ref="D7:G7"/>
    <mergeCell ref="B51:D51"/>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1C91F6-B7DD-42D1-9B51-E9A19DF0304B}">
  <dimension ref="B2:P52"/>
  <sheetViews>
    <sheetView showGridLines="0" view="pageBreakPreview" topLeftCell="D6" zoomScaleNormal="100" zoomScaleSheetLayoutView="100" workbookViewId="0">
      <selection activeCell="M12" sqref="M12"/>
    </sheetView>
  </sheetViews>
  <sheetFormatPr baseColWidth="10" defaultColWidth="11.453125" defaultRowHeight="15" customHeight="1"/>
  <cols>
    <col min="1" max="1" width="11.453125" style="61"/>
    <col min="2" max="2" width="6.453125" style="61" bestFit="1" customWidth="1"/>
    <col min="3" max="3" width="61.81640625" style="58" customWidth="1"/>
    <col min="4" max="4" width="77.6328125" style="61" customWidth="1"/>
    <col min="5" max="5" width="14.81640625" style="61" customWidth="1"/>
    <col min="6" max="6" width="13.6328125" style="61" customWidth="1"/>
    <col min="7" max="8" width="20" style="63" customWidth="1"/>
    <col min="9" max="9" width="18.453125" style="63" customWidth="1"/>
    <col min="10" max="10" width="17.453125" style="63" customWidth="1"/>
    <col min="11" max="11" width="17.453125" style="61" customWidth="1"/>
    <col min="12" max="12" width="18" style="61" customWidth="1"/>
    <col min="13" max="13" width="15.81640625" style="61" customWidth="1"/>
    <col min="14" max="14" width="17" style="61" customWidth="1"/>
    <col min="15" max="16384" width="11.453125" style="61"/>
  </cols>
  <sheetData>
    <row r="2" spans="2:15" ht="16" customHeight="1">
      <c r="D2" s="120" t="s">
        <v>0</v>
      </c>
      <c r="E2" s="120"/>
    </row>
    <row r="3" spans="2:15" ht="16" customHeight="1">
      <c r="D3" s="120"/>
      <c r="E3" s="120"/>
      <c r="G3" s="64"/>
    </row>
    <row r="4" spans="2:15" ht="16" customHeight="1">
      <c r="B4" s="62"/>
      <c r="C4" s="62"/>
      <c r="D4" s="121" t="s">
        <v>93</v>
      </c>
      <c r="E4" s="121"/>
      <c r="G4" s="64"/>
    </row>
    <row r="5" spans="2:15" ht="16" customHeight="1">
      <c r="B5" s="121"/>
      <c r="C5" s="121"/>
      <c r="D5" s="121"/>
      <c r="E5" s="121"/>
    </row>
    <row r="6" spans="2:15" ht="16" customHeight="1">
      <c r="B6" s="121"/>
      <c r="C6" s="121"/>
      <c r="D6" s="65"/>
      <c r="G6" s="64"/>
    </row>
    <row r="7" spans="2:15" ht="16" customHeight="1">
      <c r="D7" s="122" t="s">
        <v>94</v>
      </c>
      <c r="E7" s="122"/>
    </row>
    <row r="8" spans="2:15" ht="15.5" customHeight="1">
      <c r="C8" s="120"/>
      <c r="D8" s="120"/>
      <c r="E8" s="66"/>
      <c r="F8" s="66"/>
      <c r="G8" s="66"/>
      <c r="H8" s="66"/>
      <c r="I8" s="66"/>
      <c r="J8" s="66"/>
    </row>
    <row r="9" spans="2:15" ht="96" customHeight="1">
      <c r="B9" s="67"/>
      <c r="C9" s="68"/>
      <c r="D9" s="68"/>
      <c r="E9" s="68"/>
      <c r="F9" s="68"/>
      <c r="G9" s="118" t="s">
        <v>104</v>
      </c>
      <c r="H9" s="119"/>
      <c r="I9" s="125" t="s">
        <v>105</v>
      </c>
      <c r="J9" s="126"/>
      <c r="K9" s="127" t="s">
        <v>106</v>
      </c>
      <c r="L9" s="128"/>
      <c r="M9" s="129" t="s">
        <v>95</v>
      </c>
      <c r="N9" s="131" t="s">
        <v>96</v>
      </c>
      <c r="O9" s="123" t="s">
        <v>97</v>
      </c>
    </row>
    <row r="10" spans="2:15" ht="50.5" customHeight="1">
      <c r="B10" s="67" t="s">
        <v>2</v>
      </c>
      <c r="C10" s="68" t="s">
        <v>3</v>
      </c>
      <c r="D10" s="68" t="s">
        <v>4</v>
      </c>
      <c r="E10" s="68" t="s">
        <v>6</v>
      </c>
      <c r="F10" s="68" t="s">
        <v>5</v>
      </c>
      <c r="G10" s="69" t="s">
        <v>98</v>
      </c>
      <c r="H10" s="70" t="s">
        <v>99</v>
      </c>
      <c r="I10" s="71" t="s">
        <v>98</v>
      </c>
      <c r="J10" s="71" t="s">
        <v>100</v>
      </c>
      <c r="K10" s="72" t="s">
        <v>98</v>
      </c>
      <c r="L10" s="73" t="s">
        <v>100</v>
      </c>
      <c r="M10" s="130"/>
      <c r="N10" s="132"/>
      <c r="O10" s="124"/>
    </row>
    <row r="11" spans="2:15" ht="80" customHeight="1">
      <c r="B11" s="74">
        <v>1</v>
      </c>
      <c r="C11" s="75" t="s">
        <v>9</v>
      </c>
      <c r="D11" s="76" t="s">
        <v>101</v>
      </c>
      <c r="E11" s="77">
        <v>1</v>
      </c>
      <c r="F11" s="77" t="s">
        <v>11</v>
      </c>
      <c r="G11" s="55">
        <v>1217000</v>
      </c>
      <c r="H11" s="51">
        <f t="shared" ref="H11:H51" si="0">G11*19%+G11</f>
        <v>1448230</v>
      </c>
      <c r="I11" s="45">
        <v>1261260</v>
      </c>
      <c r="J11" s="51">
        <f t="shared" ref="J11:J26" si="1">I11*19%+I11</f>
        <v>1500899.4</v>
      </c>
      <c r="K11" s="46">
        <v>1201200</v>
      </c>
      <c r="L11" s="52">
        <f>K11*19%+K11</f>
        <v>1429428</v>
      </c>
      <c r="M11" s="78">
        <f>AVERAGE(H11,J11,L11)</f>
        <v>1459519.1333333335</v>
      </c>
      <c r="N11" s="79">
        <f>_xlfn.STDEV.P(H11,J11,L11)</f>
        <v>30250.329508434887</v>
      </c>
      <c r="O11" s="80">
        <f t="shared" ref="O11:O51" si="2">(N11/M11)</f>
        <v>2.0726230179214881E-2</v>
      </c>
    </row>
    <row r="12" spans="2:15" ht="272" customHeight="1">
      <c r="B12" s="74">
        <v>2</v>
      </c>
      <c r="C12" s="75" t="s">
        <v>12</v>
      </c>
      <c r="D12" s="60" t="s">
        <v>102</v>
      </c>
      <c r="E12" s="77">
        <v>25</v>
      </c>
      <c r="F12" s="77" t="s">
        <v>11</v>
      </c>
      <c r="G12" s="55">
        <v>105010</v>
      </c>
      <c r="H12" s="51">
        <f t="shared" si="0"/>
        <v>124961.9</v>
      </c>
      <c r="I12" s="47">
        <v>94500</v>
      </c>
      <c r="J12" s="51">
        <f t="shared" si="1"/>
        <v>112455</v>
      </c>
      <c r="K12" s="56">
        <v>90000</v>
      </c>
      <c r="L12" s="52">
        <f t="shared" ref="L12:L51" si="3">K12*19%+K12</f>
        <v>107100</v>
      </c>
      <c r="M12" s="78">
        <f t="shared" ref="M12:M51" si="4">AVERAGE(H12,J12,L12)</f>
        <v>114838.96666666667</v>
      </c>
      <c r="N12" s="79">
        <f t="shared" ref="N12:N51" si="5">_xlfn.STDEV.P(H12,J12,L12)</f>
        <v>7484.3989161158097</v>
      </c>
      <c r="O12" s="80">
        <f t="shared" si="2"/>
        <v>6.5172990783173276E-2</v>
      </c>
    </row>
    <row r="13" spans="2:15" ht="384" customHeight="1">
      <c r="B13" s="74">
        <v>3</v>
      </c>
      <c r="C13" s="75" t="s">
        <v>14</v>
      </c>
      <c r="D13" s="60" t="s">
        <v>15</v>
      </c>
      <c r="E13" s="77">
        <v>25</v>
      </c>
      <c r="F13" s="77" t="s">
        <v>11</v>
      </c>
      <c r="G13" s="55">
        <v>332600</v>
      </c>
      <c r="H13" s="51">
        <f t="shared" si="0"/>
        <v>395794</v>
      </c>
      <c r="I13" s="48">
        <v>323085</v>
      </c>
      <c r="J13" s="51">
        <f t="shared" si="1"/>
        <v>384471.15</v>
      </c>
      <c r="K13" s="56">
        <v>307700</v>
      </c>
      <c r="L13" s="52">
        <f t="shared" si="3"/>
        <v>366163</v>
      </c>
      <c r="M13" s="78">
        <f t="shared" si="4"/>
        <v>382142.71666666662</v>
      </c>
      <c r="N13" s="79">
        <f t="shared" si="5"/>
        <v>12208.337085528436</v>
      </c>
      <c r="O13" s="80">
        <f t="shared" si="2"/>
        <v>3.1947062061050503E-2</v>
      </c>
    </row>
    <row r="14" spans="2:15" ht="48" customHeight="1">
      <c r="B14" s="74">
        <v>4</v>
      </c>
      <c r="C14" s="81" t="s">
        <v>16</v>
      </c>
      <c r="D14" s="60" t="s">
        <v>17</v>
      </c>
      <c r="E14" s="77">
        <v>24</v>
      </c>
      <c r="F14" s="77" t="s">
        <v>11</v>
      </c>
      <c r="G14" s="55">
        <v>52320</v>
      </c>
      <c r="H14" s="51">
        <f t="shared" si="0"/>
        <v>62260.800000000003</v>
      </c>
      <c r="I14" s="48">
        <v>43008</v>
      </c>
      <c r="J14" s="51">
        <f t="shared" si="1"/>
        <v>51179.520000000004</v>
      </c>
      <c r="K14" s="56">
        <v>40960</v>
      </c>
      <c r="L14" s="52">
        <f t="shared" si="3"/>
        <v>48742.400000000001</v>
      </c>
      <c r="M14" s="78">
        <f t="shared" si="4"/>
        <v>54060.906666666669</v>
      </c>
      <c r="N14" s="79">
        <f t="shared" si="5"/>
        <v>5882.9457747024353</v>
      </c>
      <c r="O14" s="80">
        <f t="shared" si="2"/>
        <v>0.10882070126895951</v>
      </c>
    </row>
    <row r="15" spans="2:15" ht="110" customHeight="1">
      <c r="B15" s="74">
        <v>5</v>
      </c>
      <c r="C15" s="81" t="s">
        <v>18</v>
      </c>
      <c r="D15" s="82" t="s">
        <v>19</v>
      </c>
      <c r="E15" s="77">
        <v>26</v>
      </c>
      <c r="F15" s="77" t="s">
        <v>11</v>
      </c>
      <c r="G15" s="55">
        <v>73400</v>
      </c>
      <c r="H15" s="51">
        <f t="shared" si="0"/>
        <v>87346</v>
      </c>
      <c r="I15" s="48">
        <v>54831</v>
      </c>
      <c r="J15" s="51">
        <f t="shared" si="1"/>
        <v>65248.89</v>
      </c>
      <c r="K15" s="56">
        <v>52220.05</v>
      </c>
      <c r="L15" s="52">
        <f t="shared" si="3"/>
        <v>62141.859500000006</v>
      </c>
      <c r="M15" s="78">
        <f t="shared" si="4"/>
        <v>71578.916500000007</v>
      </c>
      <c r="N15" s="79">
        <f t="shared" si="5"/>
        <v>11220.935825618086</v>
      </c>
      <c r="O15" s="80">
        <f t="shared" si="2"/>
        <v>0.15676314163847513</v>
      </c>
    </row>
    <row r="16" spans="2:15" ht="48" customHeight="1">
      <c r="B16" s="74">
        <v>6</v>
      </c>
      <c r="C16" s="81" t="s">
        <v>20</v>
      </c>
      <c r="D16" s="82" t="s">
        <v>21</v>
      </c>
      <c r="E16" s="77">
        <v>1</v>
      </c>
      <c r="F16" s="77" t="s">
        <v>11</v>
      </c>
      <c r="G16" s="55">
        <v>575600</v>
      </c>
      <c r="H16" s="51">
        <f t="shared" si="0"/>
        <v>684964</v>
      </c>
      <c r="I16" s="45">
        <v>630462</v>
      </c>
      <c r="J16" s="51">
        <f t="shared" si="1"/>
        <v>750249.78</v>
      </c>
      <c r="K16" s="46">
        <v>600440</v>
      </c>
      <c r="L16" s="52">
        <f t="shared" si="3"/>
        <v>714523.6</v>
      </c>
      <c r="M16" s="78">
        <f t="shared" si="4"/>
        <v>716579.12666666659</v>
      </c>
      <c r="N16" s="79">
        <f t="shared" si="5"/>
        <v>26692.410406457417</v>
      </c>
      <c r="O16" s="80">
        <f t="shared" si="2"/>
        <v>3.7249773839524651E-2</v>
      </c>
    </row>
    <row r="17" spans="2:16" ht="102" customHeight="1">
      <c r="B17" s="74">
        <v>7</v>
      </c>
      <c r="C17" s="81" t="s">
        <v>22</v>
      </c>
      <c r="D17" s="83" t="s">
        <v>23</v>
      </c>
      <c r="E17" s="77">
        <v>7</v>
      </c>
      <c r="F17" s="77" t="s">
        <v>11</v>
      </c>
      <c r="G17" s="55">
        <v>100680</v>
      </c>
      <c r="H17" s="51">
        <f t="shared" si="0"/>
        <v>119809.2</v>
      </c>
      <c r="I17" s="45">
        <v>94855.95</v>
      </c>
      <c r="J17" s="51">
        <f t="shared" si="1"/>
        <v>112878.5805</v>
      </c>
      <c r="K17" s="46">
        <v>90339</v>
      </c>
      <c r="L17" s="52">
        <f t="shared" si="3"/>
        <v>107503.41</v>
      </c>
      <c r="M17" s="78">
        <f t="shared" si="4"/>
        <v>113397.0635</v>
      </c>
      <c r="N17" s="79">
        <f t="shared" si="5"/>
        <v>5037.1774733470011</v>
      </c>
      <c r="O17" s="80">
        <f t="shared" si="2"/>
        <v>4.44207047155767E-2</v>
      </c>
    </row>
    <row r="18" spans="2:16" ht="47" customHeight="1">
      <c r="B18" s="74">
        <v>8</v>
      </c>
      <c r="C18" s="81" t="s">
        <v>24</v>
      </c>
      <c r="D18" s="82" t="s">
        <v>25</v>
      </c>
      <c r="E18" s="77">
        <v>7</v>
      </c>
      <c r="F18" s="77" t="s">
        <v>11</v>
      </c>
      <c r="G18" s="55">
        <v>768920</v>
      </c>
      <c r="H18" s="51">
        <f t="shared" si="0"/>
        <v>915014.8</v>
      </c>
      <c r="I18" s="45">
        <v>790230</v>
      </c>
      <c r="J18" s="51">
        <f t="shared" si="1"/>
        <v>940373.7</v>
      </c>
      <c r="K18" s="46">
        <v>752600</v>
      </c>
      <c r="L18" s="52">
        <f t="shared" si="3"/>
        <v>895594</v>
      </c>
      <c r="M18" s="78">
        <f t="shared" si="4"/>
        <v>916994.16666666663</v>
      </c>
      <c r="N18" s="79">
        <f t="shared" si="5"/>
        <v>18334.735746179202</v>
      </c>
      <c r="O18" s="80">
        <f t="shared" si="2"/>
        <v>1.9994386455943508E-2</v>
      </c>
    </row>
    <row r="19" spans="2:16" ht="112" customHeight="1">
      <c r="B19" s="74">
        <v>9</v>
      </c>
      <c r="C19" s="81" t="s">
        <v>26</v>
      </c>
      <c r="D19" s="82" t="s">
        <v>27</v>
      </c>
      <c r="E19" s="77">
        <v>5</v>
      </c>
      <c r="F19" s="77" t="s">
        <v>11</v>
      </c>
      <c r="G19" s="55">
        <v>90050</v>
      </c>
      <c r="H19" s="51">
        <f t="shared" si="0"/>
        <v>107159.5</v>
      </c>
      <c r="I19" s="45">
        <v>84042</v>
      </c>
      <c r="J19" s="51">
        <f t="shared" si="1"/>
        <v>100009.98</v>
      </c>
      <c r="K19" s="46">
        <v>80040</v>
      </c>
      <c r="L19" s="52">
        <f t="shared" si="3"/>
        <v>95247.6</v>
      </c>
      <c r="M19" s="78">
        <f t="shared" si="4"/>
        <v>100805.69333333331</v>
      </c>
      <c r="N19" s="79">
        <f t="shared" si="5"/>
        <v>4895.4543666639229</v>
      </c>
      <c r="O19" s="80">
        <f t="shared" si="2"/>
        <v>4.8563272616717848E-2</v>
      </c>
    </row>
    <row r="20" spans="2:16" ht="208" customHeight="1">
      <c r="B20" s="74">
        <v>10</v>
      </c>
      <c r="C20" s="81" t="s">
        <v>28</v>
      </c>
      <c r="D20" s="82" t="s">
        <v>29</v>
      </c>
      <c r="E20" s="77">
        <v>16</v>
      </c>
      <c r="F20" s="77" t="s">
        <v>11</v>
      </c>
      <c r="G20" s="55">
        <v>46300</v>
      </c>
      <c r="H20" s="51">
        <f t="shared" si="0"/>
        <v>55097</v>
      </c>
      <c r="I20" s="45">
        <v>36813</v>
      </c>
      <c r="J20" s="51">
        <f t="shared" si="1"/>
        <v>43807.47</v>
      </c>
      <c r="K20" s="46">
        <v>35060</v>
      </c>
      <c r="L20" s="52">
        <f t="shared" si="3"/>
        <v>41721.4</v>
      </c>
      <c r="M20" s="78">
        <f t="shared" si="4"/>
        <v>46875.29</v>
      </c>
      <c r="N20" s="79">
        <f t="shared" si="5"/>
        <v>5875.6734935551813</v>
      </c>
      <c r="O20" s="80">
        <f t="shared" si="2"/>
        <v>0.12534692571619677</v>
      </c>
    </row>
    <row r="21" spans="2:16" ht="32" customHeight="1">
      <c r="B21" s="74">
        <v>11</v>
      </c>
      <c r="C21" s="75" t="s">
        <v>30</v>
      </c>
      <c r="D21" s="82" t="s">
        <v>31</v>
      </c>
      <c r="E21" s="77">
        <v>6</v>
      </c>
      <c r="F21" s="77" t="s">
        <v>11</v>
      </c>
      <c r="G21" s="55">
        <v>91400</v>
      </c>
      <c r="H21" s="51">
        <f t="shared" si="0"/>
        <v>108766</v>
      </c>
      <c r="I21" s="45">
        <v>80052</v>
      </c>
      <c r="J21" s="51">
        <f t="shared" si="1"/>
        <v>95261.88</v>
      </c>
      <c r="K21" s="46">
        <v>76240</v>
      </c>
      <c r="L21" s="52">
        <f t="shared" si="3"/>
        <v>90725.6</v>
      </c>
      <c r="M21" s="78">
        <f t="shared" si="4"/>
        <v>98251.159999999989</v>
      </c>
      <c r="N21" s="79">
        <f t="shared" si="5"/>
        <v>7662.2822635208777</v>
      </c>
      <c r="O21" s="80">
        <f t="shared" si="2"/>
        <v>7.7986684976756288E-2</v>
      </c>
    </row>
    <row r="22" spans="2:16" ht="121" customHeight="1">
      <c r="B22" s="74">
        <v>12</v>
      </c>
      <c r="C22" s="75" t="s">
        <v>32</v>
      </c>
      <c r="D22" s="82" t="s">
        <v>33</v>
      </c>
      <c r="E22" s="77">
        <v>1</v>
      </c>
      <c r="F22" s="77" t="s">
        <v>11</v>
      </c>
      <c r="G22" s="55">
        <v>889000</v>
      </c>
      <c r="H22" s="51">
        <f t="shared" si="0"/>
        <v>1057910</v>
      </c>
      <c r="I22" s="45">
        <v>911610</v>
      </c>
      <c r="J22" s="51">
        <f t="shared" si="1"/>
        <v>1084815.8999999999</v>
      </c>
      <c r="K22" s="46">
        <v>868200</v>
      </c>
      <c r="L22" s="52">
        <f t="shared" si="3"/>
        <v>1033158</v>
      </c>
      <c r="M22" s="78">
        <f t="shared" si="4"/>
        <v>1058627.9666666666</v>
      </c>
      <c r="N22" s="79">
        <f t="shared" si="5"/>
        <v>21095.359129491506</v>
      </c>
      <c r="O22" s="80">
        <f t="shared" si="2"/>
        <v>1.9927075227301139E-2</v>
      </c>
    </row>
    <row r="23" spans="2:16" ht="32" customHeight="1">
      <c r="B23" s="74">
        <v>13</v>
      </c>
      <c r="C23" s="75" t="s">
        <v>34</v>
      </c>
      <c r="D23" s="82" t="s">
        <v>35</v>
      </c>
      <c r="E23" s="77">
        <v>3</v>
      </c>
      <c r="F23" s="84" t="s">
        <v>11</v>
      </c>
      <c r="G23" s="55">
        <v>912300</v>
      </c>
      <c r="H23" s="51">
        <f t="shared" si="0"/>
        <v>1085637</v>
      </c>
      <c r="I23" s="45">
        <v>870450</v>
      </c>
      <c r="J23" s="51">
        <f t="shared" si="1"/>
        <v>1035835.5</v>
      </c>
      <c r="K23" s="46">
        <v>829000</v>
      </c>
      <c r="L23" s="52">
        <f t="shared" si="3"/>
        <v>986510</v>
      </c>
      <c r="M23" s="78">
        <f t="shared" si="4"/>
        <v>1035994.1666666666</v>
      </c>
      <c r="N23" s="79">
        <f t="shared" si="5"/>
        <v>40468.583811670782</v>
      </c>
      <c r="O23" s="80">
        <f t="shared" si="2"/>
        <v>3.906255953339903E-2</v>
      </c>
      <c r="P23" s="85"/>
    </row>
    <row r="24" spans="2:16" ht="272" customHeight="1">
      <c r="B24" s="74">
        <v>14</v>
      </c>
      <c r="C24" s="75" t="s">
        <v>36</v>
      </c>
      <c r="D24" s="82" t="s">
        <v>37</v>
      </c>
      <c r="E24" s="77">
        <v>1</v>
      </c>
      <c r="F24" s="77" t="s">
        <v>11</v>
      </c>
      <c r="G24" s="55">
        <v>1211500</v>
      </c>
      <c r="H24" s="51">
        <f t="shared" si="0"/>
        <v>1441685</v>
      </c>
      <c r="I24" s="45">
        <v>1119300</v>
      </c>
      <c r="J24" s="51">
        <f t="shared" si="1"/>
        <v>1331967</v>
      </c>
      <c r="K24" s="46">
        <v>1066000</v>
      </c>
      <c r="L24" s="52">
        <f t="shared" si="3"/>
        <v>1268540</v>
      </c>
      <c r="M24" s="78">
        <f t="shared" si="4"/>
        <v>1347397.3333333333</v>
      </c>
      <c r="N24" s="79">
        <f t="shared" si="5"/>
        <v>71523.278943913698</v>
      </c>
      <c r="O24" s="80">
        <f t="shared" si="2"/>
        <v>5.3082544528251285E-2</v>
      </c>
    </row>
    <row r="25" spans="2:16" ht="96" customHeight="1">
      <c r="B25" s="74">
        <v>15</v>
      </c>
      <c r="C25" s="75" t="s">
        <v>38</v>
      </c>
      <c r="D25" s="82" t="s">
        <v>39</v>
      </c>
      <c r="E25" s="77">
        <v>4</v>
      </c>
      <c r="F25" s="77" t="s">
        <v>11</v>
      </c>
      <c r="G25" s="55">
        <v>338940</v>
      </c>
      <c r="H25" s="51">
        <f t="shared" si="0"/>
        <v>403338.6</v>
      </c>
      <c r="I25" s="45">
        <v>332419.5</v>
      </c>
      <c r="J25" s="51">
        <f t="shared" si="1"/>
        <v>395579.20500000002</v>
      </c>
      <c r="K25" s="46">
        <v>316590</v>
      </c>
      <c r="L25" s="52">
        <f t="shared" si="3"/>
        <v>376742.1</v>
      </c>
      <c r="M25" s="78">
        <f t="shared" si="4"/>
        <v>391886.63499999995</v>
      </c>
      <c r="N25" s="79">
        <f t="shared" si="5"/>
        <v>11167.505181438246</v>
      </c>
      <c r="O25" s="80">
        <f t="shared" si="2"/>
        <v>2.8496774791613517E-2</v>
      </c>
    </row>
    <row r="26" spans="2:16" ht="96" customHeight="1">
      <c r="B26" s="74">
        <v>16</v>
      </c>
      <c r="C26" s="86" t="s">
        <v>40</v>
      </c>
      <c r="D26" s="82" t="s">
        <v>41</v>
      </c>
      <c r="E26" s="77">
        <v>1</v>
      </c>
      <c r="F26" s="77" t="s">
        <v>11</v>
      </c>
      <c r="G26" s="55">
        <v>111900</v>
      </c>
      <c r="H26" s="51">
        <f t="shared" si="0"/>
        <v>133161</v>
      </c>
      <c r="I26" s="45">
        <v>108444</v>
      </c>
      <c r="J26" s="51">
        <f t="shared" si="1"/>
        <v>129048.36</v>
      </c>
      <c r="K26" s="46">
        <v>103280</v>
      </c>
      <c r="L26" s="52">
        <f t="shared" si="3"/>
        <v>122903.2</v>
      </c>
      <c r="M26" s="78">
        <f t="shared" si="4"/>
        <v>128370.85333333333</v>
      </c>
      <c r="N26" s="79">
        <f t="shared" si="5"/>
        <v>4215.042638972418</v>
      </c>
      <c r="O26" s="80">
        <f t="shared" si="2"/>
        <v>3.2834888368525952E-2</v>
      </c>
    </row>
    <row r="27" spans="2:16" s="58" customFormat="1" ht="64" customHeight="1">
      <c r="B27" s="74">
        <v>17</v>
      </c>
      <c r="C27" s="76" t="s">
        <v>42</v>
      </c>
      <c r="D27" s="82" t="s">
        <v>43</v>
      </c>
      <c r="E27" s="77">
        <v>5</v>
      </c>
      <c r="F27" s="77" t="s">
        <v>11</v>
      </c>
      <c r="G27" s="55">
        <v>134900</v>
      </c>
      <c r="H27" s="51">
        <f t="shared" si="0"/>
        <v>160531</v>
      </c>
      <c r="I27" s="45">
        <v>121760.1</v>
      </c>
      <c r="J27" s="51">
        <f t="shared" ref="J27:J51" si="6">I27*19%+I27</f>
        <v>144894.519</v>
      </c>
      <c r="K27" s="46">
        <v>115962</v>
      </c>
      <c r="L27" s="52">
        <f t="shared" si="3"/>
        <v>137994.78</v>
      </c>
      <c r="M27" s="78">
        <f t="shared" si="4"/>
        <v>147806.76633333333</v>
      </c>
      <c r="N27" s="79">
        <f t="shared" si="5"/>
        <v>9428.0146856758893</v>
      </c>
      <c r="O27" s="80">
        <f t="shared" si="2"/>
        <v>6.378608313785758E-2</v>
      </c>
    </row>
    <row r="28" spans="2:16" ht="112" customHeight="1">
      <c r="B28" s="74">
        <v>18</v>
      </c>
      <c r="C28" s="76" t="s">
        <v>44</v>
      </c>
      <c r="D28" s="82" t="s">
        <v>45</v>
      </c>
      <c r="E28" s="77">
        <v>1</v>
      </c>
      <c r="F28" s="77" t="s">
        <v>11</v>
      </c>
      <c r="G28" s="55">
        <v>378900</v>
      </c>
      <c r="H28" s="51">
        <f t="shared" si="0"/>
        <v>450891</v>
      </c>
      <c r="I28" s="45">
        <v>375543</v>
      </c>
      <c r="J28" s="51">
        <f t="shared" si="6"/>
        <v>446896.17</v>
      </c>
      <c r="K28" s="46">
        <v>357660</v>
      </c>
      <c r="L28" s="52">
        <f t="shared" si="3"/>
        <v>425615.4</v>
      </c>
      <c r="M28" s="78">
        <f t="shared" si="4"/>
        <v>441134.18999999994</v>
      </c>
      <c r="N28" s="79">
        <f t="shared" si="5"/>
        <v>11093.971305181913</v>
      </c>
      <c r="O28" s="80">
        <f t="shared" si="2"/>
        <v>2.5148745113549042E-2</v>
      </c>
    </row>
    <row r="29" spans="2:16" ht="48" customHeight="1">
      <c r="B29" s="74">
        <v>19</v>
      </c>
      <c r="C29" s="75" t="s">
        <v>46</v>
      </c>
      <c r="D29" s="82" t="s">
        <v>47</v>
      </c>
      <c r="E29" s="77">
        <v>1</v>
      </c>
      <c r="F29" s="77" t="s">
        <v>11</v>
      </c>
      <c r="G29" s="55">
        <v>338600</v>
      </c>
      <c r="H29" s="51">
        <f t="shared" si="0"/>
        <v>402934</v>
      </c>
      <c r="I29" s="45">
        <v>342615</v>
      </c>
      <c r="J29" s="51">
        <f t="shared" si="6"/>
        <v>407711.85</v>
      </c>
      <c r="K29" s="46">
        <v>326300</v>
      </c>
      <c r="L29" s="52">
        <f t="shared" si="3"/>
        <v>388297</v>
      </c>
      <c r="M29" s="78">
        <f t="shared" si="4"/>
        <v>399647.6166666667</v>
      </c>
      <c r="N29" s="79">
        <f t="shared" si="5"/>
        <v>8259.7149543566029</v>
      </c>
      <c r="O29" s="80">
        <f t="shared" si="2"/>
        <v>2.0667494587477464E-2</v>
      </c>
    </row>
    <row r="30" spans="2:16" ht="139" customHeight="1">
      <c r="B30" s="74">
        <v>20</v>
      </c>
      <c r="C30" s="76" t="s">
        <v>48</v>
      </c>
      <c r="D30" s="82" t="s">
        <v>49</v>
      </c>
      <c r="E30" s="77">
        <v>1</v>
      </c>
      <c r="F30" s="77" t="s">
        <v>11</v>
      </c>
      <c r="G30" s="55">
        <v>2056000</v>
      </c>
      <c r="H30" s="51">
        <f t="shared" si="0"/>
        <v>2446640</v>
      </c>
      <c r="I30" s="45">
        <v>2043300</v>
      </c>
      <c r="J30" s="51">
        <f t="shared" si="6"/>
        <v>2431527</v>
      </c>
      <c r="K30" s="46">
        <v>1946000</v>
      </c>
      <c r="L30" s="52">
        <f t="shared" si="3"/>
        <v>2315740</v>
      </c>
      <c r="M30" s="78">
        <f t="shared" si="4"/>
        <v>2397969</v>
      </c>
      <c r="N30" s="79">
        <f t="shared" si="5"/>
        <v>58471.115507288436</v>
      </c>
      <c r="O30" s="80">
        <f t="shared" si="2"/>
        <v>2.438359941570906E-2</v>
      </c>
    </row>
    <row r="31" spans="2:16" s="87" customFormat="1" ht="256" customHeight="1">
      <c r="B31" s="74">
        <v>21</v>
      </c>
      <c r="C31" s="75" t="s">
        <v>50</v>
      </c>
      <c r="D31" s="82" t="s">
        <v>51</v>
      </c>
      <c r="E31" s="77">
        <v>1</v>
      </c>
      <c r="F31" s="77" t="s">
        <v>11</v>
      </c>
      <c r="G31" s="55">
        <v>244600</v>
      </c>
      <c r="H31" s="51">
        <f t="shared" si="0"/>
        <v>291074</v>
      </c>
      <c r="I31" s="45">
        <v>239715</v>
      </c>
      <c r="J31" s="51">
        <f t="shared" si="6"/>
        <v>285260.84999999998</v>
      </c>
      <c r="K31" s="46">
        <v>228300</v>
      </c>
      <c r="L31" s="52">
        <f t="shared" si="3"/>
        <v>271677</v>
      </c>
      <c r="M31" s="78">
        <f t="shared" si="4"/>
        <v>282670.61666666664</v>
      </c>
      <c r="N31" s="79">
        <f t="shared" si="5"/>
        <v>8127.8485792503652</v>
      </c>
      <c r="O31" s="80">
        <f t="shared" si="2"/>
        <v>2.8753779487575671E-2</v>
      </c>
    </row>
    <row r="32" spans="2:16" ht="32" customHeight="1">
      <c r="B32" s="74">
        <v>22</v>
      </c>
      <c r="C32" s="75" t="s">
        <v>52</v>
      </c>
      <c r="D32" s="82" t="s">
        <v>53</v>
      </c>
      <c r="E32" s="77">
        <v>1</v>
      </c>
      <c r="F32" s="77" t="s">
        <v>11</v>
      </c>
      <c r="G32" s="55">
        <v>1723000</v>
      </c>
      <c r="H32" s="51">
        <f t="shared" si="0"/>
        <v>2050370</v>
      </c>
      <c r="I32" s="45">
        <v>1839600</v>
      </c>
      <c r="J32" s="51">
        <f t="shared" si="6"/>
        <v>2189124</v>
      </c>
      <c r="K32" s="46">
        <v>1752000</v>
      </c>
      <c r="L32" s="52">
        <f t="shared" si="3"/>
        <v>2084880</v>
      </c>
      <c r="M32" s="78">
        <f t="shared" si="4"/>
        <v>2108124.6666666665</v>
      </c>
      <c r="N32" s="79">
        <f t="shared" si="5"/>
        <v>58982.506024149981</v>
      </c>
      <c r="O32" s="80">
        <f t="shared" si="2"/>
        <v>2.7978661298722996E-2</v>
      </c>
    </row>
    <row r="33" spans="2:15" ht="48" customHeight="1">
      <c r="B33" s="74">
        <v>23</v>
      </c>
      <c r="C33" s="75" t="s">
        <v>54</v>
      </c>
      <c r="D33" s="88" t="s">
        <v>55</v>
      </c>
      <c r="E33" s="77">
        <v>3</v>
      </c>
      <c r="F33" s="77" t="s">
        <v>11</v>
      </c>
      <c r="G33" s="55">
        <v>545800</v>
      </c>
      <c r="H33" s="51">
        <f t="shared" si="0"/>
        <v>649502</v>
      </c>
      <c r="I33" s="45">
        <v>546105</v>
      </c>
      <c r="J33" s="51">
        <f t="shared" si="6"/>
        <v>649864.94999999995</v>
      </c>
      <c r="K33" s="46">
        <v>520100</v>
      </c>
      <c r="L33" s="52">
        <f t="shared" si="3"/>
        <v>618919</v>
      </c>
      <c r="M33" s="78">
        <f t="shared" si="4"/>
        <v>639428.65</v>
      </c>
      <c r="N33" s="79">
        <f t="shared" si="5"/>
        <v>14503.269528339681</v>
      </c>
      <c r="O33" s="80">
        <f t="shared" si="2"/>
        <v>2.2681607288537478E-2</v>
      </c>
    </row>
    <row r="34" spans="2:15" ht="112" customHeight="1">
      <c r="B34" s="74">
        <v>24</v>
      </c>
      <c r="C34" s="75" t="s">
        <v>56</v>
      </c>
      <c r="D34" s="82" t="s">
        <v>57</v>
      </c>
      <c r="E34" s="77">
        <v>1</v>
      </c>
      <c r="F34" s="77" t="s">
        <v>11</v>
      </c>
      <c r="G34" s="55">
        <v>1123900</v>
      </c>
      <c r="H34" s="51">
        <f t="shared" si="0"/>
        <v>1337441</v>
      </c>
      <c r="I34" s="45">
        <v>1101681</v>
      </c>
      <c r="J34" s="51">
        <f t="shared" si="6"/>
        <v>1311000.3900000001</v>
      </c>
      <c r="K34" s="46">
        <v>1049220</v>
      </c>
      <c r="L34" s="52">
        <f t="shared" si="3"/>
        <v>1248571.8</v>
      </c>
      <c r="M34" s="78">
        <f t="shared" si="4"/>
        <v>1299004.3966666667</v>
      </c>
      <c r="N34" s="79">
        <f t="shared" si="5"/>
        <v>37259.106888562892</v>
      </c>
      <c r="O34" s="80">
        <f t="shared" si="2"/>
        <v>2.8682818152249743E-2</v>
      </c>
    </row>
    <row r="35" spans="2:15" ht="64" customHeight="1">
      <c r="B35" s="74">
        <v>25</v>
      </c>
      <c r="C35" s="76" t="s">
        <v>103</v>
      </c>
      <c r="D35" s="82" t="s">
        <v>59</v>
      </c>
      <c r="E35" s="77">
        <v>2</v>
      </c>
      <c r="F35" s="77" t="s">
        <v>11</v>
      </c>
      <c r="G35" s="55">
        <v>365700</v>
      </c>
      <c r="H35" s="51">
        <f t="shared" si="0"/>
        <v>435183</v>
      </c>
      <c r="I35" s="45">
        <v>364224</v>
      </c>
      <c r="J35" s="51">
        <f t="shared" si="6"/>
        <v>433426.56</v>
      </c>
      <c r="K35" s="46">
        <v>346880</v>
      </c>
      <c r="L35" s="52">
        <f t="shared" si="3"/>
        <v>412787.20000000001</v>
      </c>
      <c r="M35" s="78">
        <f t="shared" si="4"/>
        <v>427132.25333333336</v>
      </c>
      <c r="N35" s="79">
        <f t="shared" si="5"/>
        <v>10168.798248253761</v>
      </c>
      <c r="O35" s="80">
        <f t="shared" si="2"/>
        <v>2.3807142094507312E-2</v>
      </c>
    </row>
    <row r="36" spans="2:15" ht="17" customHeight="1">
      <c r="B36" s="74">
        <v>26</v>
      </c>
      <c r="C36" s="75" t="s">
        <v>60</v>
      </c>
      <c r="D36" s="82" t="s">
        <v>61</v>
      </c>
      <c r="E36" s="77">
        <v>23</v>
      </c>
      <c r="F36" s="77" t="s">
        <v>11</v>
      </c>
      <c r="G36" s="55">
        <v>35500</v>
      </c>
      <c r="H36" s="51">
        <f t="shared" si="0"/>
        <v>42245</v>
      </c>
      <c r="I36" s="45">
        <v>31752</v>
      </c>
      <c r="J36" s="51">
        <f t="shared" si="6"/>
        <v>37784.879999999997</v>
      </c>
      <c r="K36" s="46">
        <v>30240</v>
      </c>
      <c r="L36" s="52">
        <f t="shared" si="3"/>
        <v>35985.599999999999</v>
      </c>
      <c r="M36" s="78">
        <f t="shared" si="4"/>
        <v>38671.826666666668</v>
      </c>
      <c r="N36" s="79">
        <f t="shared" si="5"/>
        <v>2631.226315128029</v>
      </c>
      <c r="O36" s="80">
        <f t="shared" si="2"/>
        <v>6.8039876621499878E-2</v>
      </c>
    </row>
    <row r="37" spans="2:15" ht="144" customHeight="1">
      <c r="B37" s="74">
        <v>27</v>
      </c>
      <c r="C37" s="75" t="s">
        <v>62</v>
      </c>
      <c r="D37" s="82" t="s">
        <v>63</v>
      </c>
      <c r="E37" s="77">
        <v>3</v>
      </c>
      <c r="F37" s="77" t="s">
        <v>11</v>
      </c>
      <c r="G37" s="55">
        <v>510100</v>
      </c>
      <c r="H37" s="51">
        <f t="shared" si="0"/>
        <v>607019</v>
      </c>
      <c r="I37" s="45">
        <v>496755</v>
      </c>
      <c r="J37" s="51">
        <f t="shared" si="6"/>
        <v>591138.44999999995</v>
      </c>
      <c r="K37" s="46">
        <v>473100</v>
      </c>
      <c r="L37" s="52">
        <f t="shared" si="3"/>
        <v>562989</v>
      </c>
      <c r="M37" s="78">
        <f t="shared" si="4"/>
        <v>587048.81666666665</v>
      </c>
      <c r="N37" s="79">
        <f t="shared" si="5"/>
        <v>18206.300202600803</v>
      </c>
      <c r="O37" s="80">
        <f t="shared" si="2"/>
        <v>3.1013264460659936E-2</v>
      </c>
    </row>
    <row r="38" spans="2:15" ht="17" customHeight="1">
      <c r="B38" s="74">
        <v>28</v>
      </c>
      <c r="C38" s="75" t="s">
        <v>64</v>
      </c>
      <c r="D38" s="89" t="s">
        <v>65</v>
      </c>
      <c r="E38" s="77">
        <v>4</v>
      </c>
      <c r="F38" s="77" t="s">
        <v>11</v>
      </c>
      <c r="G38" s="55">
        <v>1232500</v>
      </c>
      <c r="H38" s="51">
        <f t="shared" si="0"/>
        <v>1466675</v>
      </c>
      <c r="I38" s="45">
        <v>1209810</v>
      </c>
      <c r="J38" s="51">
        <f t="shared" si="6"/>
        <v>1439673.9</v>
      </c>
      <c r="K38" s="46">
        <v>1152200</v>
      </c>
      <c r="L38" s="52">
        <f t="shared" si="3"/>
        <v>1371118</v>
      </c>
      <c r="M38" s="78">
        <f t="shared" si="4"/>
        <v>1425822.3</v>
      </c>
      <c r="N38" s="79">
        <f t="shared" si="5"/>
        <v>40221.761764580449</v>
      </c>
      <c r="O38" s="80">
        <f t="shared" si="2"/>
        <v>2.8209519352152403E-2</v>
      </c>
    </row>
    <row r="39" spans="2:15" ht="96" customHeight="1">
      <c r="B39" s="74">
        <v>29</v>
      </c>
      <c r="C39" s="75" t="s">
        <v>66</v>
      </c>
      <c r="D39" s="90" t="s">
        <v>67</v>
      </c>
      <c r="E39" s="77">
        <v>1</v>
      </c>
      <c r="F39" s="77" t="s">
        <v>11</v>
      </c>
      <c r="G39" s="55">
        <v>263500</v>
      </c>
      <c r="H39" s="51">
        <f t="shared" si="0"/>
        <v>313565</v>
      </c>
      <c r="I39" s="45">
        <v>229425</v>
      </c>
      <c r="J39" s="51">
        <f t="shared" si="6"/>
        <v>273015.75</v>
      </c>
      <c r="K39" s="46">
        <v>218500</v>
      </c>
      <c r="L39" s="52">
        <f t="shared" si="3"/>
        <v>260015</v>
      </c>
      <c r="M39" s="78">
        <f t="shared" si="4"/>
        <v>282198.58333333331</v>
      </c>
      <c r="N39" s="79">
        <f t="shared" si="5"/>
        <v>22805.612555112148</v>
      </c>
      <c r="O39" s="80">
        <f t="shared" si="2"/>
        <v>8.0814057553840121E-2</v>
      </c>
    </row>
    <row r="40" spans="2:15" ht="80" customHeight="1">
      <c r="B40" s="74">
        <v>30</v>
      </c>
      <c r="C40" s="75" t="s">
        <v>68</v>
      </c>
      <c r="D40" s="82" t="s">
        <v>69</v>
      </c>
      <c r="E40" s="77">
        <v>7</v>
      </c>
      <c r="F40" s="77" t="s">
        <v>11</v>
      </c>
      <c r="G40" s="55">
        <v>243500</v>
      </c>
      <c r="H40" s="51">
        <f t="shared" si="0"/>
        <v>289765</v>
      </c>
      <c r="I40" s="45">
        <v>136584</v>
      </c>
      <c r="J40" s="51">
        <f t="shared" si="6"/>
        <v>162534.96</v>
      </c>
      <c r="K40" s="46">
        <v>130080</v>
      </c>
      <c r="L40" s="52">
        <f t="shared" si="3"/>
        <v>154795.20000000001</v>
      </c>
      <c r="M40" s="78">
        <f t="shared" si="4"/>
        <v>202365.05333333332</v>
      </c>
      <c r="N40" s="79">
        <f t="shared" si="5"/>
        <v>61881.817357586624</v>
      </c>
      <c r="O40" s="80">
        <f t="shared" si="2"/>
        <v>0.30579300298286005</v>
      </c>
    </row>
    <row r="41" spans="2:15" ht="17" customHeight="1">
      <c r="B41" s="74">
        <v>31</v>
      </c>
      <c r="C41" s="75" t="s">
        <v>70</v>
      </c>
      <c r="D41" s="82" t="s">
        <v>71</v>
      </c>
      <c r="E41" s="77">
        <v>1</v>
      </c>
      <c r="F41" s="77" t="s">
        <v>11</v>
      </c>
      <c r="G41" s="55">
        <v>156200</v>
      </c>
      <c r="H41" s="51">
        <f t="shared" si="0"/>
        <v>185878</v>
      </c>
      <c r="I41" s="45">
        <v>174973</v>
      </c>
      <c r="J41" s="51">
        <f t="shared" si="6"/>
        <v>208217.87</v>
      </c>
      <c r="K41" s="46">
        <v>14260</v>
      </c>
      <c r="L41" s="52">
        <f t="shared" si="3"/>
        <v>16969.400000000001</v>
      </c>
      <c r="M41" s="78">
        <f t="shared" si="4"/>
        <v>137021.75666666668</v>
      </c>
      <c r="N41" s="79">
        <f t="shared" si="5"/>
        <v>85378.348948741608</v>
      </c>
      <c r="O41" s="80">
        <f t="shared" si="2"/>
        <v>0.62310067412463421</v>
      </c>
    </row>
    <row r="42" spans="2:15" ht="112" customHeight="1">
      <c r="B42" s="74">
        <v>32</v>
      </c>
      <c r="C42" s="75" t="s">
        <v>72</v>
      </c>
      <c r="D42" s="90" t="s">
        <v>73</v>
      </c>
      <c r="E42" s="77">
        <v>4</v>
      </c>
      <c r="F42" s="77" t="s">
        <v>11</v>
      </c>
      <c r="G42" s="55">
        <v>614100</v>
      </c>
      <c r="H42" s="51">
        <f t="shared" si="0"/>
        <v>730779</v>
      </c>
      <c r="I42" s="45">
        <v>601860</v>
      </c>
      <c r="J42" s="51">
        <f t="shared" si="6"/>
        <v>716213.4</v>
      </c>
      <c r="K42" s="46">
        <v>573200</v>
      </c>
      <c r="L42" s="52">
        <f t="shared" si="3"/>
        <v>682108</v>
      </c>
      <c r="M42" s="78">
        <f t="shared" si="4"/>
        <v>709700.1333333333</v>
      </c>
      <c r="N42" s="79">
        <f t="shared" si="5"/>
        <v>20396.62622842862</v>
      </c>
      <c r="O42" s="80">
        <f t="shared" si="2"/>
        <v>2.8739780747439558E-2</v>
      </c>
    </row>
    <row r="43" spans="2:15" ht="48" customHeight="1">
      <c r="B43" s="74">
        <v>33</v>
      </c>
      <c r="C43" s="76" t="s">
        <v>74</v>
      </c>
      <c r="D43" s="90" t="s">
        <v>75</v>
      </c>
      <c r="E43" s="77">
        <v>5</v>
      </c>
      <c r="F43" s="77" t="s">
        <v>11</v>
      </c>
      <c r="G43" s="55">
        <v>219200</v>
      </c>
      <c r="H43" s="51">
        <f t="shared" si="0"/>
        <v>260848</v>
      </c>
      <c r="I43" s="45">
        <v>185808</v>
      </c>
      <c r="J43" s="51">
        <f t="shared" si="6"/>
        <v>221111.52</v>
      </c>
      <c r="K43" s="50">
        <v>176960</v>
      </c>
      <c r="L43" s="52">
        <f t="shared" si="3"/>
        <v>210582.39999999999</v>
      </c>
      <c r="M43" s="78">
        <f t="shared" si="4"/>
        <v>230847.30666666667</v>
      </c>
      <c r="N43" s="79">
        <f t="shared" si="5"/>
        <v>21644.811423743624</v>
      </c>
      <c r="O43" s="80">
        <f t="shared" si="2"/>
        <v>9.3762460287213911E-2</v>
      </c>
    </row>
    <row r="44" spans="2:15" ht="395" customHeight="1">
      <c r="B44" s="74">
        <v>34</v>
      </c>
      <c r="C44" s="75" t="s">
        <v>76</v>
      </c>
      <c r="D44" s="82" t="s">
        <v>77</v>
      </c>
      <c r="E44" s="77">
        <v>2</v>
      </c>
      <c r="F44" s="77" t="s">
        <v>11</v>
      </c>
      <c r="G44" s="55">
        <v>1598900</v>
      </c>
      <c r="H44" s="51">
        <f t="shared" si="0"/>
        <v>1902691</v>
      </c>
      <c r="I44" s="45">
        <v>1725696</v>
      </c>
      <c r="J44" s="51">
        <f t="shared" si="6"/>
        <v>2053578.24</v>
      </c>
      <c r="K44" s="46">
        <v>1643520</v>
      </c>
      <c r="L44" s="52">
        <f t="shared" si="3"/>
        <v>1955788.8</v>
      </c>
      <c r="M44" s="78">
        <f t="shared" si="4"/>
        <v>1970686.0133333334</v>
      </c>
      <c r="N44" s="79">
        <f t="shared" si="5"/>
        <v>62493.65313122356</v>
      </c>
      <c r="O44" s="80">
        <f t="shared" si="2"/>
        <v>3.1711623621623081E-2</v>
      </c>
    </row>
    <row r="45" spans="2:15" ht="304" customHeight="1">
      <c r="B45" s="74">
        <v>35</v>
      </c>
      <c r="C45" s="75" t="s">
        <v>78</v>
      </c>
      <c r="D45" s="82" t="s">
        <v>79</v>
      </c>
      <c r="E45" s="77">
        <v>1</v>
      </c>
      <c r="F45" s="77" t="s">
        <v>11</v>
      </c>
      <c r="G45" s="55">
        <v>4926900</v>
      </c>
      <c r="H45" s="51">
        <f t="shared" si="0"/>
        <v>5863011</v>
      </c>
      <c r="I45" s="45">
        <v>5092500</v>
      </c>
      <c r="J45" s="51">
        <f t="shared" si="6"/>
        <v>6060075</v>
      </c>
      <c r="K45" s="50">
        <v>4850000</v>
      </c>
      <c r="L45" s="52">
        <f t="shared" si="3"/>
        <v>5771500</v>
      </c>
      <c r="M45" s="78">
        <f t="shared" si="4"/>
        <v>5898195.333333333</v>
      </c>
      <c r="N45" s="79">
        <f t="shared" si="5"/>
        <v>120408.5701278037</v>
      </c>
      <c r="O45" s="80">
        <f t="shared" si="2"/>
        <v>2.041447651747326E-2</v>
      </c>
    </row>
    <row r="46" spans="2:15" ht="240" customHeight="1">
      <c r="B46" s="74">
        <v>36</v>
      </c>
      <c r="C46" s="75" t="s">
        <v>80</v>
      </c>
      <c r="D46" s="82" t="s">
        <v>81</v>
      </c>
      <c r="E46" s="77">
        <v>2</v>
      </c>
      <c r="F46" s="77" t="s">
        <v>11</v>
      </c>
      <c r="G46" s="55">
        <v>1487900</v>
      </c>
      <c r="H46" s="51">
        <f t="shared" si="0"/>
        <v>1770601</v>
      </c>
      <c r="I46" s="45">
        <v>1498303.8</v>
      </c>
      <c r="J46" s="51">
        <f t="shared" si="6"/>
        <v>1782981.5220000001</v>
      </c>
      <c r="K46" s="46">
        <v>1426957</v>
      </c>
      <c r="L46" s="52">
        <f t="shared" si="3"/>
        <v>1698078.83</v>
      </c>
      <c r="M46" s="78">
        <f t="shared" si="4"/>
        <v>1750553.784</v>
      </c>
      <c r="N46" s="79">
        <f t="shared" si="5"/>
        <v>37448.052278898809</v>
      </c>
      <c r="O46" s="80">
        <f t="shared" si="2"/>
        <v>2.1392117523707465E-2</v>
      </c>
    </row>
    <row r="47" spans="2:15" ht="112" customHeight="1">
      <c r="B47" s="74">
        <v>37</v>
      </c>
      <c r="C47" s="75" t="s">
        <v>82</v>
      </c>
      <c r="D47" s="82" t="s">
        <v>83</v>
      </c>
      <c r="E47" s="77">
        <v>2</v>
      </c>
      <c r="F47" s="77" t="s">
        <v>11</v>
      </c>
      <c r="G47" s="55">
        <v>521200</v>
      </c>
      <c r="H47" s="51">
        <f t="shared" si="0"/>
        <v>620228</v>
      </c>
      <c r="I47" s="45">
        <v>479451</v>
      </c>
      <c r="J47" s="51">
        <f t="shared" si="6"/>
        <v>570546.68999999994</v>
      </c>
      <c r="K47" s="50">
        <v>456620</v>
      </c>
      <c r="L47" s="52">
        <f t="shared" si="3"/>
        <v>543377.80000000005</v>
      </c>
      <c r="M47" s="78">
        <f t="shared" si="4"/>
        <v>578050.82999999996</v>
      </c>
      <c r="N47" s="79">
        <f t="shared" si="5"/>
        <v>31819.516001606091</v>
      </c>
      <c r="O47" s="80">
        <f t="shared" si="2"/>
        <v>5.5046224916943887E-2</v>
      </c>
    </row>
    <row r="48" spans="2:15" ht="176" customHeight="1">
      <c r="B48" s="74">
        <v>38</v>
      </c>
      <c r="C48" s="75" t="s">
        <v>84</v>
      </c>
      <c r="D48" s="82" t="s">
        <v>85</v>
      </c>
      <c r="E48" s="77">
        <v>1</v>
      </c>
      <c r="F48" s="77" t="s">
        <v>11</v>
      </c>
      <c r="G48" s="55">
        <v>2391000</v>
      </c>
      <c r="H48" s="51">
        <f t="shared" si="0"/>
        <v>2845290</v>
      </c>
      <c r="I48" s="45">
        <v>2053758</v>
      </c>
      <c r="J48" s="51">
        <f t="shared" si="6"/>
        <v>2443972.02</v>
      </c>
      <c r="K48" s="50">
        <v>1955960</v>
      </c>
      <c r="L48" s="52">
        <f t="shared" si="3"/>
        <v>2327592.4</v>
      </c>
      <c r="M48" s="78">
        <f t="shared" si="4"/>
        <v>2538951.4733333332</v>
      </c>
      <c r="N48" s="79">
        <f t="shared" si="5"/>
        <v>221763.423010595</v>
      </c>
      <c r="O48" s="80">
        <f t="shared" si="2"/>
        <v>8.7344490566196878E-2</v>
      </c>
    </row>
    <row r="49" spans="2:15" ht="409.5" customHeight="1">
      <c r="B49" s="74">
        <v>39</v>
      </c>
      <c r="C49" s="75" t="s">
        <v>86</v>
      </c>
      <c r="D49" s="82" t="s">
        <v>87</v>
      </c>
      <c r="E49" s="77">
        <v>1</v>
      </c>
      <c r="F49" s="77" t="s">
        <v>11</v>
      </c>
      <c r="G49" s="57">
        <v>7678100</v>
      </c>
      <c r="H49" s="51">
        <f t="shared" si="0"/>
        <v>9136939</v>
      </c>
      <c r="I49" s="49">
        <v>7710906</v>
      </c>
      <c r="J49" s="51">
        <f t="shared" si="6"/>
        <v>9175978.1400000006</v>
      </c>
      <c r="K49" s="46">
        <v>7343720</v>
      </c>
      <c r="L49" s="52">
        <f t="shared" si="3"/>
        <v>8739026.8000000007</v>
      </c>
      <c r="M49" s="78">
        <f t="shared" si="4"/>
        <v>9017314.6466666665</v>
      </c>
      <c r="N49" s="79">
        <f t="shared" si="5"/>
        <v>197423.58490440872</v>
      </c>
      <c r="O49" s="80">
        <f t="shared" si="2"/>
        <v>2.1893833434922686E-2</v>
      </c>
    </row>
    <row r="50" spans="2:15" ht="128" customHeight="1">
      <c r="B50" s="74">
        <v>40</v>
      </c>
      <c r="C50" s="75" t="s">
        <v>88</v>
      </c>
      <c r="D50" s="82" t="s">
        <v>89</v>
      </c>
      <c r="E50" s="77">
        <v>1</v>
      </c>
      <c r="F50" s="77" t="s">
        <v>11</v>
      </c>
      <c r="G50" s="55">
        <v>404000</v>
      </c>
      <c r="H50" s="51">
        <f t="shared" si="0"/>
        <v>480760</v>
      </c>
      <c r="I50" s="45">
        <v>344673</v>
      </c>
      <c r="J50" s="51">
        <f t="shared" si="6"/>
        <v>410160.87</v>
      </c>
      <c r="K50" s="50">
        <v>328260</v>
      </c>
      <c r="L50" s="52">
        <f t="shared" si="3"/>
        <v>390629.4</v>
      </c>
      <c r="M50" s="78">
        <f t="shared" si="4"/>
        <v>427183.42333333334</v>
      </c>
      <c r="N50" s="79">
        <f t="shared" si="5"/>
        <v>38714.396595062091</v>
      </c>
      <c r="O50" s="80">
        <f t="shared" si="2"/>
        <v>9.0627104144097498E-2</v>
      </c>
    </row>
    <row r="51" spans="2:15" ht="17" customHeight="1">
      <c r="B51" s="74">
        <v>41</v>
      </c>
      <c r="C51" s="75" t="s">
        <v>90</v>
      </c>
      <c r="D51" s="83" t="s">
        <v>91</v>
      </c>
      <c r="E51" s="77">
        <v>1</v>
      </c>
      <c r="F51" s="77" t="s">
        <v>11</v>
      </c>
      <c r="G51" s="55">
        <v>220800</v>
      </c>
      <c r="H51" s="51">
        <f t="shared" si="0"/>
        <v>262752</v>
      </c>
      <c r="I51" s="45">
        <v>250425</v>
      </c>
      <c r="J51" s="51">
        <f t="shared" si="6"/>
        <v>298005.75</v>
      </c>
      <c r="K51" s="50">
        <v>238500</v>
      </c>
      <c r="L51" s="52">
        <f t="shared" si="3"/>
        <v>283815</v>
      </c>
      <c r="M51" s="78">
        <f t="shared" si="4"/>
        <v>281524.25</v>
      </c>
      <c r="N51" s="79">
        <f t="shared" si="5"/>
        <v>14483.14822906263</v>
      </c>
      <c r="O51" s="80">
        <f t="shared" si="2"/>
        <v>5.1445473095346597E-2</v>
      </c>
    </row>
    <row r="52" spans="2:15" ht="15" customHeight="1">
      <c r="G52" s="53"/>
      <c r="H52" s="54">
        <f>SUM(H11:H51)</f>
        <v>43234746.799999997</v>
      </c>
      <c r="I52" s="53"/>
      <c r="J52" s="54">
        <f>SUM(J11:J51)</f>
        <v>42878776.566500001</v>
      </c>
      <c r="K52" s="58"/>
      <c r="L52" s="59">
        <f>SUM(L11:L51)</f>
        <v>40655597.979499996</v>
      </c>
      <c r="M52" s="112">
        <f>SUM(M11:M51)</f>
        <v>42256373.781999998</v>
      </c>
    </row>
  </sheetData>
  <mergeCells count="11">
    <mergeCell ref="O9:O10"/>
    <mergeCell ref="I9:J9"/>
    <mergeCell ref="K9:L9"/>
    <mergeCell ref="M9:M10"/>
    <mergeCell ref="N9:N10"/>
    <mergeCell ref="G9:H9"/>
    <mergeCell ref="D2:E3"/>
    <mergeCell ref="D4:E5"/>
    <mergeCell ref="B5:C6"/>
    <mergeCell ref="D7:E7"/>
    <mergeCell ref="C8:D8"/>
  </mergeCells>
  <pageMargins left="0.7" right="0.7" top="0.75" bottom="0.75" header="0.3" footer="0.3"/>
  <pageSetup scale="2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CONSOLIDADO</vt:lpstr>
      <vt:lpstr>ESTUDIO DE MERCADO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Jose Alexander Cortes Rodriguez</dc:creator>
  <cp:keywords/>
  <dc:description/>
  <cp:lastModifiedBy>usuario</cp:lastModifiedBy>
  <cp:revision/>
  <dcterms:created xsi:type="dcterms:W3CDTF">2020-01-23T16:52:58Z</dcterms:created>
  <dcterms:modified xsi:type="dcterms:W3CDTF">2026-06-19T01:15:37Z</dcterms:modified>
  <cp:category/>
  <cp:contentStatus/>
</cp:coreProperties>
</file>