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drawings/drawing2.xml" ContentType="application/vnd.openxmlformats-officedocument.drawing+xml"/>
  <Override PartName="/xl/tables/table13.xml" ContentType="application/vnd.openxmlformats-officedocument.spreadsheetml.table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drawings/drawing3.xml" ContentType="application/vnd.openxmlformats-officedocument.drawing+xml"/>
  <Override PartName="/xl/tables/table25.xml" ContentType="application/vnd.openxmlformats-officedocument.spreadsheetml.table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tables/table26.xml" ContentType="application/vnd.openxmlformats-officedocument.spreadsheetml.table+xml"/>
  <Override PartName="/xl/tables/table27.xml" ContentType="application/vnd.openxmlformats-officedocument.spreadsheetml.table+xml"/>
  <Override PartName="/xl/tables/table28.xml" ContentType="application/vnd.openxmlformats-officedocument.spreadsheetml.table+xml"/>
  <Override PartName="/xl/tables/table29.xml" ContentType="application/vnd.openxmlformats-officedocument.spreadsheetml.table+xml"/>
  <Override PartName="/xl/tables/table30.xml" ContentType="application/vnd.openxmlformats-officedocument.spreadsheetml.table+xml"/>
  <Override PartName="/xl/tables/table31.xml" ContentType="application/vnd.openxmlformats-officedocument.spreadsheetml.table+xml"/>
  <Override PartName="/xl/tables/table32.xml" ContentType="application/vnd.openxmlformats-officedocument.spreadsheetml.table+xml"/>
  <Override PartName="/xl/tables/table33.xml" ContentType="application/vnd.openxmlformats-officedocument.spreadsheetml.table+xml"/>
  <Override PartName="/xl/tables/table34.xml" ContentType="application/vnd.openxmlformats-officedocument.spreadsheetml.table+xml"/>
  <Override PartName="/xl/tables/table35.xml" ContentType="application/vnd.openxmlformats-officedocument.spreadsheetml.table+xml"/>
  <Override PartName="/xl/tables/table36.xml" ContentType="application/vnd.openxmlformats-officedocument.spreadsheetml.table+xml"/>
  <Override PartName="/xl/tables/table37.xml" ContentType="application/vnd.openxmlformats-officedocument.spreadsheetml.table+xml"/>
  <Override PartName="/xl/tables/table38.xml" ContentType="application/vnd.openxmlformats-officedocument.spreadsheetml.table+xml"/>
  <Override PartName="/xl/tables/table39.xml" ContentType="application/vnd.openxmlformats-officedocument.spreadsheetml.table+xml"/>
  <Override PartName="/xl/tables/table40.xml" ContentType="application/vnd.openxmlformats-officedocument.spreadsheetml.table+xml"/>
  <Override PartName="/xl/tables/table41.xml" ContentType="application/vnd.openxmlformats-officedocument.spreadsheetml.table+xml"/>
  <Override PartName="/xl/tables/table42.xml" ContentType="application/vnd.openxmlformats-officedocument.spreadsheetml.table+xml"/>
  <Override PartName="/xl/tables/table43.xml" ContentType="application/vnd.openxmlformats-officedocument.spreadsheetml.table+xml"/>
  <Override PartName="/xl/tables/table44.xml" ContentType="application/vnd.openxmlformats-officedocument.spreadsheetml.table+xml"/>
  <Override PartName="/xl/tables/table45.xml" ContentType="application/vnd.openxmlformats-officedocument.spreadsheetml.table+xml"/>
  <Override PartName="/xl/tables/table46.xml" ContentType="application/vnd.openxmlformats-officedocument.spreadsheetml.table+xml"/>
  <Override PartName="/xl/tables/table47.xml" ContentType="application/vnd.openxmlformats-officedocument.spreadsheetml.table+xml"/>
  <Override PartName="/xl/tables/table48.xml" ContentType="application/vnd.openxmlformats-officedocument.spreadsheetml.table+xml"/>
  <Override PartName="/xl/tables/table49.xml" ContentType="application/vnd.openxmlformats-officedocument.spreadsheetml.table+xml"/>
  <Override PartName="/xl/tables/table50.xml" ContentType="application/vnd.openxmlformats-officedocument.spreadsheetml.table+xml"/>
  <Override PartName="/xl/tables/table51.xml" ContentType="application/vnd.openxmlformats-officedocument.spreadsheetml.table+xml"/>
  <Override PartName="/xl/tables/table52.xml" ContentType="application/vnd.openxmlformats-officedocument.spreadsheetml.table+xml"/>
  <Override PartName="/xl/tables/table53.xml" ContentType="application/vnd.openxmlformats-officedocument.spreadsheetml.table+xml"/>
  <Override PartName="/xl/tables/table54.xml" ContentType="application/vnd.openxmlformats-officedocument.spreadsheetml.table+xml"/>
  <Override PartName="/xl/tables/table55.xml" ContentType="application/vnd.openxmlformats-officedocument.spreadsheetml.table+xml"/>
  <Override PartName="/xl/drawings/drawing4.xml" ContentType="application/vnd.openxmlformats-officedocument.drawing+xml"/>
  <Override PartName="/xl/tables/table56.xml" ContentType="application/vnd.openxmlformats-officedocument.spreadsheetml.table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tables/table57.xml" ContentType="application/vnd.openxmlformats-officedocument.spreadsheetml.table+xml"/>
  <Override PartName="/xl/tables/table58.xml" ContentType="application/vnd.openxmlformats-officedocument.spreadsheetml.table+xml"/>
  <Override PartName="/xl/tables/table59.xml" ContentType="application/vnd.openxmlformats-officedocument.spreadsheetml.table+xml"/>
  <Override PartName="/xl/tables/table60.xml" ContentType="application/vnd.openxmlformats-officedocument.spreadsheetml.table+xml"/>
  <Override PartName="/xl/tables/table61.xml" ContentType="application/vnd.openxmlformats-officedocument.spreadsheetml.table+xml"/>
  <Override PartName="/xl/tables/table62.xml" ContentType="application/vnd.openxmlformats-officedocument.spreadsheetml.table+xml"/>
  <Override PartName="/xl/tables/table63.xml" ContentType="application/vnd.openxmlformats-officedocument.spreadsheetml.table+xml"/>
  <Override PartName="/xl/tables/table64.xml" ContentType="application/vnd.openxmlformats-officedocument.spreadsheetml.table+xml"/>
  <Override PartName="/xl/tables/table65.xml" ContentType="application/vnd.openxmlformats-officedocument.spreadsheetml.table+xml"/>
  <Override PartName="/xl/tables/table66.xml" ContentType="application/vnd.openxmlformats-officedocument.spreadsheetml.table+xml"/>
  <Override PartName="/xl/tables/table67.xml" ContentType="application/vnd.openxmlformats-officedocument.spreadsheetml.table+xml"/>
  <Override PartName="/xl/tables/table68.xml" ContentType="application/vnd.openxmlformats-officedocument.spreadsheetml.table+xml"/>
  <Override PartName="/xl/tables/table69.xml" ContentType="application/vnd.openxmlformats-officedocument.spreadsheetml.table+xml"/>
  <Override PartName="/xl/tables/table70.xml" ContentType="application/vnd.openxmlformats-officedocument.spreadsheetml.table+xml"/>
  <Override PartName="/xl/tables/table71.xml" ContentType="application/vnd.openxmlformats-officedocument.spreadsheetml.table+xml"/>
  <Override PartName="/xl/tables/table72.xml" ContentType="application/vnd.openxmlformats-officedocument.spreadsheetml.table+xml"/>
  <Override PartName="/xl/tables/table73.xml" ContentType="application/vnd.openxmlformats-officedocument.spreadsheetml.table+xml"/>
  <Override PartName="/xl/tables/table74.xml" ContentType="application/vnd.openxmlformats-officedocument.spreadsheetml.table+xml"/>
  <Override PartName="/xl/tables/table75.xml" ContentType="application/vnd.openxmlformats-officedocument.spreadsheetml.table+xml"/>
  <Override PartName="/xl/tables/table76.xml" ContentType="application/vnd.openxmlformats-officedocument.spreadsheetml.table+xml"/>
  <Override PartName="/xl/tables/table77.xml" ContentType="application/vnd.openxmlformats-officedocument.spreadsheetml.table+xml"/>
  <Override PartName="/xl/tables/table78.xml" ContentType="application/vnd.openxmlformats-officedocument.spreadsheetml.table+xml"/>
  <Override PartName="/xl/tables/table79.xml" ContentType="application/vnd.openxmlformats-officedocument.spreadsheetml.table+xml"/>
  <Override PartName="/xl/tables/table80.xml" ContentType="application/vnd.openxmlformats-officedocument.spreadsheetml.table+xml"/>
  <Override PartName="/xl/tables/table81.xml" ContentType="application/vnd.openxmlformats-officedocument.spreadsheetml.table+xml"/>
  <Override PartName="/xl/tables/table82.xml" ContentType="application/vnd.openxmlformats-officedocument.spreadsheetml.table+xml"/>
  <Override PartName="/xl/tables/table83.xml" ContentType="application/vnd.openxmlformats-officedocument.spreadsheetml.table+xml"/>
  <Override PartName="/xl/tables/table84.xml" ContentType="application/vnd.openxmlformats-officedocument.spreadsheetml.table+xml"/>
  <Override PartName="/xl/tables/table85.xml" ContentType="application/vnd.openxmlformats-officedocument.spreadsheetml.table+xml"/>
  <Override PartName="/xl/tables/table86.xml" ContentType="application/vnd.openxmlformats-officedocument.spreadsheetml.table+xml"/>
  <Override PartName="/xl/tables/table87.xml" ContentType="application/vnd.openxmlformats-officedocument.spreadsheetml.table+xml"/>
  <Override PartName="/xl/tables/table88.xml" ContentType="application/vnd.openxmlformats-officedocument.spreadsheetml.table+xml"/>
  <Override PartName="/xl/tables/table89.xml" ContentType="application/vnd.openxmlformats-officedocument.spreadsheetml.table+xml"/>
  <Override PartName="/xl/tables/table90.xml" ContentType="application/vnd.openxmlformats-officedocument.spreadsheetml.table+xml"/>
  <Override PartName="/xl/tables/table91.xml" ContentType="application/vnd.openxmlformats-officedocument.spreadsheetml.table+xml"/>
  <Override PartName="/xl/tables/table92.xml" ContentType="application/vnd.openxmlformats-officedocument.spreadsheetml.table+xml"/>
  <Override PartName="/xl/tables/table93.xml" ContentType="application/vnd.openxmlformats-officedocument.spreadsheetml.table+xml"/>
  <Override PartName="/xl/tables/table94.xml" ContentType="application/vnd.openxmlformats-officedocument.spreadsheetml.table+xml"/>
  <Override PartName="/xl/drawings/drawing5.xml" ContentType="application/vnd.openxmlformats-officedocument.drawing+xml"/>
  <Override PartName="/xl/tables/table95.xml" ContentType="application/vnd.openxmlformats-officedocument.spreadsheetml.table+xml"/>
  <Override PartName="/xl/charts/chart9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10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tables/table96.xml" ContentType="application/vnd.openxmlformats-officedocument.spreadsheetml.table+xml"/>
  <Override PartName="/xl/tables/table97.xml" ContentType="application/vnd.openxmlformats-officedocument.spreadsheetml.table+xml"/>
  <Override PartName="/xl/tables/table98.xml" ContentType="application/vnd.openxmlformats-officedocument.spreadsheetml.table+xml"/>
  <Override PartName="/xl/tables/table99.xml" ContentType="application/vnd.openxmlformats-officedocument.spreadsheetml.table+xml"/>
  <Override PartName="/xl/tables/table100.xml" ContentType="application/vnd.openxmlformats-officedocument.spreadsheetml.table+xml"/>
  <Override PartName="/xl/tables/table101.xml" ContentType="application/vnd.openxmlformats-officedocument.spreadsheetml.table+xml"/>
  <Override PartName="/xl/tables/table102.xml" ContentType="application/vnd.openxmlformats-officedocument.spreadsheetml.table+xml"/>
  <Override PartName="/xl/tables/table103.xml" ContentType="application/vnd.openxmlformats-officedocument.spreadsheetml.table+xml"/>
  <Override PartName="/xl/tables/table104.xml" ContentType="application/vnd.openxmlformats-officedocument.spreadsheetml.table+xml"/>
  <Override PartName="/xl/tables/table105.xml" ContentType="application/vnd.openxmlformats-officedocument.spreadsheetml.table+xml"/>
  <Override PartName="/xl/tables/table106.xml" ContentType="application/vnd.openxmlformats-officedocument.spreadsheetml.table+xml"/>
  <Override PartName="/xl/tables/table107.xml" ContentType="application/vnd.openxmlformats-officedocument.spreadsheetml.table+xml"/>
  <Override PartName="/xl/tables/table108.xml" ContentType="application/vnd.openxmlformats-officedocument.spreadsheetml.table+xml"/>
  <Override PartName="/xl/tables/table109.xml" ContentType="application/vnd.openxmlformats-officedocument.spreadsheetml.table+xml"/>
  <Override PartName="/xl/tables/table110.xml" ContentType="application/vnd.openxmlformats-officedocument.spreadsheetml.table+xml"/>
  <Override PartName="/xl/tables/table111.xml" ContentType="application/vnd.openxmlformats-officedocument.spreadsheetml.table+xml"/>
  <Override PartName="/xl/tables/table112.xml" ContentType="application/vnd.openxmlformats-officedocument.spreadsheetml.table+xml"/>
  <Override PartName="/xl/tables/table113.xml" ContentType="application/vnd.openxmlformats-officedocument.spreadsheetml.table+xml"/>
  <Override PartName="/xl/tables/table114.xml" ContentType="application/vnd.openxmlformats-officedocument.spreadsheetml.table+xml"/>
  <Override PartName="/xl/tables/table115.xml" ContentType="application/vnd.openxmlformats-officedocument.spreadsheetml.table+xml"/>
  <Override PartName="/xl/tables/table116.xml" ContentType="application/vnd.openxmlformats-officedocument.spreadsheetml.table+xml"/>
  <Override PartName="/xl/tables/table117.xml" ContentType="application/vnd.openxmlformats-officedocument.spreadsheetml.table+xml"/>
  <Override PartName="/xl/tables/table118.xml" ContentType="application/vnd.openxmlformats-officedocument.spreadsheetml.table+xml"/>
  <Override PartName="/xl/tables/table119.xml" ContentType="application/vnd.openxmlformats-officedocument.spreadsheetml.table+xml"/>
  <Override PartName="/xl/tables/table120.xml" ContentType="application/vnd.openxmlformats-officedocument.spreadsheetml.table+xml"/>
  <Override PartName="/xl/tables/table121.xml" ContentType="application/vnd.openxmlformats-officedocument.spreadsheetml.table+xml"/>
  <Override PartName="/xl/tables/table122.xml" ContentType="application/vnd.openxmlformats-officedocument.spreadsheetml.table+xml"/>
  <Override PartName="/xl/tables/table123.xml" ContentType="application/vnd.openxmlformats-officedocument.spreadsheetml.table+xml"/>
  <Override PartName="/xl/tables/table124.xml" ContentType="application/vnd.openxmlformats-officedocument.spreadsheetml.table+xml"/>
  <Override PartName="/xl/tables/table125.xml" ContentType="application/vnd.openxmlformats-officedocument.spreadsheetml.table+xml"/>
  <Override PartName="/xl/tables/table126.xml" ContentType="application/vnd.openxmlformats-officedocument.spreadsheetml.table+xml"/>
  <Override PartName="/xl/tables/table127.xml" ContentType="application/vnd.openxmlformats-officedocument.spreadsheetml.table+xml"/>
  <Override PartName="/xl/tables/table128.xml" ContentType="application/vnd.openxmlformats-officedocument.spreadsheetml.table+xml"/>
  <Override PartName="/xl/tables/table129.xml" ContentType="application/vnd.openxmlformats-officedocument.spreadsheetml.table+xml"/>
  <Override PartName="/xl/tables/table130.xml" ContentType="application/vnd.openxmlformats-officedocument.spreadsheetml.table+xml"/>
  <Override PartName="/xl/tables/table131.xml" ContentType="application/vnd.openxmlformats-officedocument.spreadsheetml.table+xml"/>
  <Override PartName="/xl/tables/table132.xml" ContentType="application/vnd.openxmlformats-officedocument.spreadsheetml.table+xml"/>
  <Override PartName="/xl/tables/table133.xml" ContentType="application/vnd.openxmlformats-officedocument.spreadsheetml.table+xml"/>
  <Override PartName="/xl/tables/table134.xml" ContentType="application/vnd.openxmlformats-officedocument.spreadsheetml.table+xml"/>
  <Override PartName="/xl/tables/table135.xml" ContentType="application/vnd.openxmlformats-officedocument.spreadsheetml.table+xml"/>
  <Override PartName="/xl/tables/table136.xml" ContentType="application/vnd.openxmlformats-officedocument.spreadsheetml.table+xml"/>
  <Override PartName="/xl/tables/table137.xml" ContentType="application/vnd.openxmlformats-officedocument.spreadsheetml.table+xml"/>
  <Override PartName="/xl/tables/table138.xml" ContentType="application/vnd.openxmlformats-officedocument.spreadsheetml.table+xml"/>
  <Override PartName="/xl/tables/table139.xml" ContentType="application/vnd.openxmlformats-officedocument.spreadsheetml.table+xml"/>
  <Override PartName="/xl/tables/table140.xml" ContentType="application/vnd.openxmlformats-officedocument.spreadsheetml.table+xml"/>
  <Override PartName="/xl/tables/table141.xml" ContentType="application/vnd.openxmlformats-officedocument.spreadsheetml.table+xml"/>
  <Override PartName="/xl/tables/table142.xml" ContentType="application/vnd.openxmlformats-officedocument.spreadsheetml.table+xml"/>
  <Override PartName="/xl/tables/table143.xml" ContentType="application/vnd.openxmlformats-officedocument.spreadsheetml.table+xml"/>
  <Override PartName="/xl/tables/table144.xml" ContentType="application/vnd.openxmlformats-officedocument.spreadsheetml.table+xml"/>
  <Override PartName="/xl/tables/table145.xml" ContentType="application/vnd.openxmlformats-officedocument.spreadsheetml.table+xml"/>
  <Override PartName="/xl/tables/table146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C:\Users\nikol\AppData\Local\Packages\5319275A.WhatsAppDesktop_cv1g1gvanyjgm\LocalState\sessions\E76CCBEBBA29FC45FFD096E7289A736CADF024CF\transfers\2026-21\"/>
    </mc:Choice>
  </mc:AlternateContent>
  <xr:revisionPtr revIDLastSave="0" documentId="13_ncr:1_{E631254E-C041-4854-AB4E-B9E881F678A9}" xr6:coauthVersionLast="47" xr6:coauthVersionMax="47" xr10:uidLastSave="{00000000-0000-0000-0000-000000000000}"/>
  <bookViews>
    <workbookView xWindow="-120" yWindow="-120" windowWidth="20730" windowHeight="11040" firstSheet="10" activeTab="10" xr2:uid="{00000000-000D-0000-FFFF-FFFF00000000}"/>
  </bookViews>
  <sheets>
    <sheet name="RESUMEN AGOSTO" sheetId="1" state="hidden" r:id="rId1"/>
    <sheet name="DETALLE AGOSTO" sheetId="2" state="hidden" r:id="rId2"/>
    <sheet name="RESUMEN OCTUBRE ." sheetId="3" state="hidden" r:id="rId3"/>
    <sheet name="Detalle octubre" sheetId="4" state="hidden" r:id="rId4"/>
    <sheet name="Resumen noviembre" sheetId="5" state="hidden" r:id="rId5"/>
    <sheet name="Detalle noviembre" sheetId="6" state="hidden" r:id="rId6"/>
    <sheet name="Resumen Diciembre" sheetId="7" state="hidden" r:id="rId7"/>
    <sheet name="Detalle Diciembre" sheetId="8" state="hidden" r:id="rId8"/>
    <sheet name="Ferias Diciembre navideña" sheetId="11" state="hidden" r:id="rId9"/>
    <sheet name="ferias permanentes diciembre" sheetId="12" state="hidden" r:id="rId10"/>
    <sheet name="Resumen Enero" sheetId="9" r:id="rId11"/>
    <sheet name="Ejecución enero" sheetId="13" r:id="rId12"/>
    <sheet name="Detalle enero" sheetId="10" r:id="rId1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14" roundtripDataChecksum="FQX/448vOvhQwtr31+H9rk+FWFqHWZU11TUezfn42qs="/>
    </ext>
  </extLst>
</workbook>
</file>

<file path=xl/calcChain.xml><?xml version="1.0" encoding="utf-8"?>
<calcChain xmlns="http://schemas.openxmlformats.org/spreadsheetml/2006/main">
  <c r="L64" i="13" l="1"/>
  <c r="L62" i="13"/>
  <c r="K62" i="13"/>
  <c r="J62" i="13"/>
  <c r="I61" i="13"/>
  <c r="I60" i="13"/>
  <c r="I59" i="13"/>
  <c r="I58" i="13"/>
  <c r="I57" i="13"/>
  <c r="L55" i="13"/>
  <c r="K55" i="13"/>
  <c r="J55" i="13"/>
  <c r="I54" i="13"/>
  <c r="I53" i="13"/>
  <c r="I52" i="13"/>
  <c r="I51" i="13"/>
  <c r="I50" i="13"/>
  <c r="L47" i="13"/>
  <c r="K47" i="13"/>
  <c r="J47" i="13"/>
  <c r="I46" i="13"/>
  <c r="I45" i="13"/>
  <c r="I44" i="13"/>
  <c r="I43" i="13"/>
  <c r="I42" i="13"/>
  <c r="L40" i="13"/>
  <c r="K40" i="13"/>
  <c r="J40" i="13"/>
  <c r="I39" i="13"/>
  <c r="I38" i="13"/>
  <c r="I37" i="13"/>
  <c r="I36" i="13"/>
  <c r="I35" i="13"/>
  <c r="L32" i="13"/>
  <c r="K32" i="13"/>
  <c r="J32" i="13"/>
  <c r="I31" i="13"/>
  <c r="I30" i="13"/>
  <c r="I29" i="13"/>
  <c r="I28" i="13"/>
  <c r="I27" i="13"/>
  <c r="I26" i="13"/>
  <c r="L23" i="13"/>
  <c r="K23" i="13"/>
  <c r="J23" i="13"/>
  <c r="I22" i="13"/>
  <c r="I21" i="13"/>
  <c r="I20" i="13"/>
  <c r="I19" i="13"/>
  <c r="I18" i="13"/>
  <c r="I17" i="13"/>
  <c r="L15" i="13"/>
  <c r="K15" i="13"/>
  <c r="J15" i="13"/>
  <c r="I14" i="13"/>
  <c r="I13" i="13"/>
  <c r="I12" i="13"/>
  <c r="I11" i="13"/>
  <c r="I10" i="13"/>
  <c r="L8" i="13"/>
  <c r="K8" i="13"/>
  <c r="J8" i="13"/>
  <c r="I7" i="13"/>
  <c r="I6" i="13"/>
  <c r="I5" i="13"/>
  <c r="I4" i="13"/>
  <c r="I3" i="13"/>
  <c r="H12" i="9"/>
  <c r="H11" i="9"/>
  <c r="H9" i="9"/>
  <c r="L65" i="12"/>
  <c r="M65" i="12"/>
  <c r="K65" i="12"/>
  <c r="K63" i="12"/>
  <c r="M63" i="12"/>
  <c r="L63" i="12"/>
  <c r="K55" i="12"/>
  <c r="M55" i="12"/>
  <c r="L55" i="12"/>
  <c r="K48" i="12"/>
  <c r="M48" i="12"/>
  <c r="L48" i="12"/>
  <c r="K40" i="12"/>
  <c r="M40" i="12"/>
  <c r="L40" i="12"/>
  <c r="K33" i="12"/>
  <c r="M33" i="12"/>
  <c r="L33" i="12"/>
  <c r="L25" i="12"/>
  <c r="M25" i="12"/>
  <c r="K25" i="12"/>
  <c r="L17" i="12"/>
  <c r="M17" i="12"/>
  <c r="K17" i="12"/>
  <c r="L8" i="12"/>
  <c r="M8" i="12"/>
  <c r="K8" i="12"/>
  <c r="J11" i="12"/>
  <c r="J12" i="12"/>
  <c r="J13" i="12"/>
  <c r="J14" i="12"/>
  <c r="J15" i="12"/>
  <c r="J16" i="12"/>
  <c r="J20" i="12"/>
  <c r="J21" i="12"/>
  <c r="J22" i="12"/>
  <c r="J23" i="12"/>
  <c r="J24" i="12"/>
  <c r="J28" i="12"/>
  <c r="J29" i="12"/>
  <c r="J30" i="12"/>
  <c r="J31" i="12"/>
  <c r="J32" i="12"/>
  <c r="J35" i="12"/>
  <c r="J36" i="12"/>
  <c r="J37" i="12"/>
  <c r="J38" i="12"/>
  <c r="J39" i="12"/>
  <c r="J43" i="12"/>
  <c r="J44" i="12"/>
  <c r="J45" i="12"/>
  <c r="J46" i="12"/>
  <c r="J47" i="12"/>
  <c r="J50" i="12"/>
  <c r="J51" i="12"/>
  <c r="J52" i="12"/>
  <c r="J53" i="12"/>
  <c r="J54" i="12"/>
  <c r="J58" i="12"/>
  <c r="J59" i="12"/>
  <c r="J60" i="12"/>
  <c r="J61" i="12"/>
  <c r="J62" i="12"/>
  <c r="J3" i="12"/>
  <c r="J4" i="12"/>
  <c r="J5" i="12"/>
  <c r="J6" i="12"/>
  <c r="J7" i="12"/>
  <c r="J2" i="12"/>
  <c r="K67" i="11"/>
  <c r="L67" i="11"/>
  <c r="M67" i="11"/>
  <c r="L65" i="11"/>
  <c r="M65" i="11"/>
  <c r="K65" i="11"/>
  <c r="L57" i="11"/>
  <c r="K57" i="11"/>
  <c r="L50" i="11"/>
  <c r="K50" i="11"/>
  <c r="L37" i="11"/>
  <c r="K37" i="11"/>
  <c r="L30" i="11"/>
  <c r="K30" i="11"/>
  <c r="L17" i="11"/>
  <c r="K17" i="11"/>
  <c r="L11" i="11"/>
  <c r="K11" i="11"/>
  <c r="M20" i="11"/>
  <c r="M21" i="11"/>
  <c r="M22" i="11"/>
  <c r="M23" i="11"/>
  <c r="M24" i="11"/>
  <c r="M25" i="11"/>
  <c r="M26" i="11"/>
  <c r="M27" i="11"/>
  <c r="M28" i="11"/>
  <c r="M29" i="11"/>
  <c r="M33" i="11"/>
  <c r="M34" i="11"/>
  <c r="M35" i="11"/>
  <c r="M36" i="11"/>
  <c r="M40" i="11"/>
  <c r="M41" i="11"/>
  <c r="M42" i="11"/>
  <c r="M43" i="11"/>
  <c r="M44" i="11"/>
  <c r="M45" i="11"/>
  <c r="M46" i="11"/>
  <c r="M47" i="11"/>
  <c r="M48" i="11"/>
  <c r="M49" i="11"/>
  <c r="M53" i="11"/>
  <c r="M57" i="11" s="1"/>
  <c r="M54" i="11"/>
  <c r="M55" i="11"/>
  <c r="M56" i="11"/>
  <c r="M60" i="11"/>
  <c r="M61" i="11"/>
  <c r="M62" i="11"/>
  <c r="M63" i="11"/>
  <c r="M64" i="11"/>
  <c r="M14" i="11"/>
  <c r="M15" i="11"/>
  <c r="M16" i="11"/>
  <c r="M3" i="11"/>
  <c r="M4" i="11"/>
  <c r="M5" i="11"/>
  <c r="M6" i="11"/>
  <c r="M7" i="11"/>
  <c r="M8" i="11"/>
  <c r="M9" i="11"/>
  <c r="M10" i="11"/>
  <c r="M2" i="11"/>
  <c r="J3" i="11"/>
  <c r="J4" i="11"/>
  <c r="J5" i="11"/>
  <c r="J6" i="11"/>
  <c r="J7" i="11"/>
  <c r="J8" i="11"/>
  <c r="J9" i="11"/>
  <c r="J10" i="11"/>
  <c r="J14" i="11"/>
  <c r="J15" i="11"/>
  <c r="J16" i="11"/>
  <c r="J20" i="11"/>
  <c r="J21" i="11"/>
  <c r="J22" i="11"/>
  <c r="J23" i="11"/>
  <c r="J24" i="11"/>
  <c r="J25" i="11"/>
  <c r="J26" i="11"/>
  <c r="J27" i="11"/>
  <c r="J28" i="11"/>
  <c r="J29" i="11"/>
  <c r="J33" i="11"/>
  <c r="J34" i="11"/>
  <c r="J35" i="11"/>
  <c r="J36" i="11"/>
  <c r="J40" i="11"/>
  <c r="J41" i="11"/>
  <c r="J42" i="11"/>
  <c r="J43" i="11"/>
  <c r="J44" i="11"/>
  <c r="J45" i="11"/>
  <c r="J46" i="11"/>
  <c r="J47" i="11"/>
  <c r="J48" i="11"/>
  <c r="J49" i="11"/>
  <c r="J53" i="11"/>
  <c r="J54" i="11"/>
  <c r="J55" i="11"/>
  <c r="J56" i="11"/>
  <c r="J60" i="11"/>
  <c r="J61" i="11"/>
  <c r="J62" i="11"/>
  <c r="J63" i="11"/>
  <c r="J64" i="11"/>
  <c r="J2" i="11"/>
  <c r="H16" i="7"/>
  <c r="H15" i="9"/>
  <c r="J493" i="10"/>
  <c r="K493" i="10" s="1"/>
  <c r="K404" i="10"/>
  <c r="L404" i="10" s="1"/>
  <c r="K403" i="10"/>
  <c r="L403" i="10" s="1"/>
  <c r="K402" i="10"/>
  <c r="L402" i="10" s="1"/>
  <c r="K401" i="10"/>
  <c r="L401" i="10" s="1"/>
  <c r="K400" i="10"/>
  <c r="L400" i="10" s="1"/>
  <c r="K399" i="10"/>
  <c r="L399" i="10" s="1"/>
  <c r="K398" i="10"/>
  <c r="L398" i="10" s="1"/>
  <c r="K397" i="10"/>
  <c r="L397" i="10" s="1"/>
  <c r="K396" i="10"/>
  <c r="L396" i="10" s="1"/>
  <c r="K395" i="10"/>
  <c r="L395" i="10" s="1"/>
  <c r="K394" i="10"/>
  <c r="L394" i="10" s="1"/>
  <c r="K393" i="10"/>
  <c r="L393" i="10" s="1"/>
  <c r="K392" i="10"/>
  <c r="L392" i="10" s="1"/>
  <c r="K391" i="10"/>
  <c r="L391" i="10" s="1"/>
  <c r="K390" i="10"/>
  <c r="L390" i="10" s="1"/>
  <c r="K389" i="10"/>
  <c r="L389" i="10" s="1"/>
  <c r="K388" i="10"/>
  <c r="L388" i="10" s="1"/>
  <c r="K387" i="10"/>
  <c r="L387" i="10" s="1"/>
  <c r="K386" i="10"/>
  <c r="L386" i="10" s="1"/>
  <c r="K385" i="10"/>
  <c r="L385" i="10" s="1"/>
  <c r="K384" i="10"/>
  <c r="L384" i="10" s="1"/>
  <c r="K383" i="10"/>
  <c r="L383" i="10" s="1"/>
  <c r="K382" i="10"/>
  <c r="L382" i="10" s="1"/>
  <c r="K381" i="10"/>
  <c r="L381" i="10" s="1"/>
  <c r="K380" i="10"/>
  <c r="L380" i="10" s="1"/>
  <c r="K379" i="10"/>
  <c r="L379" i="10" s="1"/>
  <c r="K378" i="10"/>
  <c r="L378" i="10" s="1"/>
  <c r="K377" i="10"/>
  <c r="L377" i="10" s="1"/>
  <c r="K376" i="10"/>
  <c r="L376" i="10" s="1"/>
  <c r="K375" i="10"/>
  <c r="L375" i="10" s="1"/>
  <c r="K374" i="10"/>
  <c r="L374" i="10" s="1"/>
  <c r="K373" i="10"/>
  <c r="L373" i="10" s="1"/>
  <c r="K372" i="10"/>
  <c r="L372" i="10" s="1"/>
  <c r="K371" i="10"/>
  <c r="L371" i="10" s="1"/>
  <c r="K370" i="10"/>
  <c r="L370" i="10" s="1"/>
  <c r="K369" i="10"/>
  <c r="L369" i="10" s="1"/>
  <c r="K368" i="10"/>
  <c r="L368" i="10" s="1"/>
  <c r="K367" i="10"/>
  <c r="L367" i="10" s="1"/>
  <c r="K366" i="10"/>
  <c r="L366" i="10" s="1"/>
  <c r="K365" i="10"/>
  <c r="L365" i="10" s="1"/>
  <c r="K364" i="10"/>
  <c r="L364" i="10" s="1"/>
  <c r="K363" i="10"/>
  <c r="L363" i="10" s="1"/>
  <c r="K362" i="10"/>
  <c r="L362" i="10" s="1"/>
  <c r="K361" i="10"/>
  <c r="L361" i="10" s="1"/>
  <c r="K360" i="10"/>
  <c r="L360" i="10" s="1"/>
  <c r="K359" i="10"/>
  <c r="L359" i="10" s="1"/>
  <c r="K358" i="10"/>
  <c r="L358" i="10" s="1"/>
  <c r="K357" i="10"/>
  <c r="L357" i="10" s="1"/>
  <c r="K356" i="10"/>
  <c r="L356" i="10" s="1"/>
  <c r="K355" i="10"/>
  <c r="L355" i="10" s="1"/>
  <c r="K354" i="10"/>
  <c r="L354" i="10" s="1"/>
  <c r="K353" i="10"/>
  <c r="L353" i="10" s="1"/>
  <c r="K352" i="10"/>
  <c r="L352" i="10" s="1"/>
  <c r="K351" i="10"/>
  <c r="L351" i="10" s="1"/>
  <c r="K350" i="10"/>
  <c r="L350" i="10" s="1"/>
  <c r="K349" i="10"/>
  <c r="L349" i="10" s="1"/>
  <c r="K348" i="10"/>
  <c r="L348" i="10" s="1"/>
  <c r="K347" i="10"/>
  <c r="L347" i="10" s="1"/>
  <c r="K346" i="10"/>
  <c r="L346" i="10" s="1"/>
  <c r="K345" i="10"/>
  <c r="L345" i="10" s="1"/>
  <c r="K344" i="10"/>
  <c r="L344" i="10" s="1"/>
  <c r="K343" i="10"/>
  <c r="L343" i="10" s="1"/>
  <c r="K342" i="10"/>
  <c r="L342" i="10" s="1"/>
  <c r="K341" i="10"/>
  <c r="L341" i="10" s="1"/>
  <c r="K340" i="10"/>
  <c r="L340" i="10" s="1"/>
  <c r="K339" i="10"/>
  <c r="L339" i="10" s="1"/>
  <c r="K338" i="10"/>
  <c r="L338" i="10" s="1"/>
  <c r="K337" i="10"/>
  <c r="L337" i="10" s="1"/>
  <c r="K336" i="10"/>
  <c r="L336" i="10" s="1"/>
  <c r="K335" i="10"/>
  <c r="L335" i="10" s="1"/>
  <c r="K334" i="10"/>
  <c r="L334" i="10" s="1"/>
  <c r="K333" i="10"/>
  <c r="L333" i="10" s="1"/>
  <c r="K332" i="10"/>
  <c r="L332" i="10" s="1"/>
  <c r="K331" i="10"/>
  <c r="L331" i="10" s="1"/>
  <c r="K330" i="10"/>
  <c r="L330" i="10" s="1"/>
  <c r="K329" i="10"/>
  <c r="L329" i="10" s="1"/>
  <c r="K328" i="10"/>
  <c r="L328" i="10" s="1"/>
  <c r="K327" i="10"/>
  <c r="L327" i="10" s="1"/>
  <c r="K326" i="10"/>
  <c r="L326" i="10" s="1"/>
  <c r="K325" i="10"/>
  <c r="L325" i="10" s="1"/>
  <c r="K324" i="10"/>
  <c r="L324" i="10" s="1"/>
  <c r="K323" i="10"/>
  <c r="L323" i="10" s="1"/>
  <c r="K322" i="10"/>
  <c r="L322" i="10" s="1"/>
  <c r="K321" i="10"/>
  <c r="L321" i="10" s="1"/>
  <c r="K320" i="10"/>
  <c r="L320" i="10" s="1"/>
  <c r="K319" i="10"/>
  <c r="L319" i="10" s="1"/>
  <c r="K318" i="10"/>
  <c r="L318" i="10" s="1"/>
  <c r="K317" i="10"/>
  <c r="L317" i="10" s="1"/>
  <c r="K316" i="10"/>
  <c r="L316" i="10" s="1"/>
  <c r="K315" i="10"/>
  <c r="L315" i="10" s="1"/>
  <c r="K314" i="10"/>
  <c r="L314" i="10" s="1"/>
  <c r="K313" i="10"/>
  <c r="L313" i="10" s="1"/>
  <c r="K312" i="10"/>
  <c r="L312" i="10" s="1"/>
  <c r="K311" i="10"/>
  <c r="L311" i="10" s="1"/>
  <c r="K310" i="10"/>
  <c r="L310" i="10" s="1"/>
  <c r="K309" i="10"/>
  <c r="L309" i="10" s="1"/>
  <c r="K308" i="10"/>
  <c r="L308" i="10" s="1"/>
  <c r="K307" i="10"/>
  <c r="L307" i="10" s="1"/>
  <c r="K306" i="10"/>
  <c r="L306" i="10" s="1"/>
  <c r="K305" i="10"/>
  <c r="L305" i="10" s="1"/>
  <c r="K304" i="10"/>
  <c r="L304" i="10" s="1"/>
  <c r="K303" i="10"/>
  <c r="L303" i="10" s="1"/>
  <c r="K302" i="10"/>
  <c r="L302" i="10" s="1"/>
  <c r="K301" i="10"/>
  <c r="L301" i="10" s="1"/>
  <c r="K300" i="10"/>
  <c r="L300" i="10" s="1"/>
  <c r="K299" i="10"/>
  <c r="L299" i="10" s="1"/>
  <c r="K298" i="10"/>
  <c r="L298" i="10" s="1"/>
  <c r="K297" i="10"/>
  <c r="L297" i="10" s="1"/>
  <c r="K296" i="10"/>
  <c r="L296" i="10" s="1"/>
  <c r="K295" i="10"/>
  <c r="L295" i="10" s="1"/>
  <c r="K294" i="10"/>
  <c r="L294" i="10" s="1"/>
  <c r="K293" i="10"/>
  <c r="L293" i="10" s="1"/>
  <c r="K292" i="10"/>
  <c r="L292" i="10" s="1"/>
  <c r="K291" i="10"/>
  <c r="L291" i="10" s="1"/>
  <c r="K290" i="10"/>
  <c r="L290" i="10" s="1"/>
  <c r="K289" i="10"/>
  <c r="L289" i="10" s="1"/>
  <c r="K288" i="10"/>
  <c r="L288" i="10" s="1"/>
  <c r="K287" i="10"/>
  <c r="L287" i="10" s="1"/>
  <c r="K286" i="10"/>
  <c r="L286" i="10" s="1"/>
  <c r="K285" i="10"/>
  <c r="L285" i="10" s="1"/>
  <c r="K284" i="10"/>
  <c r="L284" i="10" s="1"/>
  <c r="K283" i="10"/>
  <c r="L283" i="10" s="1"/>
  <c r="K282" i="10"/>
  <c r="L282" i="10" s="1"/>
  <c r="K281" i="10"/>
  <c r="L281" i="10" s="1"/>
  <c r="K280" i="10"/>
  <c r="L280" i="10" s="1"/>
  <c r="K279" i="10"/>
  <c r="L279" i="10" s="1"/>
  <c r="K278" i="10"/>
  <c r="L278" i="10" s="1"/>
  <c r="K277" i="10"/>
  <c r="L277" i="10" s="1"/>
  <c r="K276" i="10"/>
  <c r="L276" i="10" s="1"/>
  <c r="K275" i="10"/>
  <c r="L275" i="10" s="1"/>
  <c r="K274" i="10"/>
  <c r="L274" i="10" s="1"/>
  <c r="K273" i="10"/>
  <c r="L273" i="10" s="1"/>
  <c r="K272" i="10"/>
  <c r="L272" i="10" s="1"/>
  <c r="K271" i="10"/>
  <c r="L271" i="10" s="1"/>
  <c r="K270" i="10"/>
  <c r="L270" i="10" s="1"/>
  <c r="K269" i="10"/>
  <c r="L269" i="10" s="1"/>
  <c r="K268" i="10"/>
  <c r="L268" i="10" s="1"/>
  <c r="K267" i="10"/>
  <c r="L267" i="10" s="1"/>
  <c r="K266" i="10"/>
  <c r="L266" i="10" s="1"/>
  <c r="K265" i="10"/>
  <c r="L265" i="10" s="1"/>
  <c r="K264" i="10"/>
  <c r="L264" i="10" s="1"/>
  <c r="K263" i="10"/>
  <c r="L263" i="10" s="1"/>
  <c r="K262" i="10"/>
  <c r="L262" i="10" s="1"/>
  <c r="K261" i="10"/>
  <c r="L261" i="10" s="1"/>
  <c r="K260" i="10"/>
  <c r="L260" i="10" s="1"/>
  <c r="K259" i="10"/>
  <c r="L259" i="10" s="1"/>
  <c r="K258" i="10"/>
  <c r="L258" i="10" s="1"/>
  <c r="K257" i="10"/>
  <c r="L257" i="10" s="1"/>
  <c r="K256" i="10"/>
  <c r="L256" i="10" s="1"/>
  <c r="K255" i="10"/>
  <c r="L255" i="10" s="1"/>
  <c r="K254" i="10"/>
  <c r="L254" i="10" s="1"/>
  <c r="K253" i="10"/>
  <c r="L253" i="10" s="1"/>
  <c r="K252" i="10"/>
  <c r="L252" i="10" s="1"/>
  <c r="K251" i="10"/>
  <c r="L251" i="10" s="1"/>
  <c r="K250" i="10"/>
  <c r="L250" i="10" s="1"/>
  <c r="K249" i="10"/>
  <c r="L249" i="10" s="1"/>
  <c r="K248" i="10"/>
  <c r="L248" i="10" s="1"/>
  <c r="K247" i="10"/>
  <c r="L247" i="10" s="1"/>
  <c r="K246" i="10"/>
  <c r="L246" i="10" s="1"/>
  <c r="J245" i="10"/>
  <c r="K244" i="10"/>
  <c r="L244" i="10" s="1"/>
  <c r="K243" i="10"/>
  <c r="L243" i="10" s="1"/>
  <c r="K242" i="10"/>
  <c r="L242" i="10" s="1"/>
  <c r="K241" i="10"/>
  <c r="L241" i="10" s="1"/>
  <c r="K240" i="10"/>
  <c r="L240" i="10" s="1"/>
  <c r="K239" i="10"/>
  <c r="L239" i="10" s="1"/>
  <c r="K238" i="10"/>
  <c r="L238" i="10" s="1"/>
  <c r="K237" i="10"/>
  <c r="L237" i="10" s="1"/>
  <c r="K236" i="10"/>
  <c r="L236" i="10" s="1"/>
  <c r="K235" i="10"/>
  <c r="L235" i="10" s="1"/>
  <c r="K234" i="10"/>
  <c r="L234" i="10" s="1"/>
  <c r="K233" i="10"/>
  <c r="L233" i="10" s="1"/>
  <c r="J232" i="10"/>
  <c r="K232" i="10" s="1"/>
  <c r="K231" i="10"/>
  <c r="L231" i="10" s="1"/>
  <c r="K230" i="10"/>
  <c r="L230" i="10" s="1"/>
  <c r="K229" i="10"/>
  <c r="L229" i="10" s="1"/>
  <c r="K228" i="10"/>
  <c r="L228" i="10" s="1"/>
  <c r="K227" i="10"/>
  <c r="L227" i="10" s="1"/>
  <c r="K226" i="10"/>
  <c r="L226" i="10" s="1"/>
  <c r="K225" i="10"/>
  <c r="L225" i="10" s="1"/>
  <c r="K224" i="10"/>
  <c r="L224" i="10" s="1"/>
  <c r="K223" i="10"/>
  <c r="L223" i="10" s="1"/>
  <c r="K222" i="10"/>
  <c r="L222" i="10" s="1"/>
  <c r="J221" i="10"/>
  <c r="K220" i="10"/>
  <c r="L220" i="10" s="1"/>
  <c r="K219" i="10"/>
  <c r="L219" i="10" s="1"/>
  <c r="K218" i="10"/>
  <c r="L218" i="10" s="1"/>
  <c r="J217" i="10"/>
  <c r="J216" i="10"/>
  <c r="J215" i="10"/>
  <c r="J214" i="10"/>
  <c r="K214" i="10" s="1"/>
  <c r="L214" i="10" s="1"/>
  <c r="K213" i="10"/>
  <c r="L213" i="10" s="1"/>
  <c r="K212" i="10"/>
  <c r="L212" i="10" s="1"/>
  <c r="K211" i="10"/>
  <c r="L211" i="10" s="1"/>
  <c r="K210" i="10"/>
  <c r="L210" i="10" s="1"/>
  <c r="K209" i="10"/>
  <c r="L209" i="10" s="1"/>
  <c r="K208" i="10"/>
  <c r="L208" i="10" s="1"/>
  <c r="J207" i="10"/>
  <c r="K207" i="10" s="1"/>
  <c r="J206" i="10"/>
  <c r="K205" i="10"/>
  <c r="L205" i="10" s="1"/>
  <c r="K204" i="10"/>
  <c r="L204" i="10" s="1"/>
  <c r="K203" i="10"/>
  <c r="L203" i="10" s="1"/>
  <c r="K202" i="10"/>
  <c r="L202" i="10" s="1"/>
  <c r="K201" i="10"/>
  <c r="L201" i="10" s="1"/>
  <c r="K200" i="10"/>
  <c r="L200" i="10" s="1"/>
  <c r="K199" i="10"/>
  <c r="L199" i="10" s="1"/>
  <c r="K198" i="10"/>
  <c r="L198" i="10" s="1"/>
  <c r="K197" i="10"/>
  <c r="L197" i="10" s="1"/>
  <c r="K196" i="10"/>
  <c r="L196" i="10" s="1"/>
  <c r="K195" i="10"/>
  <c r="L195" i="10" s="1"/>
  <c r="K194" i="10"/>
  <c r="L194" i="10" s="1"/>
  <c r="K193" i="10"/>
  <c r="L193" i="10" s="1"/>
  <c r="K192" i="10"/>
  <c r="L192" i="10" s="1"/>
  <c r="K191" i="10"/>
  <c r="L191" i="10" s="1"/>
  <c r="K190" i="10"/>
  <c r="L190" i="10" s="1"/>
  <c r="K189" i="10"/>
  <c r="L189" i="10" s="1"/>
  <c r="K188" i="10"/>
  <c r="L188" i="10" s="1"/>
  <c r="K187" i="10"/>
  <c r="L187" i="10" s="1"/>
  <c r="K186" i="10"/>
  <c r="L186" i="10" s="1"/>
  <c r="K185" i="10"/>
  <c r="L185" i="10" s="1"/>
  <c r="K184" i="10"/>
  <c r="L184" i="10" s="1"/>
  <c r="K183" i="10"/>
  <c r="L183" i="10" s="1"/>
  <c r="K182" i="10"/>
  <c r="L182" i="10" s="1"/>
  <c r="K181" i="10"/>
  <c r="L181" i="10" s="1"/>
  <c r="K180" i="10"/>
  <c r="L180" i="10" s="1"/>
  <c r="K179" i="10"/>
  <c r="L179" i="10" s="1"/>
  <c r="K178" i="10"/>
  <c r="L178" i="10" s="1"/>
  <c r="K177" i="10"/>
  <c r="L177" i="10" s="1"/>
  <c r="K176" i="10"/>
  <c r="L176" i="10" s="1"/>
  <c r="K175" i="10"/>
  <c r="L175" i="10" s="1"/>
  <c r="K174" i="10"/>
  <c r="L174" i="10" s="1"/>
  <c r="K173" i="10"/>
  <c r="L173" i="10" s="1"/>
  <c r="K172" i="10"/>
  <c r="L172" i="10" s="1"/>
  <c r="K171" i="10"/>
  <c r="L171" i="10" s="1"/>
  <c r="K170" i="10"/>
  <c r="L170" i="10" s="1"/>
  <c r="K169" i="10"/>
  <c r="L169" i="10" s="1"/>
  <c r="K168" i="10"/>
  <c r="L168" i="10" s="1"/>
  <c r="K167" i="10"/>
  <c r="L167" i="10" s="1"/>
  <c r="K166" i="10"/>
  <c r="L166" i="10" s="1"/>
  <c r="K165" i="10"/>
  <c r="L165" i="10" s="1"/>
  <c r="K164" i="10"/>
  <c r="L164" i="10" s="1"/>
  <c r="K163" i="10"/>
  <c r="L163" i="10" s="1"/>
  <c r="K162" i="10"/>
  <c r="L162" i="10" s="1"/>
  <c r="K161" i="10"/>
  <c r="L161" i="10" s="1"/>
  <c r="K160" i="10"/>
  <c r="L160" i="10" s="1"/>
  <c r="K159" i="10"/>
  <c r="L159" i="10" s="1"/>
  <c r="K158" i="10"/>
  <c r="L158" i="10" s="1"/>
  <c r="K157" i="10"/>
  <c r="L157" i="10" s="1"/>
  <c r="K156" i="10"/>
  <c r="L156" i="10" s="1"/>
  <c r="K155" i="10"/>
  <c r="L155" i="10" s="1"/>
  <c r="K154" i="10"/>
  <c r="L154" i="10" s="1"/>
  <c r="K153" i="10"/>
  <c r="L153" i="10" s="1"/>
  <c r="K152" i="10"/>
  <c r="L152" i="10" s="1"/>
  <c r="K151" i="10"/>
  <c r="L151" i="10" s="1"/>
  <c r="K150" i="10"/>
  <c r="L150" i="10" s="1"/>
  <c r="K149" i="10"/>
  <c r="L149" i="10" s="1"/>
  <c r="K148" i="10"/>
  <c r="L148" i="10" s="1"/>
  <c r="K147" i="10"/>
  <c r="L147" i="10" s="1"/>
  <c r="K146" i="10"/>
  <c r="L146" i="10" s="1"/>
  <c r="K145" i="10"/>
  <c r="L145" i="10" s="1"/>
  <c r="K144" i="10"/>
  <c r="L144" i="10" s="1"/>
  <c r="K143" i="10"/>
  <c r="L143" i="10" s="1"/>
  <c r="K142" i="10"/>
  <c r="L142" i="10" s="1"/>
  <c r="K141" i="10"/>
  <c r="L141" i="10" s="1"/>
  <c r="K140" i="10"/>
  <c r="L140" i="10" s="1"/>
  <c r="K139" i="10"/>
  <c r="L139" i="10" s="1"/>
  <c r="K138" i="10"/>
  <c r="L138" i="10" s="1"/>
  <c r="K137" i="10"/>
  <c r="L137" i="10" s="1"/>
  <c r="K136" i="10"/>
  <c r="L136" i="10" s="1"/>
  <c r="K135" i="10"/>
  <c r="L135" i="10" s="1"/>
  <c r="K134" i="10"/>
  <c r="L134" i="10" s="1"/>
  <c r="K133" i="10"/>
  <c r="L133" i="10" s="1"/>
  <c r="K132" i="10"/>
  <c r="L132" i="10" s="1"/>
  <c r="K131" i="10"/>
  <c r="L131" i="10" s="1"/>
  <c r="K130" i="10"/>
  <c r="L130" i="10" s="1"/>
  <c r="K129" i="10"/>
  <c r="L129" i="10" s="1"/>
  <c r="K128" i="10"/>
  <c r="L128" i="10" s="1"/>
  <c r="K127" i="10"/>
  <c r="L127" i="10" s="1"/>
  <c r="K126" i="10"/>
  <c r="L126" i="10" s="1"/>
  <c r="K125" i="10"/>
  <c r="L125" i="10" s="1"/>
  <c r="K124" i="10"/>
  <c r="L124" i="10" s="1"/>
  <c r="K123" i="10"/>
  <c r="L123" i="10" s="1"/>
  <c r="K122" i="10"/>
  <c r="L122" i="10" s="1"/>
  <c r="K121" i="10"/>
  <c r="L121" i="10" s="1"/>
  <c r="K120" i="10"/>
  <c r="L120" i="10" s="1"/>
  <c r="K119" i="10"/>
  <c r="L119" i="10" s="1"/>
  <c r="K118" i="10"/>
  <c r="L118" i="10" s="1"/>
  <c r="K117" i="10"/>
  <c r="L117" i="10" s="1"/>
  <c r="K116" i="10"/>
  <c r="L116" i="10" s="1"/>
  <c r="K115" i="10"/>
  <c r="L115" i="10" s="1"/>
  <c r="K114" i="10"/>
  <c r="L114" i="10" s="1"/>
  <c r="K113" i="10"/>
  <c r="L113" i="10" s="1"/>
  <c r="K112" i="10"/>
  <c r="L112" i="10" s="1"/>
  <c r="K111" i="10"/>
  <c r="L111" i="10" s="1"/>
  <c r="K110" i="10"/>
  <c r="L110" i="10" s="1"/>
  <c r="K109" i="10"/>
  <c r="L109" i="10" s="1"/>
  <c r="K108" i="10"/>
  <c r="L108" i="10" s="1"/>
  <c r="K107" i="10"/>
  <c r="L107" i="10" s="1"/>
  <c r="K106" i="10"/>
  <c r="L106" i="10" s="1"/>
  <c r="K105" i="10"/>
  <c r="L105" i="10" s="1"/>
  <c r="K104" i="10"/>
  <c r="L104" i="10" s="1"/>
  <c r="K103" i="10"/>
  <c r="L103" i="10" s="1"/>
  <c r="K102" i="10"/>
  <c r="L102" i="10" s="1"/>
  <c r="K101" i="10"/>
  <c r="L101" i="10" s="1"/>
  <c r="K100" i="10"/>
  <c r="L100" i="10" s="1"/>
  <c r="K99" i="10"/>
  <c r="L99" i="10" s="1"/>
  <c r="K98" i="10"/>
  <c r="L98" i="10" s="1"/>
  <c r="K97" i="10"/>
  <c r="L97" i="10" s="1"/>
  <c r="K96" i="10"/>
  <c r="L96" i="10" s="1"/>
  <c r="K95" i="10"/>
  <c r="L95" i="10" s="1"/>
  <c r="K94" i="10"/>
  <c r="L94" i="10" s="1"/>
  <c r="K93" i="10"/>
  <c r="L93" i="10" s="1"/>
  <c r="K92" i="10"/>
  <c r="L92" i="10" s="1"/>
  <c r="K91" i="10"/>
  <c r="L91" i="10" s="1"/>
  <c r="K90" i="10"/>
  <c r="L90" i="10" s="1"/>
  <c r="K89" i="10"/>
  <c r="L89" i="10" s="1"/>
  <c r="K88" i="10"/>
  <c r="L88" i="10" s="1"/>
  <c r="K87" i="10"/>
  <c r="L87" i="10" s="1"/>
  <c r="K86" i="10"/>
  <c r="L86" i="10" s="1"/>
  <c r="K85" i="10"/>
  <c r="L85" i="10" s="1"/>
  <c r="K84" i="10"/>
  <c r="L84" i="10" s="1"/>
  <c r="K83" i="10"/>
  <c r="L83" i="10" s="1"/>
  <c r="K82" i="10"/>
  <c r="L82" i="10" s="1"/>
  <c r="K81" i="10"/>
  <c r="L81" i="10" s="1"/>
  <c r="K80" i="10"/>
  <c r="L80" i="10" s="1"/>
  <c r="K79" i="10"/>
  <c r="L79" i="10" s="1"/>
  <c r="K78" i="10"/>
  <c r="L78" i="10" s="1"/>
  <c r="K77" i="10"/>
  <c r="L77" i="10" s="1"/>
  <c r="K76" i="10"/>
  <c r="L76" i="10" s="1"/>
  <c r="K75" i="10"/>
  <c r="L75" i="10" s="1"/>
  <c r="K74" i="10"/>
  <c r="L74" i="10" s="1"/>
  <c r="K73" i="10"/>
  <c r="L73" i="10" s="1"/>
  <c r="K72" i="10"/>
  <c r="L72" i="10" s="1"/>
  <c r="K71" i="10"/>
  <c r="L71" i="10" s="1"/>
  <c r="K70" i="10"/>
  <c r="L70" i="10" s="1"/>
  <c r="K69" i="10"/>
  <c r="L69" i="10" s="1"/>
  <c r="K68" i="10"/>
  <c r="L68" i="10" s="1"/>
  <c r="K67" i="10"/>
  <c r="L67" i="10" s="1"/>
  <c r="K66" i="10"/>
  <c r="L66" i="10" s="1"/>
  <c r="K65" i="10"/>
  <c r="L65" i="10" s="1"/>
  <c r="K64" i="10"/>
  <c r="L64" i="10" s="1"/>
  <c r="K63" i="10"/>
  <c r="L63" i="10" s="1"/>
  <c r="K62" i="10"/>
  <c r="L62" i="10" s="1"/>
  <c r="K61" i="10"/>
  <c r="L61" i="10" s="1"/>
  <c r="K60" i="10"/>
  <c r="L60" i="10" s="1"/>
  <c r="K59" i="10"/>
  <c r="L59" i="10" s="1"/>
  <c r="K58" i="10"/>
  <c r="L58" i="10" s="1"/>
  <c r="K57" i="10"/>
  <c r="L57" i="10" s="1"/>
  <c r="K56" i="10"/>
  <c r="L56" i="10" s="1"/>
  <c r="K55" i="10"/>
  <c r="L55" i="10" s="1"/>
  <c r="K54" i="10"/>
  <c r="L54" i="10" s="1"/>
  <c r="K53" i="10"/>
  <c r="L53" i="10" s="1"/>
  <c r="K52" i="10"/>
  <c r="L52" i="10" s="1"/>
  <c r="K51" i="10"/>
  <c r="L51" i="10" s="1"/>
  <c r="K50" i="10"/>
  <c r="L50" i="10" s="1"/>
  <c r="K49" i="10"/>
  <c r="L49" i="10" s="1"/>
  <c r="K48" i="10"/>
  <c r="L48" i="10" s="1"/>
  <c r="K47" i="10"/>
  <c r="L47" i="10" s="1"/>
  <c r="K46" i="10"/>
  <c r="L46" i="10" s="1"/>
  <c r="K45" i="10"/>
  <c r="L45" i="10" s="1"/>
  <c r="K44" i="10"/>
  <c r="L44" i="10" s="1"/>
  <c r="K43" i="10"/>
  <c r="L43" i="10" s="1"/>
  <c r="K42" i="10"/>
  <c r="L42" i="10" s="1"/>
  <c r="K41" i="10"/>
  <c r="L41" i="10" s="1"/>
  <c r="K40" i="10"/>
  <c r="L40" i="10" s="1"/>
  <c r="K39" i="10"/>
  <c r="L39" i="10" s="1"/>
  <c r="K38" i="10"/>
  <c r="L38" i="10" s="1"/>
  <c r="K37" i="10"/>
  <c r="L37" i="10" s="1"/>
  <c r="K36" i="10"/>
  <c r="L36" i="10" s="1"/>
  <c r="K35" i="10"/>
  <c r="L35" i="10" s="1"/>
  <c r="K34" i="10"/>
  <c r="L34" i="10" s="1"/>
  <c r="K33" i="10"/>
  <c r="L33" i="10" s="1"/>
  <c r="K32" i="10"/>
  <c r="L32" i="10" s="1"/>
  <c r="K31" i="10"/>
  <c r="L31" i="10" s="1"/>
  <c r="K30" i="10"/>
  <c r="L30" i="10" s="1"/>
  <c r="K29" i="10"/>
  <c r="L29" i="10" s="1"/>
  <c r="K28" i="10"/>
  <c r="L28" i="10" s="1"/>
  <c r="K27" i="10"/>
  <c r="L27" i="10" s="1"/>
  <c r="K26" i="10"/>
  <c r="L26" i="10" s="1"/>
  <c r="K25" i="10"/>
  <c r="L25" i="10" s="1"/>
  <c r="K24" i="10"/>
  <c r="L24" i="10" s="1"/>
  <c r="K23" i="10"/>
  <c r="L23" i="10" s="1"/>
  <c r="K22" i="10"/>
  <c r="L22" i="10" s="1"/>
  <c r="K21" i="10"/>
  <c r="L21" i="10" s="1"/>
  <c r="K20" i="10"/>
  <c r="L20" i="10" s="1"/>
  <c r="K19" i="10"/>
  <c r="L19" i="10" s="1"/>
  <c r="K18" i="10"/>
  <c r="L18" i="10" s="1"/>
  <c r="K17" i="10"/>
  <c r="L17" i="10" s="1"/>
  <c r="K16" i="10"/>
  <c r="L16" i="10" s="1"/>
  <c r="K15" i="10"/>
  <c r="L15" i="10" s="1"/>
  <c r="K14" i="10"/>
  <c r="L14" i="10" s="1"/>
  <c r="K13" i="10"/>
  <c r="L13" i="10" s="1"/>
  <c r="K12" i="10"/>
  <c r="L12" i="10" s="1"/>
  <c r="K11" i="10"/>
  <c r="L11" i="10" s="1"/>
  <c r="K10" i="10"/>
  <c r="L10" i="10" s="1"/>
  <c r="K9" i="10"/>
  <c r="L9" i="10" s="1"/>
  <c r="K8" i="10"/>
  <c r="L8" i="10" s="1"/>
  <c r="C9" i="9" s="1"/>
  <c r="K7" i="10"/>
  <c r="L7" i="10" s="1"/>
  <c r="K6" i="10"/>
  <c r="L6" i="10" s="1"/>
  <c r="K5" i="10"/>
  <c r="L5" i="10" s="1"/>
  <c r="K4" i="10"/>
  <c r="L4" i="10" s="1"/>
  <c r="C4" i="9" s="1"/>
  <c r="K3" i="10"/>
  <c r="L3" i="10" s="1"/>
  <c r="K2" i="10"/>
  <c r="L2" i="10" s="1"/>
  <c r="C17" i="9"/>
  <c r="H10" i="9"/>
  <c r="J8" i="9"/>
  <c r="C8" i="9"/>
  <c r="J7" i="9"/>
  <c r="J6" i="9"/>
  <c r="J5" i="9"/>
  <c r="J4" i="9"/>
  <c r="K404" i="8"/>
  <c r="L404" i="8" s="1"/>
  <c r="K403" i="8"/>
  <c r="L403" i="8" s="1"/>
  <c r="K402" i="8"/>
  <c r="L402" i="8" s="1"/>
  <c r="K401" i="8"/>
  <c r="L401" i="8" s="1"/>
  <c r="K400" i="8"/>
  <c r="L400" i="8" s="1"/>
  <c r="K399" i="8"/>
  <c r="L399" i="8" s="1"/>
  <c r="K398" i="8"/>
  <c r="L398" i="8" s="1"/>
  <c r="K397" i="8"/>
  <c r="L397" i="8" s="1"/>
  <c r="K396" i="8"/>
  <c r="L396" i="8" s="1"/>
  <c r="K395" i="8"/>
  <c r="L395" i="8" s="1"/>
  <c r="K394" i="8"/>
  <c r="L394" i="8" s="1"/>
  <c r="K393" i="8"/>
  <c r="L393" i="8" s="1"/>
  <c r="K392" i="8"/>
  <c r="L392" i="8" s="1"/>
  <c r="K391" i="8"/>
  <c r="L391" i="8" s="1"/>
  <c r="K390" i="8"/>
  <c r="L390" i="8" s="1"/>
  <c r="K389" i="8"/>
  <c r="L389" i="8" s="1"/>
  <c r="K388" i="8"/>
  <c r="L388" i="8" s="1"/>
  <c r="K387" i="8"/>
  <c r="L387" i="8" s="1"/>
  <c r="K386" i="8"/>
  <c r="L386" i="8" s="1"/>
  <c r="K385" i="8"/>
  <c r="L385" i="8" s="1"/>
  <c r="K384" i="8"/>
  <c r="L384" i="8" s="1"/>
  <c r="K383" i="8"/>
  <c r="L383" i="8" s="1"/>
  <c r="K382" i="8"/>
  <c r="L382" i="8" s="1"/>
  <c r="K381" i="8"/>
  <c r="L381" i="8" s="1"/>
  <c r="K380" i="8"/>
  <c r="L380" i="8" s="1"/>
  <c r="K379" i="8"/>
  <c r="L379" i="8" s="1"/>
  <c r="K378" i="8"/>
  <c r="L378" i="8" s="1"/>
  <c r="K377" i="8"/>
  <c r="L377" i="8" s="1"/>
  <c r="K376" i="8"/>
  <c r="L376" i="8" s="1"/>
  <c r="K375" i="8"/>
  <c r="L375" i="8" s="1"/>
  <c r="K374" i="8"/>
  <c r="L374" i="8" s="1"/>
  <c r="K373" i="8"/>
  <c r="L373" i="8" s="1"/>
  <c r="K372" i="8"/>
  <c r="L372" i="8" s="1"/>
  <c r="K371" i="8"/>
  <c r="L371" i="8" s="1"/>
  <c r="K370" i="8"/>
  <c r="L370" i="8" s="1"/>
  <c r="K369" i="8"/>
  <c r="L369" i="8" s="1"/>
  <c r="K368" i="8"/>
  <c r="L368" i="8" s="1"/>
  <c r="K367" i="8"/>
  <c r="L367" i="8" s="1"/>
  <c r="K366" i="8"/>
  <c r="L366" i="8" s="1"/>
  <c r="K365" i="8"/>
  <c r="L365" i="8" s="1"/>
  <c r="K364" i="8"/>
  <c r="L364" i="8" s="1"/>
  <c r="K363" i="8"/>
  <c r="L363" i="8" s="1"/>
  <c r="K362" i="8"/>
  <c r="L362" i="8" s="1"/>
  <c r="K361" i="8"/>
  <c r="L361" i="8" s="1"/>
  <c r="K360" i="8"/>
  <c r="L360" i="8" s="1"/>
  <c r="K359" i="8"/>
  <c r="L359" i="8" s="1"/>
  <c r="K358" i="8"/>
  <c r="L358" i="8" s="1"/>
  <c r="K357" i="8"/>
  <c r="L357" i="8" s="1"/>
  <c r="K356" i="8"/>
  <c r="L356" i="8" s="1"/>
  <c r="K355" i="8"/>
  <c r="L355" i="8" s="1"/>
  <c r="K354" i="8"/>
  <c r="L354" i="8" s="1"/>
  <c r="K353" i="8"/>
  <c r="L353" i="8" s="1"/>
  <c r="K352" i="8"/>
  <c r="L352" i="8" s="1"/>
  <c r="K351" i="8"/>
  <c r="L351" i="8" s="1"/>
  <c r="K350" i="8"/>
  <c r="L350" i="8" s="1"/>
  <c r="K349" i="8"/>
  <c r="L349" i="8" s="1"/>
  <c r="K348" i="8"/>
  <c r="L348" i="8" s="1"/>
  <c r="K347" i="8"/>
  <c r="L347" i="8" s="1"/>
  <c r="K346" i="8"/>
  <c r="L346" i="8" s="1"/>
  <c r="K345" i="8"/>
  <c r="L345" i="8" s="1"/>
  <c r="K344" i="8"/>
  <c r="L344" i="8" s="1"/>
  <c r="K343" i="8"/>
  <c r="L343" i="8" s="1"/>
  <c r="K342" i="8"/>
  <c r="L342" i="8" s="1"/>
  <c r="K341" i="8"/>
  <c r="L341" i="8" s="1"/>
  <c r="K340" i="8"/>
  <c r="L340" i="8" s="1"/>
  <c r="K339" i="8"/>
  <c r="L339" i="8" s="1"/>
  <c r="K338" i="8"/>
  <c r="L338" i="8" s="1"/>
  <c r="K337" i="8"/>
  <c r="L337" i="8" s="1"/>
  <c r="K336" i="8"/>
  <c r="L336" i="8" s="1"/>
  <c r="K335" i="8"/>
  <c r="L335" i="8" s="1"/>
  <c r="K334" i="8"/>
  <c r="L334" i="8" s="1"/>
  <c r="K333" i="8"/>
  <c r="L333" i="8" s="1"/>
  <c r="K332" i="8"/>
  <c r="L332" i="8" s="1"/>
  <c r="K331" i="8"/>
  <c r="L331" i="8" s="1"/>
  <c r="K330" i="8"/>
  <c r="L330" i="8" s="1"/>
  <c r="K329" i="8"/>
  <c r="L329" i="8" s="1"/>
  <c r="K328" i="8"/>
  <c r="L328" i="8" s="1"/>
  <c r="K327" i="8"/>
  <c r="L327" i="8" s="1"/>
  <c r="K326" i="8"/>
  <c r="L326" i="8" s="1"/>
  <c r="K325" i="8"/>
  <c r="L325" i="8" s="1"/>
  <c r="K324" i="8"/>
  <c r="L324" i="8" s="1"/>
  <c r="K323" i="8"/>
  <c r="L323" i="8" s="1"/>
  <c r="K322" i="8"/>
  <c r="L322" i="8" s="1"/>
  <c r="K321" i="8"/>
  <c r="L321" i="8" s="1"/>
  <c r="K320" i="8"/>
  <c r="L320" i="8" s="1"/>
  <c r="K319" i="8"/>
  <c r="L319" i="8" s="1"/>
  <c r="K318" i="8"/>
  <c r="L318" i="8" s="1"/>
  <c r="K317" i="8"/>
  <c r="L317" i="8" s="1"/>
  <c r="K316" i="8"/>
  <c r="L316" i="8" s="1"/>
  <c r="K315" i="8"/>
  <c r="L315" i="8" s="1"/>
  <c r="K314" i="8"/>
  <c r="L314" i="8" s="1"/>
  <c r="K313" i="8"/>
  <c r="L313" i="8" s="1"/>
  <c r="K312" i="8"/>
  <c r="L312" i="8" s="1"/>
  <c r="K311" i="8"/>
  <c r="L311" i="8" s="1"/>
  <c r="K310" i="8"/>
  <c r="L310" i="8" s="1"/>
  <c r="K309" i="8"/>
  <c r="L309" i="8" s="1"/>
  <c r="K308" i="8"/>
  <c r="L308" i="8" s="1"/>
  <c r="K307" i="8"/>
  <c r="L307" i="8" s="1"/>
  <c r="K306" i="8"/>
  <c r="L306" i="8" s="1"/>
  <c r="K305" i="8"/>
  <c r="L305" i="8" s="1"/>
  <c r="K304" i="8"/>
  <c r="L304" i="8" s="1"/>
  <c r="K303" i="8"/>
  <c r="L303" i="8" s="1"/>
  <c r="K302" i="8"/>
  <c r="L302" i="8" s="1"/>
  <c r="K301" i="8"/>
  <c r="L301" i="8" s="1"/>
  <c r="K300" i="8"/>
  <c r="L300" i="8" s="1"/>
  <c r="K299" i="8"/>
  <c r="L299" i="8" s="1"/>
  <c r="K298" i="8"/>
  <c r="L298" i="8" s="1"/>
  <c r="K297" i="8"/>
  <c r="L297" i="8" s="1"/>
  <c r="K296" i="8"/>
  <c r="L296" i="8" s="1"/>
  <c r="K295" i="8"/>
  <c r="L295" i="8" s="1"/>
  <c r="K294" i="8"/>
  <c r="L294" i="8" s="1"/>
  <c r="K293" i="8"/>
  <c r="L293" i="8" s="1"/>
  <c r="K292" i="8"/>
  <c r="L292" i="8" s="1"/>
  <c r="K291" i="8"/>
  <c r="L291" i="8" s="1"/>
  <c r="K290" i="8"/>
  <c r="L290" i="8" s="1"/>
  <c r="K289" i="8"/>
  <c r="L289" i="8" s="1"/>
  <c r="K288" i="8"/>
  <c r="L288" i="8" s="1"/>
  <c r="K287" i="8"/>
  <c r="L287" i="8" s="1"/>
  <c r="K286" i="8"/>
  <c r="L286" i="8" s="1"/>
  <c r="K285" i="8"/>
  <c r="L285" i="8" s="1"/>
  <c r="K284" i="8"/>
  <c r="L284" i="8" s="1"/>
  <c r="K283" i="8"/>
  <c r="L283" i="8" s="1"/>
  <c r="K282" i="8"/>
  <c r="L282" i="8" s="1"/>
  <c r="K281" i="8"/>
  <c r="L281" i="8" s="1"/>
  <c r="K280" i="8"/>
  <c r="L280" i="8" s="1"/>
  <c r="K279" i="8"/>
  <c r="L279" i="8" s="1"/>
  <c r="K278" i="8"/>
  <c r="L278" i="8" s="1"/>
  <c r="K277" i="8"/>
  <c r="L277" i="8" s="1"/>
  <c r="K276" i="8"/>
  <c r="L276" i="8" s="1"/>
  <c r="K275" i="8"/>
  <c r="L275" i="8" s="1"/>
  <c r="K274" i="8"/>
  <c r="L274" i="8" s="1"/>
  <c r="K273" i="8"/>
  <c r="L273" i="8" s="1"/>
  <c r="K272" i="8"/>
  <c r="L272" i="8" s="1"/>
  <c r="K271" i="8"/>
  <c r="L271" i="8" s="1"/>
  <c r="K270" i="8"/>
  <c r="L270" i="8" s="1"/>
  <c r="K269" i="8"/>
  <c r="L269" i="8" s="1"/>
  <c r="K268" i="8"/>
  <c r="L268" i="8" s="1"/>
  <c r="K267" i="8"/>
  <c r="L267" i="8" s="1"/>
  <c r="K266" i="8"/>
  <c r="L266" i="8" s="1"/>
  <c r="K265" i="8"/>
  <c r="L265" i="8" s="1"/>
  <c r="K264" i="8"/>
  <c r="L264" i="8" s="1"/>
  <c r="K263" i="8"/>
  <c r="L263" i="8" s="1"/>
  <c r="K262" i="8"/>
  <c r="L262" i="8" s="1"/>
  <c r="K261" i="8"/>
  <c r="L261" i="8" s="1"/>
  <c r="K260" i="8"/>
  <c r="L260" i="8" s="1"/>
  <c r="K259" i="8"/>
  <c r="L259" i="8" s="1"/>
  <c r="L258" i="8"/>
  <c r="K258" i="8"/>
  <c r="K257" i="8"/>
  <c r="L257" i="8" s="1"/>
  <c r="K256" i="8"/>
  <c r="L256" i="8" s="1"/>
  <c r="K255" i="8"/>
  <c r="L255" i="8" s="1"/>
  <c r="K254" i="8"/>
  <c r="L254" i="8" s="1"/>
  <c r="K253" i="8"/>
  <c r="L253" i="8" s="1"/>
  <c r="L252" i="8"/>
  <c r="K252" i="8"/>
  <c r="K251" i="8"/>
  <c r="L251" i="8" s="1"/>
  <c r="K250" i="8"/>
  <c r="L250" i="8" s="1"/>
  <c r="K249" i="8"/>
  <c r="L249" i="8" s="1"/>
  <c r="L248" i="8"/>
  <c r="K248" i="8"/>
  <c r="K247" i="8"/>
  <c r="L247" i="8" s="1"/>
  <c r="K246" i="8"/>
  <c r="L246" i="8" s="1"/>
  <c r="K245" i="8"/>
  <c r="J245" i="8"/>
  <c r="L244" i="8"/>
  <c r="K244" i="8"/>
  <c r="L243" i="8"/>
  <c r="K243" i="8"/>
  <c r="L242" i="8"/>
  <c r="K242" i="8"/>
  <c r="L241" i="8"/>
  <c r="K241" i="8"/>
  <c r="L240" i="8"/>
  <c r="K240" i="8"/>
  <c r="L239" i="8"/>
  <c r="K239" i="8"/>
  <c r="L238" i="8"/>
  <c r="K238" i="8"/>
  <c r="L237" i="8"/>
  <c r="K237" i="8"/>
  <c r="L236" i="8"/>
  <c r="K236" i="8"/>
  <c r="L235" i="8"/>
  <c r="K235" i="8"/>
  <c r="L234" i="8"/>
  <c r="K234" i="8"/>
  <c r="L233" i="8"/>
  <c r="K233" i="8"/>
  <c r="J232" i="8"/>
  <c r="L231" i="8"/>
  <c r="K231" i="8"/>
  <c r="K230" i="8"/>
  <c r="L230" i="8" s="1"/>
  <c r="L229" i="8"/>
  <c r="K229" i="8"/>
  <c r="K228" i="8"/>
  <c r="L228" i="8" s="1"/>
  <c r="K227" i="8"/>
  <c r="L227" i="8" s="1"/>
  <c r="K226" i="8"/>
  <c r="L226" i="8" s="1"/>
  <c r="L225" i="8"/>
  <c r="K225" i="8"/>
  <c r="K224" i="8"/>
  <c r="L224" i="8" s="1"/>
  <c r="L223" i="8"/>
  <c r="K223" i="8"/>
  <c r="K222" i="8"/>
  <c r="L222" i="8" s="1"/>
  <c r="K221" i="8"/>
  <c r="L221" i="8" s="1"/>
  <c r="J221" i="8"/>
  <c r="K220" i="8"/>
  <c r="L220" i="8" s="1"/>
  <c r="L219" i="8"/>
  <c r="K219" i="8"/>
  <c r="K218" i="8"/>
  <c r="L218" i="8" s="1"/>
  <c r="L217" i="8"/>
  <c r="J217" i="8"/>
  <c r="K217" i="8" s="1"/>
  <c r="K216" i="8"/>
  <c r="L216" i="8" s="1"/>
  <c r="J216" i="8"/>
  <c r="L215" i="8"/>
  <c r="J215" i="8"/>
  <c r="K215" i="8" s="1"/>
  <c r="K214" i="8"/>
  <c r="J214" i="8"/>
  <c r="L213" i="8"/>
  <c r="K213" i="8"/>
  <c r="L212" i="8"/>
  <c r="K212" i="8"/>
  <c r="L211" i="8"/>
  <c r="K211" i="8"/>
  <c r="L210" i="8"/>
  <c r="K210" i="8"/>
  <c r="L209" i="8"/>
  <c r="K209" i="8"/>
  <c r="L208" i="8"/>
  <c r="K208" i="8"/>
  <c r="J207" i="8"/>
  <c r="K206" i="8"/>
  <c r="L206" i="8" s="1"/>
  <c r="C12" i="7" s="1"/>
  <c r="J206" i="8"/>
  <c r="L205" i="8"/>
  <c r="K205" i="8"/>
  <c r="L204" i="8"/>
  <c r="K204" i="8"/>
  <c r="L203" i="8"/>
  <c r="K203" i="8"/>
  <c r="L202" i="8"/>
  <c r="K202" i="8"/>
  <c r="L201" i="8"/>
  <c r="K201" i="8"/>
  <c r="L200" i="8"/>
  <c r="K200" i="8"/>
  <c r="L199" i="8"/>
  <c r="K199" i="8"/>
  <c r="L198" i="8"/>
  <c r="K198" i="8"/>
  <c r="L197" i="8"/>
  <c r="K197" i="8"/>
  <c r="L196" i="8"/>
  <c r="K196" i="8"/>
  <c r="L195" i="8"/>
  <c r="K195" i="8"/>
  <c r="L194" i="8"/>
  <c r="K194" i="8"/>
  <c r="L193" i="8"/>
  <c r="K193" i="8"/>
  <c r="L192" i="8"/>
  <c r="K192" i="8"/>
  <c r="L191" i="8"/>
  <c r="K191" i="8"/>
  <c r="L190" i="8"/>
  <c r="K190" i="8"/>
  <c r="L189" i="8"/>
  <c r="K189" i="8"/>
  <c r="L188" i="8"/>
  <c r="K188" i="8"/>
  <c r="L187" i="8"/>
  <c r="K187" i="8"/>
  <c r="L186" i="8"/>
  <c r="K186" i="8"/>
  <c r="L185" i="8"/>
  <c r="K185" i="8"/>
  <c r="L184" i="8"/>
  <c r="K184" i="8"/>
  <c r="L183" i="8"/>
  <c r="K183" i="8"/>
  <c r="L182" i="8"/>
  <c r="K182" i="8"/>
  <c r="L181" i="8"/>
  <c r="K181" i="8"/>
  <c r="L180" i="8"/>
  <c r="K180" i="8"/>
  <c r="L179" i="8"/>
  <c r="K179" i="8"/>
  <c r="L178" i="8"/>
  <c r="K178" i="8"/>
  <c r="L177" i="8"/>
  <c r="K177" i="8"/>
  <c r="L176" i="8"/>
  <c r="K176" i="8"/>
  <c r="L175" i="8"/>
  <c r="K175" i="8"/>
  <c r="L174" i="8"/>
  <c r="K174" i="8"/>
  <c r="L173" i="8"/>
  <c r="K173" i="8"/>
  <c r="L172" i="8"/>
  <c r="K172" i="8"/>
  <c r="L171" i="8"/>
  <c r="K171" i="8"/>
  <c r="L170" i="8"/>
  <c r="K170" i="8"/>
  <c r="L169" i="8"/>
  <c r="K169" i="8"/>
  <c r="L168" i="8"/>
  <c r="K168" i="8"/>
  <c r="L167" i="8"/>
  <c r="K167" i="8"/>
  <c r="L166" i="8"/>
  <c r="C11" i="7" s="1"/>
  <c r="K166" i="8"/>
  <c r="L165" i="8"/>
  <c r="K165" i="8"/>
  <c r="L164" i="8"/>
  <c r="K164" i="8"/>
  <c r="L163" i="8"/>
  <c r="K163" i="8"/>
  <c r="L162" i="8"/>
  <c r="K162" i="8"/>
  <c r="L161" i="8"/>
  <c r="K161" i="8"/>
  <c r="L160" i="8"/>
  <c r="K160" i="8"/>
  <c r="L159" i="8"/>
  <c r="K159" i="8"/>
  <c r="L158" i="8"/>
  <c r="K158" i="8"/>
  <c r="L157" i="8"/>
  <c r="K157" i="8"/>
  <c r="L156" i="8"/>
  <c r="K156" i="8"/>
  <c r="L155" i="8"/>
  <c r="K155" i="8"/>
  <c r="L154" i="8"/>
  <c r="K154" i="8"/>
  <c r="L153" i="8"/>
  <c r="K153" i="8"/>
  <c r="L152" i="8"/>
  <c r="K152" i="8"/>
  <c r="L151" i="8"/>
  <c r="K151" i="8"/>
  <c r="L150" i="8"/>
  <c r="K150" i="8"/>
  <c r="L149" i="8"/>
  <c r="K149" i="8"/>
  <c r="L148" i="8"/>
  <c r="K148" i="8"/>
  <c r="L147" i="8"/>
  <c r="K147" i="8"/>
  <c r="L146" i="8"/>
  <c r="K146" i="8"/>
  <c r="L145" i="8"/>
  <c r="K145" i="8"/>
  <c r="L144" i="8"/>
  <c r="K144" i="8"/>
  <c r="L143" i="8"/>
  <c r="K143" i="8"/>
  <c r="L142" i="8"/>
  <c r="K142" i="8"/>
  <c r="L141" i="8"/>
  <c r="K141" i="8"/>
  <c r="L140" i="8"/>
  <c r="K140" i="8"/>
  <c r="L139" i="8"/>
  <c r="K139" i="8"/>
  <c r="L138" i="8"/>
  <c r="K138" i="8"/>
  <c r="L137" i="8"/>
  <c r="K137" i="8"/>
  <c r="L136" i="8"/>
  <c r="K136" i="8"/>
  <c r="L135" i="8"/>
  <c r="K135" i="8"/>
  <c r="L134" i="8"/>
  <c r="K134" i="8"/>
  <c r="L133" i="8"/>
  <c r="K133" i="8"/>
  <c r="L132" i="8"/>
  <c r="K132" i="8"/>
  <c r="L131" i="8"/>
  <c r="K131" i="8"/>
  <c r="L130" i="8"/>
  <c r="K130" i="8"/>
  <c r="L129" i="8"/>
  <c r="K129" i="8"/>
  <c r="L128" i="8"/>
  <c r="K128" i="8"/>
  <c r="L127" i="8"/>
  <c r="K127" i="8"/>
  <c r="L126" i="8"/>
  <c r="K126" i="8"/>
  <c r="L125" i="8"/>
  <c r="K125" i="8"/>
  <c r="L124" i="8"/>
  <c r="K124" i="8"/>
  <c r="L123" i="8"/>
  <c r="K123" i="8"/>
  <c r="L122" i="8"/>
  <c r="K122" i="8"/>
  <c r="L121" i="8"/>
  <c r="K121" i="8"/>
  <c r="L120" i="8"/>
  <c r="K120" i="8"/>
  <c r="L119" i="8"/>
  <c r="K119" i="8"/>
  <c r="L118" i="8"/>
  <c r="K118" i="8"/>
  <c r="L117" i="8"/>
  <c r="K117" i="8"/>
  <c r="L116" i="8"/>
  <c r="K116" i="8"/>
  <c r="L115" i="8"/>
  <c r="K115" i="8"/>
  <c r="L114" i="8"/>
  <c r="K114" i="8"/>
  <c r="L113" i="8"/>
  <c r="K113" i="8"/>
  <c r="L112" i="8"/>
  <c r="K112" i="8"/>
  <c r="L111" i="8"/>
  <c r="K111" i="8"/>
  <c r="L110" i="8"/>
  <c r="K110" i="8"/>
  <c r="L109" i="8"/>
  <c r="K109" i="8"/>
  <c r="L108" i="8"/>
  <c r="K108" i="8"/>
  <c r="L107" i="8"/>
  <c r="K107" i="8"/>
  <c r="L106" i="8"/>
  <c r="K106" i="8"/>
  <c r="L105" i="8"/>
  <c r="K105" i="8"/>
  <c r="L104" i="8"/>
  <c r="K104" i="8"/>
  <c r="L103" i="8"/>
  <c r="K103" i="8"/>
  <c r="L102" i="8"/>
  <c r="K102" i="8"/>
  <c r="L101" i="8"/>
  <c r="K101" i="8"/>
  <c r="L100" i="8"/>
  <c r="K100" i="8"/>
  <c r="L99" i="8"/>
  <c r="K99" i="8"/>
  <c r="L98" i="8"/>
  <c r="K98" i="8"/>
  <c r="L97" i="8"/>
  <c r="K97" i="8"/>
  <c r="L96" i="8"/>
  <c r="K96" i="8"/>
  <c r="L95" i="8"/>
  <c r="K95" i="8"/>
  <c r="L94" i="8"/>
  <c r="K94" i="8"/>
  <c r="L93" i="8"/>
  <c r="K93" i="8"/>
  <c r="L92" i="8"/>
  <c r="K92" i="8"/>
  <c r="L91" i="8"/>
  <c r="K91" i="8"/>
  <c r="L90" i="8"/>
  <c r="K90" i="8"/>
  <c r="L89" i="8"/>
  <c r="K89" i="8"/>
  <c r="L88" i="8"/>
  <c r="K88" i="8"/>
  <c r="L87" i="8"/>
  <c r="K87" i="8"/>
  <c r="L86" i="8"/>
  <c r="K86" i="8"/>
  <c r="L85" i="8"/>
  <c r="K85" i="8"/>
  <c r="L84" i="8"/>
  <c r="K84" i="8"/>
  <c r="L83" i="8"/>
  <c r="K83" i="8"/>
  <c r="L82" i="8"/>
  <c r="K82" i="8"/>
  <c r="L81" i="8"/>
  <c r="K81" i="8"/>
  <c r="L80" i="8"/>
  <c r="K80" i="8"/>
  <c r="L79" i="8"/>
  <c r="K79" i="8"/>
  <c r="L78" i="8"/>
  <c r="K78" i="8"/>
  <c r="L77" i="8"/>
  <c r="K77" i="8"/>
  <c r="L76" i="8"/>
  <c r="K76" i="8"/>
  <c r="L75" i="8"/>
  <c r="K75" i="8"/>
  <c r="L74" i="8"/>
  <c r="K74" i="8"/>
  <c r="L73" i="8"/>
  <c r="K73" i="8"/>
  <c r="L72" i="8"/>
  <c r="K72" i="8"/>
  <c r="L71" i="8"/>
  <c r="K71" i="8"/>
  <c r="L70" i="8"/>
  <c r="K70" i="8"/>
  <c r="L69" i="8"/>
  <c r="K69" i="8"/>
  <c r="L68" i="8"/>
  <c r="K68" i="8"/>
  <c r="L67" i="8"/>
  <c r="K67" i="8"/>
  <c r="L66" i="8"/>
  <c r="K66" i="8"/>
  <c r="L65" i="8"/>
  <c r="K65" i="8"/>
  <c r="L64" i="8"/>
  <c r="K64" i="8"/>
  <c r="L63" i="8"/>
  <c r="K63" i="8"/>
  <c r="L62" i="8"/>
  <c r="K62" i="8"/>
  <c r="L61" i="8"/>
  <c r="K61" i="8"/>
  <c r="L60" i="8"/>
  <c r="K60" i="8"/>
  <c r="L59" i="8"/>
  <c r="K59" i="8"/>
  <c r="L58" i="8"/>
  <c r="K58" i="8"/>
  <c r="L57" i="8"/>
  <c r="K57" i="8"/>
  <c r="L56" i="8"/>
  <c r="K56" i="8"/>
  <c r="L55" i="8"/>
  <c r="K55" i="8"/>
  <c r="L54" i="8"/>
  <c r="K54" i="8"/>
  <c r="L53" i="8"/>
  <c r="K53" i="8"/>
  <c r="L52" i="8"/>
  <c r="K52" i="8"/>
  <c r="L51" i="8"/>
  <c r="K51" i="8"/>
  <c r="L50" i="8"/>
  <c r="K50" i="8"/>
  <c r="L49" i="8"/>
  <c r="K49" i="8"/>
  <c r="L48" i="8"/>
  <c r="K48" i="8"/>
  <c r="L47" i="8"/>
  <c r="K47" i="8"/>
  <c r="L46" i="8"/>
  <c r="K46" i="8"/>
  <c r="L45" i="8"/>
  <c r="K45" i="8"/>
  <c r="L44" i="8"/>
  <c r="K44" i="8"/>
  <c r="L43" i="8"/>
  <c r="K43" i="8"/>
  <c r="L42" i="8"/>
  <c r="K42" i="8"/>
  <c r="L41" i="8"/>
  <c r="K41" i="8"/>
  <c r="L40" i="8"/>
  <c r="K40" i="8"/>
  <c r="L39" i="8"/>
  <c r="K39" i="8"/>
  <c r="L38" i="8"/>
  <c r="K38" i="8"/>
  <c r="L37" i="8"/>
  <c r="K37" i="8"/>
  <c r="L36" i="8"/>
  <c r="K36" i="8"/>
  <c r="L35" i="8"/>
  <c r="K35" i="8"/>
  <c r="L34" i="8"/>
  <c r="K34" i="8"/>
  <c r="L33" i="8"/>
  <c r="K33" i="8"/>
  <c r="L32" i="8"/>
  <c r="K32" i="8"/>
  <c r="L31" i="8"/>
  <c r="K31" i="8"/>
  <c r="L30" i="8"/>
  <c r="K30" i="8"/>
  <c r="L29" i="8"/>
  <c r="K29" i="8"/>
  <c r="L28" i="8"/>
  <c r="K28" i="8"/>
  <c r="L27" i="8"/>
  <c r="K27" i="8"/>
  <c r="L26" i="8"/>
  <c r="K26" i="8"/>
  <c r="L25" i="8"/>
  <c r="K25" i="8"/>
  <c r="L24" i="8"/>
  <c r="K24" i="8"/>
  <c r="L23" i="8"/>
  <c r="K23" i="8"/>
  <c r="L22" i="8"/>
  <c r="K22" i="8"/>
  <c r="L21" i="8"/>
  <c r="K21" i="8"/>
  <c r="L20" i="8"/>
  <c r="K20" i="8"/>
  <c r="L19" i="8"/>
  <c r="K19" i="8"/>
  <c r="L18" i="8"/>
  <c r="K18" i="8"/>
  <c r="L17" i="8"/>
  <c r="K17" i="8"/>
  <c r="L16" i="8"/>
  <c r="K16" i="8"/>
  <c r="L15" i="8"/>
  <c r="K15" i="8"/>
  <c r="L14" i="8"/>
  <c r="K14" i="8"/>
  <c r="L13" i="8"/>
  <c r="K13" i="8"/>
  <c r="L12" i="8"/>
  <c r="K12" i="8"/>
  <c r="L11" i="8"/>
  <c r="K11" i="8"/>
  <c r="L10" i="8"/>
  <c r="K10" i="8"/>
  <c r="L9" i="8"/>
  <c r="K9" i="8"/>
  <c r="L8" i="8"/>
  <c r="C9" i="7" s="1"/>
  <c r="K8" i="8"/>
  <c r="L7" i="8"/>
  <c r="K7" i="8"/>
  <c r="L6" i="8"/>
  <c r="C5" i="7" s="1"/>
  <c r="K6" i="8"/>
  <c r="L5" i="8"/>
  <c r="K5" i="8"/>
  <c r="L4" i="8"/>
  <c r="K4" i="8"/>
  <c r="L3" i="8"/>
  <c r="K3" i="8"/>
  <c r="L2" i="8"/>
  <c r="K2" i="8"/>
  <c r="C17" i="7"/>
  <c r="H10" i="7"/>
  <c r="C10" i="7"/>
  <c r="J9" i="7"/>
  <c r="C8" i="7"/>
  <c r="J6" i="7"/>
  <c r="J5" i="7"/>
  <c r="J4" i="7"/>
  <c r="K450" i="6"/>
  <c r="L450" i="6" s="1"/>
  <c r="L449" i="6"/>
  <c r="K449" i="6"/>
  <c r="K448" i="6"/>
  <c r="L448" i="6" s="1"/>
  <c r="L447" i="6"/>
  <c r="K447" i="6"/>
  <c r="K446" i="6"/>
  <c r="L446" i="6" s="1"/>
  <c r="L445" i="6"/>
  <c r="K445" i="6"/>
  <c r="K444" i="6"/>
  <c r="L444" i="6" s="1"/>
  <c r="L443" i="6"/>
  <c r="K443" i="6"/>
  <c r="K442" i="6"/>
  <c r="L442" i="6" s="1"/>
  <c r="L441" i="6"/>
  <c r="K441" i="6"/>
  <c r="K440" i="6"/>
  <c r="L440" i="6" s="1"/>
  <c r="L439" i="6"/>
  <c r="K439" i="6"/>
  <c r="K438" i="6"/>
  <c r="L438" i="6" s="1"/>
  <c r="K437" i="6"/>
  <c r="L437" i="6" s="1"/>
  <c r="K436" i="6"/>
  <c r="L436" i="6" s="1"/>
  <c r="L435" i="6"/>
  <c r="K435" i="6"/>
  <c r="K434" i="6"/>
  <c r="L434" i="6" s="1"/>
  <c r="L433" i="6"/>
  <c r="K433" i="6"/>
  <c r="K432" i="6"/>
  <c r="L432" i="6" s="1"/>
  <c r="L431" i="6"/>
  <c r="K431" i="6"/>
  <c r="K430" i="6"/>
  <c r="L430" i="6" s="1"/>
  <c r="K429" i="6"/>
  <c r="L429" i="6" s="1"/>
  <c r="K428" i="6"/>
  <c r="L428" i="6" s="1"/>
  <c r="L427" i="6"/>
  <c r="K427" i="6"/>
  <c r="K426" i="6"/>
  <c r="L426" i="6" s="1"/>
  <c r="L425" i="6"/>
  <c r="K425" i="6"/>
  <c r="K424" i="6"/>
  <c r="L424" i="6" s="1"/>
  <c r="L423" i="6"/>
  <c r="K423" i="6"/>
  <c r="K422" i="6"/>
  <c r="L422" i="6" s="1"/>
  <c r="K421" i="6"/>
  <c r="L421" i="6" s="1"/>
  <c r="K420" i="6"/>
  <c r="L420" i="6" s="1"/>
  <c r="L419" i="6"/>
  <c r="K419" i="6"/>
  <c r="K418" i="6"/>
  <c r="L418" i="6" s="1"/>
  <c r="L417" i="6"/>
  <c r="K417" i="6"/>
  <c r="K416" i="6"/>
  <c r="L416" i="6" s="1"/>
  <c r="L415" i="6"/>
  <c r="K415" i="6"/>
  <c r="K414" i="6"/>
  <c r="L414" i="6" s="1"/>
  <c r="K413" i="6"/>
  <c r="L413" i="6" s="1"/>
  <c r="K412" i="6"/>
  <c r="L412" i="6" s="1"/>
  <c r="L411" i="6"/>
  <c r="K411" i="6"/>
  <c r="K410" i="6"/>
  <c r="L410" i="6" s="1"/>
  <c r="L409" i="6"/>
  <c r="K409" i="6"/>
  <c r="L404" i="6"/>
  <c r="K404" i="6"/>
  <c r="K403" i="6"/>
  <c r="L403" i="6" s="1"/>
  <c r="L402" i="6"/>
  <c r="K402" i="6"/>
  <c r="K401" i="6"/>
  <c r="L401" i="6" s="1"/>
  <c r="L400" i="6"/>
  <c r="K400" i="6"/>
  <c r="K399" i="6"/>
  <c r="L399" i="6" s="1"/>
  <c r="L398" i="6"/>
  <c r="K398" i="6"/>
  <c r="K397" i="6"/>
  <c r="L397" i="6" s="1"/>
  <c r="L396" i="6"/>
  <c r="K396" i="6"/>
  <c r="K395" i="6"/>
  <c r="L395" i="6" s="1"/>
  <c r="L394" i="6"/>
  <c r="K394" i="6"/>
  <c r="K393" i="6"/>
  <c r="L393" i="6" s="1"/>
  <c r="L392" i="6"/>
  <c r="K392" i="6"/>
  <c r="K391" i="6"/>
  <c r="L391" i="6" s="1"/>
  <c r="L390" i="6"/>
  <c r="K390" i="6"/>
  <c r="K389" i="6"/>
  <c r="L389" i="6" s="1"/>
  <c r="L388" i="6"/>
  <c r="K388" i="6"/>
  <c r="K387" i="6"/>
  <c r="L387" i="6" s="1"/>
  <c r="L386" i="6"/>
  <c r="K386" i="6"/>
  <c r="K385" i="6"/>
  <c r="L385" i="6" s="1"/>
  <c r="L384" i="6"/>
  <c r="K384" i="6"/>
  <c r="K383" i="6"/>
  <c r="L383" i="6" s="1"/>
  <c r="L382" i="6"/>
  <c r="K382" i="6"/>
  <c r="K381" i="6"/>
  <c r="L381" i="6" s="1"/>
  <c r="L380" i="6"/>
  <c r="K380" i="6"/>
  <c r="K379" i="6"/>
  <c r="L379" i="6" s="1"/>
  <c r="L378" i="6"/>
  <c r="K378" i="6"/>
  <c r="K377" i="6"/>
  <c r="L377" i="6" s="1"/>
  <c r="L376" i="6"/>
  <c r="K376" i="6"/>
  <c r="K375" i="6"/>
  <c r="L375" i="6" s="1"/>
  <c r="L374" i="6"/>
  <c r="K374" i="6"/>
  <c r="K373" i="6"/>
  <c r="L373" i="6" s="1"/>
  <c r="L372" i="6"/>
  <c r="K372" i="6"/>
  <c r="K371" i="6"/>
  <c r="L371" i="6" s="1"/>
  <c r="L370" i="6"/>
  <c r="K370" i="6"/>
  <c r="K369" i="6"/>
  <c r="L369" i="6" s="1"/>
  <c r="L368" i="6"/>
  <c r="K368" i="6"/>
  <c r="K367" i="6"/>
  <c r="L367" i="6" s="1"/>
  <c r="L366" i="6"/>
  <c r="K366" i="6"/>
  <c r="K365" i="6"/>
  <c r="L365" i="6" s="1"/>
  <c r="L364" i="6"/>
  <c r="K364" i="6"/>
  <c r="K363" i="6"/>
  <c r="L363" i="6" s="1"/>
  <c r="L362" i="6"/>
  <c r="K362" i="6"/>
  <c r="K361" i="6"/>
  <c r="L361" i="6" s="1"/>
  <c r="L360" i="6"/>
  <c r="K360" i="6"/>
  <c r="K359" i="6"/>
  <c r="L359" i="6" s="1"/>
  <c r="L358" i="6"/>
  <c r="K358" i="6"/>
  <c r="K357" i="6"/>
  <c r="L357" i="6" s="1"/>
  <c r="L356" i="6"/>
  <c r="K356" i="6"/>
  <c r="K355" i="6"/>
  <c r="L355" i="6" s="1"/>
  <c r="L354" i="6"/>
  <c r="K354" i="6"/>
  <c r="K353" i="6"/>
  <c r="L353" i="6" s="1"/>
  <c r="L352" i="6"/>
  <c r="K352" i="6"/>
  <c r="K351" i="6"/>
  <c r="L351" i="6" s="1"/>
  <c r="L350" i="6"/>
  <c r="K350" i="6"/>
  <c r="K349" i="6"/>
  <c r="L349" i="6" s="1"/>
  <c r="L348" i="6"/>
  <c r="K348" i="6"/>
  <c r="K347" i="6"/>
  <c r="L347" i="6" s="1"/>
  <c r="L346" i="6"/>
  <c r="K346" i="6"/>
  <c r="K345" i="6"/>
  <c r="L345" i="6" s="1"/>
  <c r="L344" i="6"/>
  <c r="K344" i="6"/>
  <c r="K343" i="6"/>
  <c r="L343" i="6" s="1"/>
  <c r="L342" i="6"/>
  <c r="K342" i="6"/>
  <c r="K341" i="6"/>
  <c r="L341" i="6" s="1"/>
  <c r="L340" i="6"/>
  <c r="K340" i="6"/>
  <c r="K339" i="6"/>
  <c r="L339" i="6" s="1"/>
  <c r="L338" i="6"/>
  <c r="K338" i="6"/>
  <c r="K337" i="6"/>
  <c r="L337" i="6" s="1"/>
  <c r="L336" i="6"/>
  <c r="K336" i="6"/>
  <c r="K335" i="6"/>
  <c r="L335" i="6" s="1"/>
  <c r="L334" i="6"/>
  <c r="K334" i="6"/>
  <c r="K333" i="6"/>
  <c r="L333" i="6" s="1"/>
  <c r="L332" i="6"/>
  <c r="K332" i="6"/>
  <c r="K331" i="6"/>
  <c r="L331" i="6" s="1"/>
  <c r="L330" i="6"/>
  <c r="K330" i="6"/>
  <c r="K329" i="6"/>
  <c r="L329" i="6" s="1"/>
  <c r="L328" i="6"/>
  <c r="K328" i="6"/>
  <c r="K327" i="6"/>
  <c r="L327" i="6" s="1"/>
  <c r="L326" i="6"/>
  <c r="K326" i="6"/>
  <c r="K325" i="6"/>
  <c r="L325" i="6" s="1"/>
  <c r="L324" i="6"/>
  <c r="K324" i="6"/>
  <c r="K323" i="6"/>
  <c r="L323" i="6" s="1"/>
  <c r="L322" i="6"/>
  <c r="K322" i="6"/>
  <c r="K321" i="6"/>
  <c r="L321" i="6" s="1"/>
  <c r="L320" i="6"/>
  <c r="K320" i="6"/>
  <c r="K319" i="6"/>
  <c r="L319" i="6" s="1"/>
  <c r="L318" i="6"/>
  <c r="K318" i="6"/>
  <c r="K317" i="6"/>
  <c r="L317" i="6" s="1"/>
  <c r="L316" i="6"/>
  <c r="K316" i="6"/>
  <c r="K315" i="6"/>
  <c r="L315" i="6" s="1"/>
  <c r="L314" i="6"/>
  <c r="K314" i="6"/>
  <c r="K313" i="6"/>
  <c r="L313" i="6" s="1"/>
  <c r="L312" i="6"/>
  <c r="K312" i="6"/>
  <c r="K311" i="6"/>
  <c r="L311" i="6" s="1"/>
  <c r="L310" i="6"/>
  <c r="K310" i="6"/>
  <c r="K309" i="6"/>
  <c r="L309" i="6" s="1"/>
  <c r="L308" i="6"/>
  <c r="K308" i="6"/>
  <c r="K307" i="6"/>
  <c r="L307" i="6" s="1"/>
  <c r="L306" i="6"/>
  <c r="K306" i="6"/>
  <c r="K305" i="6"/>
  <c r="L305" i="6" s="1"/>
  <c r="L304" i="6"/>
  <c r="K304" i="6"/>
  <c r="K303" i="6"/>
  <c r="L303" i="6" s="1"/>
  <c r="L302" i="6"/>
  <c r="K302" i="6"/>
  <c r="K301" i="6"/>
  <c r="L301" i="6" s="1"/>
  <c r="L300" i="6"/>
  <c r="K300" i="6"/>
  <c r="K299" i="6"/>
  <c r="L299" i="6" s="1"/>
  <c r="L298" i="6"/>
  <c r="K298" i="6"/>
  <c r="K297" i="6"/>
  <c r="L297" i="6" s="1"/>
  <c r="L296" i="6"/>
  <c r="K296" i="6"/>
  <c r="K295" i="6"/>
  <c r="L295" i="6" s="1"/>
  <c r="L294" i="6"/>
  <c r="K294" i="6"/>
  <c r="K293" i="6"/>
  <c r="L293" i="6" s="1"/>
  <c r="L292" i="6"/>
  <c r="K292" i="6"/>
  <c r="K291" i="6"/>
  <c r="L291" i="6" s="1"/>
  <c r="L290" i="6"/>
  <c r="K290" i="6"/>
  <c r="K289" i="6"/>
  <c r="L289" i="6" s="1"/>
  <c r="L288" i="6"/>
  <c r="K288" i="6"/>
  <c r="K287" i="6"/>
  <c r="L287" i="6" s="1"/>
  <c r="L286" i="6"/>
  <c r="K286" i="6"/>
  <c r="K285" i="6"/>
  <c r="L285" i="6" s="1"/>
  <c r="L284" i="6"/>
  <c r="K284" i="6"/>
  <c r="K283" i="6"/>
  <c r="L283" i="6" s="1"/>
  <c r="L282" i="6"/>
  <c r="K282" i="6"/>
  <c r="K281" i="6"/>
  <c r="L281" i="6" s="1"/>
  <c r="L280" i="6"/>
  <c r="K280" i="6"/>
  <c r="K279" i="6"/>
  <c r="L279" i="6" s="1"/>
  <c r="L278" i="6"/>
  <c r="K278" i="6"/>
  <c r="K277" i="6"/>
  <c r="L277" i="6" s="1"/>
  <c r="L276" i="6"/>
  <c r="K276" i="6"/>
  <c r="K275" i="6"/>
  <c r="L275" i="6" s="1"/>
  <c r="L274" i="6"/>
  <c r="K274" i="6"/>
  <c r="K273" i="6"/>
  <c r="L273" i="6" s="1"/>
  <c r="L272" i="6"/>
  <c r="K272" i="6"/>
  <c r="K271" i="6"/>
  <c r="L271" i="6" s="1"/>
  <c r="L270" i="6"/>
  <c r="K270" i="6"/>
  <c r="K269" i="6"/>
  <c r="L269" i="6" s="1"/>
  <c r="L268" i="6"/>
  <c r="K268" i="6"/>
  <c r="K267" i="6"/>
  <c r="L267" i="6" s="1"/>
  <c r="L266" i="6"/>
  <c r="K266" i="6"/>
  <c r="K265" i="6"/>
  <c r="L265" i="6" s="1"/>
  <c r="L264" i="6"/>
  <c r="K264" i="6"/>
  <c r="K263" i="6"/>
  <c r="L263" i="6" s="1"/>
  <c r="L262" i="6"/>
  <c r="K262" i="6"/>
  <c r="K261" i="6"/>
  <c r="L261" i="6" s="1"/>
  <c r="L260" i="6"/>
  <c r="K260" i="6"/>
  <c r="K259" i="6"/>
  <c r="L259" i="6" s="1"/>
  <c r="L258" i="6"/>
  <c r="K258" i="6"/>
  <c r="K257" i="6"/>
  <c r="L257" i="6" s="1"/>
  <c r="L256" i="6"/>
  <c r="K256" i="6"/>
  <c r="K255" i="6"/>
  <c r="L255" i="6" s="1"/>
  <c r="L254" i="6"/>
  <c r="K254" i="6"/>
  <c r="K253" i="6"/>
  <c r="L253" i="6" s="1"/>
  <c r="L252" i="6"/>
  <c r="K252" i="6"/>
  <c r="K251" i="6"/>
  <c r="L251" i="6" s="1"/>
  <c r="L250" i="6"/>
  <c r="K250" i="6"/>
  <c r="K249" i="6"/>
  <c r="L249" i="6" s="1"/>
  <c r="L248" i="6"/>
  <c r="K248" i="6"/>
  <c r="K247" i="6"/>
  <c r="L247" i="6" s="1"/>
  <c r="L246" i="6"/>
  <c r="K246" i="6"/>
  <c r="K245" i="6"/>
  <c r="J245" i="6"/>
  <c r="L245" i="6" s="1"/>
  <c r="K244" i="6"/>
  <c r="L244" i="6" s="1"/>
  <c r="K243" i="6"/>
  <c r="L243" i="6" s="1"/>
  <c r="K242" i="6"/>
  <c r="L242" i="6" s="1"/>
  <c r="L241" i="6"/>
  <c r="K241" i="6"/>
  <c r="K240" i="6"/>
  <c r="L240" i="6" s="1"/>
  <c r="L239" i="6"/>
  <c r="K239" i="6"/>
  <c r="K238" i="6"/>
  <c r="L238" i="6" s="1"/>
  <c r="L237" i="6"/>
  <c r="K237" i="6"/>
  <c r="K236" i="6"/>
  <c r="L236" i="6" s="1"/>
  <c r="K235" i="6"/>
  <c r="L235" i="6" s="1"/>
  <c r="K234" i="6"/>
  <c r="L234" i="6" s="1"/>
  <c r="L233" i="6"/>
  <c r="K233" i="6"/>
  <c r="K232" i="6"/>
  <c r="J232" i="6"/>
  <c r="L231" i="6"/>
  <c r="K231" i="6"/>
  <c r="L230" i="6"/>
  <c r="K230" i="6"/>
  <c r="L229" i="6"/>
  <c r="K229" i="6"/>
  <c r="L228" i="6"/>
  <c r="K228" i="6"/>
  <c r="L227" i="6"/>
  <c r="K227" i="6"/>
  <c r="L226" i="6"/>
  <c r="K226" i="6"/>
  <c r="L225" i="6"/>
  <c r="K225" i="6"/>
  <c r="L224" i="6"/>
  <c r="K224" i="6"/>
  <c r="L223" i="6"/>
  <c r="K223" i="6"/>
  <c r="L222" i="6"/>
  <c r="K222" i="6"/>
  <c r="L221" i="6"/>
  <c r="J221" i="6"/>
  <c r="K221" i="6" s="1"/>
  <c r="L220" i="6"/>
  <c r="K220" i="6"/>
  <c r="K219" i="6"/>
  <c r="L219" i="6" s="1"/>
  <c r="K218" i="6"/>
  <c r="L218" i="6" s="1"/>
  <c r="K217" i="6"/>
  <c r="J217" i="6"/>
  <c r="J216" i="6"/>
  <c r="K216" i="6" s="1"/>
  <c r="L215" i="6"/>
  <c r="K215" i="6"/>
  <c r="J215" i="6"/>
  <c r="L214" i="6"/>
  <c r="K214" i="6"/>
  <c r="J214" i="6"/>
  <c r="K213" i="6"/>
  <c r="L213" i="6" s="1"/>
  <c r="L212" i="6"/>
  <c r="K212" i="6"/>
  <c r="K211" i="6"/>
  <c r="L211" i="6" s="1"/>
  <c r="K210" i="6"/>
  <c r="L210" i="6" s="1"/>
  <c r="K209" i="6"/>
  <c r="L209" i="6" s="1"/>
  <c r="L208" i="6"/>
  <c r="K208" i="6"/>
  <c r="K207" i="6"/>
  <c r="J207" i="6"/>
  <c r="C17" i="5" s="1"/>
  <c r="L206" i="6"/>
  <c r="J206" i="6"/>
  <c r="K206" i="6" s="1"/>
  <c r="L205" i="6"/>
  <c r="K205" i="6"/>
  <c r="K204" i="6"/>
  <c r="L204" i="6" s="1"/>
  <c r="K203" i="6"/>
  <c r="L203" i="6" s="1"/>
  <c r="K202" i="6"/>
  <c r="L202" i="6" s="1"/>
  <c r="L201" i="6"/>
  <c r="K201" i="6"/>
  <c r="K200" i="6"/>
  <c r="L200" i="6" s="1"/>
  <c r="L199" i="6"/>
  <c r="K199" i="6"/>
  <c r="K198" i="6"/>
  <c r="L198" i="6" s="1"/>
  <c r="L197" i="6"/>
  <c r="K197" i="6"/>
  <c r="K196" i="6"/>
  <c r="L196" i="6" s="1"/>
  <c r="K195" i="6"/>
  <c r="L195" i="6" s="1"/>
  <c r="K194" i="6"/>
  <c r="L194" i="6" s="1"/>
  <c r="L193" i="6"/>
  <c r="K193" i="6"/>
  <c r="K192" i="6"/>
  <c r="L192" i="6" s="1"/>
  <c r="L191" i="6"/>
  <c r="K191" i="6"/>
  <c r="K190" i="6"/>
  <c r="L190" i="6" s="1"/>
  <c r="L189" i="6"/>
  <c r="K189" i="6"/>
  <c r="K188" i="6"/>
  <c r="L188" i="6" s="1"/>
  <c r="K187" i="6"/>
  <c r="L187" i="6" s="1"/>
  <c r="K186" i="6"/>
  <c r="L186" i="6" s="1"/>
  <c r="L185" i="6"/>
  <c r="K185" i="6"/>
  <c r="K184" i="6"/>
  <c r="L184" i="6" s="1"/>
  <c r="L183" i="6"/>
  <c r="K183" i="6"/>
  <c r="K182" i="6"/>
  <c r="L182" i="6" s="1"/>
  <c r="L181" i="6"/>
  <c r="K181" i="6"/>
  <c r="K180" i="6"/>
  <c r="L180" i="6" s="1"/>
  <c r="K179" i="6"/>
  <c r="L179" i="6" s="1"/>
  <c r="K178" i="6"/>
  <c r="L178" i="6" s="1"/>
  <c r="L177" i="6"/>
  <c r="K177" i="6"/>
  <c r="K176" i="6"/>
  <c r="L176" i="6" s="1"/>
  <c r="L175" i="6"/>
  <c r="K175" i="6"/>
  <c r="K174" i="6"/>
  <c r="L174" i="6" s="1"/>
  <c r="L173" i="6"/>
  <c r="K173" i="6"/>
  <c r="K172" i="6"/>
  <c r="L172" i="6" s="1"/>
  <c r="K171" i="6"/>
  <c r="L171" i="6" s="1"/>
  <c r="K170" i="6"/>
  <c r="L170" i="6" s="1"/>
  <c r="L169" i="6"/>
  <c r="K169" i="6"/>
  <c r="K168" i="6"/>
  <c r="L168" i="6" s="1"/>
  <c r="L167" i="6"/>
  <c r="K167" i="6"/>
  <c r="K166" i="6"/>
  <c r="L166" i="6" s="1"/>
  <c r="L165" i="6"/>
  <c r="K165" i="6"/>
  <c r="K164" i="6"/>
  <c r="L164" i="6" s="1"/>
  <c r="K163" i="6"/>
  <c r="L163" i="6" s="1"/>
  <c r="K162" i="6"/>
  <c r="L162" i="6" s="1"/>
  <c r="L161" i="6"/>
  <c r="K161" i="6"/>
  <c r="K160" i="6"/>
  <c r="L160" i="6" s="1"/>
  <c r="L159" i="6"/>
  <c r="K159" i="6"/>
  <c r="K158" i="6"/>
  <c r="L158" i="6" s="1"/>
  <c r="L157" i="6"/>
  <c r="K157" i="6"/>
  <c r="K156" i="6"/>
  <c r="L156" i="6" s="1"/>
  <c r="K155" i="6"/>
  <c r="L155" i="6" s="1"/>
  <c r="K154" i="6"/>
  <c r="L154" i="6" s="1"/>
  <c r="L153" i="6"/>
  <c r="K153" i="6"/>
  <c r="K152" i="6"/>
  <c r="L152" i="6" s="1"/>
  <c r="L151" i="6"/>
  <c r="K151" i="6"/>
  <c r="K150" i="6"/>
  <c r="L150" i="6" s="1"/>
  <c r="L149" i="6"/>
  <c r="K149" i="6"/>
  <c r="K148" i="6"/>
  <c r="L148" i="6" s="1"/>
  <c r="K147" i="6"/>
  <c r="L147" i="6" s="1"/>
  <c r="K146" i="6"/>
  <c r="L146" i="6" s="1"/>
  <c r="L145" i="6"/>
  <c r="K145" i="6"/>
  <c r="L144" i="6"/>
  <c r="K144" i="6"/>
  <c r="L143" i="6"/>
  <c r="K143" i="6"/>
  <c r="L142" i="6"/>
  <c r="K142" i="6"/>
  <c r="L141" i="6"/>
  <c r="K141" i="6"/>
  <c r="L140" i="6"/>
  <c r="K140" i="6"/>
  <c r="L139" i="6"/>
  <c r="K139" i="6"/>
  <c r="L138" i="6"/>
  <c r="K138" i="6"/>
  <c r="L137" i="6"/>
  <c r="K137" i="6"/>
  <c r="L136" i="6"/>
  <c r="K136" i="6"/>
  <c r="L135" i="6"/>
  <c r="K135" i="6"/>
  <c r="L134" i="6"/>
  <c r="K134" i="6"/>
  <c r="L133" i="6"/>
  <c r="K133" i="6"/>
  <c r="L132" i="6"/>
  <c r="K132" i="6"/>
  <c r="L131" i="6"/>
  <c r="K131" i="6"/>
  <c r="L130" i="6"/>
  <c r="K130" i="6"/>
  <c r="L129" i="6"/>
  <c r="K129" i="6"/>
  <c r="L128" i="6"/>
  <c r="K128" i="6"/>
  <c r="L127" i="6"/>
  <c r="K127" i="6"/>
  <c r="L126" i="6"/>
  <c r="K126" i="6"/>
  <c r="L125" i="6"/>
  <c r="K125" i="6"/>
  <c r="L124" i="6"/>
  <c r="K124" i="6"/>
  <c r="L123" i="6"/>
  <c r="K123" i="6"/>
  <c r="L122" i="6"/>
  <c r="K122" i="6"/>
  <c r="L121" i="6"/>
  <c r="K121" i="6"/>
  <c r="L120" i="6"/>
  <c r="K120" i="6"/>
  <c r="L119" i="6"/>
  <c r="K119" i="6"/>
  <c r="L118" i="6"/>
  <c r="K118" i="6"/>
  <c r="L117" i="6"/>
  <c r="K117" i="6"/>
  <c r="L116" i="6"/>
  <c r="K116" i="6"/>
  <c r="L115" i="6"/>
  <c r="K115" i="6"/>
  <c r="L114" i="6"/>
  <c r="K114" i="6"/>
  <c r="L113" i="6"/>
  <c r="K113" i="6"/>
  <c r="L112" i="6"/>
  <c r="K112" i="6"/>
  <c r="L111" i="6"/>
  <c r="K111" i="6"/>
  <c r="L110" i="6"/>
  <c r="K110" i="6"/>
  <c r="L109" i="6"/>
  <c r="K109" i="6"/>
  <c r="L108" i="6"/>
  <c r="K108" i="6"/>
  <c r="L107" i="6"/>
  <c r="K107" i="6"/>
  <c r="L106" i="6"/>
  <c r="K106" i="6"/>
  <c r="L105" i="6"/>
  <c r="K105" i="6"/>
  <c r="L104" i="6"/>
  <c r="K104" i="6"/>
  <c r="L103" i="6"/>
  <c r="K103" i="6"/>
  <c r="L102" i="6"/>
  <c r="K102" i="6"/>
  <c r="L101" i="6"/>
  <c r="K101" i="6"/>
  <c r="L100" i="6"/>
  <c r="K100" i="6"/>
  <c r="L99" i="6"/>
  <c r="K99" i="6"/>
  <c r="L98" i="6"/>
  <c r="K98" i="6"/>
  <c r="L97" i="6"/>
  <c r="K97" i="6"/>
  <c r="L96" i="6"/>
  <c r="K96" i="6"/>
  <c r="L95" i="6"/>
  <c r="K95" i="6"/>
  <c r="L94" i="6"/>
  <c r="K94" i="6"/>
  <c r="L93" i="6"/>
  <c r="K93" i="6"/>
  <c r="L92" i="6"/>
  <c r="K92" i="6"/>
  <c r="L91" i="6"/>
  <c r="K91" i="6"/>
  <c r="L90" i="6"/>
  <c r="K90" i="6"/>
  <c r="L89" i="6"/>
  <c r="K89" i="6"/>
  <c r="L88" i="6"/>
  <c r="K88" i="6"/>
  <c r="L87" i="6"/>
  <c r="K87" i="6"/>
  <c r="L86" i="6"/>
  <c r="K86" i="6"/>
  <c r="L85" i="6"/>
  <c r="K85" i="6"/>
  <c r="L84" i="6"/>
  <c r="K84" i="6"/>
  <c r="L83" i="6"/>
  <c r="K83" i="6"/>
  <c r="L82" i="6"/>
  <c r="K82" i="6"/>
  <c r="L81" i="6"/>
  <c r="K81" i="6"/>
  <c r="L80" i="6"/>
  <c r="K80" i="6"/>
  <c r="L79" i="6"/>
  <c r="K79" i="6"/>
  <c r="L78" i="6"/>
  <c r="K78" i="6"/>
  <c r="L77" i="6"/>
  <c r="K77" i="6"/>
  <c r="L76" i="6"/>
  <c r="K76" i="6"/>
  <c r="L75" i="6"/>
  <c r="K75" i="6"/>
  <c r="L74" i="6"/>
  <c r="K74" i="6"/>
  <c r="L73" i="6"/>
  <c r="K73" i="6"/>
  <c r="L72" i="6"/>
  <c r="K72" i="6"/>
  <c r="L71" i="6"/>
  <c r="K71" i="6"/>
  <c r="L70" i="6"/>
  <c r="K70" i="6"/>
  <c r="L69" i="6"/>
  <c r="K69" i="6"/>
  <c r="L68" i="6"/>
  <c r="K68" i="6"/>
  <c r="L67" i="6"/>
  <c r="K67" i="6"/>
  <c r="L66" i="6"/>
  <c r="K66" i="6"/>
  <c r="L65" i="6"/>
  <c r="K65" i="6"/>
  <c r="L64" i="6"/>
  <c r="K64" i="6"/>
  <c r="L63" i="6"/>
  <c r="K63" i="6"/>
  <c r="L62" i="6"/>
  <c r="K62" i="6"/>
  <c r="L61" i="6"/>
  <c r="K61" i="6"/>
  <c r="L60" i="6"/>
  <c r="K60" i="6"/>
  <c r="L59" i="6"/>
  <c r="K59" i="6"/>
  <c r="L58" i="6"/>
  <c r="K58" i="6"/>
  <c r="L57" i="6"/>
  <c r="K57" i="6"/>
  <c r="L56" i="6"/>
  <c r="K56" i="6"/>
  <c r="L55" i="6"/>
  <c r="K55" i="6"/>
  <c r="L54" i="6"/>
  <c r="K54" i="6"/>
  <c r="L53" i="6"/>
  <c r="K53" i="6"/>
  <c r="L52" i="6"/>
  <c r="K52" i="6"/>
  <c r="L51" i="6"/>
  <c r="K51" i="6"/>
  <c r="L50" i="6"/>
  <c r="K50" i="6"/>
  <c r="L49" i="6"/>
  <c r="K49" i="6"/>
  <c r="L48" i="6"/>
  <c r="K48" i="6"/>
  <c r="L47" i="6"/>
  <c r="K47" i="6"/>
  <c r="L46" i="6"/>
  <c r="K46" i="6"/>
  <c r="L45" i="6"/>
  <c r="K45" i="6"/>
  <c r="L44" i="6"/>
  <c r="K44" i="6"/>
  <c r="L43" i="6"/>
  <c r="K43" i="6"/>
  <c r="L42" i="6"/>
  <c r="K42" i="6"/>
  <c r="L41" i="6"/>
  <c r="K41" i="6"/>
  <c r="L40" i="6"/>
  <c r="K40" i="6"/>
  <c r="L39" i="6"/>
  <c r="K39" i="6"/>
  <c r="L38" i="6"/>
  <c r="K38" i="6"/>
  <c r="L37" i="6"/>
  <c r="K37" i="6"/>
  <c r="L36" i="6"/>
  <c r="K36" i="6"/>
  <c r="L35" i="6"/>
  <c r="K35" i="6"/>
  <c r="L34" i="6"/>
  <c r="K34" i="6"/>
  <c r="L33" i="6"/>
  <c r="K33" i="6"/>
  <c r="L32" i="6"/>
  <c r="K32" i="6"/>
  <c r="L31" i="6"/>
  <c r="K31" i="6"/>
  <c r="L30" i="6"/>
  <c r="K30" i="6"/>
  <c r="L29" i="6"/>
  <c r="K29" i="6"/>
  <c r="L28" i="6"/>
  <c r="K28" i="6"/>
  <c r="L27" i="6"/>
  <c r="K27" i="6"/>
  <c r="L26" i="6"/>
  <c r="K26" i="6"/>
  <c r="L25" i="6"/>
  <c r="K25" i="6"/>
  <c r="L24" i="6"/>
  <c r="K24" i="6"/>
  <c r="L23" i="6"/>
  <c r="K23" i="6"/>
  <c r="L22" i="6"/>
  <c r="K22" i="6"/>
  <c r="L21" i="6"/>
  <c r="K21" i="6"/>
  <c r="L20" i="6"/>
  <c r="K20" i="6"/>
  <c r="L19" i="6"/>
  <c r="K19" i="6"/>
  <c r="L18" i="6"/>
  <c r="K18" i="6"/>
  <c r="L17" i="6"/>
  <c r="K17" i="6"/>
  <c r="L16" i="6"/>
  <c r="K16" i="6"/>
  <c r="L15" i="6"/>
  <c r="K15" i="6"/>
  <c r="L14" i="6"/>
  <c r="K14" i="6"/>
  <c r="L13" i="6"/>
  <c r="K13" i="6"/>
  <c r="L12" i="6"/>
  <c r="K12" i="6"/>
  <c r="L11" i="6"/>
  <c r="K11" i="6"/>
  <c r="L10" i="6"/>
  <c r="K10" i="6"/>
  <c r="L9" i="6"/>
  <c r="K9" i="6"/>
  <c r="L8" i="6"/>
  <c r="K8" i="6"/>
  <c r="L7" i="6"/>
  <c r="K7" i="6"/>
  <c r="L6" i="6"/>
  <c r="K6" i="6"/>
  <c r="L5" i="6"/>
  <c r="K5" i="6"/>
  <c r="L4" i="6"/>
  <c r="K4" i="6"/>
  <c r="L3" i="6"/>
  <c r="K3" i="6"/>
  <c r="L2" i="6"/>
  <c r="K2" i="6"/>
  <c r="C18" i="5" s="1"/>
  <c r="C16" i="5"/>
  <c r="H10" i="5"/>
  <c r="C10" i="5"/>
  <c r="J9" i="5"/>
  <c r="C9" i="5"/>
  <c r="J8" i="5"/>
  <c r="J10" i="5" s="1"/>
  <c r="C8" i="5"/>
  <c r="J7" i="5"/>
  <c r="J6" i="5"/>
  <c r="J5" i="5"/>
  <c r="C5" i="5"/>
  <c r="J4" i="5"/>
  <c r="C4" i="5"/>
  <c r="K396" i="4"/>
  <c r="L396" i="4" s="1"/>
  <c r="K395" i="4"/>
  <c r="L395" i="4" s="1"/>
  <c r="K394" i="4"/>
  <c r="L394" i="4" s="1"/>
  <c r="K393" i="4"/>
  <c r="L393" i="4" s="1"/>
  <c r="K392" i="4"/>
  <c r="L392" i="4" s="1"/>
  <c r="K391" i="4"/>
  <c r="L391" i="4" s="1"/>
  <c r="L390" i="4"/>
  <c r="K390" i="4"/>
  <c r="K389" i="4"/>
  <c r="L389" i="4" s="1"/>
  <c r="K388" i="4"/>
  <c r="L388" i="4" s="1"/>
  <c r="K387" i="4"/>
  <c r="L387" i="4" s="1"/>
  <c r="K386" i="4"/>
  <c r="L386" i="4" s="1"/>
  <c r="K385" i="4"/>
  <c r="L385" i="4" s="1"/>
  <c r="K384" i="4"/>
  <c r="L384" i="4" s="1"/>
  <c r="K383" i="4"/>
  <c r="L383" i="4" s="1"/>
  <c r="L382" i="4"/>
  <c r="K382" i="4"/>
  <c r="K381" i="4"/>
  <c r="L381" i="4" s="1"/>
  <c r="K380" i="4"/>
  <c r="L380" i="4" s="1"/>
  <c r="K379" i="4"/>
  <c r="L379" i="4" s="1"/>
  <c r="K378" i="4"/>
  <c r="L378" i="4" s="1"/>
  <c r="K377" i="4"/>
  <c r="L377" i="4" s="1"/>
  <c r="K376" i="4"/>
  <c r="L376" i="4" s="1"/>
  <c r="K375" i="4"/>
  <c r="L375" i="4" s="1"/>
  <c r="L374" i="4"/>
  <c r="K374" i="4"/>
  <c r="K373" i="4"/>
  <c r="L373" i="4" s="1"/>
  <c r="K372" i="4"/>
  <c r="L372" i="4" s="1"/>
  <c r="K371" i="4"/>
  <c r="L371" i="4" s="1"/>
  <c r="K370" i="4"/>
  <c r="L370" i="4" s="1"/>
  <c r="K369" i="4"/>
  <c r="L369" i="4" s="1"/>
  <c r="K368" i="4"/>
  <c r="L368" i="4" s="1"/>
  <c r="K367" i="4"/>
  <c r="L367" i="4" s="1"/>
  <c r="L366" i="4"/>
  <c r="K366" i="4"/>
  <c r="K365" i="4"/>
  <c r="L365" i="4" s="1"/>
  <c r="K364" i="4"/>
  <c r="L364" i="4" s="1"/>
  <c r="K363" i="4"/>
  <c r="L363" i="4" s="1"/>
  <c r="K362" i="4"/>
  <c r="L362" i="4" s="1"/>
  <c r="K361" i="4"/>
  <c r="L361" i="4" s="1"/>
  <c r="K360" i="4"/>
  <c r="L360" i="4" s="1"/>
  <c r="K359" i="4"/>
  <c r="L359" i="4" s="1"/>
  <c r="L358" i="4"/>
  <c r="K358" i="4"/>
  <c r="K357" i="4"/>
  <c r="L357" i="4" s="1"/>
  <c r="K356" i="4"/>
  <c r="L356" i="4" s="1"/>
  <c r="K355" i="4"/>
  <c r="L355" i="4" s="1"/>
  <c r="L350" i="4"/>
  <c r="K350" i="4"/>
  <c r="L349" i="4"/>
  <c r="K349" i="4"/>
  <c r="L348" i="4"/>
  <c r="K348" i="4"/>
  <c r="L347" i="4"/>
  <c r="K347" i="4"/>
  <c r="L346" i="4"/>
  <c r="K346" i="4"/>
  <c r="L345" i="4"/>
  <c r="K345" i="4"/>
  <c r="L344" i="4"/>
  <c r="K344" i="4"/>
  <c r="L343" i="4"/>
  <c r="K343" i="4"/>
  <c r="L342" i="4"/>
  <c r="K342" i="4"/>
  <c r="L341" i="4"/>
  <c r="K341" i="4"/>
  <c r="L340" i="4"/>
  <c r="K340" i="4"/>
  <c r="L339" i="4"/>
  <c r="K339" i="4"/>
  <c r="L338" i="4"/>
  <c r="K338" i="4"/>
  <c r="L337" i="4"/>
  <c r="K337" i="4"/>
  <c r="L336" i="4"/>
  <c r="K336" i="4"/>
  <c r="L335" i="4"/>
  <c r="K335" i="4"/>
  <c r="L334" i="4"/>
  <c r="K334" i="4"/>
  <c r="L333" i="4"/>
  <c r="K333" i="4"/>
  <c r="L332" i="4"/>
  <c r="K332" i="4"/>
  <c r="L331" i="4"/>
  <c r="K331" i="4"/>
  <c r="L330" i="4"/>
  <c r="K330" i="4"/>
  <c r="L329" i="4"/>
  <c r="K329" i="4"/>
  <c r="L328" i="4"/>
  <c r="K328" i="4"/>
  <c r="L327" i="4"/>
  <c r="K327" i="4"/>
  <c r="L326" i="4"/>
  <c r="K326" i="4"/>
  <c r="L325" i="4"/>
  <c r="K325" i="4"/>
  <c r="L324" i="4"/>
  <c r="K324" i="4"/>
  <c r="L323" i="4"/>
  <c r="K323" i="4"/>
  <c r="L322" i="4"/>
  <c r="K322" i="4"/>
  <c r="L321" i="4"/>
  <c r="K321" i="4"/>
  <c r="L320" i="4"/>
  <c r="K320" i="4"/>
  <c r="L319" i="4"/>
  <c r="K319" i="4"/>
  <c r="L318" i="4"/>
  <c r="K318" i="4"/>
  <c r="L317" i="4"/>
  <c r="K317" i="4"/>
  <c r="L316" i="4"/>
  <c r="K316" i="4"/>
  <c r="L315" i="4"/>
  <c r="K315" i="4"/>
  <c r="L314" i="4"/>
  <c r="K314" i="4"/>
  <c r="L313" i="4"/>
  <c r="K313" i="4"/>
  <c r="L312" i="4"/>
  <c r="K312" i="4"/>
  <c r="L311" i="4"/>
  <c r="K311" i="4"/>
  <c r="L310" i="4"/>
  <c r="K310" i="4"/>
  <c r="L309" i="4"/>
  <c r="K309" i="4"/>
  <c r="L308" i="4"/>
  <c r="K308" i="4"/>
  <c r="L307" i="4"/>
  <c r="K307" i="4"/>
  <c r="L306" i="4"/>
  <c r="K306" i="4"/>
  <c r="L305" i="4"/>
  <c r="K305" i="4"/>
  <c r="L304" i="4"/>
  <c r="K304" i="4"/>
  <c r="L303" i="4"/>
  <c r="K303" i="4"/>
  <c r="L302" i="4"/>
  <c r="K302" i="4"/>
  <c r="L301" i="4"/>
  <c r="K301" i="4"/>
  <c r="L300" i="4"/>
  <c r="K300" i="4"/>
  <c r="L299" i="4"/>
  <c r="K299" i="4"/>
  <c r="L298" i="4"/>
  <c r="K298" i="4"/>
  <c r="L297" i="4"/>
  <c r="K297" i="4"/>
  <c r="L296" i="4"/>
  <c r="K296" i="4"/>
  <c r="L295" i="4"/>
  <c r="K295" i="4"/>
  <c r="L294" i="4"/>
  <c r="K294" i="4"/>
  <c r="L293" i="4"/>
  <c r="K293" i="4"/>
  <c r="L292" i="4"/>
  <c r="K292" i="4"/>
  <c r="L291" i="4"/>
  <c r="K291" i="4"/>
  <c r="L290" i="4"/>
  <c r="K290" i="4"/>
  <c r="L289" i="4"/>
  <c r="K289" i="4"/>
  <c r="L288" i="4"/>
  <c r="K288" i="4"/>
  <c r="L287" i="4"/>
  <c r="K287" i="4"/>
  <c r="L286" i="4"/>
  <c r="K286" i="4"/>
  <c r="L285" i="4"/>
  <c r="K285" i="4"/>
  <c r="L284" i="4"/>
  <c r="K284" i="4"/>
  <c r="L283" i="4"/>
  <c r="K283" i="4"/>
  <c r="L282" i="4"/>
  <c r="K282" i="4"/>
  <c r="L281" i="4"/>
  <c r="K281" i="4"/>
  <c r="L280" i="4"/>
  <c r="K280" i="4"/>
  <c r="L279" i="4"/>
  <c r="K279" i="4"/>
  <c r="L278" i="4"/>
  <c r="K278" i="4"/>
  <c r="L277" i="4"/>
  <c r="K277" i="4"/>
  <c r="L276" i="4"/>
  <c r="K276" i="4"/>
  <c r="L275" i="4"/>
  <c r="K275" i="4"/>
  <c r="L274" i="4"/>
  <c r="K274" i="4"/>
  <c r="L273" i="4"/>
  <c r="K273" i="4"/>
  <c r="L272" i="4"/>
  <c r="K272" i="4"/>
  <c r="L271" i="4"/>
  <c r="K271" i="4"/>
  <c r="L270" i="4"/>
  <c r="K270" i="4"/>
  <c r="L269" i="4"/>
  <c r="K269" i="4"/>
  <c r="L268" i="4"/>
  <c r="K268" i="4"/>
  <c r="L267" i="4"/>
  <c r="K267" i="4"/>
  <c r="L266" i="4"/>
  <c r="K266" i="4"/>
  <c r="L265" i="4"/>
  <c r="K265" i="4"/>
  <c r="L264" i="4"/>
  <c r="K264" i="4"/>
  <c r="L263" i="4"/>
  <c r="K263" i="4"/>
  <c r="L262" i="4"/>
  <c r="K262" i="4"/>
  <c r="L261" i="4"/>
  <c r="K261" i="4"/>
  <c r="L260" i="4"/>
  <c r="K260" i="4"/>
  <c r="L259" i="4"/>
  <c r="K259" i="4"/>
  <c r="L258" i="4"/>
  <c r="K258" i="4"/>
  <c r="L257" i="4"/>
  <c r="K257" i="4"/>
  <c r="L256" i="4"/>
  <c r="K256" i="4"/>
  <c r="L255" i="4"/>
  <c r="K255" i="4"/>
  <c r="L254" i="4"/>
  <c r="K254" i="4"/>
  <c r="L253" i="4"/>
  <c r="K253" i="4"/>
  <c r="L252" i="4"/>
  <c r="K252" i="4"/>
  <c r="L251" i="4"/>
  <c r="K251" i="4"/>
  <c r="L250" i="4"/>
  <c r="K250" i="4"/>
  <c r="L249" i="4"/>
  <c r="K249" i="4"/>
  <c r="L248" i="4"/>
  <c r="K248" i="4"/>
  <c r="L247" i="4"/>
  <c r="K247" i="4"/>
  <c r="L246" i="4"/>
  <c r="K246" i="4"/>
  <c r="L245" i="4"/>
  <c r="J245" i="4"/>
  <c r="K245" i="4" s="1"/>
  <c r="L244" i="4"/>
  <c r="K244" i="4"/>
  <c r="K243" i="4"/>
  <c r="L243" i="4" s="1"/>
  <c r="K242" i="4"/>
  <c r="L242" i="4" s="1"/>
  <c r="K241" i="4"/>
  <c r="L241" i="4" s="1"/>
  <c r="L240" i="4"/>
  <c r="K240" i="4"/>
  <c r="K239" i="4"/>
  <c r="L239" i="4" s="1"/>
  <c r="K238" i="4"/>
  <c r="L238" i="4" s="1"/>
  <c r="K237" i="4"/>
  <c r="L237" i="4" s="1"/>
  <c r="L236" i="4"/>
  <c r="K236" i="4"/>
  <c r="K235" i="4"/>
  <c r="L235" i="4" s="1"/>
  <c r="K234" i="4"/>
  <c r="L234" i="4" s="1"/>
  <c r="K233" i="4"/>
  <c r="L233" i="4" s="1"/>
  <c r="L232" i="4"/>
  <c r="K232" i="4"/>
  <c r="J232" i="4"/>
  <c r="K231" i="4"/>
  <c r="L231" i="4" s="1"/>
  <c r="L230" i="4"/>
  <c r="K230" i="4"/>
  <c r="K229" i="4"/>
  <c r="L229" i="4" s="1"/>
  <c r="L228" i="4"/>
  <c r="K228" i="4"/>
  <c r="K227" i="4"/>
  <c r="L227" i="4" s="1"/>
  <c r="L226" i="4"/>
  <c r="K226" i="4"/>
  <c r="K225" i="4"/>
  <c r="L225" i="4" s="1"/>
  <c r="L224" i="4"/>
  <c r="K224" i="4"/>
  <c r="K223" i="4"/>
  <c r="L223" i="4" s="1"/>
  <c r="L222" i="4"/>
  <c r="K222" i="4"/>
  <c r="K221" i="4"/>
  <c r="J221" i="4"/>
  <c r="L221" i="4" s="1"/>
  <c r="K220" i="4"/>
  <c r="L220" i="4" s="1"/>
  <c r="K219" i="4"/>
  <c r="L219" i="4" s="1"/>
  <c r="K218" i="4"/>
  <c r="L218" i="4" s="1"/>
  <c r="L217" i="4"/>
  <c r="K217" i="4"/>
  <c r="J217" i="4"/>
  <c r="K216" i="4"/>
  <c r="L216" i="4" s="1"/>
  <c r="J216" i="4"/>
  <c r="K215" i="4"/>
  <c r="J215" i="4"/>
  <c r="L214" i="4"/>
  <c r="J214" i="4"/>
  <c r="K214" i="4" s="1"/>
  <c r="L213" i="4"/>
  <c r="K213" i="4"/>
  <c r="K212" i="4"/>
  <c r="L212" i="4" s="1"/>
  <c r="K211" i="4"/>
  <c r="L211" i="4" s="1"/>
  <c r="K210" i="4"/>
  <c r="L210" i="4" s="1"/>
  <c r="L209" i="4"/>
  <c r="K209" i="4"/>
  <c r="K208" i="4"/>
  <c r="L208" i="4" s="1"/>
  <c r="K207" i="4"/>
  <c r="L207" i="4" s="1"/>
  <c r="J207" i="4"/>
  <c r="J206" i="4"/>
  <c r="K205" i="4"/>
  <c r="L205" i="4" s="1"/>
  <c r="L204" i="4"/>
  <c r="K204" i="4"/>
  <c r="K203" i="4"/>
  <c r="L203" i="4" s="1"/>
  <c r="K202" i="4"/>
  <c r="L202" i="4" s="1"/>
  <c r="K201" i="4"/>
  <c r="L201" i="4" s="1"/>
  <c r="L200" i="4"/>
  <c r="K200" i="4"/>
  <c r="K199" i="4"/>
  <c r="L199" i="4" s="1"/>
  <c r="K198" i="4"/>
  <c r="L198" i="4" s="1"/>
  <c r="K197" i="4"/>
  <c r="L197" i="4" s="1"/>
  <c r="L196" i="4"/>
  <c r="K196" i="4"/>
  <c r="K195" i="4"/>
  <c r="L195" i="4" s="1"/>
  <c r="K194" i="4"/>
  <c r="L194" i="4" s="1"/>
  <c r="K193" i="4"/>
  <c r="L193" i="4" s="1"/>
  <c r="L192" i="4"/>
  <c r="K192" i="4"/>
  <c r="K191" i="4"/>
  <c r="L191" i="4" s="1"/>
  <c r="K190" i="4"/>
  <c r="L190" i="4" s="1"/>
  <c r="K189" i="4"/>
  <c r="L189" i="4" s="1"/>
  <c r="L188" i="4"/>
  <c r="K188" i="4"/>
  <c r="K187" i="4"/>
  <c r="L187" i="4" s="1"/>
  <c r="K186" i="4"/>
  <c r="L186" i="4" s="1"/>
  <c r="K185" i="4"/>
  <c r="L185" i="4" s="1"/>
  <c r="L184" i="4"/>
  <c r="K184" i="4"/>
  <c r="K183" i="4"/>
  <c r="L183" i="4" s="1"/>
  <c r="K182" i="4"/>
  <c r="L182" i="4" s="1"/>
  <c r="K181" i="4"/>
  <c r="L181" i="4" s="1"/>
  <c r="L180" i="4"/>
  <c r="K180" i="4"/>
  <c r="K179" i="4"/>
  <c r="L179" i="4" s="1"/>
  <c r="K178" i="4"/>
  <c r="L178" i="4" s="1"/>
  <c r="K177" i="4"/>
  <c r="L177" i="4" s="1"/>
  <c r="L176" i="4"/>
  <c r="K176" i="4"/>
  <c r="K175" i="4"/>
  <c r="L175" i="4" s="1"/>
  <c r="K174" i="4"/>
  <c r="L174" i="4" s="1"/>
  <c r="K173" i="4"/>
  <c r="L173" i="4" s="1"/>
  <c r="L172" i="4"/>
  <c r="K172" i="4"/>
  <c r="K171" i="4"/>
  <c r="L171" i="4" s="1"/>
  <c r="K170" i="4"/>
  <c r="L170" i="4" s="1"/>
  <c r="K169" i="4"/>
  <c r="L169" i="4" s="1"/>
  <c r="L168" i="4"/>
  <c r="K168" i="4"/>
  <c r="K167" i="4"/>
  <c r="L167" i="4" s="1"/>
  <c r="K166" i="4"/>
  <c r="L166" i="4" s="1"/>
  <c r="K165" i="4"/>
  <c r="L165" i="4" s="1"/>
  <c r="L164" i="4"/>
  <c r="K164" i="4"/>
  <c r="K163" i="4"/>
  <c r="L163" i="4" s="1"/>
  <c r="K162" i="4"/>
  <c r="L162" i="4" s="1"/>
  <c r="K161" i="4"/>
  <c r="L161" i="4" s="1"/>
  <c r="L160" i="4"/>
  <c r="K160" i="4"/>
  <c r="K159" i="4"/>
  <c r="L159" i="4" s="1"/>
  <c r="K158" i="4"/>
  <c r="L158" i="4" s="1"/>
  <c r="K157" i="4"/>
  <c r="L157" i="4" s="1"/>
  <c r="L156" i="4"/>
  <c r="K156" i="4"/>
  <c r="K155" i="4"/>
  <c r="L155" i="4" s="1"/>
  <c r="K154" i="4"/>
  <c r="L154" i="4" s="1"/>
  <c r="K153" i="4"/>
  <c r="L153" i="4" s="1"/>
  <c r="L152" i="4"/>
  <c r="K152" i="4"/>
  <c r="K151" i="4"/>
  <c r="L151" i="4" s="1"/>
  <c r="K150" i="4"/>
  <c r="L150" i="4" s="1"/>
  <c r="K149" i="4"/>
  <c r="L149" i="4" s="1"/>
  <c r="L148" i="4"/>
  <c r="K148" i="4"/>
  <c r="K147" i="4"/>
  <c r="L147" i="4" s="1"/>
  <c r="K146" i="4"/>
  <c r="L146" i="4" s="1"/>
  <c r="K145" i="4"/>
  <c r="L145" i="4" s="1"/>
  <c r="L144" i="4"/>
  <c r="K144" i="4"/>
  <c r="K143" i="4"/>
  <c r="L143" i="4" s="1"/>
  <c r="K142" i="4"/>
  <c r="L142" i="4" s="1"/>
  <c r="K141" i="4"/>
  <c r="L141" i="4" s="1"/>
  <c r="L140" i="4"/>
  <c r="K140" i="4"/>
  <c r="K139" i="4"/>
  <c r="L139" i="4" s="1"/>
  <c r="K138" i="4"/>
  <c r="L138" i="4" s="1"/>
  <c r="K137" i="4"/>
  <c r="L137" i="4" s="1"/>
  <c r="L136" i="4"/>
  <c r="K136" i="4"/>
  <c r="K135" i="4"/>
  <c r="L135" i="4" s="1"/>
  <c r="K134" i="4"/>
  <c r="L134" i="4" s="1"/>
  <c r="K133" i="4"/>
  <c r="L133" i="4" s="1"/>
  <c r="L132" i="4"/>
  <c r="K132" i="4"/>
  <c r="K131" i="4"/>
  <c r="L131" i="4" s="1"/>
  <c r="K130" i="4"/>
  <c r="L130" i="4" s="1"/>
  <c r="K129" i="4"/>
  <c r="L129" i="4" s="1"/>
  <c r="L128" i="4"/>
  <c r="K128" i="4"/>
  <c r="K127" i="4"/>
  <c r="L127" i="4" s="1"/>
  <c r="K126" i="4"/>
  <c r="L126" i="4" s="1"/>
  <c r="K125" i="4"/>
  <c r="L125" i="4" s="1"/>
  <c r="L124" i="4"/>
  <c r="K124" i="4"/>
  <c r="K123" i="4"/>
  <c r="L123" i="4" s="1"/>
  <c r="K122" i="4"/>
  <c r="L122" i="4" s="1"/>
  <c r="K121" i="4"/>
  <c r="L121" i="4" s="1"/>
  <c r="L120" i="4"/>
  <c r="K120" i="4"/>
  <c r="K119" i="4"/>
  <c r="L119" i="4" s="1"/>
  <c r="K118" i="4"/>
  <c r="L118" i="4" s="1"/>
  <c r="K117" i="4"/>
  <c r="L117" i="4" s="1"/>
  <c r="L116" i="4"/>
  <c r="K116" i="4"/>
  <c r="K115" i="4"/>
  <c r="L115" i="4" s="1"/>
  <c r="K114" i="4"/>
  <c r="L114" i="4" s="1"/>
  <c r="K113" i="4"/>
  <c r="L113" i="4" s="1"/>
  <c r="L112" i="4"/>
  <c r="K112" i="4"/>
  <c r="K111" i="4"/>
  <c r="L111" i="4" s="1"/>
  <c r="K110" i="4"/>
  <c r="L110" i="4" s="1"/>
  <c r="K109" i="4"/>
  <c r="L109" i="4" s="1"/>
  <c r="L108" i="4"/>
  <c r="K108" i="4"/>
  <c r="K107" i="4"/>
  <c r="L107" i="4" s="1"/>
  <c r="K106" i="4"/>
  <c r="L106" i="4" s="1"/>
  <c r="K105" i="4"/>
  <c r="L105" i="4" s="1"/>
  <c r="L104" i="4"/>
  <c r="K104" i="4"/>
  <c r="K103" i="4"/>
  <c r="L103" i="4" s="1"/>
  <c r="K102" i="4"/>
  <c r="L102" i="4" s="1"/>
  <c r="K101" i="4"/>
  <c r="L101" i="4" s="1"/>
  <c r="L100" i="4"/>
  <c r="K100" i="4"/>
  <c r="K99" i="4"/>
  <c r="L99" i="4" s="1"/>
  <c r="K98" i="4"/>
  <c r="L98" i="4" s="1"/>
  <c r="K97" i="4"/>
  <c r="L97" i="4" s="1"/>
  <c r="L96" i="4"/>
  <c r="K96" i="4"/>
  <c r="K95" i="4"/>
  <c r="L95" i="4" s="1"/>
  <c r="K94" i="4"/>
  <c r="L94" i="4" s="1"/>
  <c r="K93" i="4"/>
  <c r="L93" i="4" s="1"/>
  <c r="L92" i="4"/>
  <c r="K92" i="4"/>
  <c r="K91" i="4"/>
  <c r="L91" i="4" s="1"/>
  <c r="K90" i="4"/>
  <c r="L90" i="4" s="1"/>
  <c r="K89" i="4"/>
  <c r="L89" i="4" s="1"/>
  <c r="L88" i="4"/>
  <c r="K88" i="4"/>
  <c r="K87" i="4"/>
  <c r="L87" i="4" s="1"/>
  <c r="K86" i="4"/>
  <c r="L86" i="4" s="1"/>
  <c r="K85" i="4"/>
  <c r="L85" i="4" s="1"/>
  <c r="L84" i="4"/>
  <c r="K84" i="4"/>
  <c r="K83" i="4"/>
  <c r="L83" i="4" s="1"/>
  <c r="K82" i="4"/>
  <c r="L82" i="4" s="1"/>
  <c r="K81" i="4"/>
  <c r="L81" i="4" s="1"/>
  <c r="L80" i="4"/>
  <c r="K80" i="4"/>
  <c r="K79" i="4"/>
  <c r="L79" i="4" s="1"/>
  <c r="K78" i="4"/>
  <c r="L78" i="4" s="1"/>
  <c r="K77" i="4"/>
  <c r="L77" i="4" s="1"/>
  <c r="L76" i="4"/>
  <c r="K76" i="4"/>
  <c r="K75" i="4"/>
  <c r="L75" i="4" s="1"/>
  <c r="K74" i="4"/>
  <c r="L74" i="4" s="1"/>
  <c r="K73" i="4"/>
  <c r="L73" i="4" s="1"/>
  <c r="L72" i="4"/>
  <c r="K72" i="4"/>
  <c r="K71" i="4"/>
  <c r="L71" i="4" s="1"/>
  <c r="K70" i="4"/>
  <c r="L70" i="4" s="1"/>
  <c r="K69" i="4"/>
  <c r="L69" i="4" s="1"/>
  <c r="L68" i="4"/>
  <c r="K68" i="4"/>
  <c r="K67" i="4"/>
  <c r="L67" i="4" s="1"/>
  <c r="K66" i="4"/>
  <c r="L66" i="4" s="1"/>
  <c r="K65" i="4"/>
  <c r="L65" i="4" s="1"/>
  <c r="L64" i="4"/>
  <c r="K64" i="4"/>
  <c r="K63" i="4"/>
  <c r="L63" i="4" s="1"/>
  <c r="K62" i="4"/>
  <c r="L62" i="4" s="1"/>
  <c r="K61" i="4"/>
  <c r="L61" i="4" s="1"/>
  <c r="L60" i="4"/>
  <c r="K60" i="4"/>
  <c r="K59" i="4"/>
  <c r="L59" i="4" s="1"/>
  <c r="K58" i="4"/>
  <c r="L58" i="4" s="1"/>
  <c r="K57" i="4"/>
  <c r="L57" i="4" s="1"/>
  <c r="L56" i="4"/>
  <c r="K56" i="4"/>
  <c r="K55" i="4"/>
  <c r="L55" i="4" s="1"/>
  <c r="K54" i="4"/>
  <c r="L54" i="4" s="1"/>
  <c r="K53" i="4"/>
  <c r="L53" i="4" s="1"/>
  <c r="L52" i="4"/>
  <c r="K52" i="4"/>
  <c r="K51" i="4"/>
  <c r="L51" i="4" s="1"/>
  <c r="K50" i="4"/>
  <c r="L50" i="4" s="1"/>
  <c r="K49" i="4"/>
  <c r="L49" i="4" s="1"/>
  <c r="L48" i="4"/>
  <c r="K48" i="4"/>
  <c r="K47" i="4"/>
  <c r="L47" i="4" s="1"/>
  <c r="K46" i="4"/>
  <c r="L46" i="4" s="1"/>
  <c r="K45" i="4"/>
  <c r="L45" i="4" s="1"/>
  <c r="L44" i="4"/>
  <c r="K44" i="4"/>
  <c r="K43" i="4"/>
  <c r="L43" i="4" s="1"/>
  <c r="K42" i="4"/>
  <c r="L42" i="4" s="1"/>
  <c r="K41" i="4"/>
  <c r="L41" i="4" s="1"/>
  <c r="L40" i="4"/>
  <c r="K40" i="4"/>
  <c r="K39" i="4"/>
  <c r="L39" i="4" s="1"/>
  <c r="K38" i="4"/>
  <c r="L38" i="4" s="1"/>
  <c r="K37" i="4"/>
  <c r="L37" i="4" s="1"/>
  <c r="L36" i="4"/>
  <c r="K36" i="4"/>
  <c r="K35" i="4"/>
  <c r="L35" i="4" s="1"/>
  <c r="K34" i="4"/>
  <c r="L34" i="4" s="1"/>
  <c r="K33" i="4"/>
  <c r="L33" i="4" s="1"/>
  <c r="L32" i="4"/>
  <c r="K32" i="4"/>
  <c r="K31" i="4"/>
  <c r="L31" i="4" s="1"/>
  <c r="K30" i="4"/>
  <c r="L30" i="4" s="1"/>
  <c r="K29" i="4"/>
  <c r="L29" i="4" s="1"/>
  <c r="K28" i="4"/>
  <c r="L28" i="4" s="1"/>
  <c r="K27" i="4"/>
  <c r="L27" i="4" s="1"/>
  <c r="K26" i="4"/>
  <c r="L26" i="4" s="1"/>
  <c r="K25" i="4"/>
  <c r="L25" i="4" s="1"/>
  <c r="L24" i="4"/>
  <c r="K24" i="4"/>
  <c r="K23" i="4"/>
  <c r="L23" i="4" s="1"/>
  <c r="K22" i="4"/>
  <c r="L22" i="4" s="1"/>
  <c r="K21" i="4"/>
  <c r="L21" i="4" s="1"/>
  <c r="K20" i="4"/>
  <c r="L20" i="4" s="1"/>
  <c r="K19" i="4"/>
  <c r="L19" i="4" s="1"/>
  <c r="K18" i="4"/>
  <c r="L18" i="4" s="1"/>
  <c r="K17" i="4"/>
  <c r="L17" i="4" s="1"/>
  <c r="L16" i="4"/>
  <c r="K16" i="4"/>
  <c r="K15" i="4"/>
  <c r="L15" i="4" s="1"/>
  <c r="K14" i="4"/>
  <c r="L14" i="4" s="1"/>
  <c r="K13" i="4"/>
  <c r="L13" i="4" s="1"/>
  <c r="K12" i="4"/>
  <c r="L12" i="4" s="1"/>
  <c r="K11" i="4"/>
  <c r="L11" i="4" s="1"/>
  <c r="K10" i="4"/>
  <c r="L10" i="4" s="1"/>
  <c r="K9" i="4"/>
  <c r="L9" i="4" s="1"/>
  <c r="L8" i="4"/>
  <c r="K8" i="4"/>
  <c r="K7" i="4"/>
  <c r="L7" i="4" s="1"/>
  <c r="K6" i="4"/>
  <c r="L6" i="4" s="1"/>
  <c r="K5" i="4"/>
  <c r="L5" i="4" s="1"/>
  <c r="K4" i="4"/>
  <c r="L4" i="4" s="1"/>
  <c r="K3" i="4"/>
  <c r="L3" i="4" s="1"/>
  <c r="K2" i="4"/>
  <c r="C16" i="3"/>
  <c r="C15" i="3"/>
  <c r="H10" i="3"/>
  <c r="C10" i="3"/>
  <c r="J9" i="3"/>
  <c r="J10" i="3" s="1"/>
  <c r="C9" i="3"/>
  <c r="J8" i="3"/>
  <c r="J7" i="3"/>
  <c r="J6" i="3"/>
  <c r="J5" i="3"/>
  <c r="C5" i="3"/>
  <c r="C4" i="3"/>
  <c r="L301" i="2"/>
  <c r="K301" i="2"/>
  <c r="K300" i="2"/>
  <c r="L300" i="2" s="1"/>
  <c r="K299" i="2"/>
  <c r="L299" i="2" s="1"/>
  <c r="K298" i="2"/>
  <c r="L298" i="2" s="1"/>
  <c r="K297" i="2"/>
  <c r="L297" i="2" s="1"/>
  <c r="K296" i="2"/>
  <c r="L296" i="2" s="1"/>
  <c r="K295" i="2"/>
  <c r="L295" i="2" s="1"/>
  <c r="K294" i="2"/>
  <c r="L294" i="2" s="1"/>
  <c r="L293" i="2"/>
  <c r="K293" i="2"/>
  <c r="K292" i="2"/>
  <c r="L292" i="2" s="1"/>
  <c r="K291" i="2"/>
  <c r="L291" i="2" s="1"/>
  <c r="K290" i="2"/>
  <c r="L290" i="2" s="1"/>
  <c r="K289" i="2"/>
  <c r="L289" i="2" s="1"/>
  <c r="K288" i="2"/>
  <c r="L288" i="2" s="1"/>
  <c r="K287" i="2"/>
  <c r="L287" i="2" s="1"/>
  <c r="K286" i="2"/>
  <c r="L286" i="2" s="1"/>
  <c r="L285" i="2"/>
  <c r="K285" i="2"/>
  <c r="K284" i="2"/>
  <c r="L284" i="2" s="1"/>
  <c r="K283" i="2"/>
  <c r="L283" i="2" s="1"/>
  <c r="K282" i="2"/>
  <c r="L282" i="2" s="1"/>
  <c r="K281" i="2"/>
  <c r="L281" i="2" s="1"/>
  <c r="K280" i="2"/>
  <c r="L280" i="2" s="1"/>
  <c r="K279" i="2"/>
  <c r="L279" i="2" s="1"/>
  <c r="K278" i="2"/>
  <c r="L278" i="2" s="1"/>
  <c r="L277" i="2"/>
  <c r="K277" i="2"/>
  <c r="K276" i="2"/>
  <c r="L276" i="2" s="1"/>
  <c r="L275" i="2"/>
  <c r="K275" i="2"/>
  <c r="K274" i="2"/>
  <c r="L274" i="2" s="1"/>
  <c r="L273" i="2"/>
  <c r="K273" i="2"/>
  <c r="K272" i="2"/>
  <c r="L272" i="2" s="1"/>
  <c r="L271" i="2"/>
  <c r="K271" i="2"/>
  <c r="K270" i="2"/>
  <c r="L270" i="2" s="1"/>
  <c r="L269" i="2"/>
  <c r="K269" i="2"/>
  <c r="K268" i="2"/>
  <c r="L268" i="2" s="1"/>
  <c r="L267" i="2"/>
  <c r="K267" i="2"/>
  <c r="K266" i="2"/>
  <c r="L266" i="2" s="1"/>
  <c r="L265" i="2"/>
  <c r="K265" i="2"/>
  <c r="K264" i="2"/>
  <c r="L264" i="2" s="1"/>
  <c r="L263" i="2"/>
  <c r="K263" i="2"/>
  <c r="K262" i="2"/>
  <c r="L262" i="2" s="1"/>
  <c r="L261" i="2"/>
  <c r="K261" i="2"/>
  <c r="K260" i="2"/>
  <c r="L260" i="2" s="1"/>
  <c r="K255" i="2"/>
  <c r="L255" i="2" s="1"/>
  <c r="K254" i="2"/>
  <c r="L254" i="2" s="1"/>
  <c r="K253" i="2"/>
  <c r="L253" i="2" s="1"/>
  <c r="K252" i="2"/>
  <c r="L252" i="2" s="1"/>
  <c r="L251" i="2"/>
  <c r="K251" i="2"/>
  <c r="K250" i="2"/>
  <c r="L250" i="2" s="1"/>
  <c r="K249" i="2"/>
  <c r="L249" i="2" s="1"/>
  <c r="K248" i="2"/>
  <c r="L248" i="2" s="1"/>
  <c r="K247" i="2"/>
  <c r="L247" i="2" s="1"/>
  <c r="K246" i="2"/>
  <c r="L246" i="2" s="1"/>
  <c r="K245" i="2"/>
  <c r="L245" i="2" s="1"/>
  <c r="J245" i="2"/>
  <c r="K244" i="2"/>
  <c r="L244" i="2" s="1"/>
  <c r="L243" i="2"/>
  <c r="K243" i="2"/>
  <c r="K242" i="2"/>
  <c r="L242" i="2" s="1"/>
  <c r="L241" i="2"/>
  <c r="K241" i="2"/>
  <c r="K240" i="2"/>
  <c r="L240" i="2" s="1"/>
  <c r="L239" i="2"/>
  <c r="K239" i="2"/>
  <c r="K238" i="2"/>
  <c r="L238" i="2" s="1"/>
  <c r="L237" i="2"/>
  <c r="K237" i="2"/>
  <c r="K236" i="2"/>
  <c r="L236" i="2" s="1"/>
  <c r="L235" i="2"/>
  <c r="K235" i="2"/>
  <c r="K234" i="2"/>
  <c r="L234" i="2" s="1"/>
  <c r="L233" i="2"/>
  <c r="K233" i="2"/>
  <c r="J232" i="2"/>
  <c r="K231" i="2"/>
  <c r="L231" i="2" s="1"/>
  <c r="K230" i="2"/>
  <c r="L230" i="2" s="1"/>
  <c r="K229" i="2"/>
  <c r="L229" i="2" s="1"/>
  <c r="L228" i="2"/>
  <c r="K228" i="2"/>
  <c r="K227" i="2"/>
  <c r="L227" i="2" s="1"/>
  <c r="K226" i="2"/>
  <c r="L226" i="2" s="1"/>
  <c r="K225" i="2"/>
  <c r="L225" i="2" s="1"/>
  <c r="K224" i="2"/>
  <c r="L224" i="2" s="1"/>
  <c r="C8" i="1" s="1"/>
  <c r="K223" i="2"/>
  <c r="L223" i="2" s="1"/>
  <c r="K222" i="2"/>
  <c r="L222" i="2" s="1"/>
  <c r="J221" i="2"/>
  <c r="L220" i="2"/>
  <c r="K220" i="2"/>
  <c r="K219" i="2"/>
  <c r="L219" i="2" s="1"/>
  <c r="L218" i="2"/>
  <c r="K218" i="2"/>
  <c r="J217" i="2"/>
  <c r="J216" i="2"/>
  <c r="L215" i="2"/>
  <c r="J215" i="2"/>
  <c r="K215" i="2" s="1"/>
  <c r="K214" i="2"/>
  <c r="L214" i="2" s="1"/>
  <c r="J214" i="2"/>
  <c r="K213" i="2"/>
  <c r="L213" i="2" s="1"/>
  <c r="L212" i="2"/>
  <c r="K212" i="2"/>
  <c r="K211" i="2"/>
  <c r="L211" i="2" s="1"/>
  <c r="L210" i="2"/>
  <c r="K210" i="2"/>
  <c r="K209" i="2"/>
  <c r="L209" i="2" s="1"/>
  <c r="L208" i="2"/>
  <c r="K208" i="2"/>
  <c r="J207" i="2"/>
  <c r="J206" i="2"/>
  <c r="L205" i="2"/>
  <c r="K205" i="2"/>
  <c r="K204" i="2"/>
  <c r="L204" i="2" s="1"/>
  <c r="L203" i="2"/>
  <c r="K203" i="2"/>
  <c r="K202" i="2"/>
  <c r="L202" i="2" s="1"/>
  <c r="L201" i="2"/>
  <c r="K201" i="2"/>
  <c r="K200" i="2"/>
  <c r="L200" i="2" s="1"/>
  <c r="L199" i="2"/>
  <c r="K199" i="2"/>
  <c r="K198" i="2"/>
  <c r="L198" i="2" s="1"/>
  <c r="L197" i="2"/>
  <c r="K197" i="2"/>
  <c r="K196" i="2"/>
  <c r="L196" i="2" s="1"/>
  <c r="L195" i="2"/>
  <c r="K195" i="2"/>
  <c r="K194" i="2"/>
  <c r="L194" i="2" s="1"/>
  <c r="L193" i="2"/>
  <c r="K193" i="2"/>
  <c r="K192" i="2"/>
  <c r="L192" i="2" s="1"/>
  <c r="L191" i="2"/>
  <c r="K191" i="2"/>
  <c r="K190" i="2"/>
  <c r="L190" i="2" s="1"/>
  <c r="L189" i="2"/>
  <c r="K189" i="2"/>
  <c r="K188" i="2"/>
  <c r="L188" i="2" s="1"/>
  <c r="L187" i="2"/>
  <c r="K187" i="2"/>
  <c r="K186" i="2"/>
  <c r="L186" i="2" s="1"/>
  <c r="L185" i="2"/>
  <c r="K185" i="2"/>
  <c r="K184" i="2"/>
  <c r="L184" i="2" s="1"/>
  <c r="L183" i="2"/>
  <c r="K183" i="2"/>
  <c r="K182" i="2"/>
  <c r="L182" i="2" s="1"/>
  <c r="L181" i="2"/>
  <c r="K181" i="2"/>
  <c r="K180" i="2"/>
  <c r="L180" i="2" s="1"/>
  <c r="L179" i="2"/>
  <c r="K179" i="2"/>
  <c r="K178" i="2"/>
  <c r="L178" i="2" s="1"/>
  <c r="L177" i="2"/>
  <c r="K177" i="2"/>
  <c r="K176" i="2"/>
  <c r="L176" i="2" s="1"/>
  <c r="L175" i="2"/>
  <c r="K175" i="2"/>
  <c r="K174" i="2"/>
  <c r="L174" i="2" s="1"/>
  <c r="L173" i="2"/>
  <c r="K173" i="2"/>
  <c r="K172" i="2"/>
  <c r="L172" i="2" s="1"/>
  <c r="L171" i="2"/>
  <c r="K171" i="2"/>
  <c r="K170" i="2"/>
  <c r="L170" i="2" s="1"/>
  <c r="L169" i="2"/>
  <c r="K169" i="2"/>
  <c r="K168" i="2"/>
  <c r="L168" i="2" s="1"/>
  <c r="L167" i="2"/>
  <c r="K167" i="2"/>
  <c r="K166" i="2"/>
  <c r="L166" i="2" s="1"/>
  <c r="C10" i="1" s="1"/>
  <c r="L165" i="2"/>
  <c r="K165" i="2"/>
  <c r="K164" i="2"/>
  <c r="L164" i="2" s="1"/>
  <c r="L163" i="2"/>
  <c r="K163" i="2"/>
  <c r="K162" i="2"/>
  <c r="L162" i="2" s="1"/>
  <c r="L161" i="2"/>
  <c r="K161" i="2"/>
  <c r="K160" i="2"/>
  <c r="L160" i="2" s="1"/>
  <c r="L159" i="2"/>
  <c r="K159" i="2"/>
  <c r="K158" i="2"/>
  <c r="L158" i="2" s="1"/>
  <c r="L157" i="2"/>
  <c r="K157" i="2"/>
  <c r="K156" i="2"/>
  <c r="L156" i="2" s="1"/>
  <c r="L155" i="2"/>
  <c r="K155" i="2"/>
  <c r="K154" i="2"/>
  <c r="L154" i="2" s="1"/>
  <c r="L153" i="2"/>
  <c r="K153" i="2"/>
  <c r="K152" i="2"/>
  <c r="L152" i="2" s="1"/>
  <c r="L151" i="2"/>
  <c r="K151" i="2"/>
  <c r="K150" i="2"/>
  <c r="L150" i="2" s="1"/>
  <c r="C9" i="1" s="1"/>
  <c r="L149" i="2"/>
  <c r="K149" i="2"/>
  <c r="K148" i="2"/>
  <c r="L148" i="2" s="1"/>
  <c r="L147" i="2"/>
  <c r="K147" i="2"/>
  <c r="K146" i="2"/>
  <c r="L146" i="2" s="1"/>
  <c r="L145" i="2"/>
  <c r="K145" i="2"/>
  <c r="K144" i="2"/>
  <c r="L144" i="2" s="1"/>
  <c r="L143" i="2"/>
  <c r="K143" i="2"/>
  <c r="K142" i="2"/>
  <c r="L142" i="2" s="1"/>
  <c r="L141" i="2"/>
  <c r="K141" i="2"/>
  <c r="K140" i="2"/>
  <c r="L140" i="2" s="1"/>
  <c r="L139" i="2"/>
  <c r="K139" i="2"/>
  <c r="K138" i="2"/>
  <c r="L138" i="2" s="1"/>
  <c r="L137" i="2"/>
  <c r="K137" i="2"/>
  <c r="K136" i="2"/>
  <c r="L136" i="2" s="1"/>
  <c r="L135" i="2"/>
  <c r="K135" i="2"/>
  <c r="K134" i="2"/>
  <c r="L134" i="2" s="1"/>
  <c r="L133" i="2"/>
  <c r="K133" i="2"/>
  <c r="K132" i="2"/>
  <c r="L132" i="2" s="1"/>
  <c r="L131" i="2"/>
  <c r="K131" i="2"/>
  <c r="K130" i="2"/>
  <c r="L130" i="2" s="1"/>
  <c r="L129" i="2"/>
  <c r="K129" i="2"/>
  <c r="K128" i="2"/>
  <c r="L128" i="2" s="1"/>
  <c r="L127" i="2"/>
  <c r="K127" i="2"/>
  <c r="K126" i="2"/>
  <c r="L126" i="2" s="1"/>
  <c r="L125" i="2"/>
  <c r="K125" i="2"/>
  <c r="K124" i="2"/>
  <c r="L124" i="2" s="1"/>
  <c r="L123" i="2"/>
  <c r="K123" i="2"/>
  <c r="K122" i="2"/>
  <c r="L122" i="2" s="1"/>
  <c r="L121" i="2"/>
  <c r="K121" i="2"/>
  <c r="K120" i="2"/>
  <c r="L120" i="2" s="1"/>
  <c r="L119" i="2"/>
  <c r="K119" i="2"/>
  <c r="K118" i="2"/>
  <c r="L118" i="2" s="1"/>
  <c r="L117" i="2"/>
  <c r="K117" i="2"/>
  <c r="K116" i="2"/>
  <c r="L116" i="2" s="1"/>
  <c r="L115" i="2"/>
  <c r="K115" i="2"/>
  <c r="K114" i="2"/>
  <c r="L114" i="2" s="1"/>
  <c r="L113" i="2"/>
  <c r="K113" i="2"/>
  <c r="K112" i="2"/>
  <c r="L112" i="2" s="1"/>
  <c r="L111" i="2"/>
  <c r="K111" i="2"/>
  <c r="K110" i="2"/>
  <c r="L110" i="2" s="1"/>
  <c r="L109" i="2"/>
  <c r="K109" i="2"/>
  <c r="K108" i="2"/>
  <c r="L108" i="2" s="1"/>
  <c r="L107" i="2"/>
  <c r="K107" i="2"/>
  <c r="K106" i="2"/>
  <c r="L106" i="2" s="1"/>
  <c r="L105" i="2"/>
  <c r="K105" i="2"/>
  <c r="K104" i="2"/>
  <c r="L104" i="2" s="1"/>
  <c r="L103" i="2"/>
  <c r="K103" i="2"/>
  <c r="K102" i="2"/>
  <c r="L102" i="2" s="1"/>
  <c r="L101" i="2"/>
  <c r="K101" i="2"/>
  <c r="K100" i="2"/>
  <c r="L100" i="2" s="1"/>
  <c r="L99" i="2"/>
  <c r="K99" i="2"/>
  <c r="K98" i="2"/>
  <c r="L98" i="2" s="1"/>
  <c r="L97" i="2"/>
  <c r="K97" i="2"/>
  <c r="K96" i="2"/>
  <c r="L96" i="2" s="1"/>
  <c r="L95" i="2"/>
  <c r="K95" i="2"/>
  <c r="K94" i="2"/>
  <c r="L94" i="2" s="1"/>
  <c r="L93" i="2"/>
  <c r="K93" i="2"/>
  <c r="K92" i="2"/>
  <c r="L92" i="2" s="1"/>
  <c r="L91" i="2"/>
  <c r="K91" i="2"/>
  <c r="K90" i="2"/>
  <c r="L90" i="2" s="1"/>
  <c r="L89" i="2"/>
  <c r="K89" i="2"/>
  <c r="K88" i="2"/>
  <c r="L88" i="2" s="1"/>
  <c r="L87" i="2"/>
  <c r="K87" i="2"/>
  <c r="K86" i="2"/>
  <c r="L86" i="2" s="1"/>
  <c r="L85" i="2"/>
  <c r="K85" i="2"/>
  <c r="K84" i="2"/>
  <c r="L84" i="2" s="1"/>
  <c r="L83" i="2"/>
  <c r="K83" i="2"/>
  <c r="K82" i="2"/>
  <c r="L82" i="2" s="1"/>
  <c r="L81" i="2"/>
  <c r="K81" i="2"/>
  <c r="K80" i="2"/>
  <c r="L80" i="2" s="1"/>
  <c r="L79" i="2"/>
  <c r="K79" i="2"/>
  <c r="L78" i="2"/>
  <c r="K78" i="2"/>
  <c r="L77" i="2"/>
  <c r="K77" i="2"/>
  <c r="L76" i="2"/>
  <c r="K76" i="2"/>
  <c r="L75" i="2"/>
  <c r="K75" i="2"/>
  <c r="L74" i="2"/>
  <c r="K74" i="2"/>
  <c r="L73" i="2"/>
  <c r="K73" i="2"/>
  <c r="L72" i="2"/>
  <c r="K72" i="2"/>
  <c r="L71" i="2"/>
  <c r="K71" i="2"/>
  <c r="L70" i="2"/>
  <c r="K70" i="2"/>
  <c r="L69" i="2"/>
  <c r="K69" i="2"/>
  <c r="L68" i="2"/>
  <c r="K68" i="2"/>
  <c r="L67" i="2"/>
  <c r="K67" i="2"/>
  <c r="L66" i="2"/>
  <c r="K66" i="2"/>
  <c r="L65" i="2"/>
  <c r="K65" i="2"/>
  <c r="L64" i="2"/>
  <c r="K64" i="2"/>
  <c r="L63" i="2"/>
  <c r="K63" i="2"/>
  <c r="L62" i="2"/>
  <c r="K62" i="2"/>
  <c r="L61" i="2"/>
  <c r="K61" i="2"/>
  <c r="L60" i="2"/>
  <c r="K60" i="2"/>
  <c r="L59" i="2"/>
  <c r="K59" i="2"/>
  <c r="L58" i="2"/>
  <c r="K58" i="2"/>
  <c r="L57" i="2"/>
  <c r="K57" i="2"/>
  <c r="L56" i="2"/>
  <c r="K56" i="2"/>
  <c r="L55" i="2"/>
  <c r="K55" i="2"/>
  <c r="L54" i="2"/>
  <c r="K54" i="2"/>
  <c r="L53" i="2"/>
  <c r="K53" i="2"/>
  <c r="L52" i="2"/>
  <c r="K52" i="2"/>
  <c r="L51" i="2"/>
  <c r="K51" i="2"/>
  <c r="L50" i="2"/>
  <c r="K50" i="2"/>
  <c r="L49" i="2"/>
  <c r="K49" i="2"/>
  <c r="L48" i="2"/>
  <c r="K48" i="2"/>
  <c r="L47" i="2"/>
  <c r="K47" i="2"/>
  <c r="L46" i="2"/>
  <c r="K46" i="2"/>
  <c r="L45" i="2"/>
  <c r="K45" i="2"/>
  <c r="L44" i="2"/>
  <c r="K44" i="2"/>
  <c r="L43" i="2"/>
  <c r="K43" i="2"/>
  <c r="L42" i="2"/>
  <c r="K42" i="2"/>
  <c r="L41" i="2"/>
  <c r="K41" i="2"/>
  <c r="L40" i="2"/>
  <c r="K40" i="2"/>
  <c r="L39" i="2"/>
  <c r="K39" i="2"/>
  <c r="L38" i="2"/>
  <c r="K38" i="2"/>
  <c r="L37" i="2"/>
  <c r="K37" i="2"/>
  <c r="L36" i="2"/>
  <c r="K36" i="2"/>
  <c r="L35" i="2"/>
  <c r="K35" i="2"/>
  <c r="L34" i="2"/>
  <c r="K34" i="2"/>
  <c r="L33" i="2"/>
  <c r="K33" i="2"/>
  <c r="L32" i="2"/>
  <c r="K32" i="2"/>
  <c r="L31" i="2"/>
  <c r="K31" i="2"/>
  <c r="L30" i="2"/>
  <c r="K30" i="2"/>
  <c r="L29" i="2"/>
  <c r="K29" i="2"/>
  <c r="L28" i="2"/>
  <c r="K28" i="2"/>
  <c r="L27" i="2"/>
  <c r="K27" i="2"/>
  <c r="L26" i="2"/>
  <c r="K26" i="2"/>
  <c r="L25" i="2"/>
  <c r="K25" i="2"/>
  <c r="L24" i="2"/>
  <c r="K24" i="2"/>
  <c r="L23" i="2"/>
  <c r="K23" i="2"/>
  <c r="L22" i="2"/>
  <c r="K22" i="2"/>
  <c r="L21" i="2"/>
  <c r="K21" i="2"/>
  <c r="L20" i="2"/>
  <c r="K20" i="2"/>
  <c r="L19" i="2"/>
  <c r="K19" i="2"/>
  <c r="L18" i="2"/>
  <c r="K18" i="2"/>
  <c r="L17" i="2"/>
  <c r="K17" i="2"/>
  <c r="L16" i="2"/>
  <c r="K16" i="2"/>
  <c r="L15" i="2"/>
  <c r="K15" i="2"/>
  <c r="L14" i="2"/>
  <c r="K14" i="2"/>
  <c r="L13" i="2"/>
  <c r="K13" i="2"/>
  <c r="L12" i="2"/>
  <c r="K12" i="2"/>
  <c r="L11" i="2"/>
  <c r="K11" i="2"/>
  <c r="L10" i="2"/>
  <c r="K10" i="2"/>
  <c r="L9" i="2"/>
  <c r="K9" i="2"/>
  <c r="L8" i="2"/>
  <c r="K8" i="2"/>
  <c r="L7" i="2"/>
  <c r="K7" i="2"/>
  <c r="L6" i="2"/>
  <c r="C5" i="1" s="1"/>
  <c r="K6" i="2"/>
  <c r="L5" i="2"/>
  <c r="K5" i="2"/>
  <c r="L4" i="2"/>
  <c r="C4" i="1" s="1"/>
  <c r="K4" i="2"/>
  <c r="L3" i="2"/>
  <c r="K3" i="2"/>
  <c r="L2" i="2"/>
  <c r="K2" i="2"/>
  <c r="J6" i="1"/>
  <c r="J5" i="1"/>
  <c r="M50" i="11" l="1"/>
  <c r="M37" i="11"/>
  <c r="M17" i="11"/>
  <c r="M30" i="11"/>
  <c r="M11" i="11"/>
  <c r="C11" i="9"/>
  <c r="K245" i="10"/>
  <c r="L245" i="10" s="1"/>
  <c r="K215" i="10"/>
  <c r="L215" i="10" s="1"/>
  <c r="C5" i="9" s="1"/>
  <c r="L206" i="2"/>
  <c r="L256" i="2"/>
  <c r="K206" i="2"/>
  <c r="L257" i="2" s="1"/>
  <c r="C16" i="1" s="1"/>
  <c r="L351" i="4"/>
  <c r="K206" i="4"/>
  <c r="L206" i="4" s="1"/>
  <c r="K216" i="2"/>
  <c r="L216" i="2" s="1"/>
  <c r="K221" i="2"/>
  <c r="L221" i="2" s="1"/>
  <c r="C7" i="1" s="1"/>
  <c r="L232" i="2"/>
  <c r="K207" i="2"/>
  <c r="L207" i="2" s="1"/>
  <c r="C6" i="1" s="1"/>
  <c r="K232" i="2"/>
  <c r="K217" i="2"/>
  <c r="L217" i="2" s="1"/>
  <c r="C8" i="3"/>
  <c r="L352" i="4"/>
  <c r="C6" i="7"/>
  <c r="L2" i="4"/>
  <c r="L215" i="4"/>
  <c r="C6" i="3"/>
  <c r="L405" i="6"/>
  <c r="K232" i="8"/>
  <c r="L493" i="8" s="1"/>
  <c r="C19" i="7" s="1"/>
  <c r="L232" i="8"/>
  <c r="L216" i="6"/>
  <c r="C11" i="5" s="1"/>
  <c r="L406" i="6"/>
  <c r="L245" i="8"/>
  <c r="L217" i="6"/>
  <c r="J7" i="7"/>
  <c r="J8" i="7"/>
  <c r="J10" i="7" s="1"/>
  <c r="C7" i="7"/>
  <c r="K207" i="8"/>
  <c r="L207" i="8"/>
  <c r="L494" i="8" s="1"/>
  <c r="C20" i="7" s="1"/>
  <c r="C19" i="5"/>
  <c r="D19" i="5" s="1"/>
  <c r="L207" i="6"/>
  <c r="C6" i="5" s="1"/>
  <c r="L232" i="6"/>
  <c r="C7" i="3" s="1"/>
  <c r="L214" i="8"/>
  <c r="C4" i="7" s="1"/>
  <c r="L492" i="8"/>
  <c r="C10" i="9"/>
  <c r="J9" i="9"/>
  <c r="J10" i="9" s="1"/>
  <c r="K216" i="10"/>
  <c r="L216" i="10" s="1"/>
  <c r="K221" i="10"/>
  <c r="L221" i="10" s="1"/>
  <c r="L232" i="10"/>
  <c r="L534" i="10"/>
  <c r="K206" i="10"/>
  <c r="L206" i="10" s="1"/>
  <c r="K217" i="10"/>
  <c r="L217" i="10" s="1"/>
  <c r="L207" i="10"/>
  <c r="C6" i="9" s="1"/>
  <c r="C12" i="9" l="1"/>
  <c r="C7" i="9"/>
  <c r="L535" i="10"/>
  <c r="C13" i="7"/>
  <c r="D20" i="7"/>
  <c r="C21" i="7"/>
  <c r="D21" i="7" s="1"/>
  <c r="K494" i="8"/>
  <c r="C18" i="7"/>
  <c r="C11" i="3"/>
  <c r="C7" i="5"/>
  <c r="C17" i="3"/>
  <c r="L353" i="4"/>
  <c r="D7" i="7"/>
  <c r="D6" i="7"/>
  <c r="C18" i="9"/>
  <c r="L536" i="10"/>
  <c r="C20" i="9" s="1"/>
  <c r="L407" i="6"/>
  <c r="C15" i="1"/>
  <c r="L258" i="2"/>
  <c r="C17" i="1" s="1"/>
  <c r="L452" i="6"/>
  <c r="C20" i="5"/>
  <c r="D20" i="5" s="1"/>
  <c r="C11" i="1"/>
  <c r="C13" i="9" l="1"/>
  <c r="D7" i="9" s="1"/>
  <c r="C19" i="9"/>
  <c r="L538" i="10"/>
  <c r="D10" i="9"/>
  <c r="D12" i="9"/>
  <c r="D11" i="1"/>
  <c r="C18" i="1"/>
  <c r="D18" i="1" s="1"/>
  <c r="D17" i="1"/>
  <c r="D8" i="7"/>
  <c r="D12" i="7"/>
  <c r="D9" i="7"/>
  <c r="D10" i="7"/>
  <c r="D11" i="7"/>
  <c r="D5" i="7"/>
  <c r="C12" i="1"/>
  <c r="C12" i="3"/>
  <c r="D4" i="7"/>
  <c r="D20" i="9"/>
  <c r="C21" i="9"/>
  <c r="D21" i="9" s="1"/>
  <c r="C18" i="3"/>
  <c r="D18" i="3" s="1"/>
  <c r="D17" i="3"/>
  <c r="C12" i="5"/>
  <c r="D7" i="5" s="1"/>
  <c r="D9" i="9" l="1"/>
  <c r="D11" i="9"/>
  <c r="D4" i="9"/>
  <c r="D13" i="9" s="1"/>
  <c r="D5" i="9"/>
  <c r="D8" i="9"/>
  <c r="D6" i="9"/>
  <c r="D9" i="1"/>
  <c r="D4" i="1"/>
  <c r="D8" i="1"/>
  <c r="D5" i="1"/>
  <c r="D10" i="1"/>
  <c r="D7" i="1"/>
  <c r="D6" i="1"/>
  <c r="D10" i="3"/>
  <c r="D9" i="3"/>
  <c r="D4" i="3"/>
  <c r="D5" i="3"/>
  <c r="D8" i="3"/>
  <c r="D7" i="3"/>
  <c r="D6" i="3"/>
  <c r="D10" i="5"/>
  <c r="D4" i="5"/>
  <c r="D5" i="5"/>
  <c r="D9" i="5"/>
  <c r="D8" i="5"/>
  <c r="D11" i="5"/>
  <c r="D6" i="5"/>
  <c r="D11" i="3"/>
  <c r="D13" i="7"/>
</calcChain>
</file>

<file path=xl/sharedStrings.xml><?xml version="1.0" encoding="utf-8"?>
<sst xmlns="http://schemas.openxmlformats.org/spreadsheetml/2006/main" count="14240" uniqueCount="372">
  <si>
    <t>RESUMEN DE EJECUCION CORTE 31/OCTUBRE/2025</t>
  </si>
  <si>
    <t>Categoría</t>
  </si>
  <si>
    <t>VALOR UN</t>
  </si>
  <si>
    <t>%</t>
  </si>
  <si>
    <t>PLAN DE PAGOS</t>
  </si>
  <si>
    <t>SOBRE LA EJECCUCIÓN</t>
  </si>
  <si>
    <t>1. Audio y video</t>
  </si>
  <si>
    <t>1ER PAGO</t>
  </si>
  <si>
    <t>11. Suministro de energía</t>
  </si>
  <si>
    <t>2DO PAGO</t>
  </si>
  <si>
    <t>12. Transporte</t>
  </si>
  <si>
    <t>3ER PAGO</t>
  </si>
  <si>
    <t>2. Catering</t>
  </si>
  <si>
    <t>5. Estructuras exteriores</t>
  </si>
  <si>
    <t>6. Materiales publicidad institucional</t>
  </si>
  <si>
    <t>7. Mobiliario</t>
  </si>
  <si>
    <t>8. Personal apoyo</t>
  </si>
  <si>
    <t>VALOR TOTAL</t>
  </si>
  <si>
    <t>PRESUPUESTO CONVENIO</t>
  </si>
  <si>
    <t>VALOR NETO EJECUTADO</t>
  </si>
  <si>
    <t>IVA</t>
  </si>
  <si>
    <t>%EJECUCIÓN</t>
  </si>
  <si>
    <t>TOTAL EJECUTADO</t>
  </si>
  <si>
    <t>POR EJECUTAR</t>
  </si>
  <si>
    <t>Fecha solicitud</t>
  </si>
  <si>
    <t xml:space="preserve">Fecha Servicio </t>
  </si>
  <si>
    <t>Dependencia</t>
  </si>
  <si>
    <t>Requerimiento</t>
  </si>
  <si>
    <t>Servicio o Bien</t>
  </si>
  <si>
    <t>Descripción</t>
  </si>
  <si>
    <t>Dirección</t>
  </si>
  <si>
    <t>Cantidad</t>
  </si>
  <si>
    <t>Valor</t>
  </si>
  <si>
    <t>IVA 19%</t>
  </si>
  <si>
    <t>TOTAL</t>
  </si>
  <si>
    <t>3-may-25*</t>
  </si>
  <si>
    <t>SESEC</t>
  </si>
  <si>
    <t>Requerimiento 1</t>
  </si>
  <si>
    <t>8.4 Auxiliar Logístico montaje y desmontaje mobiliario</t>
  </si>
  <si>
    <t>Café a la plaza</t>
  </si>
  <si>
    <t>Calle 12c # 1-40 Plaza la Concordia</t>
  </si>
  <si>
    <t>12.2 Transporte 6.5 Ton</t>
  </si>
  <si>
    <t>Calle 12c # 1-40 La Candelaria</t>
  </si>
  <si>
    <t>Requerimiento 2</t>
  </si>
  <si>
    <t>1.2 Alquiler de sonido de 200 a 500 personas</t>
  </si>
  <si>
    <t>2.7 Refrigério de sal</t>
  </si>
  <si>
    <t>11.6 Planta eléctrica - 120 KVA</t>
  </si>
  <si>
    <t>11.9 Punto de luz en carpa</t>
  </si>
  <si>
    <t>SGRSI</t>
  </si>
  <si>
    <t>Requerimiento 5</t>
  </si>
  <si>
    <t>5.1 Baño portátil</t>
  </si>
  <si>
    <t>Ferias fijas</t>
  </si>
  <si>
    <t>Bodega IPES carrera 38 No. 10 A-25 a Parqueadero las Aguas</t>
  </si>
  <si>
    <t>Requerimiento 6</t>
  </si>
  <si>
    <t>Bodega IPES carrera 38 No. 10 A-25 a Parqueadero la 24</t>
  </si>
  <si>
    <t>Requerimiento 7</t>
  </si>
  <si>
    <t>Parqueadero las Aguas a Bodega IPES cra 38 # 10a- 25</t>
  </si>
  <si>
    <t>Requerimiento 8</t>
  </si>
  <si>
    <t>Parqueadero la 24 a Bodega IPES cra 38 # 10a- 25</t>
  </si>
  <si>
    <t>Requerimiento 3</t>
  </si>
  <si>
    <t>Requerimiento 4</t>
  </si>
  <si>
    <t>Requerimiento 9</t>
  </si>
  <si>
    <t>Requerimiento 10</t>
  </si>
  <si>
    <t>Requerimiento 11</t>
  </si>
  <si>
    <t>Requerimiento 12</t>
  </si>
  <si>
    <t>Requerimiento 13</t>
  </si>
  <si>
    <t>Feria institucional mes de las madres</t>
  </si>
  <si>
    <t>Bodega IPES carrera 38 No. 10 A-25 a Parque zonal carrera 55 con calle 170</t>
  </si>
  <si>
    <t>Requerimiento 14</t>
  </si>
  <si>
    <t>Bodega IPES carrera 38 No. 10 A-25 a Parque principal de Venecia Dg 49</t>
  </si>
  <si>
    <t>Requerimiento 15</t>
  </si>
  <si>
    <t>Requerimiento 16</t>
  </si>
  <si>
    <t>Requerimiento 17</t>
  </si>
  <si>
    <t>Parque zonal carrera 55 con calle 170</t>
  </si>
  <si>
    <t>12.1 Transporte 2,5 Ton</t>
  </si>
  <si>
    <t>Requerimiento 18</t>
  </si>
  <si>
    <t>Bodega IPES cra 38 # 10a- 25 a Parqueadero las Aguas</t>
  </si>
  <si>
    <t>Requerimiento 19</t>
  </si>
  <si>
    <t>Bodega IPES cra 38 # 10a- 25 a Parqueadero la 24</t>
  </si>
  <si>
    <t>Requerimiento 20</t>
  </si>
  <si>
    <t>Requerimiento 21</t>
  </si>
  <si>
    <t>Requerimiento 22</t>
  </si>
  <si>
    <t>Feria Caseta Venecia</t>
  </si>
  <si>
    <t>Parque Principal Venecia</t>
  </si>
  <si>
    <t>8.8 Grupo musical de 5 hasta 9 artistas</t>
  </si>
  <si>
    <t>Requerimiento 23</t>
  </si>
  <si>
    <t>6.8 Pendon 4</t>
  </si>
  <si>
    <t>Festival del arroz</t>
  </si>
  <si>
    <t>Plazas de mercado</t>
  </si>
  <si>
    <t>Requerimiento 24</t>
  </si>
  <si>
    <t>Requerimiento 25</t>
  </si>
  <si>
    <t>Requerimiento 26</t>
  </si>
  <si>
    <t>Requerimiento 27</t>
  </si>
  <si>
    <t>Requerimiento 28</t>
  </si>
  <si>
    <t>Requerimiento 29</t>
  </si>
  <si>
    <t>Requerimiento 30</t>
  </si>
  <si>
    <t>Requerimiento 31</t>
  </si>
  <si>
    <t>Requerimiento 32</t>
  </si>
  <si>
    <t>Parchando en la plaza</t>
  </si>
  <si>
    <t>Plazoleta de mercado La Concordia</t>
  </si>
  <si>
    <t>6.1 Banderines</t>
  </si>
  <si>
    <t>1.7 Pantalla Led 4X3</t>
  </si>
  <si>
    <t>Requerimiento 33</t>
  </si>
  <si>
    <t>Requerimiento 34</t>
  </si>
  <si>
    <t>Requerimiento 35</t>
  </si>
  <si>
    <t>Requerimiento 36</t>
  </si>
  <si>
    <t>Requerimiento 37</t>
  </si>
  <si>
    <t>Bodega IPES a plaza concordia</t>
  </si>
  <si>
    <t>Requerimiento 38</t>
  </si>
  <si>
    <t>Requerimiento 39</t>
  </si>
  <si>
    <t>Requerimiento 40</t>
  </si>
  <si>
    <t>Requerimiento 41</t>
  </si>
  <si>
    <t>Requerimiento 43</t>
  </si>
  <si>
    <t>Requerimiento 42</t>
  </si>
  <si>
    <t>Festival de la lechona</t>
  </si>
  <si>
    <t>Bahia frente a Colpensiones Av Caracas. 27a-34</t>
  </si>
  <si>
    <t>Requerimiento 44</t>
  </si>
  <si>
    <t>Requerimiento 45</t>
  </si>
  <si>
    <t>Requerimiento 46</t>
  </si>
  <si>
    <t>Requerimiento 47</t>
  </si>
  <si>
    <t>Requerimiento 48</t>
  </si>
  <si>
    <t>Feria LGBTIQ+</t>
  </si>
  <si>
    <t>Bodega IPES Cra 38 #10ª-25 a Calle 68 entre Cra 13 y Av Caracas</t>
  </si>
  <si>
    <t xml:space="preserve">6.1 Banderines </t>
  </si>
  <si>
    <t>1.1 Alquiler de sonido de 50 a 200 personas</t>
  </si>
  <si>
    <t>Requerimiento 49</t>
  </si>
  <si>
    <t>Calle 67 entre cra 13 y Av Caracas a Bodega Ipes Cra 38 10a-25</t>
  </si>
  <si>
    <t>Requerimiento 50</t>
  </si>
  <si>
    <t>Requerimiento 51</t>
  </si>
  <si>
    <t>Requerimiento 52</t>
  </si>
  <si>
    <t>Requerimiento 53</t>
  </si>
  <si>
    <t>Requerimiento 54</t>
  </si>
  <si>
    <t>Bodega Ipes la 38 a     Av Caracas #27ª-34</t>
  </si>
  <si>
    <t>7.3 Alquiler de mesa cuadrada</t>
  </si>
  <si>
    <t>Requerimiento 55</t>
  </si>
  <si>
    <t>Requerimiento 56</t>
  </si>
  <si>
    <t>Calle 67 entre cra 13 y Av Caracas</t>
  </si>
  <si>
    <t>Requerimiento 57</t>
  </si>
  <si>
    <t>Requerimiento 58</t>
  </si>
  <si>
    <t>Requerimiento 59</t>
  </si>
  <si>
    <t>Requerimiento 60</t>
  </si>
  <si>
    <t>Requerimiento 61</t>
  </si>
  <si>
    <t>Requerimiento 62</t>
  </si>
  <si>
    <t>6.9 Backing</t>
  </si>
  <si>
    <t>Feria + Talante</t>
  </si>
  <si>
    <t>Agora Corferias</t>
  </si>
  <si>
    <t>Requerimiento 63</t>
  </si>
  <si>
    <t>Requerimiento 64</t>
  </si>
  <si>
    <t>Requerimiento 65</t>
  </si>
  <si>
    <t>Requerimiento 66</t>
  </si>
  <si>
    <t>Requerimiento 67</t>
  </si>
  <si>
    <t>12.3 Transporte camioneta 4*2</t>
  </si>
  <si>
    <t>Av Caracas #27ª-34</t>
  </si>
  <si>
    <t>Requerimiento 68</t>
  </si>
  <si>
    <t>Av Caracas #27ª-35</t>
  </si>
  <si>
    <t>7.2 Alquiler silla</t>
  </si>
  <si>
    <t>Av Caracas #27ª-36</t>
  </si>
  <si>
    <t>Av Caracas #27ª-37</t>
  </si>
  <si>
    <t>Requerimiento 69</t>
  </si>
  <si>
    <t>Av Caracas #27ª-38</t>
  </si>
  <si>
    <t>Requerimiento 70</t>
  </si>
  <si>
    <t>Parqueadero aguas y 24 a Bodega IPES cra 38 # 10a- 25</t>
  </si>
  <si>
    <t>Requerimiento 71</t>
  </si>
  <si>
    <t>Requerimiento 72</t>
  </si>
  <si>
    <t>Requerimiento 73</t>
  </si>
  <si>
    <t>Requerimiento 74</t>
  </si>
  <si>
    <t>Requerimiento 75</t>
  </si>
  <si>
    <t>Requerimiento 76</t>
  </si>
  <si>
    <t>Requerimiento 77</t>
  </si>
  <si>
    <t>Requerimiento 78</t>
  </si>
  <si>
    <t>Requerimiento 79</t>
  </si>
  <si>
    <t>Requerimiento 80</t>
  </si>
  <si>
    <t>Festival de verano</t>
  </si>
  <si>
    <t>Bodega Ipes a Simon Bolivar</t>
  </si>
  <si>
    <t>Requerimiento 81</t>
  </si>
  <si>
    <t>Requerimiento 82</t>
  </si>
  <si>
    <t>Requerimiento 83</t>
  </si>
  <si>
    <t>Requerimiento 84</t>
  </si>
  <si>
    <t>Requerimiento 85</t>
  </si>
  <si>
    <t>Requerimiento 86</t>
  </si>
  <si>
    <t>Requerimiento 87</t>
  </si>
  <si>
    <t>Requerimiento 88</t>
  </si>
  <si>
    <t>8.12 Creador de contenido influencer</t>
  </si>
  <si>
    <t>Fritanga Fest</t>
  </si>
  <si>
    <t>Plaza la concordia</t>
  </si>
  <si>
    <t>Requerimiento 89</t>
  </si>
  <si>
    <t>2/08/2025 al 10/08/2025</t>
  </si>
  <si>
    <t>Requerimiento 90</t>
  </si>
  <si>
    <t>Parque Simon Bolivar</t>
  </si>
  <si>
    <t>11.3 Planta eléctrica - 40 KVA</t>
  </si>
  <si>
    <t>8.1 Animador y/o Presentador con experiencia</t>
  </si>
  <si>
    <t>8.2 Artista solista</t>
  </si>
  <si>
    <t>Requerimiento 91</t>
  </si>
  <si>
    <t>Requerimiento 92</t>
  </si>
  <si>
    <t>Requerimiento 93</t>
  </si>
  <si>
    <t>Requerimiento 94</t>
  </si>
  <si>
    <t>Requerimiento 95</t>
  </si>
  <si>
    <t>Requerimiento 96</t>
  </si>
  <si>
    <t>Requerimiento 97</t>
  </si>
  <si>
    <t>Requerimiento 98</t>
  </si>
  <si>
    <t>Requerimiento 99</t>
  </si>
  <si>
    <t>Requerimiento 100</t>
  </si>
  <si>
    <t>Requerimiento 101</t>
  </si>
  <si>
    <t>Requerimiento 102</t>
  </si>
  <si>
    <t>Requerimiento 103</t>
  </si>
  <si>
    <t>Requerimiento 104</t>
  </si>
  <si>
    <t>Parqueaderos aguas y la 24</t>
  </si>
  <si>
    <t>Requerimiento 105</t>
  </si>
  <si>
    <t>Stand para la Cumbre Internacional de Sostenibilidad e Innovación Ambiental 2025</t>
  </si>
  <si>
    <t>Plaza de mercado restrepo</t>
  </si>
  <si>
    <t>Requerimiento 106</t>
  </si>
  <si>
    <t>Requerimiento 107</t>
  </si>
  <si>
    <t>Requerimiento 108</t>
  </si>
  <si>
    <t>Requerimiento 109</t>
  </si>
  <si>
    <t>Subtotal</t>
  </si>
  <si>
    <t>Requerimiento 176</t>
  </si>
  <si>
    <t>Requerimiento 177</t>
  </si>
  <si>
    <t>Requerimiento 178</t>
  </si>
  <si>
    <t>Requerimiento 179</t>
  </si>
  <si>
    <t>Requerimiento 180</t>
  </si>
  <si>
    <t>Requerimiento 181</t>
  </si>
  <si>
    <t>Requerimiento 182</t>
  </si>
  <si>
    <t>Requerimiento 183</t>
  </si>
  <si>
    <t>Requerimiento 184</t>
  </si>
  <si>
    <t>Requerimiento 185</t>
  </si>
  <si>
    <t>Requerimiento 186</t>
  </si>
  <si>
    <t>Requerimiento 187</t>
  </si>
  <si>
    <t>Requerimiento 188</t>
  </si>
  <si>
    <t>Requerimiento 189</t>
  </si>
  <si>
    <t>Requerimiento 190</t>
  </si>
  <si>
    <t>Requerimiento 191</t>
  </si>
  <si>
    <t>4TO PAGO</t>
  </si>
  <si>
    <t>5TO PAGO</t>
  </si>
  <si>
    <t>6TO Y ÚLTIMO</t>
  </si>
  <si>
    <t>Requerimiento 110</t>
  </si>
  <si>
    <t>cumbre de sostenibilidad</t>
  </si>
  <si>
    <t>Requerimiento 111</t>
  </si>
  <si>
    <t>2.25</t>
  </si>
  <si>
    <t>Requerimiento 112</t>
  </si>
  <si>
    <t>Requerimiento 113</t>
  </si>
  <si>
    <t>Requerimiento 114</t>
  </si>
  <si>
    <t>Requerimiento 115</t>
  </si>
  <si>
    <t>Requerimiento 116</t>
  </si>
  <si>
    <t>Cumbre Internacional de Sostenibilidad e Innovación Ambiental 2025</t>
  </si>
  <si>
    <t>Agora a plaza restrepo</t>
  </si>
  <si>
    <t>Requerimiento 117</t>
  </si>
  <si>
    <t>Requerimiento 118</t>
  </si>
  <si>
    <t>Requerimiento 119</t>
  </si>
  <si>
    <t xml:space="preserve">Feria amor y amistad venecia	</t>
  </si>
  <si>
    <t>Bodega ipes a venecia</t>
  </si>
  <si>
    <t>Requerimiento 120</t>
  </si>
  <si>
    <t>venecia a bodega ipes</t>
  </si>
  <si>
    <t>Requerimiento 121</t>
  </si>
  <si>
    <t>Parque prinipal venecia</t>
  </si>
  <si>
    <t>Requerimiento 122</t>
  </si>
  <si>
    <t>Requerimiento 123</t>
  </si>
  <si>
    <t>Requerimiento 124</t>
  </si>
  <si>
    <t>Requerimiento 125</t>
  </si>
  <si>
    <t>Requerimiento 126</t>
  </si>
  <si>
    <t>Requerimiento 127</t>
  </si>
  <si>
    <t>2.5 Plato de lechona</t>
  </si>
  <si>
    <t>Requerimiento 128</t>
  </si>
  <si>
    <t>Requerimiento 129</t>
  </si>
  <si>
    <t>Requerimiento 130</t>
  </si>
  <si>
    <t>Requerimiento 131</t>
  </si>
  <si>
    <t>Requerimiento 132</t>
  </si>
  <si>
    <t>Requerimiento 133</t>
  </si>
  <si>
    <t>Requerimiento 134</t>
  </si>
  <si>
    <t>Requerimiento 135</t>
  </si>
  <si>
    <t>Requerimiento 136</t>
  </si>
  <si>
    <t>Requerimiento 137</t>
  </si>
  <si>
    <t>Parqueaderos aguas y 24 a Bodega IPES</t>
  </si>
  <si>
    <t>Requerimiento 138</t>
  </si>
  <si>
    <t>Requerimiento 139</t>
  </si>
  <si>
    <t>Requerimiento 140</t>
  </si>
  <si>
    <t>Requerimiento 141</t>
  </si>
  <si>
    <t>Requerimiento 142</t>
  </si>
  <si>
    <t>Fritanga Fest Recargado</t>
  </si>
  <si>
    <t>Plaza 20 de Julio</t>
  </si>
  <si>
    <t>Requerimiento 143</t>
  </si>
  <si>
    <t>Requerimiento 144</t>
  </si>
  <si>
    <t>Requerimiento 145</t>
  </si>
  <si>
    <t>Requerimiento 146</t>
  </si>
  <si>
    <t>Requerimiento 147</t>
  </si>
  <si>
    <t>Requerimiento 148</t>
  </si>
  <si>
    <t>Requerimiento 149</t>
  </si>
  <si>
    <t>Requerimiento 150</t>
  </si>
  <si>
    <t>Requerimiento 151</t>
  </si>
  <si>
    <t>Requerimiento 152</t>
  </si>
  <si>
    <t>Requerimiento 153</t>
  </si>
  <si>
    <t>Requerimiento 154</t>
  </si>
  <si>
    <t>RESUMEN DE EJECUCION CORTE 30/NOVIEMBRE/2025</t>
  </si>
  <si>
    <t>PRESUPUESTO CONVENIO INICIAL</t>
  </si>
  <si>
    <t>PRESUPUESTO CONVENIO ADICIÓN</t>
  </si>
  <si>
    <t>Requerimiento 156</t>
  </si>
  <si>
    <t>Requerimiento 157</t>
  </si>
  <si>
    <t>Requerimiento 158</t>
  </si>
  <si>
    <t>Requerimiento 159</t>
  </si>
  <si>
    <t>Requerimiento 160</t>
  </si>
  <si>
    <t>Requerimiento 161</t>
  </si>
  <si>
    <t>Requerimiento 162</t>
  </si>
  <si>
    <t>Requerimiento 163</t>
  </si>
  <si>
    <t>Requerimiento 164</t>
  </si>
  <si>
    <t>Requerimiento 165</t>
  </si>
  <si>
    <t>Requerimiento 166</t>
  </si>
  <si>
    <t>Requerimiento 167</t>
  </si>
  <si>
    <t>Requerimiento 168</t>
  </si>
  <si>
    <t>Requerimiento 169</t>
  </si>
  <si>
    <t>Requerimiento 170</t>
  </si>
  <si>
    <t>Requerimiento 171</t>
  </si>
  <si>
    <t>Requerimiento 172</t>
  </si>
  <si>
    <t>Requerimiento 173</t>
  </si>
  <si>
    <t>Requerimiento 174</t>
  </si>
  <si>
    <t>Requerimiento 175</t>
  </si>
  <si>
    <t>3. Equipamiento escenario</t>
  </si>
  <si>
    <t>FERIA NAVIDEÑA SAN VICTORINO</t>
  </si>
  <si>
    <t>BODEGA LA 38 - SAN VICTORINO</t>
  </si>
  <si>
    <t>3-dic-25 AL 23 DE DICIEMBRE</t>
  </si>
  <si>
    <t>SAN VICTORINO</t>
  </si>
  <si>
    <t>SAN VICTORINO A BODEGA LA 38</t>
  </si>
  <si>
    <t>VICACHÁ</t>
  </si>
  <si>
    <t>FERIA NAVIDEÑA LOS HIPPIES</t>
  </si>
  <si>
    <t>BODEGA DE LA 38 A PARQUE DE LOS HIPPIES</t>
  </si>
  <si>
    <t>PARQUE DE LOS HIPPIES A BODEGA LA 38</t>
  </si>
  <si>
    <t>13/12/2025 al 17/12/2025</t>
  </si>
  <si>
    <t>PARQUE DE LOS HIPPIES</t>
  </si>
  <si>
    <t>16-dic-25 AL 24 DE DICIEMBRE</t>
  </si>
  <si>
    <t>FERIA NAVIDEÑA VENECIA</t>
  </si>
  <si>
    <t>PARQUE PRINCIPAL VENECIA</t>
  </si>
  <si>
    <t>1.2 Alquiler de sonido de 200 a 500 pax</t>
  </si>
  <si>
    <t>FERIA NAVIDEÑA DE LA SEPTIMA</t>
  </si>
  <si>
    <t>BODEGA DE LA 38 A CARRERA 7 CON CALLE 24</t>
  </si>
  <si>
    <t>CARRERA 7 CON CALLE 24</t>
  </si>
  <si>
    <t>3.2 Tarima 5X2</t>
  </si>
  <si>
    <t>CARRERA 7 CON CALLE 24 A LA BODEGA IPES</t>
  </si>
  <si>
    <t>BODEGA LA 38 A LA CARRERA 7 CON CALLE 26</t>
  </si>
  <si>
    <t>CARRERA 7 CON CALLE 26 A BODEGA LA 38</t>
  </si>
  <si>
    <t>DEL 16 AL 24 DE DICIEMBRE</t>
  </si>
  <si>
    <t>PLAZAS DE MERCADO</t>
  </si>
  <si>
    <t>1.6 Pantalla Led 3X2</t>
  </si>
  <si>
    <t>Requerimiento 204</t>
  </si>
  <si>
    <t>Requerimiento 205</t>
  </si>
  <si>
    <t>Requerimiento 206</t>
  </si>
  <si>
    <t>Requerimiento 207</t>
  </si>
  <si>
    <t>Requerimiento 208</t>
  </si>
  <si>
    <t>Requerimiento 209</t>
  </si>
  <si>
    <t>Requerimiento 210</t>
  </si>
  <si>
    <t>Requerimiento 211</t>
  </si>
  <si>
    <t>Requerimiento 212</t>
  </si>
  <si>
    <t>Requerimiento 213</t>
  </si>
  <si>
    <t>Requerimiento 214</t>
  </si>
  <si>
    <t>Requerimiento 215</t>
  </si>
  <si>
    <t>Requerimiento 216</t>
  </si>
  <si>
    <t>Requerimiento 217</t>
  </si>
  <si>
    <t>Requerimiento 218</t>
  </si>
  <si>
    <t>RESUMEN DE EJECUCION CORTE 31/DICIEMBRE/2025</t>
  </si>
  <si>
    <t>PLAZAS DE MERCADO DE KENNEDY</t>
  </si>
  <si>
    <t>FERIA NAVIDEÑA KENNEDY</t>
  </si>
  <si>
    <t>Requerimiento 219</t>
  </si>
  <si>
    <t xml:space="preserve">EJECUCIÓN </t>
  </si>
  <si>
    <t>ENERO</t>
  </si>
  <si>
    <t>DICIEMBRE</t>
  </si>
  <si>
    <t xml:space="preserve">Fecha inicial </t>
  </si>
  <si>
    <t>Fecha final</t>
  </si>
  <si>
    <t>Nombre feria</t>
  </si>
  <si>
    <t xml:space="preserve">Valor unitario </t>
  </si>
  <si>
    <t>Subdirección</t>
  </si>
  <si>
    <t>cantidad</t>
  </si>
  <si>
    <t>POR COBRAR</t>
  </si>
  <si>
    <t>A LIBERAR</t>
  </si>
  <si>
    <t>Fecha servicio</t>
  </si>
  <si>
    <t>Total Enero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</si>
</sst>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1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-&quot;$&quot;\ * #,##0.00_-;\-&quot;$&quot;\ * #,##0.00_-;_-&quot;$&quot;\ * &quot;-&quot;??_-;_-@"/>
    <numFmt numFmtId="165" formatCode="&quot;$&quot;\ #,##0.00"/>
    <numFmt numFmtId="166" formatCode="_-&quot;$&quot;* #,##0_-;\-&quot;$&quot;* #,##0_-;_-&quot;$&quot;* &quot;-&quot;_-;_-@"/>
    <numFmt numFmtId="167" formatCode="_-&quot;$&quot;\ * #,##0_-;\-&quot;$&quot;\ * #,##0_-;_-&quot;$&quot;\ * &quot;-&quot;??_-;_-@"/>
    <numFmt numFmtId="168" formatCode="_-&quot;$&quot;\ * #,##0_-;\-&quot;$&quot;\ * #,##0_-;_-&quot;$&quot;\ * &quot;-&quot;_-;_-@"/>
    <numFmt numFmtId="169" formatCode="0.0%"/>
    <numFmt numFmtId="170" formatCode="&quot;$&quot;\ #,##0"/>
    <numFmt numFmtId="171" formatCode="d\-m\-yyyy"/>
    <numFmt numFmtId="172" formatCode="_-&quot;$&quot;\ * #,##0_-;\-&quot;$&quot;\ * #,##0_-;_-&quot;$&quot;\ * &quot;-&quot;??_-;_-@_-"/>
  </numFmts>
  <fonts count="27" x14ac:knownFonts="1">
    <font>
      <sz val="11"/>
      <color theme="1"/>
      <name val="Calibri"/>
      <scheme val="minor"/>
    </font>
    <font>
      <b/>
      <sz val="14"/>
      <color theme="0"/>
      <name val="Calibri"/>
    </font>
    <font>
      <sz val="11"/>
      <color rgb="FF000000"/>
      <name val="Calibri"/>
    </font>
    <font>
      <sz val="11"/>
      <color theme="1"/>
      <name val="Calibri"/>
    </font>
    <font>
      <sz val="11"/>
      <color rgb="FFFFFFFF"/>
      <name val="Calibri"/>
    </font>
    <font>
      <sz val="11"/>
      <color theme="0"/>
      <name val="Calibri"/>
    </font>
    <font>
      <b/>
      <sz val="11"/>
      <color theme="0"/>
      <name val="Calibri"/>
    </font>
    <font>
      <b/>
      <sz val="11"/>
      <color theme="1"/>
      <name val="Calibri"/>
    </font>
    <font>
      <sz val="10"/>
      <color rgb="FF000000"/>
      <name val="Arial Narrow"/>
    </font>
    <font>
      <sz val="10"/>
      <color rgb="FF434343"/>
      <name val="Arial Narrow"/>
    </font>
    <font>
      <sz val="10"/>
      <color theme="1"/>
      <name val="Arial"/>
    </font>
    <font>
      <b/>
      <sz val="16"/>
      <color theme="1"/>
      <name val="Arial Narrow"/>
    </font>
    <font>
      <sz val="16"/>
      <color theme="1"/>
      <name val="Arial Narrow"/>
    </font>
    <font>
      <b/>
      <sz val="14"/>
      <color rgb="FFFFFFFF"/>
      <name val="Calibri"/>
    </font>
    <font>
      <b/>
      <sz val="11"/>
      <color rgb="FFFFFFFF"/>
      <name val="Calibri"/>
    </font>
    <font>
      <sz val="11"/>
      <color theme="1"/>
      <name val="Calibri"/>
      <scheme val="minor"/>
    </font>
    <font>
      <b/>
      <sz val="11"/>
      <color rgb="FF000000"/>
      <name val="Calibri"/>
    </font>
    <font>
      <sz val="11"/>
      <color rgb="FFFF00FF"/>
      <name val="Calibri"/>
    </font>
    <font>
      <b/>
      <sz val="11"/>
      <color rgb="FFFF00FF"/>
      <name val="Calibri"/>
    </font>
    <font>
      <sz val="11"/>
      <color rgb="FF000000"/>
      <name val="Calibri"/>
      <scheme val="minor"/>
    </font>
    <font>
      <sz val="11"/>
      <color theme="1"/>
      <name val="Calibri"/>
      <family val="2"/>
    </font>
    <font>
      <sz val="14"/>
      <color theme="1"/>
      <name val="Calibri"/>
      <family val="2"/>
    </font>
    <font>
      <sz val="9"/>
      <color theme="1"/>
      <name val="Calibri"/>
      <family val="2"/>
    </font>
    <font>
      <b/>
      <sz val="9"/>
      <color theme="1"/>
      <name val="Calibri"/>
      <family val="2"/>
    </font>
    <font>
      <b/>
      <sz val="14"/>
      <color theme="1"/>
      <name val="Calibri"/>
      <family val="2"/>
    </font>
    <font>
      <sz val="9"/>
      <color rgb="FF000000"/>
      <name val="Calibri"/>
      <family val="2"/>
    </font>
    <font>
      <b/>
      <sz val="11"/>
      <color theme="1"/>
      <name val="Calibri"/>
      <family val="2"/>
      <scheme val="minor"/>
    </font>
  </fonts>
  <fills count="49">
    <fill>
      <patternFill patternType="none"/>
    </fill>
    <fill>
      <patternFill patternType="gray125"/>
    </fill>
    <fill>
      <patternFill patternType="solid">
        <fgColor rgb="FF525252"/>
        <bgColor rgb="FF525252"/>
      </patternFill>
    </fill>
    <fill>
      <patternFill patternType="solid">
        <fgColor rgb="FF7F7F7F"/>
        <bgColor rgb="FF7F7F7F"/>
      </patternFill>
    </fill>
    <fill>
      <patternFill patternType="solid">
        <fgColor rgb="FFD8D8D8"/>
        <bgColor rgb="FFD8D8D8"/>
      </patternFill>
    </fill>
    <fill>
      <patternFill patternType="solid">
        <fgColor theme="1"/>
        <bgColor theme="1"/>
      </patternFill>
    </fill>
    <fill>
      <patternFill patternType="solid">
        <fgColor rgb="FF666666"/>
        <bgColor rgb="FF666666"/>
      </patternFill>
    </fill>
    <fill>
      <patternFill patternType="solid">
        <fgColor rgb="FFF2F2F2"/>
        <bgColor rgb="FFF2F2F2"/>
      </patternFill>
    </fill>
    <fill>
      <patternFill patternType="solid">
        <fgColor rgb="FFDADADA"/>
        <bgColor rgb="FFDADADA"/>
      </patternFill>
    </fill>
    <fill>
      <patternFill patternType="solid">
        <fgColor rgb="FFE7E6E6"/>
        <bgColor rgb="FFE7E6E6"/>
      </patternFill>
    </fill>
    <fill>
      <patternFill patternType="solid">
        <fgColor theme="0"/>
        <bgColor theme="0"/>
      </patternFill>
    </fill>
    <fill>
      <patternFill patternType="solid">
        <fgColor rgb="FFFFFF00"/>
        <bgColor rgb="FFFFFF00"/>
      </patternFill>
    </fill>
    <fill>
      <patternFill patternType="solid">
        <fgColor rgb="FFFF0000"/>
        <bgColor rgb="FFFF0000"/>
      </patternFill>
    </fill>
    <fill>
      <patternFill patternType="solid">
        <fgColor rgb="FFECECEC"/>
        <bgColor rgb="FFECECEC"/>
      </patternFill>
    </fill>
    <fill>
      <patternFill patternType="solid">
        <fgColor rgb="FFFFFFFF"/>
        <bgColor rgb="FFFFFFFF"/>
      </patternFill>
    </fill>
    <fill>
      <patternFill patternType="solid">
        <fgColor rgb="FFD5A6BD"/>
        <bgColor rgb="FFD5A6BD"/>
      </patternFill>
    </fill>
    <fill>
      <patternFill patternType="solid">
        <fgColor rgb="FFB7E1CD"/>
        <bgColor rgb="FFB7E1CD"/>
      </patternFill>
    </fill>
    <fill>
      <patternFill patternType="solid">
        <fgColor rgb="FF00FFFF"/>
        <bgColor rgb="FF00FFFF"/>
      </patternFill>
    </fill>
    <fill>
      <patternFill patternType="solid">
        <fgColor rgb="FFF6F8F9"/>
        <bgColor rgb="FFF6F8F9"/>
      </patternFill>
    </fill>
    <fill>
      <patternFill patternType="solid">
        <fgColor rgb="FF00FF00"/>
        <bgColor rgb="FF00FF00"/>
      </patternFill>
    </fill>
    <fill>
      <patternFill patternType="solid">
        <fgColor rgb="FFF3F3F3"/>
        <bgColor rgb="FFF3F3F3"/>
      </patternFill>
    </fill>
    <fill>
      <patternFill patternType="solid">
        <fgColor rgb="FFC00000"/>
        <bgColor indexed="64"/>
      </patternFill>
    </fill>
    <fill>
      <patternFill patternType="solid">
        <fgColor theme="2" tint="-4.9989318521683403E-2"/>
        <bgColor rgb="FFFFFFFF"/>
      </patternFill>
    </fill>
    <fill>
      <patternFill patternType="solid">
        <fgColor theme="4" tint="0.79998168889431442"/>
        <bgColor rgb="FFFFFFFF"/>
      </patternFill>
    </fill>
    <fill>
      <patternFill patternType="solid">
        <fgColor theme="6"/>
        <bgColor rgb="FFFFFFFF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4.9989318521683403E-2"/>
        <bgColor indexed="64"/>
      </patternFill>
    </fill>
    <fill>
      <patternFill patternType="solid">
        <fgColor theme="2"/>
        <bgColor rgb="FFE7E6E6"/>
      </patternFill>
    </fill>
    <fill>
      <patternFill patternType="solid">
        <fgColor theme="2"/>
        <bgColor theme="0"/>
      </patternFill>
    </fill>
    <fill>
      <patternFill patternType="solid">
        <fgColor theme="2"/>
        <bgColor indexed="64"/>
      </patternFill>
    </fill>
    <fill>
      <patternFill patternType="solid">
        <fgColor theme="2"/>
        <bgColor rgb="FFFFFFFF"/>
      </patternFill>
    </fill>
    <fill>
      <patternFill patternType="solid">
        <fgColor theme="2"/>
        <bgColor rgb="FFD5A6BD"/>
      </patternFill>
    </fill>
    <fill>
      <patternFill patternType="solid">
        <fgColor theme="2"/>
        <bgColor rgb="FFFFFF00"/>
      </patternFill>
    </fill>
    <fill>
      <patternFill patternType="solid">
        <fgColor theme="2"/>
        <bgColor rgb="FF00FFFF"/>
      </patternFill>
    </fill>
    <fill>
      <patternFill patternType="solid">
        <fgColor theme="2"/>
        <bgColor rgb="FFF6F8F9"/>
      </patternFill>
    </fill>
    <fill>
      <patternFill patternType="solid">
        <fgColor theme="2"/>
        <bgColor rgb="FF00FF00"/>
      </patternFill>
    </fill>
    <fill>
      <patternFill patternType="solid">
        <fgColor theme="2"/>
        <bgColor rgb="FFFF0000"/>
      </patternFill>
    </fill>
    <fill>
      <patternFill patternType="solid">
        <fgColor theme="2"/>
        <bgColor rgb="FFF3F3F3"/>
      </patternFill>
    </fill>
    <fill>
      <patternFill patternType="solid">
        <fgColor theme="3" tint="0.499984740745262"/>
        <bgColor indexed="64"/>
      </patternFill>
    </fill>
    <fill>
      <patternFill patternType="solid">
        <fgColor theme="3" tint="0.499984740745262"/>
        <bgColor rgb="FFFFFFFF"/>
      </patternFill>
    </fill>
    <fill>
      <patternFill patternType="solid">
        <fgColor theme="3" tint="0.499984740745262"/>
        <bgColor theme="0" tint="-0.14999847407452621"/>
      </patternFill>
    </fill>
    <fill>
      <patternFill patternType="solid">
        <fgColor theme="2" tint="-0.249977111117893"/>
        <bgColor theme="0" tint="-0.14999847407452621"/>
      </patternFill>
    </fill>
    <fill>
      <patternFill patternType="solid">
        <fgColor theme="2"/>
        <bgColor rgb="FFD8D8D8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1" tint="0.499984740745262"/>
        <bgColor rgb="FFD8D8D8"/>
      </patternFill>
    </fill>
    <fill>
      <patternFill patternType="solid">
        <fgColor theme="1" tint="0.499984740745262"/>
        <bgColor rgb="FFFFFFFF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rgb="FFECECEC"/>
      </patternFill>
    </fill>
    <fill>
      <patternFill patternType="solid">
        <fgColor theme="0" tint="-0.249977111117893"/>
        <bgColor indexed="64"/>
      </patternFill>
    </fill>
  </fills>
  <borders count="48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D8D8D8"/>
      </left>
      <right style="thin">
        <color rgb="FFD8D8D8"/>
      </right>
      <top/>
      <bottom/>
      <diagonal/>
    </border>
    <border>
      <left/>
      <right/>
      <top/>
      <bottom style="thin">
        <color theme="6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 style="thin">
        <color rgb="FFECECEC"/>
      </top>
      <bottom style="thin">
        <color rgb="FFECECEC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rgb="FF000000"/>
      </right>
      <top style="thin">
        <color rgb="FF000000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theme="1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theme="1"/>
      </left>
      <right style="thin">
        <color rgb="FF000000"/>
      </right>
      <top style="thin">
        <color rgb="FF000000"/>
      </top>
      <bottom/>
      <diagonal/>
    </border>
    <border>
      <left/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/>
      <top style="thin">
        <color indexed="64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3">
    <xf numFmtId="0" fontId="0" fillId="0" borderId="0"/>
    <xf numFmtId="44" fontId="15" fillId="0" borderId="0" applyFont="0" applyFill="0" applyBorder="0" applyAlignment="0" applyProtection="0"/>
    <xf numFmtId="42" fontId="15" fillId="0" borderId="0" applyFont="0" applyFill="0" applyBorder="0" applyAlignment="0" applyProtection="0"/>
  </cellStyleXfs>
  <cellXfs count="355">
    <xf numFmtId="0" fontId="0" fillId="0" borderId="0" xfId="0"/>
    <xf numFmtId="0" fontId="2" fillId="3" borderId="4" xfId="0" applyFont="1" applyFill="1" applyBorder="1"/>
    <xf numFmtId="0" fontId="2" fillId="0" borderId="0" xfId="0" applyFont="1"/>
    <xf numFmtId="0" fontId="3" fillId="4" borderId="5" xfId="0" applyFont="1" applyFill="1" applyBorder="1"/>
    <xf numFmtId="0" fontId="3" fillId="4" borderId="4" xfId="0" applyFont="1" applyFill="1" applyBorder="1"/>
    <xf numFmtId="0" fontId="3" fillId="4" borderId="6" xfId="0" applyFont="1" applyFill="1" applyBorder="1"/>
    <xf numFmtId="0" fontId="2" fillId="4" borderId="4" xfId="0" applyFont="1" applyFill="1" applyBorder="1"/>
    <xf numFmtId="0" fontId="4" fillId="0" borderId="0" xfId="0" applyFont="1" applyAlignment="1">
      <alignment horizontal="center"/>
    </xf>
    <xf numFmtId="0" fontId="5" fillId="5" borderId="4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164" fontId="3" fillId="0" borderId="0" xfId="0" applyNumberFormat="1" applyFont="1" applyAlignment="1">
      <alignment horizontal="center"/>
    </xf>
    <xf numFmtId="10" fontId="3" fillId="7" borderId="9" xfId="0" applyNumberFormat="1" applyFont="1" applyFill="1" applyBorder="1" applyAlignment="1">
      <alignment horizontal="center"/>
    </xf>
    <xf numFmtId="0" fontId="3" fillId="0" borderId="0" xfId="0" applyFont="1"/>
    <xf numFmtId="9" fontId="3" fillId="0" borderId="0" xfId="0" applyNumberFormat="1" applyFont="1"/>
    <xf numFmtId="164" fontId="3" fillId="4" borderId="4" xfId="0" applyNumberFormat="1" applyFont="1" applyFill="1" applyBorder="1" applyAlignment="1">
      <alignment horizontal="center"/>
    </xf>
    <xf numFmtId="9" fontId="3" fillId="4" borderId="4" xfId="0" applyNumberFormat="1" applyFont="1" applyFill="1" applyBorder="1"/>
    <xf numFmtId="164" fontId="3" fillId="4" borderId="4" xfId="0" applyNumberFormat="1" applyFont="1" applyFill="1" applyBorder="1"/>
    <xf numFmtId="0" fontId="6" fillId="5" borderId="4" xfId="0" applyFont="1" applyFill="1" applyBorder="1" applyAlignment="1">
      <alignment horizontal="center"/>
    </xf>
    <xf numFmtId="164" fontId="6" fillId="5" borderId="4" xfId="0" applyNumberFormat="1" applyFont="1" applyFill="1" applyBorder="1" applyAlignment="1">
      <alignment horizontal="center"/>
    </xf>
    <xf numFmtId="9" fontId="5" fillId="5" borderId="4" xfId="0" applyNumberFormat="1" applyFont="1" applyFill="1" applyBorder="1" applyAlignment="1">
      <alignment horizontal="center"/>
    </xf>
    <xf numFmtId="0" fontId="6" fillId="2" borderId="10" xfId="0" applyFont="1" applyFill="1" applyBorder="1" applyAlignment="1">
      <alignment horizontal="center"/>
    </xf>
    <xf numFmtId="165" fontId="3" fillId="0" borderId="0" xfId="0" applyNumberFormat="1" applyFont="1" applyAlignment="1">
      <alignment horizontal="center"/>
    </xf>
    <xf numFmtId="165" fontId="3" fillId="0" borderId="11" xfId="0" applyNumberFormat="1" applyFont="1" applyBorder="1" applyAlignment="1">
      <alignment horizontal="center"/>
    </xf>
    <xf numFmtId="10" fontId="3" fillId="8" borderId="12" xfId="0" applyNumberFormat="1" applyFont="1" applyFill="1" applyBorder="1" applyAlignment="1">
      <alignment horizontal="center"/>
    </xf>
    <xf numFmtId="0" fontId="3" fillId="4" borderId="13" xfId="0" applyFont="1" applyFill="1" applyBorder="1"/>
    <xf numFmtId="0" fontId="3" fillId="4" borderId="14" xfId="0" applyFont="1" applyFill="1" applyBorder="1"/>
    <xf numFmtId="0" fontId="3" fillId="4" borderId="15" xfId="0" applyFont="1" applyFill="1" applyBorder="1"/>
    <xf numFmtId="0" fontId="3" fillId="3" borderId="4" xfId="0" applyFont="1" applyFill="1" applyBorder="1"/>
    <xf numFmtId="3" fontId="3" fillId="0" borderId="0" xfId="0" applyNumberFormat="1" applyFont="1"/>
    <xf numFmtId="3" fontId="3" fillId="4" borderId="4" xfId="0" applyNumberFormat="1" applyFont="1" applyFill="1" applyBorder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right" vertical="center" wrapText="1"/>
    </xf>
    <xf numFmtId="0" fontId="6" fillId="0" borderId="0" xfId="0" applyFont="1" applyAlignment="1">
      <alignment horizontal="center" vertical="center" wrapText="1"/>
    </xf>
    <xf numFmtId="0" fontId="6" fillId="5" borderId="16" xfId="0" applyFont="1" applyFill="1" applyBorder="1" applyAlignment="1">
      <alignment horizontal="center" vertical="center" wrapText="1"/>
    </xf>
    <xf numFmtId="0" fontId="6" fillId="5" borderId="17" xfId="0" applyFont="1" applyFill="1" applyBorder="1" applyAlignment="1">
      <alignment horizontal="center" vertical="center" wrapText="1"/>
    </xf>
    <xf numFmtId="166" fontId="6" fillId="5" borderId="17" xfId="0" applyNumberFormat="1" applyFont="1" applyFill="1" applyBorder="1" applyAlignment="1">
      <alignment horizontal="center" vertical="center" wrapText="1"/>
    </xf>
    <xf numFmtId="15" fontId="3" fillId="9" borderId="18" xfId="0" applyNumberFormat="1" applyFont="1" applyFill="1" applyBorder="1" applyAlignment="1">
      <alignment horizontal="right" vertical="center"/>
    </xf>
    <xf numFmtId="0" fontId="7" fillId="9" borderId="18" xfId="0" applyFont="1" applyFill="1" applyBorder="1" applyAlignment="1">
      <alignment horizontal="center" vertical="center"/>
    </xf>
    <xf numFmtId="0" fontId="7" fillId="10" borderId="18" xfId="0" applyFont="1" applyFill="1" applyBorder="1" applyAlignment="1">
      <alignment horizontal="left" vertical="center"/>
    </xf>
    <xf numFmtId="0" fontId="7" fillId="9" borderId="18" xfId="0" applyFont="1" applyFill="1" applyBorder="1" applyAlignment="1">
      <alignment horizontal="left" vertical="center"/>
    </xf>
    <xf numFmtId="0" fontId="3" fillId="9" borderId="18" xfId="0" applyFont="1" applyFill="1" applyBorder="1"/>
    <xf numFmtId="0" fontId="3" fillId="9" borderId="18" xfId="0" applyFont="1" applyFill="1" applyBorder="1" applyAlignment="1">
      <alignment horizontal="center" vertical="center"/>
    </xf>
    <xf numFmtId="167" fontId="3" fillId="10" borderId="18" xfId="0" applyNumberFormat="1" applyFont="1" applyFill="1" applyBorder="1" applyAlignment="1">
      <alignment horizontal="center" vertical="center"/>
    </xf>
    <xf numFmtId="0" fontId="3" fillId="9" borderId="18" xfId="0" applyFont="1" applyFill="1" applyBorder="1" applyAlignment="1">
      <alignment vertical="center"/>
    </xf>
    <xf numFmtId="15" fontId="3" fillId="9" borderId="19" xfId="0" applyNumberFormat="1" applyFont="1" applyFill="1" applyBorder="1" applyAlignment="1">
      <alignment horizontal="right" vertical="center"/>
    </xf>
    <xf numFmtId="168" fontId="8" fillId="10" borderId="18" xfId="0" applyNumberFormat="1" applyFont="1" applyFill="1" applyBorder="1" applyAlignment="1">
      <alignment horizontal="left" vertical="center" wrapText="1"/>
    </xf>
    <xf numFmtId="0" fontId="7" fillId="9" borderId="18" xfId="0" applyFont="1" applyFill="1" applyBorder="1"/>
    <xf numFmtId="168" fontId="9" fillId="10" borderId="18" xfId="0" applyNumberFormat="1" applyFont="1" applyFill="1" applyBorder="1" applyAlignment="1">
      <alignment horizontal="left" vertical="center" wrapText="1"/>
    </xf>
    <xf numFmtId="15" fontId="3" fillId="9" borderId="20" xfId="0" applyNumberFormat="1" applyFont="1" applyFill="1" applyBorder="1" applyAlignment="1">
      <alignment horizontal="right" vertical="center"/>
    </xf>
    <xf numFmtId="15" fontId="3" fillId="9" borderId="21" xfId="0" applyNumberFormat="1" applyFont="1" applyFill="1" applyBorder="1" applyAlignment="1">
      <alignment horizontal="right" vertical="center"/>
    </xf>
    <xf numFmtId="0" fontId="7" fillId="9" borderId="19" xfId="0" applyFont="1" applyFill="1" applyBorder="1" applyAlignment="1">
      <alignment horizontal="left" vertical="center"/>
    </xf>
    <xf numFmtId="0" fontId="3" fillId="9" borderId="19" xfId="0" applyFont="1" applyFill="1" applyBorder="1" applyAlignment="1">
      <alignment vertical="center"/>
    </xf>
    <xf numFmtId="0" fontId="10" fillId="9" borderId="18" xfId="0" applyFont="1" applyFill="1" applyBorder="1"/>
    <xf numFmtId="168" fontId="11" fillId="0" borderId="22" xfId="0" applyNumberFormat="1" applyFont="1" applyBorder="1"/>
    <xf numFmtId="166" fontId="11" fillId="0" borderId="22" xfId="0" applyNumberFormat="1" applyFont="1" applyBorder="1"/>
    <xf numFmtId="168" fontId="11" fillId="0" borderId="11" xfId="0" applyNumberFormat="1" applyFont="1" applyBorder="1"/>
    <xf numFmtId="166" fontId="12" fillId="0" borderId="11" xfId="0" applyNumberFormat="1" applyFont="1" applyBorder="1"/>
    <xf numFmtId="15" fontId="3" fillId="9" borderId="23" xfId="0" applyNumberFormat="1" applyFont="1" applyFill="1" applyBorder="1" applyAlignment="1">
      <alignment horizontal="right" vertical="center"/>
    </xf>
    <xf numFmtId="0" fontId="7" fillId="9" borderId="23" xfId="0" applyFont="1" applyFill="1" applyBorder="1" applyAlignment="1">
      <alignment horizontal="center" vertical="center"/>
    </xf>
    <xf numFmtId="0" fontId="7" fillId="10" borderId="23" xfId="0" applyFont="1" applyFill="1" applyBorder="1" applyAlignment="1">
      <alignment horizontal="left" vertical="center"/>
    </xf>
    <xf numFmtId="0" fontId="7" fillId="9" borderId="23" xfId="0" applyFont="1" applyFill="1" applyBorder="1" applyAlignment="1">
      <alignment horizontal="left" vertical="center"/>
    </xf>
    <xf numFmtId="0" fontId="3" fillId="9" borderId="23" xfId="0" applyFont="1" applyFill="1" applyBorder="1" applyAlignment="1">
      <alignment vertical="center"/>
    </xf>
    <xf numFmtId="0" fontId="3" fillId="9" borderId="23" xfId="0" applyFont="1" applyFill="1" applyBorder="1" applyAlignment="1">
      <alignment horizontal="center" vertical="center"/>
    </xf>
    <xf numFmtId="167" fontId="3" fillId="10" borderId="23" xfId="0" applyNumberFormat="1" applyFont="1" applyFill="1" applyBorder="1" applyAlignment="1">
      <alignment horizontal="center" vertical="center"/>
    </xf>
    <xf numFmtId="166" fontId="11" fillId="0" borderId="11" xfId="0" applyNumberFormat="1" applyFont="1" applyBorder="1"/>
    <xf numFmtId="0" fontId="3" fillId="0" borderId="0" xfId="0" applyFont="1" applyAlignment="1">
      <alignment horizontal="right"/>
    </xf>
    <xf numFmtId="9" fontId="3" fillId="7" borderId="9" xfId="0" applyNumberFormat="1" applyFont="1" applyFill="1" applyBorder="1" applyAlignment="1">
      <alignment horizontal="center"/>
    </xf>
    <xf numFmtId="0" fontId="3" fillId="11" borderId="4" xfId="0" applyFont="1" applyFill="1" applyBorder="1"/>
    <xf numFmtId="9" fontId="3" fillId="11" borderId="4" xfId="0" applyNumberFormat="1" applyFont="1" applyFill="1" applyBorder="1"/>
    <xf numFmtId="169" fontId="3" fillId="7" borderId="9" xfId="0" applyNumberFormat="1" applyFont="1" applyFill="1" applyBorder="1" applyAlignment="1">
      <alignment horizontal="center"/>
    </xf>
    <xf numFmtId="164" fontId="3" fillId="0" borderId="0" xfId="0" applyNumberFormat="1" applyFont="1"/>
    <xf numFmtId="15" fontId="3" fillId="11" borderId="18" xfId="0" applyNumberFormat="1" applyFont="1" applyFill="1" applyBorder="1" applyAlignment="1">
      <alignment horizontal="right" vertical="center"/>
    </xf>
    <xf numFmtId="15" fontId="3" fillId="12" borderId="18" xfId="0" applyNumberFormat="1" applyFont="1" applyFill="1" applyBorder="1" applyAlignment="1">
      <alignment horizontal="right" vertical="center"/>
    </xf>
    <xf numFmtId="0" fontId="7" fillId="12" borderId="18" xfId="0" applyFont="1" applyFill="1" applyBorder="1" applyAlignment="1">
      <alignment horizontal="center" vertical="center"/>
    </xf>
    <xf numFmtId="0" fontId="7" fillId="12" borderId="18" xfId="0" applyFont="1" applyFill="1" applyBorder="1" applyAlignment="1">
      <alignment horizontal="left" vertical="center"/>
    </xf>
    <xf numFmtId="0" fontId="3" fillId="12" borderId="18" xfId="0" applyFont="1" applyFill="1" applyBorder="1" applyAlignment="1">
      <alignment horizontal="left" vertical="center"/>
    </xf>
    <xf numFmtId="0" fontId="3" fillId="12" borderId="18" xfId="0" applyFont="1" applyFill="1" applyBorder="1" applyAlignment="1">
      <alignment vertical="center"/>
    </xf>
    <xf numFmtId="0" fontId="3" fillId="12" borderId="18" xfId="0" applyFont="1" applyFill="1" applyBorder="1" applyAlignment="1">
      <alignment horizontal="center" vertical="center"/>
    </xf>
    <xf numFmtId="167" fontId="3" fillId="12" borderId="18" xfId="0" applyNumberFormat="1" applyFont="1" applyFill="1" applyBorder="1" applyAlignment="1">
      <alignment horizontal="center" vertical="center"/>
    </xf>
    <xf numFmtId="0" fontId="3" fillId="12" borderId="4" xfId="0" applyFont="1" applyFill="1" applyBorder="1"/>
    <xf numFmtId="15" fontId="3" fillId="9" borderId="24" xfId="0" applyNumberFormat="1" applyFont="1" applyFill="1" applyBorder="1" applyAlignment="1">
      <alignment horizontal="right" vertical="center"/>
    </xf>
    <xf numFmtId="0" fontId="3" fillId="13" borderId="5" xfId="0" applyFont="1" applyFill="1" applyBorder="1"/>
    <xf numFmtId="0" fontId="3" fillId="13" borderId="4" xfId="0" applyFont="1" applyFill="1" applyBorder="1"/>
    <xf numFmtId="165" fontId="3" fillId="13" borderId="4" xfId="0" applyNumberFormat="1" applyFont="1" applyFill="1" applyBorder="1" applyAlignment="1">
      <alignment horizontal="center"/>
    </xf>
    <xf numFmtId="0" fontId="6" fillId="13" borderId="10" xfId="0" applyFont="1" applyFill="1" applyBorder="1" applyAlignment="1">
      <alignment horizontal="center"/>
    </xf>
    <xf numFmtId="0" fontId="3" fillId="13" borderId="6" xfId="0" applyFont="1" applyFill="1" applyBorder="1"/>
    <xf numFmtId="0" fontId="2" fillId="13" borderId="4" xfId="0" applyFont="1" applyFill="1" applyBorder="1"/>
    <xf numFmtId="165" fontId="4" fillId="0" borderId="0" xfId="0" applyNumberFormat="1" applyFont="1" applyAlignment="1">
      <alignment horizontal="center"/>
    </xf>
    <xf numFmtId="165" fontId="6" fillId="5" borderId="4" xfId="0" applyNumberFormat="1" applyFont="1" applyFill="1" applyBorder="1" applyAlignment="1">
      <alignment horizontal="center"/>
    </xf>
    <xf numFmtId="0" fontId="14" fillId="2" borderId="10" xfId="0" applyFont="1" applyFill="1" applyBorder="1" applyAlignment="1">
      <alignment horizontal="center"/>
    </xf>
    <xf numFmtId="165" fontId="3" fillId="3" borderId="4" xfId="0" applyNumberFormat="1" applyFont="1" applyFill="1" applyBorder="1" applyAlignment="1">
      <alignment horizontal="center"/>
    </xf>
    <xf numFmtId="3" fontId="3" fillId="13" borderId="4" xfId="0" applyNumberFormat="1" applyFont="1" applyFill="1" applyBorder="1"/>
    <xf numFmtId="165" fontId="2" fillId="0" borderId="0" xfId="0" applyNumberFormat="1" applyFont="1" applyAlignment="1">
      <alignment horizontal="center"/>
    </xf>
    <xf numFmtId="167" fontId="15" fillId="0" borderId="0" xfId="0" applyNumberFormat="1" applyFont="1"/>
    <xf numFmtId="0" fontId="5" fillId="5" borderId="25" xfId="0" applyFont="1" applyFill="1" applyBorder="1" applyAlignment="1">
      <alignment horizontal="center"/>
    </xf>
    <xf numFmtId="0" fontId="3" fillId="13" borderId="26" xfId="0" applyFont="1" applyFill="1" applyBorder="1"/>
    <xf numFmtId="0" fontId="16" fillId="10" borderId="18" xfId="0" applyFont="1" applyFill="1" applyBorder="1"/>
    <xf numFmtId="165" fontId="3" fillId="10" borderId="18" xfId="0" applyNumberFormat="1" applyFont="1" applyFill="1" applyBorder="1" applyAlignment="1">
      <alignment horizontal="center"/>
    </xf>
    <xf numFmtId="9" fontId="3" fillId="10" borderId="18" xfId="0" applyNumberFormat="1" applyFont="1" applyFill="1" applyBorder="1" applyAlignment="1">
      <alignment horizontal="center"/>
    </xf>
    <xf numFmtId="0" fontId="3" fillId="13" borderId="8" xfId="0" applyFont="1" applyFill="1" applyBorder="1"/>
    <xf numFmtId="0" fontId="6" fillId="10" borderId="18" xfId="0" applyFont="1" applyFill="1" applyBorder="1" applyAlignment="1">
      <alignment horizontal="center"/>
    </xf>
    <xf numFmtId="170" fontId="16" fillId="10" borderId="18" xfId="0" applyNumberFormat="1" applyFont="1" applyFill="1" applyBorder="1" applyAlignment="1">
      <alignment horizontal="center"/>
    </xf>
    <xf numFmtId="0" fontId="3" fillId="13" borderId="27" xfId="0" applyFont="1" applyFill="1" applyBorder="1"/>
    <xf numFmtId="165" fontId="3" fillId="13" borderId="27" xfId="0" applyNumberFormat="1" applyFont="1" applyFill="1" applyBorder="1" applyAlignment="1">
      <alignment horizontal="center"/>
    </xf>
    <xf numFmtId="170" fontId="3" fillId="0" borderId="0" xfId="0" applyNumberFormat="1" applyFont="1" applyAlignment="1">
      <alignment horizontal="center"/>
    </xf>
    <xf numFmtId="170" fontId="3" fillId="0" borderId="11" xfId="0" applyNumberFormat="1" applyFont="1" applyBorder="1" applyAlignment="1">
      <alignment horizontal="center"/>
    </xf>
    <xf numFmtId="15" fontId="3" fillId="14" borderId="18" xfId="0" applyNumberFormat="1" applyFont="1" applyFill="1" applyBorder="1" applyAlignment="1">
      <alignment horizontal="right"/>
    </xf>
    <xf numFmtId="0" fontId="7" fillId="14" borderId="18" xfId="0" applyFont="1" applyFill="1" applyBorder="1" applyAlignment="1">
      <alignment horizontal="center"/>
    </xf>
    <xf numFmtId="0" fontId="7" fillId="14" borderId="18" xfId="0" applyFont="1" applyFill="1" applyBorder="1"/>
    <xf numFmtId="0" fontId="3" fillId="14" borderId="18" xfId="0" applyFont="1" applyFill="1" applyBorder="1"/>
    <xf numFmtId="0" fontId="3" fillId="14" borderId="18" xfId="0" applyFont="1" applyFill="1" applyBorder="1" applyAlignment="1">
      <alignment horizontal="center"/>
    </xf>
    <xf numFmtId="167" fontId="3" fillId="14" borderId="18" xfId="0" applyNumberFormat="1" applyFont="1" applyFill="1" applyBorder="1" applyAlignment="1">
      <alignment horizontal="center"/>
    </xf>
    <xf numFmtId="15" fontId="3" fillId="4" borderId="18" xfId="0" applyNumberFormat="1" applyFont="1" applyFill="1" applyBorder="1" applyAlignment="1">
      <alignment horizontal="right"/>
    </xf>
    <xf numFmtId="0" fontId="7" fillId="4" borderId="18" xfId="0" applyFont="1" applyFill="1" applyBorder="1" applyAlignment="1">
      <alignment horizontal="center"/>
    </xf>
    <xf numFmtId="0" fontId="7" fillId="4" borderId="18" xfId="0" applyFont="1" applyFill="1" applyBorder="1"/>
    <xf numFmtId="0" fontId="3" fillId="4" borderId="18" xfId="0" applyFont="1" applyFill="1" applyBorder="1"/>
    <xf numFmtId="0" fontId="3" fillId="4" borderId="18" xfId="0" applyFont="1" applyFill="1" applyBorder="1" applyAlignment="1">
      <alignment horizontal="center"/>
    </xf>
    <xf numFmtId="167" fontId="3" fillId="4" borderId="18" xfId="0" applyNumberFormat="1" applyFont="1" applyFill="1" applyBorder="1" applyAlignment="1">
      <alignment horizontal="center"/>
    </xf>
    <xf numFmtId="15" fontId="3" fillId="9" borderId="18" xfId="0" applyNumberFormat="1" applyFont="1" applyFill="1" applyBorder="1" applyAlignment="1">
      <alignment horizontal="right"/>
    </xf>
    <xf numFmtId="0" fontId="7" fillId="9" borderId="18" xfId="0" applyFont="1" applyFill="1" applyBorder="1" applyAlignment="1">
      <alignment horizontal="center"/>
    </xf>
    <xf numFmtId="167" fontId="3" fillId="4" borderId="23" xfId="0" applyNumberFormat="1" applyFont="1" applyFill="1" applyBorder="1" applyAlignment="1">
      <alignment horizontal="center"/>
    </xf>
    <xf numFmtId="170" fontId="3" fillId="10" borderId="18" xfId="0" applyNumberFormat="1" applyFont="1" applyFill="1" applyBorder="1" applyAlignment="1">
      <alignment horizontal="center" vertical="center"/>
    </xf>
    <xf numFmtId="0" fontId="7" fillId="11" borderId="18" xfId="0" applyFont="1" applyFill="1" applyBorder="1"/>
    <xf numFmtId="0" fontId="3" fillId="15" borderId="18" xfId="0" applyFont="1" applyFill="1" applyBorder="1" applyAlignment="1">
      <alignment horizontal="center"/>
    </xf>
    <xf numFmtId="170" fontId="3" fillId="14" borderId="18" xfId="0" applyNumberFormat="1" applyFont="1" applyFill="1" applyBorder="1" applyAlignment="1">
      <alignment horizontal="right"/>
    </xf>
    <xf numFmtId="170" fontId="3" fillId="16" borderId="18" xfId="0" applyNumberFormat="1" applyFont="1" applyFill="1" applyBorder="1" applyAlignment="1">
      <alignment horizontal="right"/>
    </xf>
    <xf numFmtId="0" fontId="3" fillId="11" borderId="18" xfId="0" applyFont="1" applyFill="1" applyBorder="1"/>
    <xf numFmtId="0" fontId="3" fillId="11" borderId="18" xfId="0" applyFont="1" applyFill="1" applyBorder="1" applyAlignment="1">
      <alignment horizontal="center"/>
    </xf>
    <xf numFmtId="0" fontId="3" fillId="17" borderId="18" xfId="0" applyFont="1" applyFill="1" applyBorder="1" applyAlignment="1">
      <alignment horizontal="center"/>
    </xf>
    <xf numFmtId="0" fontId="3" fillId="17" borderId="28" xfId="0" applyFont="1" applyFill="1" applyBorder="1" applyAlignment="1">
      <alignment horizontal="center"/>
    </xf>
    <xf numFmtId="166" fontId="3" fillId="14" borderId="18" xfId="0" applyNumberFormat="1" applyFont="1" applyFill="1" applyBorder="1" applyAlignment="1">
      <alignment horizontal="right"/>
    </xf>
    <xf numFmtId="166" fontId="3" fillId="16" borderId="18" xfId="0" applyNumberFormat="1" applyFont="1" applyFill="1" applyBorder="1" applyAlignment="1">
      <alignment horizontal="right"/>
    </xf>
    <xf numFmtId="0" fontId="7" fillId="18" borderId="18" xfId="0" applyFont="1" applyFill="1" applyBorder="1"/>
    <xf numFmtId="0" fontId="3" fillId="19" borderId="18" xfId="0" applyFont="1" applyFill="1" applyBorder="1" applyAlignment="1">
      <alignment horizontal="center"/>
    </xf>
    <xf numFmtId="170" fontId="3" fillId="14" borderId="18" xfId="0" applyNumberFormat="1" applyFont="1" applyFill="1" applyBorder="1" applyAlignment="1">
      <alignment horizontal="center"/>
    </xf>
    <xf numFmtId="170" fontId="3" fillId="16" borderId="18" xfId="0" applyNumberFormat="1" applyFont="1" applyFill="1" applyBorder="1" applyAlignment="1">
      <alignment horizontal="center"/>
    </xf>
    <xf numFmtId="170" fontId="3" fillId="18" borderId="18" xfId="0" applyNumberFormat="1" applyFont="1" applyFill="1" applyBorder="1" applyAlignment="1">
      <alignment horizontal="right"/>
    </xf>
    <xf numFmtId="0" fontId="3" fillId="12" borderId="18" xfId="0" applyFont="1" applyFill="1" applyBorder="1" applyAlignment="1">
      <alignment horizontal="center"/>
    </xf>
    <xf numFmtId="171" fontId="3" fillId="14" borderId="18" xfId="0" applyNumberFormat="1" applyFont="1" applyFill="1" applyBorder="1" applyAlignment="1">
      <alignment horizontal="right"/>
    </xf>
    <xf numFmtId="0" fontId="17" fillId="0" borderId="18" xfId="0" applyFont="1" applyBorder="1" applyAlignment="1">
      <alignment horizontal="right"/>
    </xf>
    <xf numFmtId="15" fontId="2" fillId="14" borderId="18" xfId="0" applyNumberFormat="1" applyFont="1" applyFill="1" applyBorder="1" applyAlignment="1">
      <alignment horizontal="right"/>
    </xf>
    <xf numFmtId="0" fontId="17" fillId="14" borderId="18" xfId="0" applyFont="1" applyFill="1" applyBorder="1"/>
    <xf numFmtId="0" fontId="2" fillId="20" borderId="18" xfId="0" applyFont="1" applyFill="1" applyBorder="1" applyAlignment="1">
      <alignment horizontal="center"/>
    </xf>
    <xf numFmtId="166" fontId="2" fillId="18" borderId="18" xfId="0" applyNumberFormat="1" applyFont="1" applyFill="1" applyBorder="1" applyAlignment="1">
      <alignment horizontal="right"/>
    </xf>
    <xf numFmtId="166" fontId="2" fillId="16" borderId="18" xfId="0" applyNumberFormat="1" applyFont="1" applyFill="1" applyBorder="1" applyAlignment="1">
      <alignment horizontal="right"/>
    </xf>
    <xf numFmtId="0" fontId="16" fillId="18" borderId="18" xfId="0" applyFont="1" applyFill="1" applyBorder="1"/>
    <xf numFmtId="0" fontId="17" fillId="0" borderId="0" xfId="0" applyFont="1" applyAlignment="1">
      <alignment horizontal="right"/>
    </xf>
    <xf numFmtId="0" fontId="17" fillId="14" borderId="0" xfId="0" applyFont="1" applyFill="1" applyAlignment="1">
      <alignment horizontal="right"/>
    </xf>
    <xf numFmtId="0" fontId="18" fillId="14" borderId="0" xfId="0" applyFont="1" applyFill="1" applyAlignment="1">
      <alignment horizontal="center"/>
    </xf>
    <xf numFmtId="0" fontId="7" fillId="14" borderId="0" xfId="0" applyFont="1" applyFill="1" applyAlignment="1">
      <alignment horizontal="center"/>
    </xf>
    <xf numFmtId="0" fontId="7" fillId="18" borderId="0" xfId="0" applyFont="1" applyFill="1"/>
    <xf numFmtId="0" fontId="18" fillId="18" borderId="0" xfId="0" applyFont="1" applyFill="1"/>
    <xf numFmtId="0" fontId="17" fillId="14" borderId="0" xfId="0" applyFont="1" applyFill="1"/>
    <xf numFmtId="0" fontId="3" fillId="14" borderId="0" xfId="0" applyFont="1" applyFill="1"/>
    <xf numFmtId="0" fontId="17" fillId="20" borderId="0" xfId="0" applyFont="1" applyFill="1" applyAlignment="1">
      <alignment horizontal="center"/>
    </xf>
    <xf numFmtId="0" fontId="17" fillId="18" borderId="0" xfId="0" applyFont="1" applyFill="1" applyAlignment="1">
      <alignment horizontal="right"/>
    </xf>
    <xf numFmtId="167" fontId="3" fillId="16" borderId="0" xfId="0" applyNumberFormat="1" applyFont="1" applyFill="1" applyAlignment="1">
      <alignment horizontal="right"/>
    </xf>
    <xf numFmtId="0" fontId="3" fillId="9" borderId="0" xfId="0" applyFont="1" applyFill="1" applyAlignment="1">
      <alignment horizontal="right" vertical="center"/>
    </xf>
    <xf numFmtId="0" fontId="7" fillId="9" borderId="0" xfId="0" applyFont="1" applyFill="1" applyAlignment="1">
      <alignment horizontal="center" vertical="center"/>
    </xf>
    <xf numFmtId="0" fontId="7" fillId="10" borderId="0" xfId="0" applyFont="1" applyFill="1" applyAlignment="1">
      <alignment horizontal="left" vertical="center"/>
    </xf>
    <xf numFmtId="0" fontId="7" fillId="9" borderId="0" xfId="0" applyFont="1" applyFill="1" applyAlignment="1">
      <alignment horizontal="left" vertical="center"/>
    </xf>
    <xf numFmtId="0" fontId="3" fillId="9" borderId="0" xfId="0" applyFont="1" applyFill="1" applyAlignment="1">
      <alignment vertical="center"/>
    </xf>
    <xf numFmtId="0" fontId="3" fillId="9" borderId="0" xfId="0" applyFont="1" applyFill="1" applyAlignment="1">
      <alignment horizontal="center" vertical="center"/>
    </xf>
    <xf numFmtId="0" fontId="3" fillId="10" borderId="0" xfId="0" applyFont="1" applyFill="1" applyAlignment="1">
      <alignment horizontal="center" vertical="center"/>
    </xf>
    <xf numFmtId="167" fontId="3" fillId="10" borderId="0" xfId="0" applyNumberFormat="1" applyFont="1" applyFill="1" applyAlignment="1">
      <alignment horizontal="center" vertical="center"/>
    </xf>
    <xf numFmtId="0" fontId="19" fillId="0" borderId="0" xfId="0" applyFont="1"/>
    <xf numFmtId="0" fontId="3" fillId="21" borderId="0" xfId="0" applyFont="1" applyFill="1"/>
    <xf numFmtId="164" fontId="3" fillId="21" borderId="0" xfId="0" applyNumberFormat="1" applyFont="1" applyFill="1" applyAlignment="1">
      <alignment horizontal="center"/>
    </xf>
    <xf numFmtId="9" fontId="3" fillId="21" borderId="0" xfId="0" applyNumberFormat="1" applyFont="1" applyFill="1"/>
    <xf numFmtId="0" fontId="7" fillId="10" borderId="18" xfId="0" applyFont="1" applyFill="1" applyBorder="1" applyAlignment="1">
      <alignment horizontal="center" vertical="center"/>
    </xf>
    <xf numFmtId="0" fontId="7" fillId="10" borderId="23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9" fillId="0" borderId="0" xfId="0" applyFont="1" applyAlignment="1">
      <alignment horizontal="center"/>
    </xf>
    <xf numFmtId="0" fontId="7" fillId="22" borderId="18" xfId="0" applyFont="1" applyFill="1" applyBorder="1" applyAlignment="1">
      <alignment horizontal="center"/>
    </xf>
    <xf numFmtId="0" fontId="7" fillId="23" borderId="18" xfId="0" applyFont="1" applyFill="1" applyBorder="1" applyAlignment="1">
      <alignment horizontal="center"/>
    </xf>
    <xf numFmtId="0" fontId="7" fillId="24" borderId="18" xfId="0" applyFont="1" applyFill="1" applyBorder="1" applyAlignment="1">
      <alignment horizontal="center"/>
    </xf>
    <xf numFmtId="0" fontId="3" fillId="0" borderId="4" xfId="0" applyFont="1" applyBorder="1"/>
    <xf numFmtId="9" fontId="3" fillId="0" borderId="4" xfId="0" applyNumberFormat="1" applyFont="1" applyBorder="1"/>
    <xf numFmtId="0" fontId="3" fillId="25" borderId="0" xfId="0" applyFont="1" applyFill="1"/>
    <xf numFmtId="164" fontId="3" fillId="25" borderId="0" xfId="0" applyNumberFormat="1" applyFont="1" applyFill="1" applyAlignment="1">
      <alignment horizontal="center"/>
    </xf>
    <xf numFmtId="9" fontId="3" fillId="25" borderId="0" xfId="0" applyNumberFormat="1" applyFont="1" applyFill="1"/>
    <xf numFmtId="172" fontId="3" fillId="13" borderId="4" xfId="0" applyNumberFormat="1" applyFont="1" applyFill="1" applyBorder="1"/>
    <xf numFmtId="0" fontId="20" fillId="13" borderId="4" xfId="0" applyFont="1" applyFill="1" applyBorder="1"/>
    <xf numFmtId="165" fontId="3" fillId="10" borderId="18" xfId="0" applyNumberFormat="1" applyFont="1" applyFill="1" applyBorder="1" applyAlignment="1">
      <alignment horizontal="right" vertical="center"/>
    </xf>
    <xf numFmtId="165" fontId="3" fillId="16" borderId="18" xfId="0" applyNumberFormat="1" applyFont="1" applyFill="1" applyBorder="1" applyAlignment="1">
      <alignment horizontal="right"/>
    </xf>
    <xf numFmtId="165" fontId="2" fillId="16" borderId="18" xfId="0" applyNumberFormat="1" applyFont="1" applyFill="1" applyBorder="1" applyAlignment="1">
      <alignment horizontal="right"/>
    </xf>
    <xf numFmtId="15" fontId="22" fillId="27" borderId="18" xfId="0" applyNumberFormat="1" applyFont="1" applyFill="1" applyBorder="1" applyAlignment="1">
      <alignment horizontal="right" vertical="center"/>
    </xf>
    <xf numFmtId="0" fontId="23" fillId="27" borderId="18" xfId="0" applyFont="1" applyFill="1" applyBorder="1" applyAlignment="1">
      <alignment horizontal="center" vertical="center"/>
    </xf>
    <xf numFmtId="0" fontId="23" fillId="28" borderId="18" xfId="0" applyFont="1" applyFill="1" applyBorder="1" applyAlignment="1">
      <alignment horizontal="center" vertical="center"/>
    </xf>
    <xf numFmtId="0" fontId="23" fillId="28" borderId="18" xfId="0" applyFont="1" applyFill="1" applyBorder="1" applyAlignment="1">
      <alignment horizontal="left" vertical="center"/>
    </xf>
    <xf numFmtId="0" fontId="22" fillId="27" borderId="18" xfId="0" applyFont="1" applyFill="1" applyBorder="1" applyAlignment="1">
      <alignment horizontal="center" vertical="center"/>
    </xf>
    <xf numFmtId="0" fontId="23" fillId="27" borderId="18" xfId="0" applyFont="1" applyFill="1" applyBorder="1" applyAlignment="1">
      <alignment horizontal="left" vertical="center"/>
    </xf>
    <xf numFmtId="0" fontId="22" fillId="27" borderId="18" xfId="0" applyFont="1" applyFill="1" applyBorder="1" applyAlignment="1">
      <alignment vertical="center"/>
    </xf>
    <xf numFmtId="170" fontId="22" fillId="28" borderId="18" xfId="0" applyNumberFormat="1" applyFont="1" applyFill="1" applyBorder="1" applyAlignment="1">
      <alignment horizontal="right" vertical="center"/>
    </xf>
    <xf numFmtId="15" fontId="22" fillId="30" borderId="18" xfId="0" applyNumberFormat="1" applyFont="1" applyFill="1" applyBorder="1" applyAlignment="1">
      <alignment horizontal="right"/>
    </xf>
    <xf numFmtId="0" fontId="23" fillId="30" borderId="18" xfId="0" applyFont="1" applyFill="1" applyBorder="1" applyAlignment="1">
      <alignment horizontal="center"/>
    </xf>
    <xf numFmtId="0" fontId="23" fillId="30" borderId="18" xfId="0" applyFont="1" applyFill="1" applyBorder="1"/>
    <xf numFmtId="0" fontId="22" fillId="31" borderId="18" xfId="0" applyFont="1" applyFill="1" applyBorder="1" applyAlignment="1">
      <alignment horizontal="center"/>
    </xf>
    <xf numFmtId="0" fontId="23" fillId="32" borderId="18" xfId="0" applyFont="1" applyFill="1" applyBorder="1"/>
    <xf numFmtId="0" fontId="22" fillId="30" borderId="18" xfId="0" applyFont="1" applyFill="1" applyBorder="1"/>
    <xf numFmtId="170" fontId="22" fillId="30" borderId="18" xfId="0" applyNumberFormat="1" applyFont="1" applyFill="1" applyBorder="1" applyAlignment="1">
      <alignment horizontal="right"/>
    </xf>
    <xf numFmtId="0" fontId="22" fillId="30" borderId="23" xfId="0" applyFont="1" applyFill="1" applyBorder="1"/>
    <xf numFmtId="170" fontId="22" fillId="30" borderId="23" xfId="0" applyNumberFormat="1" applyFont="1" applyFill="1" applyBorder="1" applyAlignment="1">
      <alignment horizontal="right"/>
    </xf>
    <xf numFmtId="170" fontId="22" fillId="28" borderId="23" xfId="0" applyNumberFormat="1" applyFont="1" applyFill="1" applyBorder="1" applyAlignment="1">
      <alignment horizontal="right" vertical="center"/>
    </xf>
    <xf numFmtId="15" fontId="22" fillId="30" borderId="33" xfId="0" applyNumberFormat="1" applyFont="1" applyFill="1" applyBorder="1" applyAlignment="1">
      <alignment horizontal="right"/>
    </xf>
    <xf numFmtId="0" fontId="23" fillId="30" borderId="33" xfId="0" applyFont="1" applyFill="1" applyBorder="1" applyAlignment="1">
      <alignment horizontal="center"/>
    </xf>
    <xf numFmtId="0" fontId="23" fillId="30" borderId="33" xfId="0" applyFont="1" applyFill="1" applyBorder="1"/>
    <xf numFmtId="0" fontId="22" fillId="31" borderId="33" xfId="0" applyFont="1" applyFill="1" applyBorder="1" applyAlignment="1">
      <alignment horizontal="center"/>
    </xf>
    <xf numFmtId="0" fontId="23" fillId="32" borderId="33" xfId="0" applyFont="1" applyFill="1" applyBorder="1"/>
    <xf numFmtId="0" fontId="22" fillId="30" borderId="33" xfId="0" applyFont="1" applyFill="1" applyBorder="1"/>
    <xf numFmtId="170" fontId="22" fillId="30" borderId="33" xfId="0" applyNumberFormat="1" applyFont="1" applyFill="1" applyBorder="1" applyAlignment="1">
      <alignment horizontal="right"/>
    </xf>
    <xf numFmtId="170" fontId="22" fillId="28" borderId="33" xfId="0" applyNumberFormat="1" applyFont="1" applyFill="1" applyBorder="1" applyAlignment="1">
      <alignment horizontal="right" vertical="center"/>
    </xf>
    <xf numFmtId="0" fontId="22" fillId="32" borderId="18" xfId="0" applyFont="1" applyFill="1" applyBorder="1" applyAlignment="1">
      <alignment horizontal="center"/>
    </xf>
    <xf numFmtId="0" fontId="22" fillId="32" borderId="18" xfId="0" applyFont="1" applyFill="1" applyBorder="1"/>
    <xf numFmtId="0" fontId="22" fillId="33" borderId="18" xfId="0" applyFont="1" applyFill="1" applyBorder="1" applyAlignment="1">
      <alignment horizontal="center"/>
    </xf>
    <xf numFmtId="0" fontId="22" fillId="33" borderId="28" xfId="0" applyFont="1" applyFill="1" applyBorder="1" applyAlignment="1">
      <alignment horizontal="center"/>
    </xf>
    <xf numFmtId="0" fontId="23" fillId="34" borderId="18" xfId="0" applyFont="1" applyFill="1" applyBorder="1"/>
    <xf numFmtId="0" fontId="22" fillId="35" borderId="18" xfId="0" applyFont="1" applyFill="1" applyBorder="1" applyAlignment="1">
      <alignment horizontal="center"/>
    </xf>
    <xf numFmtId="170" fontId="22" fillId="34" borderId="18" xfId="0" applyNumberFormat="1" applyFont="1" applyFill="1" applyBorder="1" applyAlignment="1">
      <alignment horizontal="right"/>
    </xf>
    <xf numFmtId="0" fontId="22" fillId="36" borderId="18" xfId="0" applyFont="1" applyFill="1" applyBorder="1" applyAlignment="1">
      <alignment horizontal="center"/>
    </xf>
    <xf numFmtId="171" fontId="22" fillId="30" borderId="18" xfId="0" applyNumberFormat="1" applyFont="1" applyFill="1" applyBorder="1" applyAlignment="1">
      <alignment horizontal="right"/>
    </xf>
    <xf numFmtId="0" fontId="22" fillId="37" borderId="18" xfId="0" applyFont="1" applyFill="1" applyBorder="1" applyAlignment="1">
      <alignment horizontal="center"/>
    </xf>
    <xf numFmtId="0" fontId="23" fillId="28" borderId="18" xfId="0" applyFont="1" applyFill="1" applyBorder="1"/>
    <xf numFmtId="0" fontId="22" fillId="0" borderId="0" xfId="0" applyFont="1"/>
    <xf numFmtId="0" fontId="22" fillId="29" borderId="0" xfId="0" applyFont="1" applyFill="1"/>
    <xf numFmtId="0" fontId="22" fillId="29" borderId="27" xfId="0" applyFont="1" applyFill="1" applyBorder="1"/>
    <xf numFmtId="170" fontId="22" fillId="0" borderId="0" xfId="0" applyNumberFormat="1" applyFont="1" applyAlignment="1">
      <alignment horizontal="right"/>
    </xf>
    <xf numFmtId="0" fontId="22" fillId="38" borderId="0" xfId="0" applyFont="1" applyFill="1"/>
    <xf numFmtId="170" fontId="22" fillId="38" borderId="27" xfId="0" applyNumberFormat="1" applyFont="1" applyFill="1" applyBorder="1"/>
    <xf numFmtId="0" fontId="22" fillId="38" borderId="27" xfId="0" applyFont="1" applyFill="1" applyBorder="1"/>
    <xf numFmtId="166" fontId="22" fillId="38" borderId="0" xfId="0" applyNumberFormat="1" applyFont="1" applyFill="1"/>
    <xf numFmtId="0" fontId="23" fillId="40" borderId="27" xfId="0" applyFont="1" applyFill="1" applyBorder="1" applyAlignment="1">
      <alignment horizontal="center" vertical="center"/>
    </xf>
    <xf numFmtId="170" fontId="23" fillId="40" borderId="27" xfId="1" applyNumberFormat="1" applyFont="1" applyFill="1" applyBorder="1" applyAlignment="1">
      <alignment horizontal="right" vertical="center"/>
    </xf>
    <xf numFmtId="170" fontId="22" fillId="38" borderId="0" xfId="0" applyNumberFormat="1" applyFont="1" applyFill="1" applyAlignment="1">
      <alignment horizontal="right"/>
    </xf>
    <xf numFmtId="0" fontId="23" fillId="25" borderId="30" xfId="0" applyFont="1" applyFill="1" applyBorder="1" applyAlignment="1">
      <alignment horizontal="center" vertical="center" wrapText="1"/>
    </xf>
    <xf numFmtId="0" fontId="23" fillId="25" borderId="31" xfId="0" applyFont="1" applyFill="1" applyBorder="1" applyAlignment="1">
      <alignment horizontal="center" vertical="center" wrapText="1"/>
    </xf>
    <xf numFmtId="170" fontId="23" fillId="25" borderId="31" xfId="2" applyNumberFormat="1" applyFont="1" applyFill="1" applyBorder="1" applyAlignment="1">
      <alignment horizontal="right" vertical="center" wrapText="1"/>
    </xf>
    <xf numFmtId="170" fontId="23" fillId="25" borderId="32" xfId="2" applyNumberFormat="1" applyFont="1" applyFill="1" applyBorder="1" applyAlignment="1">
      <alignment horizontal="right" vertical="center" wrapText="1"/>
    </xf>
    <xf numFmtId="0" fontId="23" fillId="41" borderId="29" xfId="0" applyFont="1" applyFill="1" applyBorder="1" applyAlignment="1">
      <alignment horizontal="center" vertical="center"/>
    </xf>
    <xf numFmtId="170" fontId="23" fillId="41" borderId="29" xfId="1" applyNumberFormat="1" applyFont="1" applyFill="1" applyBorder="1" applyAlignment="1">
      <alignment horizontal="right" vertical="center"/>
    </xf>
    <xf numFmtId="170" fontId="24" fillId="26" borderId="0" xfId="0" applyNumberFormat="1" applyFont="1" applyFill="1" applyAlignment="1">
      <alignment horizontal="right"/>
    </xf>
    <xf numFmtId="170" fontId="23" fillId="25" borderId="31" xfId="0" applyNumberFormat="1" applyFont="1" applyFill="1" applyBorder="1" applyAlignment="1">
      <alignment horizontal="right" vertical="center" wrapText="1"/>
    </xf>
    <xf numFmtId="170" fontId="22" fillId="27" borderId="18" xfId="0" applyNumberFormat="1" applyFont="1" applyFill="1" applyBorder="1" applyAlignment="1">
      <alignment horizontal="right" vertical="center"/>
    </xf>
    <xf numFmtId="170" fontId="22" fillId="27" borderId="23" xfId="0" applyNumberFormat="1" applyFont="1" applyFill="1" applyBorder="1" applyAlignment="1">
      <alignment horizontal="right" vertical="center"/>
    </xf>
    <xf numFmtId="170" fontId="23" fillId="41" borderId="29" xfId="0" applyNumberFormat="1" applyFont="1" applyFill="1" applyBorder="1" applyAlignment="1">
      <alignment horizontal="right" vertical="center"/>
    </xf>
    <xf numFmtId="170" fontId="23" fillId="40" borderId="27" xfId="0" applyNumberFormat="1" applyFont="1" applyFill="1" applyBorder="1" applyAlignment="1">
      <alignment horizontal="right" vertical="center"/>
    </xf>
    <xf numFmtId="170" fontId="22" fillId="27" borderId="33" xfId="0" applyNumberFormat="1" applyFont="1" applyFill="1" applyBorder="1" applyAlignment="1">
      <alignment horizontal="right" vertical="center"/>
    </xf>
    <xf numFmtId="170" fontId="22" fillId="26" borderId="0" xfId="0" applyNumberFormat="1" applyFont="1" applyFill="1" applyAlignment="1">
      <alignment horizontal="right"/>
    </xf>
    <xf numFmtId="0" fontId="23" fillId="25" borderId="30" xfId="0" applyFont="1" applyFill="1" applyBorder="1" applyAlignment="1">
      <alignment horizontal="center" vertical="center"/>
    </xf>
    <xf numFmtId="0" fontId="22" fillId="30" borderId="18" xfId="0" applyFont="1" applyFill="1" applyBorder="1" applyAlignment="1">
      <alignment horizontal="center"/>
    </xf>
    <xf numFmtId="0" fontId="22" fillId="30" borderId="18" xfId="0" applyFont="1" applyFill="1" applyBorder="1" applyAlignment="1">
      <alignment horizontal="left"/>
    </xf>
    <xf numFmtId="170" fontId="22" fillId="30" borderId="18" xfId="0" applyNumberFormat="1" applyFont="1" applyFill="1" applyBorder="1" applyAlignment="1">
      <alignment horizontal="center"/>
    </xf>
    <xf numFmtId="167" fontId="22" fillId="30" borderId="18" xfId="0" applyNumberFormat="1" applyFont="1" applyFill="1" applyBorder="1" applyAlignment="1">
      <alignment horizontal="center"/>
    </xf>
    <xf numFmtId="0" fontId="25" fillId="29" borderId="0" xfId="0" applyFont="1" applyFill="1"/>
    <xf numFmtId="15" fontId="22" fillId="42" borderId="18" xfId="0" applyNumberFormat="1" applyFont="1" applyFill="1" applyBorder="1" applyAlignment="1">
      <alignment horizontal="right"/>
    </xf>
    <xf numFmtId="0" fontId="23" fillId="42" borderId="18" xfId="0" applyFont="1" applyFill="1" applyBorder="1" applyAlignment="1">
      <alignment horizontal="center"/>
    </xf>
    <xf numFmtId="0" fontId="23" fillId="42" borderId="18" xfId="0" applyFont="1" applyFill="1" applyBorder="1"/>
    <xf numFmtId="0" fontId="22" fillId="42" borderId="18" xfId="0" applyFont="1" applyFill="1" applyBorder="1" applyAlignment="1">
      <alignment horizontal="center"/>
    </xf>
    <xf numFmtId="0" fontId="22" fillId="42" borderId="18" xfId="0" applyFont="1" applyFill="1" applyBorder="1" applyAlignment="1">
      <alignment horizontal="left"/>
    </xf>
    <xf numFmtId="167" fontId="22" fillId="42" borderId="18" xfId="0" applyNumberFormat="1" applyFont="1" applyFill="1" applyBorder="1" applyAlignment="1">
      <alignment horizontal="center"/>
    </xf>
    <xf numFmtId="15" fontId="22" fillId="27" borderId="18" xfId="0" applyNumberFormat="1" applyFont="1" applyFill="1" applyBorder="1" applyAlignment="1">
      <alignment horizontal="right"/>
    </xf>
    <xf numFmtId="0" fontId="23" fillId="27" borderId="18" xfId="0" applyFont="1" applyFill="1" applyBorder="1" applyAlignment="1">
      <alignment horizontal="center"/>
    </xf>
    <xf numFmtId="0" fontId="23" fillId="27" borderId="18" xfId="0" applyFont="1" applyFill="1" applyBorder="1"/>
    <xf numFmtId="0" fontId="22" fillId="27" borderId="18" xfId="0" applyFont="1" applyFill="1" applyBorder="1" applyAlignment="1">
      <alignment horizontal="left"/>
    </xf>
    <xf numFmtId="167" fontId="22" fillId="42" borderId="23" xfId="0" applyNumberFormat="1" applyFont="1" applyFill="1" applyBorder="1" applyAlignment="1">
      <alignment horizontal="center"/>
    </xf>
    <xf numFmtId="0" fontId="25" fillId="29" borderId="0" xfId="0" applyFont="1" applyFill="1" applyAlignment="1">
      <alignment horizontal="left"/>
    </xf>
    <xf numFmtId="15" fontId="22" fillId="30" borderId="29" xfId="0" applyNumberFormat="1" applyFont="1" applyFill="1" applyBorder="1" applyAlignment="1">
      <alignment horizontal="right"/>
    </xf>
    <xf numFmtId="0" fontId="23" fillId="30" borderId="29" xfId="0" applyFont="1" applyFill="1" applyBorder="1" applyAlignment="1">
      <alignment horizontal="center"/>
    </xf>
    <xf numFmtId="0" fontId="23" fillId="30" borderId="29" xfId="0" applyFont="1" applyFill="1" applyBorder="1"/>
    <xf numFmtId="0" fontId="22" fillId="30" borderId="29" xfId="0" applyFont="1" applyFill="1" applyBorder="1" applyAlignment="1">
      <alignment horizontal="center"/>
    </xf>
    <xf numFmtId="0" fontId="22" fillId="30" borderId="29" xfId="0" applyFont="1" applyFill="1" applyBorder="1" applyAlignment="1">
      <alignment horizontal="left"/>
    </xf>
    <xf numFmtId="170" fontId="22" fillId="30" borderId="29" xfId="0" applyNumberFormat="1" applyFont="1" applyFill="1" applyBorder="1" applyAlignment="1">
      <alignment horizontal="center"/>
    </xf>
    <xf numFmtId="167" fontId="22" fillId="30" borderId="29" xfId="0" applyNumberFormat="1" applyFont="1" applyFill="1" applyBorder="1" applyAlignment="1">
      <alignment horizontal="center"/>
    </xf>
    <xf numFmtId="15" fontId="22" fillId="42" borderId="29" xfId="0" applyNumberFormat="1" applyFont="1" applyFill="1" applyBorder="1" applyAlignment="1">
      <alignment horizontal="right"/>
    </xf>
    <xf numFmtId="0" fontId="23" fillId="42" borderId="29" xfId="0" applyFont="1" applyFill="1" applyBorder="1" applyAlignment="1">
      <alignment horizontal="center"/>
    </xf>
    <xf numFmtId="0" fontId="23" fillId="42" borderId="29" xfId="0" applyFont="1" applyFill="1" applyBorder="1"/>
    <xf numFmtId="0" fontId="22" fillId="42" borderId="29" xfId="0" applyFont="1" applyFill="1" applyBorder="1" applyAlignment="1">
      <alignment horizontal="center"/>
    </xf>
    <xf numFmtId="0" fontId="22" fillId="42" borderId="29" xfId="0" applyFont="1" applyFill="1" applyBorder="1" applyAlignment="1">
      <alignment horizontal="left"/>
    </xf>
    <xf numFmtId="167" fontId="22" fillId="42" borderId="29" xfId="0" applyNumberFormat="1" applyFont="1" applyFill="1" applyBorder="1" applyAlignment="1">
      <alignment horizontal="center"/>
    </xf>
    <xf numFmtId="0" fontId="25" fillId="43" borderId="0" xfId="0" applyFont="1" applyFill="1"/>
    <xf numFmtId="170" fontId="25" fillId="43" borderId="0" xfId="0" applyNumberFormat="1" applyFont="1" applyFill="1" applyAlignment="1">
      <alignment horizontal="left"/>
    </xf>
    <xf numFmtId="0" fontId="22" fillId="43" borderId="0" xfId="0" applyFont="1" applyFill="1"/>
    <xf numFmtId="15" fontId="22" fillId="42" borderId="23" xfId="0" applyNumberFormat="1" applyFont="1" applyFill="1" applyBorder="1" applyAlignment="1">
      <alignment horizontal="right"/>
    </xf>
    <xf numFmtId="0" fontId="23" fillId="42" borderId="23" xfId="0" applyFont="1" applyFill="1" applyBorder="1" applyAlignment="1">
      <alignment horizontal="center"/>
    </xf>
    <xf numFmtId="0" fontId="23" fillId="42" borderId="23" xfId="0" applyFont="1" applyFill="1" applyBorder="1"/>
    <xf numFmtId="0" fontId="22" fillId="42" borderId="23" xfId="0" applyFont="1" applyFill="1" applyBorder="1" applyAlignment="1">
      <alignment horizontal="center"/>
    </xf>
    <xf numFmtId="170" fontId="23" fillId="41" borderId="41" xfId="0" applyNumberFormat="1" applyFont="1" applyFill="1" applyBorder="1" applyAlignment="1">
      <alignment horizontal="right" vertical="center"/>
    </xf>
    <xf numFmtId="170" fontId="23" fillId="41" borderId="41" xfId="1" applyNumberFormat="1" applyFont="1" applyFill="1" applyBorder="1" applyAlignment="1">
      <alignment horizontal="right" vertical="center"/>
    </xf>
    <xf numFmtId="0" fontId="25" fillId="29" borderId="27" xfId="0" applyFont="1" applyFill="1" applyBorder="1"/>
    <xf numFmtId="15" fontId="22" fillId="44" borderId="27" xfId="0" applyNumberFormat="1" applyFont="1" applyFill="1" applyBorder="1" applyAlignment="1">
      <alignment horizontal="right"/>
    </xf>
    <xf numFmtId="0" fontId="23" fillId="44" borderId="27" xfId="0" applyFont="1" applyFill="1" applyBorder="1" applyAlignment="1">
      <alignment horizontal="center"/>
    </xf>
    <xf numFmtId="0" fontId="23" fillId="44" borderId="27" xfId="0" applyFont="1" applyFill="1" applyBorder="1"/>
    <xf numFmtId="0" fontId="22" fillId="44" borderId="27" xfId="0" applyFont="1" applyFill="1" applyBorder="1" applyAlignment="1">
      <alignment horizontal="center"/>
    </xf>
    <xf numFmtId="0" fontId="22" fillId="44" borderId="27" xfId="0" applyFont="1" applyFill="1" applyBorder="1" applyAlignment="1">
      <alignment horizontal="left"/>
    </xf>
    <xf numFmtId="170" fontId="22" fillId="45" borderId="27" xfId="0" applyNumberFormat="1" applyFont="1" applyFill="1" applyBorder="1" applyAlignment="1">
      <alignment horizontal="center"/>
    </xf>
    <xf numFmtId="167" fontId="22" fillId="44" borderId="27" xfId="0" applyNumberFormat="1" applyFont="1" applyFill="1" applyBorder="1" applyAlignment="1">
      <alignment horizontal="center"/>
    </xf>
    <xf numFmtId="0" fontId="22" fillId="43" borderId="27" xfId="0" applyFont="1" applyFill="1" applyBorder="1"/>
    <xf numFmtId="0" fontId="25" fillId="43" borderId="27" xfId="0" applyFont="1" applyFill="1" applyBorder="1"/>
    <xf numFmtId="0" fontId="23" fillId="41" borderId="45" xfId="0" applyFont="1" applyFill="1" applyBorder="1" applyAlignment="1">
      <alignment horizontal="center" vertical="center"/>
    </xf>
    <xf numFmtId="0" fontId="23" fillId="41" borderId="46" xfId="0" applyFont="1" applyFill="1" applyBorder="1" applyAlignment="1">
      <alignment horizontal="center" vertical="center"/>
    </xf>
    <xf numFmtId="15" fontId="22" fillId="42" borderId="41" xfId="0" applyNumberFormat="1" applyFont="1" applyFill="1" applyBorder="1" applyAlignment="1">
      <alignment horizontal="right"/>
    </xf>
    <xf numFmtId="0" fontId="23" fillId="42" borderId="41" xfId="0" applyFont="1" applyFill="1" applyBorder="1" applyAlignment="1">
      <alignment horizontal="center"/>
    </xf>
    <xf numFmtId="0" fontId="23" fillId="42" borderId="41" xfId="0" applyFont="1" applyFill="1" applyBorder="1"/>
    <xf numFmtId="0" fontId="22" fillId="42" borderId="41" xfId="0" applyFont="1" applyFill="1" applyBorder="1" applyAlignment="1">
      <alignment horizontal="center"/>
    </xf>
    <xf numFmtId="15" fontId="22" fillId="44" borderId="38" xfId="0" applyNumberFormat="1" applyFont="1" applyFill="1" applyBorder="1" applyAlignment="1">
      <alignment horizontal="right"/>
    </xf>
    <xf numFmtId="0" fontId="25" fillId="43" borderId="27" xfId="0" applyFont="1" applyFill="1" applyBorder="1" applyAlignment="1">
      <alignment horizontal="left"/>
    </xf>
    <xf numFmtId="0" fontId="23" fillId="46" borderId="29" xfId="0" applyFont="1" applyFill="1" applyBorder="1" applyAlignment="1">
      <alignment horizontal="center" vertical="center"/>
    </xf>
    <xf numFmtId="0" fontId="23" fillId="46" borderId="29" xfId="0" applyFont="1" applyFill="1" applyBorder="1" applyAlignment="1">
      <alignment horizontal="center" vertical="center" wrapText="1"/>
    </xf>
    <xf numFmtId="170" fontId="23" fillId="46" borderId="29" xfId="0" applyNumberFormat="1" applyFont="1" applyFill="1" applyBorder="1" applyAlignment="1">
      <alignment horizontal="right" vertical="center" wrapText="1"/>
    </xf>
    <xf numFmtId="170" fontId="23" fillId="46" borderId="29" xfId="2" applyNumberFormat="1" applyFont="1" applyFill="1" applyBorder="1" applyAlignment="1">
      <alignment horizontal="right" vertical="center" wrapText="1"/>
    </xf>
    <xf numFmtId="0" fontId="22" fillId="46" borderId="0" xfId="0" applyFont="1" applyFill="1"/>
    <xf numFmtId="0" fontId="23" fillId="46" borderId="30" xfId="0" applyFont="1" applyFill="1" applyBorder="1" applyAlignment="1">
      <alignment horizontal="center" vertical="center"/>
    </xf>
    <xf numFmtId="0" fontId="23" fillId="46" borderId="42" xfId="0" applyFont="1" applyFill="1" applyBorder="1" applyAlignment="1">
      <alignment horizontal="center" vertical="center" wrapText="1"/>
    </xf>
    <xf numFmtId="0" fontId="23" fillId="46" borderId="43" xfId="0" applyFont="1" applyFill="1" applyBorder="1" applyAlignment="1">
      <alignment horizontal="center" vertical="center" wrapText="1"/>
    </xf>
    <xf numFmtId="170" fontId="23" fillId="46" borderId="43" xfId="0" applyNumberFormat="1" applyFont="1" applyFill="1" applyBorder="1" applyAlignment="1">
      <alignment horizontal="right" vertical="center" wrapText="1"/>
    </xf>
    <xf numFmtId="170" fontId="23" fillId="46" borderId="43" xfId="2" applyNumberFormat="1" applyFont="1" applyFill="1" applyBorder="1" applyAlignment="1">
      <alignment horizontal="right" vertical="center" wrapText="1"/>
    </xf>
    <xf numFmtId="170" fontId="23" fillId="46" borderId="44" xfId="2" applyNumberFormat="1" applyFont="1" applyFill="1" applyBorder="1" applyAlignment="1">
      <alignment horizontal="right" vertical="center" wrapText="1"/>
    </xf>
    <xf numFmtId="0" fontId="25" fillId="46" borderId="0" xfId="0" applyFont="1" applyFill="1"/>
    <xf numFmtId="0" fontId="23" fillId="46" borderId="31" xfId="0" applyFont="1" applyFill="1" applyBorder="1" applyAlignment="1">
      <alignment horizontal="center" vertical="center" wrapText="1"/>
    </xf>
    <xf numFmtId="170" fontId="23" fillId="46" borderId="31" xfId="0" applyNumberFormat="1" applyFont="1" applyFill="1" applyBorder="1" applyAlignment="1">
      <alignment horizontal="right" vertical="center" wrapText="1"/>
    </xf>
    <xf numFmtId="170" fontId="23" fillId="46" borderId="31" xfId="2" applyNumberFormat="1" applyFont="1" applyFill="1" applyBorder="1" applyAlignment="1">
      <alignment horizontal="right" vertical="center" wrapText="1"/>
    </xf>
    <xf numFmtId="170" fontId="23" fillId="46" borderId="32" xfId="2" applyNumberFormat="1" applyFont="1" applyFill="1" applyBorder="1" applyAlignment="1">
      <alignment horizontal="right" vertical="center" wrapText="1"/>
    </xf>
    <xf numFmtId="0" fontId="23" fillId="46" borderId="42" xfId="0" applyFont="1" applyFill="1" applyBorder="1" applyAlignment="1">
      <alignment horizontal="center" vertical="center"/>
    </xf>
    <xf numFmtId="0" fontId="22" fillId="46" borderId="27" xfId="0" applyFont="1" applyFill="1" applyBorder="1"/>
    <xf numFmtId="0" fontId="25" fillId="46" borderId="27" xfId="0" applyFont="1" applyFill="1" applyBorder="1"/>
    <xf numFmtId="15" fontId="22" fillId="44" borderId="47" xfId="0" applyNumberFormat="1" applyFont="1" applyFill="1" applyBorder="1" applyAlignment="1">
      <alignment horizontal="right"/>
    </xf>
    <xf numFmtId="15" fontId="22" fillId="44" borderId="16" xfId="0" applyNumberFormat="1" applyFont="1" applyFill="1" applyBorder="1" applyAlignment="1">
      <alignment horizontal="right"/>
    </xf>
    <xf numFmtId="170" fontId="3" fillId="13" borderId="4" xfId="0" applyNumberFormat="1" applyFont="1" applyFill="1" applyBorder="1"/>
    <xf numFmtId="0" fontId="3" fillId="47" borderId="29" xfId="0" applyFont="1" applyFill="1" applyBorder="1"/>
    <xf numFmtId="172" fontId="3" fillId="47" borderId="29" xfId="0" applyNumberFormat="1" applyFont="1" applyFill="1" applyBorder="1"/>
    <xf numFmtId="10" fontId="3" fillId="10" borderId="18" xfId="0" applyNumberFormat="1" applyFont="1" applyFill="1" applyBorder="1" applyAlignment="1">
      <alignment horizontal="center"/>
    </xf>
    <xf numFmtId="167" fontId="3" fillId="25" borderId="0" xfId="0" applyNumberFormat="1" applyFont="1" applyFill="1" applyAlignment="1">
      <alignment horizontal="center"/>
    </xf>
    <xf numFmtId="167" fontId="3" fillId="0" borderId="0" xfId="0" applyNumberFormat="1" applyFont="1"/>
    <xf numFmtId="0" fontId="3" fillId="13" borderId="29" xfId="0" applyFont="1" applyFill="1" applyBorder="1"/>
    <xf numFmtId="0" fontId="1" fillId="2" borderId="1" xfId="0" applyFont="1" applyFill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/>
    <xf numFmtId="0" fontId="4" fillId="6" borderId="7" xfId="0" applyFont="1" applyFill="1" applyBorder="1" applyAlignment="1">
      <alignment horizontal="center"/>
    </xf>
    <xf numFmtId="0" fontId="2" fillId="0" borderId="8" xfId="0" applyFont="1" applyBorder="1"/>
    <xf numFmtId="0" fontId="13" fillId="2" borderId="1" xfId="0" applyFont="1" applyFill="1" applyBorder="1" applyAlignment="1">
      <alignment horizontal="center"/>
    </xf>
    <xf numFmtId="172" fontId="21" fillId="13" borderId="18" xfId="0" applyNumberFormat="1" applyFont="1" applyFill="1" applyBorder="1" applyAlignment="1">
      <alignment horizontal="center" vertical="center"/>
    </xf>
    <xf numFmtId="15" fontId="22" fillId="39" borderId="17" xfId="0" applyNumberFormat="1" applyFont="1" applyFill="1" applyBorder="1" applyAlignment="1">
      <alignment horizontal="center"/>
    </xf>
    <xf numFmtId="15" fontId="22" fillId="39" borderId="14" xfId="0" applyNumberFormat="1" applyFont="1" applyFill="1" applyBorder="1" applyAlignment="1">
      <alignment horizontal="center"/>
    </xf>
    <xf numFmtId="15" fontId="22" fillId="39" borderId="16" xfId="0" applyNumberFormat="1" applyFont="1" applyFill="1" applyBorder="1" applyAlignment="1">
      <alignment horizontal="center"/>
    </xf>
    <xf numFmtId="15" fontId="22" fillId="39" borderId="36" xfId="0" applyNumberFormat="1" applyFont="1" applyFill="1" applyBorder="1" applyAlignment="1">
      <alignment horizontal="center"/>
    </xf>
    <xf numFmtId="15" fontId="22" fillId="39" borderId="34" xfId="0" applyNumberFormat="1" applyFont="1" applyFill="1" applyBorder="1" applyAlignment="1">
      <alignment horizontal="center"/>
    </xf>
    <xf numFmtId="15" fontId="22" fillId="39" borderId="27" xfId="0" applyNumberFormat="1" applyFont="1" applyFill="1" applyBorder="1" applyAlignment="1">
      <alignment horizontal="center"/>
    </xf>
    <xf numFmtId="15" fontId="22" fillId="39" borderId="35" xfId="0" applyNumberFormat="1" applyFont="1" applyFill="1" applyBorder="1" applyAlignment="1">
      <alignment horizontal="center"/>
    </xf>
    <xf numFmtId="0" fontId="23" fillId="40" borderId="37" xfId="0" applyFont="1" applyFill="1" applyBorder="1" applyAlignment="1">
      <alignment horizontal="center" vertical="center"/>
    </xf>
    <xf numFmtId="15" fontId="22" fillId="39" borderId="38" xfId="0" applyNumberFormat="1" applyFont="1" applyFill="1" applyBorder="1" applyAlignment="1">
      <alignment horizontal="center"/>
    </xf>
    <xf numFmtId="15" fontId="22" fillId="39" borderId="39" xfId="0" applyNumberFormat="1" applyFont="1" applyFill="1" applyBorder="1" applyAlignment="1">
      <alignment horizontal="center"/>
    </xf>
    <xf numFmtId="15" fontId="22" fillId="39" borderId="40" xfId="0" applyNumberFormat="1" applyFont="1" applyFill="1" applyBorder="1" applyAlignment="1">
      <alignment horizontal="center"/>
    </xf>
    <xf numFmtId="172" fontId="21" fillId="13" borderId="29" xfId="0" applyNumberFormat="1" applyFont="1" applyFill="1" applyBorder="1" applyAlignment="1">
      <alignment horizontal="center" vertical="center"/>
    </xf>
    <xf numFmtId="170" fontId="26" fillId="48" borderId="29" xfId="0" applyNumberFormat="1" applyFont="1" applyFill="1" applyBorder="1"/>
    <xf numFmtId="0" fontId="26" fillId="0" borderId="0" xfId="0" applyFont="1"/>
  </cellXfs>
  <cellStyles count="3">
    <cellStyle name="Moneda" xfId="1" builtinId="4"/>
    <cellStyle name="Moneda [0]" xfId="2" builtinId="7"/>
    <cellStyle name="Normal" xfId="0" builtinId="0"/>
  </cellStyles>
  <dxfs count="431">
    <dxf>
      <font>
        <strike val="0"/>
        <outline val="0"/>
        <shadow val="0"/>
        <u val="none"/>
        <vertAlign val="baseline"/>
        <sz val="9"/>
        <name val="Calibri"/>
        <family val="2"/>
        <scheme val="none"/>
      </font>
      <fill>
        <patternFill patternType="solid">
          <bgColor theme="2"/>
        </patternFill>
      </fill>
    </dxf>
    <dxf>
      <font>
        <strike val="0"/>
        <outline val="0"/>
        <shadow val="0"/>
        <u val="none"/>
        <vertAlign val="baseline"/>
        <sz val="9"/>
        <name val="Calibri"/>
        <family val="2"/>
        <scheme val="none"/>
      </font>
      <fill>
        <patternFill patternType="solid">
          <bgColor theme="2"/>
        </patternFill>
      </fill>
    </dxf>
    <dxf>
      <font>
        <strike val="0"/>
        <outline val="0"/>
        <shadow val="0"/>
        <u val="none"/>
        <vertAlign val="baseline"/>
        <sz val="9"/>
        <name val="Calibri"/>
        <family val="2"/>
        <scheme val="none"/>
      </font>
      <fill>
        <patternFill patternType="solid">
          <bgColor theme="2"/>
        </patternFill>
      </fill>
      <border outline="0">
        <left style="thin">
          <color rgb="FF000000"/>
        </left>
      </border>
    </dxf>
    <dxf>
      <font>
        <strike val="0"/>
        <outline val="0"/>
        <shadow val="0"/>
        <u val="none"/>
        <vertAlign val="baseline"/>
        <sz val="9"/>
        <name val="Calibri"/>
        <family val="2"/>
        <scheme val="none"/>
      </font>
      <numFmt numFmtId="170" formatCode="&quot;$&quot;\ #,##0"/>
      <fill>
        <patternFill patternType="solid">
          <bgColor theme="2"/>
        </patternFill>
      </fill>
    </dxf>
    <dxf>
      <font>
        <strike val="0"/>
        <outline val="0"/>
        <shadow val="0"/>
        <u val="none"/>
        <vertAlign val="baseline"/>
        <sz val="9"/>
        <name val="Calibri"/>
        <family val="2"/>
        <scheme val="none"/>
      </font>
      <fill>
        <patternFill patternType="solid">
          <bgColor theme="2"/>
        </patternFill>
      </fill>
    </dxf>
    <dxf>
      <font>
        <strike val="0"/>
        <outline val="0"/>
        <shadow val="0"/>
        <u val="none"/>
        <vertAlign val="baseline"/>
        <sz val="9"/>
        <name val="Calibri"/>
        <family val="2"/>
        <scheme val="none"/>
      </font>
      <fill>
        <patternFill patternType="solid">
          <bgColor theme="2"/>
        </patternFill>
      </fill>
    </dxf>
    <dxf>
      <font>
        <strike val="0"/>
        <outline val="0"/>
        <shadow val="0"/>
        <u val="none"/>
        <vertAlign val="baseline"/>
        <sz val="9"/>
        <name val="Calibri"/>
        <family val="2"/>
        <scheme val="none"/>
      </font>
      <fill>
        <patternFill patternType="solid">
          <bgColor theme="2"/>
        </patternFill>
      </fill>
    </dxf>
    <dxf>
      <font>
        <strike val="0"/>
        <outline val="0"/>
        <shadow val="0"/>
        <u val="none"/>
        <vertAlign val="baseline"/>
        <sz val="9"/>
        <name val="Calibri"/>
        <family val="2"/>
        <scheme val="none"/>
      </font>
      <fill>
        <patternFill patternType="solid">
          <bgColor theme="2"/>
        </patternFill>
      </fill>
    </dxf>
    <dxf>
      <font>
        <strike val="0"/>
        <outline val="0"/>
        <shadow val="0"/>
        <u val="none"/>
        <vertAlign val="baseline"/>
        <sz val="9"/>
        <name val="Calibri"/>
        <family val="2"/>
        <scheme val="none"/>
      </font>
      <fill>
        <patternFill patternType="solid">
          <bgColor theme="2"/>
        </patternFill>
      </fill>
    </dxf>
    <dxf>
      <font>
        <strike val="0"/>
        <outline val="0"/>
        <shadow val="0"/>
        <u val="none"/>
        <vertAlign val="baseline"/>
        <sz val="9"/>
        <name val="Calibri"/>
        <family val="2"/>
        <scheme val="none"/>
      </font>
      <fill>
        <patternFill patternType="solid">
          <bgColor theme="2"/>
        </patternFill>
      </fill>
      <border outline="0">
        <left style="thin">
          <color rgb="FF000000"/>
        </left>
      </border>
    </dxf>
    <dxf>
      <font>
        <strike val="0"/>
        <outline val="0"/>
        <shadow val="0"/>
        <u val="none"/>
        <vertAlign val="baseline"/>
        <sz val="9"/>
        <name val="Calibri"/>
        <family val="2"/>
        <scheme val="none"/>
      </font>
      <numFmt numFmtId="170" formatCode="&quot;$&quot;\ #,##0"/>
      <fill>
        <patternFill patternType="solid">
          <bgColor theme="2"/>
        </patternFill>
      </fill>
    </dxf>
    <dxf>
      <font>
        <strike val="0"/>
        <outline val="0"/>
        <shadow val="0"/>
        <u val="none"/>
        <vertAlign val="baseline"/>
        <sz val="9"/>
        <name val="Calibri"/>
        <family val="2"/>
        <scheme val="none"/>
      </font>
      <fill>
        <patternFill patternType="solid">
          <bgColor theme="2"/>
        </patternFill>
      </fill>
    </dxf>
    <dxf>
      <font>
        <strike val="0"/>
        <outline val="0"/>
        <shadow val="0"/>
        <u val="none"/>
        <vertAlign val="baseline"/>
        <sz val="9"/>
        <name val="Calibri"/>
        <family val="2"/>
        <scheme val="none"/>
      </font>
      <fill>
        <patternFill patternType="solid">
          <bgColor theme="2"/>
        </patternFill>
      </fill>
    </dxf>
    <dxf>
      <font>
        <strike val="0"/>
        <outline val="0"/>
        <shadow val="0"/>
        <u val="none"/>
        <vertAlign val="baseline"/>
        <sz val="9"/>
        <name val="Calibri"/>
        <family val="2"/>
        <scheme val="none"/>
      </font>
      <fill>
        <patternFill patternType="solid">
          <bgColor theme="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167" formatCode="_-&quot;$&quot;\ * #,##0_-;\-&quot;$&quot;\ * #,##0_-;_-&quot;$&quot;\ * &quot;-&quot;??_-;_-@"/>
      <fill>
        <patternFill patternType="solid">
          <fgColor rgb="FFFFFFFF"/>
          <bgColor theme="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167" formatCode="_-&quot;$&quot;\ * #,##0_-;\-&quot;$&quot;\ * #,##0_-;_-&quot;$&quot;\ * &quot;-&quot;??_-;_-@"/>
      <fill>
        <patternFill patternType="solid">
          <fgColor rgb="FFFFFFFF"/>
          <bgColor theme="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170" formatCode="&quot;$&quot;\ #,##0"/>
      <fill>
        <patternFill patternType="solid">
          <fgColor rgb="FFFFFFFF"/>
          <bgColor theme="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fill>
        <patternFill patternType="solid">
          <fgColor rgb="FFFFFFFF"/>
          <bgColor theme="2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strike val="0"/>
        <outline val="0"/>
        <shadow val="0"/>
        <u val="none"/>
        <vertAlign val="baseline"/>
        <sz val="9"/>
        <name val="Calibri"/>
        <family val="2"/>
        <scheme val="none"/>
      </font>
      <fill>
        <patternFill patternType="solid">
          <fgColor rgb="FFFFFFFF"/>
          <bgColor theme="2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fill>
        <patternFill patternType="solid">
          <fgColor rgb="FFFFFFFF"/>
          <bgColor theme="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9"/>
        <name val="Calibri"/>
        <family val="2"/>
        <scheme val="none"/>
      </font>
      <fill>
        <patternFill patternType="solid">
          <bgColor theme="2"/>
        </patternFill>
      </fill>
    </dxf>
    <dxf>
      <font>
        <strike val="0"/>
        <outline val="0"/>
        <shadow val="0"/>
        <u val="none"/>
        <vertAlign val="baseline"/>
        <sz val="9"/>
        <name val="Calibri"/>
        <family val="2"/>
        <scheme val="none"/>
      </font>
      <fill>
        <patternFill patternType="solid">
          <bgColor theme="2"/>
        </patternFill>
      </fill>
    </dxf>
    <dxf>
      <font>
        <strike val="0"/>
        <outline val="0"/>
        <shadow val="0"/>
        <u val="none"/>
        <vertAlign val="baseline"/>
        <sz val="9"/>
        <name val="Calibri"/>
        <family val="2"/>
        <scheme val="none"/>
      </font>
      <fill>
        <patternFill patternType="solid">
          <bgColor theme="2"/>
        </patternFill>
      </fill>
      <alignment horizont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9"/>
        <name val="Calibri"/>
        <family val="2"/>
        <scheme val="none"/>
      </font>
      <fill>
        <patternFill patternType="solid">
          <bgColor theme="2"/>
        </patternFill>
      </fill>
    </dxf>
    <dxf>
      <font>
        <strike val="0"/>
        <outline val="0"/>
        <shadow val="0"/>
        <u val="none"/>
        <vertAlign val="baseline"/>
        <sz val="9"/>
        <name val="Calibri"/>
        <family val="2"/>
        <scheme val="none"/>
      </font>
      <fill>
        <patternFill patternType="solid">
          <bgColor theme="2"/>
        </patternFill>
      </fill>
    </dxf>
    <dxf>
      <font>
        <strike val="0"/>
        <outline val="0"/>
        <shadow val="0"/>
        <u val="none"/>
        <vertAlign val="baseline"/>
        <sz val="9"/>
        <name val="Calibri"/>
        <family val="2"/>
        <scheme val="none"/>
      </font>
      <fill>
        <patternFill patternType="solid">
          <bgColor theme="2"/>
        </patternFill>
      </fill>
    </dxf>
    <dxf>
      <font>
        <strike val="0"/>
        <outline val="0"/>
        <shadow val="0"/>
        <u val="none"/>
        <vertAlign val="baseline"/>
        <sz val="9"/>
        <name val="Calibri"/>
        <family val="2"/>
        <scheme val="none"/>
      </font>
      <fill>
        <patternFill patternType="solid">
          <bgColor theme="2"/>
        </patternFill>
      </fill>
    </dxf>
    <dxf>
      <font>
        <strike val="0"/>
        <outline val="0"/>
        <shadow val="0"/>
        <u val="none"/>
        <vertAlign val="baseline"/>
        <sz val="9"/>
        <name val="Calibri"/>
        <family val="2"/>
        <scheme val="none"/>
      </font>
      <fill>
        <patternFill patternType="solid">
          <bgColor theme="2"/>
        </patternFill>
      </fill>
    </dxf>
    <dxf>
      <font>
        <strike val="0"/>
        <outline val="0"/>
        <shadow val="0"/>
        <u val="none"/>
        <vertAlign val="baseline"/>
        <sz val="9"/>
        <name val="Calibri"/>
        <family val="2"/>
        <scheme val="none"/>
      </font>
      <fill>
        <patternFill patternType="solid">
          <bgColor theme="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167" formatCode="_-&quot;$&quot;\ * #,##0_-;\-&quot;$&quot;\ * #,##0_-;_-&quot;$&quot;\ * &quot;-&quot;??_-;_-@"/>
      <fill>
        <patternFill patternType="solid">
          <fgColor rgb="FFD8D8D8"/>
          <bgColor theme="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167" formatCode="_-&quot;$&quot;\ * #,##0_-;\-&quot;$&quot;\ * #,##0_-;_-&quot;$&quot;\ * &quot;-&quot;??_-;_-@"/>
      <fill>
        <patternFill patternType="solid">
          <fgColor rgb="FFD8D8D8"/>
          <bgColor theme="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170" formatCode="&quot;$&quot;\ #,##0"/>
      <fill>
        <patternFill patternType="solid">
          <fgColor rgb="FFD8D8D8"/>
          <bgColor theme="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fill>
        <patternFill patternType="solid">
          <fgColor rgb="FFD8D8D8"/>
          <bgColor theme="2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strike val="0"/>
        <outline val="0"/>
        <shadow val="0"/>
        <u val="none"/>
        <vertAlign val="baseline"/>
        <sz val="9"/>
        <name val="Calibri"/>
        <family val="2"/>
        <scheme val="none"/>
      </font>
      <fill>
        <patternFill patternType="solid">
          <fgColor rgb="FFD8D8D8"/>
          <bgColor theme="2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fill>
        <patternFill patternType="solid">
          <fgColor rgb="FFD8D8D8"/>
          <bgColor theme="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9"/>
        <name val="Calibri"/>
        <family val="2"/>
        <scheme val="none"/>
      </font>
      <fill>
        <patternFill patternType="solid">
          <bgColor theme="2"/>
        </patternFill>
      </fill>
    </dxf>
    <dxf>
      <font>
        <strike val="0"/>
        <outline val="0"/>
        <shadow val="0"/>
        <u val="none"/>
        <vertAlign val="baseline"/>
        <sz val="9"/>
        <name val="Calibri"/>
        <family val="2"/>
        <scheme val="none"/>
      </font>
      <fill>
        <patternFill patternType="solid">
          <bgColor theme="2"/>
        </patternFill>
      </fill>
    </dxf>
    <dxf>
      <font>
        <strike val="0"/>
        <outline val="0"/>
        <shadow val="0"/>
        <u val="none"/>
        <vertAlign val="baseline"/>
        <sz val="9"/>
        <name val="Calibri"/>
        <family val="2"/>
        <scheme val="none"/>
      </font>
      <fill>
        <patternFill patternType="solid">
          <bgColor theme="2"/>
        </patternFill>
      </fill>
      <alignment horizont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9"/>
        <name val="Calibri"/>
        <family val="2"/>
        <scheme val="none"/>
      </font>
      <fill>
        <patternFill patternType="solid">
          <bgColor theme="2"/>
        </patternFill>
      </fill>
    </dxf>
    <dxf>
      <font>
        <strike val="0"/>
        <outline val="0"/>
        <shadow val="0"/>
        <u val="none"/>
        <vertAlign val="baseline"/>
        <sz val="9"/>
        <name val="Calibri"/>
        <family val="2"/>
        <scheme val="none"/>
      </font>
      <fill>
        <patternFill patternType="solid">
          <bgColor theme="2"/>
        </patternFill>
      </fill>
    </dxf>
    <dxf>
      <font>
        <strike val="0"/>
        <outline val="0"/>
        <shadow val="0"/>
        <u val="none"/>
        <vertAlign val="baseline"/>
        <sz val="9"/>
        <name val="Calibri"/>
        <family val="2"/>
        <scheme val="none"/>
      </font>
      <fill>
        <patternFill patternType="solid">
          <bgColor theme="2"/>
        </patternFill>
      </fill>
    </dxf>
    <dxf>
      <font>
        <strike val="0"/>
        <outline val="0"/>
        <shadow val="0"/>
        <u val="none"/>
        <vertAlign val="baseline"/>
        <sz val="9"/>
        <name val="Calibri"/>
        <family val="2"/>
        <scheme val="none"/>
      </font>
      <fill>
        <patternFill patternType="solid">
          <bgColor theme="2"/>
        </patternFill>
      </fill>
    </dxf>
    <dxf>
      <font>
        <strike val="0"/>
        <outline val="0"/>
        <shadow val="0"/>
        <u val="none"/>
        <vertAlign val="baseline"/>
        <sz val="9"/>
        <name val="Calibri"/>
        <family val="2"/>
        <scheme val="none"/>
      </font>
      <fill>
        <patternFill patternType="solid">
          <bgColor theme="2"/>
        </patternFill>
      </fill>
    </dxf>
    <dxf>
      <font>
        <strike val="0"/>
        <outline val="0"/>
        <shadow val="0"/>
        <u val="none"/>
        <vertAlign val="baseline"/>
        <sz val="9"/>
        <name val="Calibri"/>
        <family val="2"/>
        <scheme val="none"/>
      </font>
      <fill>
        <patternFill patternType="solid">
          <bgColor theme="2"/>
        </patternFill>
      </fill>
    </dxf>
    <dxf>
      <font>
        <strike val="0"/>
        <outline val="0"/>
        <shadow val="0"/>
        <u val="none"/>
        <vertAlign val="baseline"/>
        <sz val="9"/>
        <name val="Calibri"/>
        <family val="2"/>
        <scheme val="none"/>
      </font>
      <fill>
        <patternFill patternType="solid">
          <bgColor theme="2"/>
        </patternFill>
      </fill>
    </dxf>
    <dxf>
      <font>
        <strike val="0"/>
        <outline val="0"/>
        <shadow val="0"/>
        <u val="none"/>
        <vertAlign val="baseline"/>
        <sz val="9"/>
        <name val="Calibri"/>
        <family val="2"/>
        <scheme val="none"/>
      </font>
      <fill>
        <patternFill patternType="solid">
          <bgColor theme="2"/>
        </patternFill>
      </fill>
      <border outline="0">
        <left style="thin">
          <color rgb="FF000000"/>
        </left>
      </border>
    </dxf>
    <dxf>
      <font>
        <strike val="0"/>
        <outline val="0"/>
        <shadow val="0"/>
        <u val="none"/>
        <vertAlign val="baseline"/>
        <sz val="9"/>
        <name val="Calibri"/>
        <family val="2"/>
        <scheme val="none"/>
      </font>
      <numFmt numFmtId="170" formatCode="&quot;$&quot;\ #,##0"/>
      <fill>
        <patternFill patternType="solid">
          <bgColor theme="2"/>
        </patternFill>
      </fill>
    </dxf>
    <dxf>
      <font>
        <strike val="0"/>
        <outline val="0"/>
        <shadow val="0"/>
        <u val="none"/>
        <vertAlign val="baseline"/>
        <sz val="9"/>
        <name val="Calibri"/>
        <family val="2"/>
        <scheme val="none"/>
      </font>
      <fill>
        <patternFill patternType="solid">
          <bgColor theme="2"/>
        </patternFill>
      </fill>
      <border outline="0">
        <right style="thin">
          <color rgb="FF000000"/>
        </right>
      </border>
    </dxf>
    <dxf>
      <font>
        <strike val="0"/>
        <outline val="0"/>
        <shadow val="0"/>
        <u val="none"/>
        <vertAlign val="baseline"/>
        <sz val="9"/>
        <name val="Calibri"/>
        <family val="2"/>
        <scheme val="none"/>
      </font>
      <fill>
        <patternFill patternType="solid">
          <bgColor theme="2"/>
        </patternFill>
      </fill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name val="Calibri"/>
        <family val="2"/>
        <scheme val="none"/>
      </font>
      <fill>
        <patternFill patternType="solid">
          <bgColor theme="2"/>
        </patternFill>
      </fill>
    </dxf>
    <dxf>
      <font>
        <strike val="0"/>
        <outline val="0"/>
        <shadow val="0"/>
        <u val="none"/>
        <vertAlign val="baseline"/>
        <sz val="9"/>
        <name val="Calibri"/>
        <family val="2"/>
        <scheme val="none"/>
      </font>
      <fill>
        <patternFill patternType="solid">
          <bgColor theme="2"/>
        </patternFill>
      </fill>
    </dxf>
    <dxf>
      <font>
        <strike val="0"/>
        <outline val="0"/>
        <shadow val="0"/>
        <u val="none"/>
        <vertAlign val="baseline"/>
        <sz val="9"/>
        <name val="Calibri"/>
        <family val="2"/>
        <scheme val="none"/>
      </font>
      <fill>
        <patternFill patternType="solid">
          <bgColor theme="2"/>
        </patternFill>
      </fill>
    </dxf>
    <dxf>
      <font>
        <strike val="0"/>
        <outline val="0"/>
        <shadow val="0"/>
        <u val="none"/>
        <vertAlign val="baseline"/>
        <sz val="9"/>
        <name val="Calibri"/>
        <family val="2"/>
        <scheme val="none"/>
      </font>
      <fill>
        <patternFill patternType="solid">
          <bgColor theme="2"/>
        </patternFill>
      </fill>
      <alignment horizont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9"/>
        <name val="Calibri"/>
        <family val="2"/>
        <scheme val="none"/>
      </font>
      <fill>
        <patternFill patternType="solid">
          <bgColor theme="2"/>
        </patternFill>
      </fill>
    </dxf>
    <dxf>
      <font>
        <strike val="0"/>
        <outline val="0"/>
        <shadow val="0"/>
        <u val="none"/>
        <vertAlign val="baseline"/>
        <sz val="9"/>
        <name val="Calibri"/>
        <family val="2"/>
        <scheme val="none"/>
      </font>
      <fill>
        <patternFill patternType="solid">
          <bgColor theme="2"/>
        </patternFill>
      </fill>
    </dxf>
    <dxf>
      <font>
        <strike val="0"/>
        <outline val="0"/>
        <shadow val="0"/>
        <u val="none"/>
        <vertAlign val="baseline"/>
        <sz val="9"/>
        <name val="Calibri"/>
        <family val="2"/>
        <scheme val="none"/>
      </font>
      <fill>
        <patternFill patternType="solid">
          <bgColor theme="2"/>
        </patternFill>
      </fill>
    </dxf>
    <dxf>
      <font>
        <strike val="0"/>
        <outline val="0"/>
        <shadow val="0"/>
        <u val="none"/>
        <vertAlign val="baseline"/>
        <sz val="9"/>
        <name val="Calibri"/>
        <family val="2"/>
        <scheme val="none"/>
      </font>
      <fill>
        <patternFill patternType="solid">
          <bgColor theme="2"/>
        </patternFill>
      </fill>
    </dxf>
    <dxf>
      <font>
        <strike val="0"/>
        <outline val="0"/>
        <shadow val="0"/>
        <u val="none"/>
        <vertAlign val="baseline"/>
        <sz val="9"/>
        <name val="Calibri"/>
        <family val="2"/>
        <scheme val="none"/>
      </font>
      <fill>
        <patternFill patternType="solid">
          <bgColor theme="2"/>
        </patternFill>
      </fill>
    </dxf>
    <dxf>
      <font>
        <strike val="0"/>
        <outline val="0"/>
        <shadow val="0"/>
        <u val="none"/>
        <vertAlign val="baseline"/>
        <sz val="9"/>
        <name val="Calibri"/>
        <family val="2"/>
        <scheme val="none"/>
      </font>
      <fill>
        <patternFill patternType="solid">
          <bgColor theme="2"/>
        </patternFill>
      </fill>
    </dxf>
    <dxf>
      <font>
        <strike val="0"/>
        <outline val="0"/>
        <shadow val="0"/>
        <u val="none"/>
        <vertAlign val="baseline"/>
        <sz val="9"/>
        <name val="Calibri"/>
        <family val="2"/>
        <scheme val="none"/>
      </font>
      <fill>
        <patternFill patternType="solid">
          <bgColor theme="2"/>
        </patternFill>
      </fill>
    </dxf>
    <dxf>
      <font>
        <strike val="0"/>
        <outline val="0"/>
        <shadow val="0"/>
        <u val="none"/>
        <vertAlign val="baseline"/>
        <sz val="9"/>
        <name val="Calibri"/>
        <family val="2"/>
        <scheme val="none"/>
      </font>
      <fill>
        <patternFill patternType="solid">
          <bgColor theme="2"/>
        </patternFill>
      </fill>
      <border outline="0">
        <left style="thin">
          <color rgb="FF000000"/>
        </left>
      </border>
    </dxf>
    <dxf>
      <font>
        <strike val="0"/>
        <outline val="0"/>
        <shadow val="0"/>
        <u val="none"/>
        <vertAlign val="baseline"/>
        <sz val="9"/>
        <name val="Calibri"/>
        <family val="2"/>
        <scheme val="none"/>
      </font>
      <numFmt numFmtId="170" formatCode="&quot;$&quot;\ #,##0"/>
      <fill>
        <patternFill patternType="solid">
          <bgColor theme="2"/>
        </patternFill>
      </fill>
    </dxf>
    <dxf>
      <font>
        <strike val="0"/>
        <outline val="0"/>
        <shadow val="0"/>
        <u val="none"/>
        <vertAlign val="baseline"/>
        <sz val="9"/>
        <name val="Calibri"/>
        <family val="2"/>
        <scheme val="none"/>
      </font>
      <fill>
        <patternFill patternType="solid">
          <bgColor theme="2"/>
        </patternFill>
      </fill>
      <border outline="0">
        <right style="thin">
          <color rgb="FF000000"/>
        </right>
      </border>
    </dxf>
    <dxf>
      <font>
        <strike val="0"/>
        <outline val="0"/>
        <shadow val="0"/>
        <u val="none"/>
        <vertAlign val="baseline"/>
        <sz val="9"/>
        <name val="Calibri"/>
        <family val="2"/>
        <scheme val="none"/>
      </font>
      <fill>
        <patternFill patternType="solid">
          <bgColor theme="2"/>
        </patternFill>
      </fill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name val="Calibri"/>
        <family val="2"/>
        <scheme val="none"/>
      </font>
      <fill>
        <patternFill patternType="solid">
          <bgColor theme="2"/>
        </patternFill>
      </fill>
    </dxf>
    <dxf>
      <font>
        <strike val="0"/>
        <outline val="0"/>
        <shadow val="0"/>
        <u val="none"/>
        <vertAlign val="baseline"/>
        <sz val="9"/>
        <name val="Calibri"/>
        <family val="2"/>
        <scheme val="none"/>
      </font>
      <fill>
        <patternFill patternType="solid">
          <bgColor theme="2"/>
        </patternFill>
      </fill>
    </dxf>
    <dxf>
      <font>
        <strike val="0"/>
        <outline val="0"/>
        <shadow val="0"/>
        <u val="none"/>
        <vertAlign val="baseline"/>
        <sz val="9"/>
        <name val="Calibri"/>
        <family val="2"/>
        <scheme val="none"/>
      </font>
      <fill>
        <patternFill patternType="solid">
          <bgColor theme="2"/>
        </patternFill>
      </fill>
    </dxf>
    <dxf>
      <font>
        <strike val="0"/>
        <outline val="0"/>
        <shadow val="0"/>
        <u val="none"/>
        <vertAlign val="baseline"/>
        <sz val="9"/>
        <name val="Calibri"/>
        <family val="2"/>
        <scheme val="none"/>
      </font>
      <fill>
        <patternFill patternType="solid">
          <bgColor theme="2"/>
        </patternFill>
      </fill>
      <alignment horizont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9"/>
        <name val="Calibri"/>
        <family val="2"/>
        <scheme val="none"/>
      </font>
      <fill>
        <patternFill patternType="solid">
          <bgColor theme="2"/>
        </patternFill>
      </fill>
    </dxf>
    <dxf>
      <font>
        <strike val="0"/>
        <outline val="0"/>
        <shadow val="0"/>
        <u val="none"/>
        <vertAlign val="baseline"/>
        <sz val="9"/>
        <name val="Calibri"/>
        <family val="2"/>
        <scheme val="none"/>
      </font>
      <fill>
        <patternFill patternType="solid">
          <bgColor theme="2"/>
        </patternFill>
      </fill>
    </dxf>
    <dxf>
      <font>
        <strike val="0"/>
        <outline val="0"/>
        <shadow val="0"/>
        <u val="none"/>
        <vertAlign val="baseline"/>
        <sz val="9"/>
        <name val="Calibri"/>
        <family val="2"/>
        <scheme val="none"/>
      </font>
      <fill>
        <patternFill patternType="solid">
          <bgColor theme="2"/>
        </patternFill>
      </fill>
    </dxf>
    <dxf>
      <font>
        <strike val="0"/>
        <outline val="0"/>
        <shadow val="0"/>
        <u val="none"/>
        <vertAlign val="baseline"/>
        <sz val="9"/>
        <name val="Calibri"/>
        <family val="2"/>
        <scheme val="none"/>
      </font>
      <fill>
        <patternFill patternType="solid">
          <bgColor theme="2"/>
        </patternFill>
      </fill>
    </dxf>
    <dxf>
      <font>
        <strike val="0"/>
        <outline val="0"/>
        <shadow val="0"/>
        <u val="none"/>
        <vertAlign val="baseline"/>
        <sz val="9"/>
        <name val="Calibri"/>
        <family val="2"/>
        <scheme val="none"/>
      </font>
      <fill>
        <patternFill patternType="solid">
          <bgColor theme="2"/>
        </patternFill>
      </fill>
    </dxf>
    <dxf>
      <font>
        <strike val="0"/>
        <outline val="0"/>
        <shadow val="0"/>
        <u val="none"/>
        <vertAlign val="baseline"/>
        <sz val="9"/>
        <name val="Calibri"/>
        <family val="2"/>
        <scheme val="none"/>
      </font>
      <fill>
        <patternFill patternType="solid">
          <bgColor theme="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167" formatCode="_-&quot;$&quot;\ * #,##0_-;\-&quot;$&quot;\ * #,##0_-;_-&quot;$&quot;\ * &quot;-&quot;??_-;_-@"/>
      <fill>
        <patternFill patternType="solid">
          <fgColor rgb="FFFFFFFF"/>
          <bgColor theme="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167" formatCode="_-&quot;$&quot;\ * #,##0_-;\-&quot;$&quot;\ * #,##0_-;_-&quot;$&quot;\ * &quot;-&quot;??_-;_-@"/>
      <fill>
        <patternFill patternType="solid">
          <fgColor rgb="FFFFFFFF"/>
          <bgColor theme="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170" formatCode="&quot;$&quot;\ #,##0"/>
      <fill>
        <patternFill patternType="solid">
          <fgColor rgb="FFFFFFFF"/>
          <bgColor theme="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fill>
        <patternFill patternType="solid">
          <fgColor rgb="FFFFFFFF"/>
          <bgColor theme="2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strike val="0"/>
        <outline val="0"/>
        <shadow val="0"/>
        <u val="none"/>
        <vertAlign val="baseline"/>
        <sz val="9"/>
        <name val="Calibri"/>
        <family val="2"/>
        <scheme val="none"/>
      </font>
      <fill>
        <patternFill patternType="solid">
          <fgColor rgb="FFFFFFFF"/>
          <bgColor theme="2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fill>
        <patternFill patternType="solid">
          <fgColor rgb="FFFFFFFF"/>
          <bgColor theme="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9"/>
        <name val="Calibri"/>
        <family val="2"/>
        <scheme val="none"/>
      </font>
      <fill>
        <patternFill patternType="solid">
          <bgColor theme="2"/>
        </patternFill>
      </fill>
    </dxf>
    <dxf>
      <font>
        <strike val="0"/>
        <outline val="0"/>
        <shadow val="0"/>
        <u val="none"/>
        <vertAlign val="baseline"/>
        <sz val="9"/>
        <name val="Calibri"/>
        <family val="2"/>
        <scheme val="none"/>
      </font>
      <fill>
        <patternFill patternType="solid">
          <bgColor theme="2"/>
        </patternFill>
      </fill>
    </dxf>
    <dxf>
      <font>
        <strike val="0"/>
        <outline val="0"/>
        <shadow val="0"/>
        <u val="none"/>
        <vertAlign val="baseline"/>
        <sz val="9"/>
        <name val="Calibri"/>
        <family val="2"/>
        <scheme val="none"/>
      </font>
      <fill>
        <patternFill patternType="solid">
          <bgColor theme="2"/>
        </patternFill>
      </fill>
      <alignment horizont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9"/>
        <name val="Calibri"/>
        <family val="2"/>
        <scheme val="none"/>
      </font>
      <fill>
        <patternFill patternType="solid">
          <bgColor theme="2"/>
        </patternFill>
      </fill>
    </dxf>
    <dxf>
      <font>
        <strike val="0"/>
        <outline val="0"/>
        <shadow val="0"/>
        <u val="none"/>
        <vertAlign val="baseline"/>
        <sz val="9"/>
        <name val="Calibri"/>
        <family val="2"/>
        <scheme val="none"/>
      </font>
      <fill>
        <patternFill patternType="solid">
          <bgColor theme="2"/>
        </patternFill>
      </fill>
    </dxf>
    <dxf>
      <font>
        <strike val="0"/>
        <outline val="0"/>
        <shadow val="0"/>
        <u val="none"/>
        <vertAlign val="baseline"/>
        <sz val="9"/>
        <name val="Calibri"/>
        <family val="2"/>
        <scheme val="none"/>
      </font>
      <fill>
        <patternFill patternType="solid">
          <bgColor theme="2"/>
        </patternFill>
      </fill>
    </dxf>
    <dxf>
      <font>
        <strike val="0"/>
        <outline val="0"/>
        <shadow val="0"/>
        <u val="none"/>
        <vertAlign val="baseline"/>
        <sz val="9"/>
        <name val="Calibri"/>
        <family val="2"/>
        <scheme val="none"/>
      </font>
      <fill>
        <patternFill patternType="solid">
          <bgColor theme="2"/>
        </patternFill>
      </fill>
    </dxf>
    <dxf>
      <font>
        <strike val="0"/>
        <outline val="0"/>
        <shadow val="0"/>
        <u val="none"/>
        <vertAlign val="baseline"/>
        <sz val="9"/>
        <name val="Calibri"/>
        <family val="2"/>
        <scheme val="none"/>
      </font>
      <fill>
        <patternFill patternType="solid">
          <bgColor theme="2"/>
        </patternFill>
      </fill>
    </dxf>
    <dxf>
      <font>
        <strike val="0"/>
        <outline val="0"/>
        <shadow val="0"/>
        <u val="none"/>
        <vertAlign val="baseline"/>
        <sz val="9"/>
        <name val="Calibri"/>
        <family val="2"/>
        <scheme val="none"/>
      </font>
      <fill>
        <patternFill patternType="solid">
          <bgColor theme="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167" formatCode="_-&quot;$&quot;\ * #,##0_-;\-&quot;$&quot;\ * #,##0_-;_-&quot;$&quot;\ * &quot;-&quot;??_-;_-@"/>
      <fill>
        <patternFill patternType="solid">
          <fgColor rgb="FFD8D8D8"/>
          <bgColor theme="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167" formatCode="_-&quot;$&quot;\ * #,##0_-;\-&quot;$&quot;\ * #,##0_-;_-&quot;$&quot;\ * &quot;-&quot;??_-;_-@"/>
      <fill>
        <patternFill patternType="solid">
          <fgColor rgb="FFD8D8D8"/>
          <bgColor theme="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170" formatCode="&quot;$&quot;\ #,##0"/>
      <fill>
        <patternFill patternType="solid">
          <fgColor rgb="FFD8D8D8"/>
          <bgColor theme="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fill>
        <patternFill patternType="solid">
          <fgColor rgb="FFD8D8D8"/>
          <bgColor theme="2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strike val="0"/>
        <outline val="0"/>
        <shadow val="0"/>
        <u val="none"/>
        <vertAlign val="baseline"/>
        <sz val="9"/>
        <name val="Calibri"/>
        <family val="2"/>
        <scheme val="none"/>
      </font>
      <fill>
        <patternFill patternType="solid">
          <fgColor rgb="FFD8D8D8"/>
          <bgColor theme="2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fill>
        <patternFill patternType="solid">
          <fgColor rgb="FFD8D8D8"/>
          <bgColor theme="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9"/>
        <name val="Calibri"/>
        <family val="2"/>
        <scheme val="none"/>
      </font>
      <fill>
        <patternFill patternType="solid">
          <bgColor theme="2"/>
        </patternFill>
      </fill>
    </dxf>
    <dxf>
      <font>
        <strike val="0"/>
        <outline val="0"/>
        <shadow val="0"/>
        <u val="none"/>
        <vertAlign val="baseline"/>
        <sz val="9"/>
        <name val="Calibri"/>
        <family val="2"/>
        <scheme val="none"/>
      </font>
      <fill>
        <patternFill patternType="solid">
          <bgColor theme="2"/>
        </patternFill>
      </fill>
    </dxf>
    <dxf>
      <font>
        <strike val="0"/>
        <outline val="0"/>
        <shadow val="0"/>
        <u val="none"/>
        <vertAlign val="baseline"/>
        <sz val="9"/>
        <name val="Calibri"/>
        <family val="2"/>
        <scheme val="none"/>
      </font>
      <fill>
        <patternFill patternType="solid">
          <bgColor theme="2"/>
        </patternFill>
      </fill>
      <alignment horizont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9"/>
        <name val="Calibri"/>
        <family val="2"/>
        <scheme val="none"/>
      </font>
      <fill>
        <patternFill patternType="solid">
          <bgColor theme="2"/>
        </patternFill>
      </fill>
    </dxf>
    <dxf>
      <font>
        <strike val="0"/>
        <outline val="0"/>
        <shadow val="0"/>
        <u val="none"/>
        <vertAlign val="baseline"/>
        <sz val="9"/>
        <name val="Calibri"/>
        <family val="2"/>
        <scheme val="none"/>
      </font>
      <fill>
        <patternFill patternType="solid">
          <bgColor theme="2"/>
        </patternFill>
      </fill>
    </dxf>
    <dxf>
      <font>
        <strike val="0"/>
        <outline val="0"/>
        <shadow val="0"/>
        <u val="none"/>
        <vertAlign val="baseline"/>
        <sz val="9"/>
        <name val="Calibri"/>
        <family val="2"/>
        <scheme val="none"/>
      </font>
      <fill>
        <patternFill patternType="solid">
          <bgColor theme="2"/>
        </patternFill>
      </fill>
    </dxf>
    <dxf>
      <font>
        <strike val="0"/>
        <outline val="0"/>
        <shadow val="0"/>
        <u val="none"/>
        <vertAlign val="baseline"/>
        <sz val="9"/>
        <name val="Calibri"/>
        <family val="2"/>
        <scheme val="none"/>
      </font>
      <fill>
        <patternFill patternType="solid">
          <bgColor theme="2"/>
        </patternFill>
      </fill>
    </dxf>
    <dxf>
      <font>
        <strike val="0"/>
        <outline val="0"/>
        <shadow val="0"/>
        <u val="none"/>
        <vertAlign val="baseline"/>
        <sz val="9"/>
        <name val="Calibri"/>
        <family val="2"/>
        <scheme val="none"/>
      </font>
      <fill>
        <patternFill patternType="solid">
          <bgColor theme="2"/>
        </patternFill>
      </fill>
    </dxf>
    <dxf>
      <font>
        <strike val="0"/>
        <outline val="0"/>
        <shadow val="0"/>
        <u val="none"/>
        <vertAlign val="baseline"/>
        <sz val="9"/>
        <name val="Calibri"/>
        <family val="2"/>
        <scheme val="none"/>
      </font>
      <fill>
        <patternFill patternType="solid">
          <bgColor theme="2"/>
        </patternFill>
      </fill>
    </dxf>
    <dxf>
      <font>
        <strike val="0"/>
        <outline val="0"/>
        <shadow val="0"/>
        <u val="none"/>
        <vertAlign val="baseline"/>
        <sz val="9"/>
        <name val="Calibri"/>
        <family val="2"/>
        <scheme val="none"/>
      </font>
      <fill>
        <patternFill patternType="solid">
          <bgColor theme="2"/>
        </patternFill>
      </fill>
    </dxf>
    <dxf>
      <font>
        <strike val="0"/>
        <outline val="0"/>
        <shadow val="0"/>
        <u val="none"/>
        <vertAlign val="baseline"/>
        <sz val="9"/>
        <name val="Calibri"/>
        <family val="2"/>
        <scheme val="none"/>
      </font>
      <fill>
        <patternFill patternType="solid">
          <bgColor theme="2"/>
        </patternFill>
      </fill>
      <border outline="0">
        <left style="thin">
          <color rgb="FF000000"/>
        </left>
      </border>
    </dxf>
    <dxf>
      <font>
        <strike val="0"/>
        <outline val="0"/>
        <shadow val="0"/>
        <u val="none"/>
        <vertAlign val="baseline"/>
        <sz val="9"/>
        <name val="Calibri"/>
        <family val="2"/>
        <scheme val="none"/>
      </font>
      <numFmt numFmtId="170" formatCode="&quot;$&quot;\ #,##0"/>
      <fill>
        <patternFill patternType="solid">
          <bgColor theme="2"/>
        </patternFill>
      </fill>
    </dxf>
    <dxf>
      <font>
        <strike val="0"/>
        <outline val="0"/>
        <shadow val="0"/>
        <u val="none"/>
        <vertAlign val="baseline"/>
        <sz val="9"/>
        <name val="Calibri"/>
        <family val="2"/>
        <scheme val="none"/>
      </font>
      <fill>
        <patternFill patternType="solid">
          <bgColor theme="2"/>
        </patternFill>
      </fill>
      <border outline="0">
        <right style="thin">
          <color rgb="FF000000"/>
        </right>
      </border>
    </dxf>
    <dxf>
      <font>
        <strike val="0"/>
        <outline val="0"/>
        <shadow val="0"/>
        <u val="none"/>
        <vertAlign val="baseline"/>
        <sz val="9"/>
        <name val="Calibri"/>
        <family val="2"/>
        <scheme val="none"/>
      </font>
      <fill>
        <patternFill patternType="solid">
          <bgColor theme="2"/>
        </patternFill>
      </fill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name val="Calibri"/>
        <family val="2"/>
        <scheme val="none"/>
      </font>
      <fill>
        <patternFill patternType="solid">
          <bgColor theme="2"/>
        </patternFill>
      </fill>
    </dxf>
    <dxf>
      <font>
        <strike val="0"/>
        <outline val="0"/>
        <shadow val="0"/>
        <u val="none"/>
        <vertAlign val="baseline"/>
        <sz val="9"/>
        <name val="Calibri"/>
        <family val="2"/>
        <scheme val="none"/>
      </font>
      <fill>
        <patternFill patternType="solid">
          <bgColor theme="2"/>
        </patternFill>
      </fill>
    </dxf>
    <dxf>
      <font>
        <strike val="0"/>
        <outline val="0"/>
        <shadow val="0"/>
        <u val="none"/>
        <vertAlign val="baseline"/>
        <sz val="9"/>
        <name val="Calibri"/>
        <family val="2"/>
        <scheme val="none"/>
      </font>
      <fill>
        <patternFill patternType="solid">
          <bgColor theme="2"/>
        </patternFill>
      </fill>
    </dxf>
    <dxf>
      <font>
        <strike val="0"/>
        <outline val="0"/>
        <shadow val="0"/>
        <u val="none"/>
        <vertAlign val="baseline"/>
        <sz val="9"/>
        <name val="Calibri"/>
        <family val="2"/>
        <scheme val="none"/>
      </font>
      <fill>
        <patternFill patternType="solid">
          <bgColor theme="2"/>
        </patternFill>
      </fill>
      <alignment horizont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9"/>
        <name val="Calibri"/>
        <family val="2"/>
        <scheme val="none"/>
      </font>
      <fill>
        <patternFill patternType="solid">
          <bgColor theme="2"/>
        </patternFill>
      </fill>
    </dxf>
    <dxf>
      <font>
        <strike val="0"/>
        <outline val="0"/>
        <shadow val="0"/>
        <u val="none"/>
        <vertAlign val="baseline"/>
        <sz val="9"/>
        <name val="Calibri"/>
        <family val="2"/>
        <scheme val="none"/>
      </font>
      <fill>
        <patternFill patternType="solid">
          <bgColor theme="2"/>
        </patternFill>
      </fill>
    </dxf>
    <dxf>
      <font>
        <strike val="0"/>
        <outline val="0"/>
        <shadow val="0"/>
        <u val="none"/>
        <vertAlign val="baseline"/>
        <sz val="9"/>
        <name val="Calibri"/>
        <family val="2"/>
        <scheme val="none"/>
      </font>
      <fill>
        <patternFill patternType="solid">
          <bgColor theme="2"/>
        </patternFill>
      </fill>
    </dxf>
    <dxf>
      <font>
        <strike val="0"/>
        <outline val="0"/>
        <shadow val="0"/>
        <u val="none"/>
        <vertAlign val="baseline"/>
        <sz val="9"/>
        <name val="Calibri"/>
        <family val="2"/>
        <scheme val="none"/>
      </font>
      <fill>
        <patternFill patternType="solid">
          <bgColor theme="2"/>
        </patternFill>
      </fill>
    </dxf>
    <dxf>
      <font>
        <strike val="0"/>
        <outline val="0"/>
        <shadow val="0"/>
        <u val="none"/>
        <vertAlign val="baseline"/>
        <sz val="9"/>
        <name val="Calibri"/>
        <family val="2"/>
        <scheme val="none"/>
      </font>
      <fill>
        <patternFill patternType="solid">
          <bgColor theme="2"/>
        </patternFill>
      </fill>
    </dxf>
    <dxf>
      <font>
        <strike val="0"/>
        <outline val="0"/>
        <shadow val="0"/>
        <u val="none"/>
        <vertAlign val="baseline"/>
        <sz val="9"/>
        <name val="Calibri"/>
        <family val="2"/>
        <scheme val="none"/>
      </font>
      <fill>
        <patternFill patternType="solid">
          <bgColor theme="2"/>
        </patternFill>
      </fill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theme="0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theme="0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20" formatCode="d\-mmm\-yy"/>
      <fill>
        <patternFill patternType="solid">
          <fgColor rgb="FFE7E6E6"/>
          <bgColor rgb="FFE7E6E6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1"/>
          <bgColor theme="1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1"/>
          <bgColor theme="1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1"/>
          <bgColor theme="1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1"/>
          <bgColor theme="1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1"/>
          <bgColor theme="1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1"/>
          <bgColor theme="1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1"/>
          <bgColor theme="1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1"/>
          <bgColor theme="1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1"/>
          <bgColor theme="1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1"/>
          <bgColor theme="1"/>
        </patternFill>
      </fill>
    </dxf>
  </dxfs>
  <tableStyles count="137">
    <tableStyle name="RESUMEN AGOSTO-style" pivot="0" count="3" xr9:uid="{00000000-0011-0000-FFFF-FFFF00000000}">
      <tableStyleElement type="headerRow" dxfId="430"/>
      <tableStyleElement type="firstRowStripe" dxfId="429"/>
      <tableStyleElement type="secondRowStripe" dxfId="428"/>
    </tableStyle>
    <tableStyle name="DETALLE AGOSTO-style" pivot="0" count="3" xr9:uid="{00000000-0011-0000-FFFF-FFFF01000000}">
      <tableStyleElement type="headerRow" dxfId="427"/>
      <tableStyleElement type="firstRowStripe" dxfId="426"/>
      <tableStyleElement type="secondRowStripe" dxfId="425"/>
    </tableStyle>
    <tableStyle name="DETALLE AGOSTO-style 2" pivot="0" count="2" xr9:uid="{00000000-0011-0000-FFFF-FFFF02000000}">
      <tableStyleElement type="firstRowStripe" dxfId="424"/>
      <tableStyleElement type="secondRowStripe" dxfId="423"/>
    </tableStyle>
    <tableStyle name="DETALLE AGOSTO-style 3" pivot="0" count="2" xr9:uid="{00000000-0011-0000-FFFF-FFFF03000000}">
      <tableStyleElement type="firstRowStripe" dxfId="422"/>
      <tableStyleElement type="secondRowStripe" dxfId="421"/>
    </tableStyle>
    <tableStyle name="DETALLE AGOSTO-style 4" pivot="0" count="2" xr9:uid="{00000000-0011-0000-FFFF-FFFF04000000}">
      <tableStyleElement type="firstRowStripe" dxfId="420"/>
      <tableStyleElement type="secondRowStripe" dxfId="419"/>
    </tableStyle>
    <tableStyle name="DETALLE AGOSTO-style 5" pivot="0" count="2" xr9:uid="{00000000-0011-0000-FFFF-FFFF05000000}">
      <tableStyleElement type="firstRowStripe" dxfId="418"/>
      <tableStyleElement type="secondRowStripe" dxfId="417"/>
    </tableStyle>
    <tableStyle name="DETALLE AGOSTO-style 6" pivot="0" count="2" xr9:uid="{00000000-0011-0000-FFFF-FFFF06000000}">
      <tableStyleElement type="firstRowStripe" dxfId="416"/>
      <tableStyleElement type="secondRowStripe" dxfId="415"/>
    </tableStyle>
    <tableStyle name="DETALLE AGOSTO-style 7" pivot="0" count="2" xr9:uid="{00000000-0011-0000-FFFF-FFFF07000000}">
      <tableStyleElement type="firstRowStripe" dxfId="414"/>
      <tableStyleElement type="secondRowStripe" dxfId="413"/>
    </tableStyle>
    <tableStyle name="DETALLE AGOSTO-style 8" pivot="0" count="2" xr9:uid="{00000000-0011-0000-FFFF-FFFF08000000}">
      <tableStyleElement type="firstRowStripe" dxfId="412"/>
      <tableStyleElement type="secondRowStripe" dxfId="411"/>
    </tableStyle>
    <tableStyle name="DETALLE AGOSTO-style 9" pivot="0" count="2" xr9:uid="{00000000-0011-0000-FFFF-FFFF09000000}">
      <tableStyleElement type="firstRowStripe" dxfId="410"/>
      <tableStyleElement type="secondRowStripe" dxfId="409"/>
    </tableStyle>
    <tableStyle name="DETALLE AGOSTO-style 10" pivot="0" count="2" xr9:uid="{00000000-0011-0000-FFFF-FFFF0A000000}">
      <tableStyleElement type="firstRowStripe" dxfId="408"/>
      <tableStyleElement type="secondRowStripe" dxfId="407"/>
    </tableStyle>
    <tableStyle name="DETALLE AGOSTO-style 11" pivot="0" count="2" xr9:uid="{00000000-0011-0000-FFFF-FFFF0B000000}">
      <tableStyleElement type="firstRowStripe" dxfId="406"/>
      <tableStyleElement type="secondRowStripe" dxfId="405"/>
    </tableStyle>
    <tableStyle name="RESUMEN OCTUBRE .-style" pivot="0" count="3" xr9:uid="{00000000-0011-0000-FFFF-FFFF0C000000}">
      <tableStyleElement type="headerRow" dxfId="404"/>
      <tableStyleElement type="firstRowStripe" dxfId="403"/>
      <tableStyleElement type="secondRowStripe" dxfId="402"/>
    </tableStyle>
    <tableStyle name="Detalle octubre-style" pivot="0" count="3" xr9:uid="{00000000-0011-0000-FFFF-FFFF0D000000}">
      <tableStyleElement type="headerRow" dxfId="401"/>
      <tableStyleElement type="firstRowStripe" dxfId="400"/>
      <tableStyleElement type="secondRowStripe" dxfId="399"/>
    </tableStyle>
    <tableStyle name="Detalle octubre-style 2" pivot="0" count="2" xr9:uid="{00000000-0011-0000-FFFF-FFFF0E000000}">
      <tableStyleElement type="firstRowStripe" dxfId="398"/>
      <tableStyleElement type="secondRowStripe" dxfId="397"/>
    </tableStyle>
    <tableStyle name="Detalle octubre-style 3" pivot="0" count="2" xr9:uid="{00000000-0011-0000-FFFF-FFFF0F000000}">
      <tableStyleElement type="firstRowStripe" dxfId="396"/>
      <tableStyleElement type="secondRowStripe" dxfId="395"/>
    </tableStyle>
    <tableStyle name="Detalle octubre-style 4" pivot="0" count="2" xr9:uid="{00000000-0011-0000-FFFF-FFFF10000000}">
      <tableStyleElement type="firstRowStripe" dxfId="394"/>
      <tableStyleElement type="secondRowStripe" dxfId="393"/>
    </tableStyle>
    <tableStyle name="Detalle octubre-style 5" pivot="0" count="2" xr9:uid="{00000000-0011-0000-FFFF-FFFF11000000}">
      <tableStyleElement type="firstRowStripe" dxfId="392"/>
      <tableStyleElement type="secondRowStripe" dxfId="391"/>
    </tableStyle>
    <tableStyle name="Detalle octubre-style 6" pivot="0" count="2" xr9:uid="{00000000-0011-0000-FFFF-FFFF12000000}">
      <tableStyleElement type="firstRowStripe" dxfId="390"/>
      <tableStyleElement type="secondRowStripe" dxfId="389"/>
    </tableStyle>
    <tableStyle name="Detalle octubre-style 7" pivot="0" count="2" xr9:uid="{00000000-0011-0000-FFFF-FFFF13000000}">
      <tableStyleElement type="firstRowStripe" dxfId="388"/>
      <tableStyleElement type="secondRowStripe" dxfId="387"/>
    </tableStyle>
    <tableStyle name="Detalle octubre-style 8" pivot="0" count="2" xr9:uid="{00000000-0011-0000-FFFF-FFFF14000000}">
      <tableStyleElement type="firstRowStripe" dxfId="386"/>
      <tableStyleElement type="secondRowStripe" dxfId="385"/>
    </tableStyle>
    <tableStyle name="Detalle octubre-style 9" pivot="0" count="2" xr9:uid="{00000000-0011-0000-FFFF-FFFF15000000}">
      <tableStyleElement type="firstRowStripe" dxfId="384"/>
      <tableStyleElement type="secondRowStripe" dxfId="383"/>
    </tableStyle>
    <tableStyle name="Detalle octubre-style 10" pivot="0" count="2" xr9:uid="{00000000-0011-0000-FFFF-FFFF16000000}">
      <tableStyleElement type="firstRowStripe" dxfId="382"/>
      <tableStyleElement type="secondRowStripe" dxfId="381"/>
    </tableStyle>
    <tableStyle name="Detalle octubre-style 11" pivot="0" count="2" xr9:uid="{00000000-0011-0000-FFFF-FFFF17000000}">
      <tableStyleElement type="firstRowStripe" dxfId="380"/>
      <tableStyleElement type="secondRowStripe" dxfId="379"/>
    </tableStyle>
    <tableStyle name="Resumen noviembre-style" pivot="0" count="3" xr9:uid="{00000000-0011-0000-FFFF-FFFF18000000}">
      <tableStyleElement type="headerRow" dxfId="378"/>
      <tableStyleElement type="firstRowStripe" dxfId="377"/>
      <tableStyleElement type="secondRowStripe" dxfId="376"/>
    </tableStyle>
    <tableStyle name="Detalle noviembre-style" pivot="0" count="3" xr9:uid="{00000000-0011-0000-FFFF-FFFF19000000}">
      <tableStyleElement type="headerRow" dxfId="375"/>
      <tableStyleElement type="firstRowStripe" dxfId="374"/>
      <tableStyleElement type="secondRowStripe" dxfId="373"/>
    </tableStyle>
    <tableStyle name="Detalle noviembre-style 2" pivot="0" count="2" xr9:uid="{00000000-0011-0000-FFFF-FFFF1A000000}">
      <tableStyleElement type="firstRowStripe" dxfId="372"/>
      <tableStyleElement type="secondRowStripe" dxfId="371"/>
    </tableStyle>
    <tableStyle name="Detalle noviembre-style 3" pivot="0" count="2" xr9:uid="{00000000-0011-0000-FFFF-FFFF1B000000}">
      <tableStyleElement type="firstRowStripe" dxfId="370"/>
      <tableStyleElement type="secondRowStripe" dxfId="369"/>
    </tableStyle>
    <tableStyle name="Detalle noviembre-style 4" pivot="0" count="2" xr9:uid="{00000000-0011-0000-FFFF-FFFF1C000000}">
      <tableStyleElement type="firstRowStripe" dxfId="368"/>
      <tableStyleElement type="secondRowStripe" dxfId="367"/>
    </tableStyle>
    <tableStyle name="Detalle noviembre-style 5" pivot="0" count="2" xr9:uid="{00000000-0011-0000-FFFF-FFFF1D000000}">
      <tableStyleElement type="firstRowStripe" dxfId="366"/>
      <tableStyleElement type="secondRowStripe" dxfId="365"/>
    </tableStyle>
    <tableStyle name="Detalle noviembre-style 6" pivot="0" count="2" xr9:uid="{00000000-0011-0000-FFFF-FFFF1E000000}">
      <tableStyleElement type="firstRowStripe" dxfId="364"/>
      <tableStyleElement type="secondRowStripe" dxfId="363"/>
    </tableStyle>
    <tableStyle name="Detalle noviembre-style 7" pivot="0" count="2" xr9:uid="{00000000-0011-0000-FFFF-FFFF1F000000}">
      <tableStyleElement type="firstRowStripe" dxfId="362"/>
      <tableStyleElement type="secondRowStripe" dxfId="361"/>
    </tableStyle>
    <tableStyle name="Detalle noviembre-style 8" pivot="0" count="2" xr9:uid="{00000000-0011-0000-FFFF-FFFF20000000}">
      <tableStyleElement type="firstRowStripe" dxfId="360"/>
      <tableStyleElement type="secondRowStripe" dxfId="359"/>
    </tableStyle>
    <tableStyle name="Detalle noviembre-style 9" pivot="0" count="2" xr9:uid="{00000000-0011-0000-FFFF-FFFF21000000}">
      <tableStyleElement type="firstRowStripe" dxfId="358"/>
      <tableStyleElement type="secondRowStripe" dxfId="357"/>
    </tableStyle>
    <tableStyle name="Detalle noviembre-style 10" pivot="0" count="2" xr9:uid="{00000000-0011-0000-FFFF-FFFF22000000}">
      <tableStyleElement type="firstRowStripe" dxfId="356"/>
      <tableStyleElement type="secondRowStripe" dxfId="355"/>
    </tableStyle>
    <tableStyle name="Detalle noviembre-style 11" pivot="0" count="2" xr9:uid="{00000000-0011-0000-FFFF-FFFF23000000}">
      <tableStyleElement type="firstRowStripe" dxfId="354"/>
      <tableStyleElement type="secondRowStripe" dxfId="353"/>
    </tableStyle>
    <tableStyle name="Detalle noviembre-style 12" pivot="0" count="2" xr9:uid="{00000000-0011-0000-FFFF-FFFF24000000}">
      <tableStyleElement type="firstRowStripe" dxfId="352"/>
      <tableStyleElement type="secondRowStripe" dxfId="351"/>
    </tableStyle>
    <tableStyle name="Detalle noviembre-style 13" pivot="0" count="2" xr9:uid="{00000000-0011-0000-FFFF-FFFF25000000}">
      <tableStyleElement type="firstRowStripe" dxfId="350"/>
      <tableStyleElement type="secondRowStripe" dxfId="349"/>
    </tableStyle>
    <tableStyle name="Detalle noviembre-style 14" pivot="0" count="2" xr9:uid="{00000000-0011-0000-FFFF-FFFF26000000}">
      <tableStyleElement type="firstRowStripe" dxfId="348"/>
      <tableStyleElement type="secondRowStripe" dxfId="347"/>
    </tableStyle>
    <tableStyle name="Detalle noviembre-style 15" pivot="0" count="2" xr9:uid="{00000000-0011-0000-FFFF-FFFF27000000}">
      <tableStyleElement type="firstRowStripe" dxfId="346"/>
      <tableStyleElement type="secondRowStripe" dxfId="345"/>
    </tableStyle>
    <tableStyle name="Detalle noviembre-style 16" pivot="0" count="2" xr9:uid="{00000000-0011-0000-FFFF-FFFF28000000}">
      <tableStyleElement type="firstRowStripe" dxfId="344"/>
      <tableStyleElement type="secondRowStripe" dxfId="343"/>
    </tableStyle>
    <tableStyle name="Detalle noviembre-style 17" pivot="0" count="2" xr9:uid="{00000000-0011-0000-FFFF-FFFF29000000}">
      <tableStyleElement type="firstRowStripe" dxfId="342"/>
      <tableStyleElement type="secondRowStripe" dxfId="341"/>
    </tableStyle>
    <tableStyle name="Detalle noviembre-style 18" pivot="0" count="2" xr9:uid="{00000000-0011-0000-FFFF-FFFF2A000000}">
      <tableStyleElement type="firstRowStripe" dxfId="340"/>
      <tableStyleElement type="secondRowStripe" dxfId="339"/>
    </tableStyle>
    <tableStyle name="Detalle noviembre-style 19" pivot="0" count="2" xr9:uid="{00000000-0011-0000-FFFF-FFFF2B000000}">
      <tableStyleElement type="firstRowStripe" dxfId="338"/>
      <tableStyleElement type="secondRowStripe" dxfId="337"/>
    </tableStyle>
    <tableStyle name="Detalle noviembre-style 20" pivot="0" count="2" xr9:uid="{00000000-0011-0000-FFFF-FFFF2C000000}">
      <tableStyleElement type="firstRowStripe" dxfId="336"/>
      <tableStyleElement type="secondRowStripe" dxfId="335"/>
    </tableStyle>
    <tableStyle name="Detalle noviembre-style 21" pivot="0" count="2" xr9:uid="{00000000-0011-0000-FFFF-FFFF2D000000}">
      <tableStyleElement type="firstRowStripe" dxfId="334"/>
      <tableStyleElement type="secondRowStripe" dxfId="333"/>
    </tableStyle>
    <tableStyle name="Detalle noviembre-style 22" pivot="0" count="2" xr9:uid="{00000000-0011-0000-FFFF-FFFF2E000000}">
      <tableStyleElement type="firstRowStripe" dxfId="332"/>
      <tableStyleElement type="secondRowStripe" dxfId="331"/>
    </tableStyle>
    <tableStyle name="Detalle noviembre-style 23" pivot="0" count="2" xr9:uid="{00000000-0011-0000-FFFF-FFFF2F000000}">
      <tableStyleElement type="firstRowStripe" dxfId="330"/>
      <tableStyleElement type="secondRowStripe" dxfId="329"/>
    </tableStyle>
    <tableStyle name="Detalle noviembre-style 24" pivot="0" count="2" xr9:uid="{00000000-0011-0000-FFFF-FFFF30000000}">
      <tableStyleElement type="firstRowStripe" dxfId="328"/>
      <tableStyleElement type="secondRowStripe" dxfId="327"/>
    </tableStyle>
    <tableStyle name="Detalle noviembre-style 25" pivot="0" count="2" xr9:uid="{00000000-0011-0000-FFFF-FFFF31000000}">
      <tableStyleElement type="firstRowStripe" dxfId="326"/>
      <tableStyleElement type="secondRowStripe" dxfId="325"/>
    </tableStyle>
    <tableStyle name="Detalle noviembre-style 26" pivot="0" count="2" xr9:uid="{00000000-0011-0000-FFFF-FFFF32000000}">
      <tableStyleElement type="firstRowStripe" dxfId="324"/>
      <tableStyleElement type="secondRowStripe" dxfId="323"/>
    </tableStyle>
    <tableStyle name="Detalle noviembre-style 27" pivot="0" count="2" xr9:uid="{00000000-0011-0000-FFFF-FFFF33000000}">
      <tableStyleElement type="firstRowStripe" dxfId="322"/>
      <tableStyleElement type="secondRowStripe" dxfId="321"/>
    </tableStyle>
    <tableStyle name="Detalle noviembre-style 28" pivot="0" count="2" xr9:uid="{00000000-0011-0000-FFFF-FFFF34000000}">
      <tableStyleElement type="firstRowStripe" dxfId="320"/>
      <tableStyleElement type="secondRowStripe" dxfId="319"/>
    </tableStyle>
    <tableStyle name="Detalle noviembre-style 29" pivot="0" count="2" xr9:uid="{00000000-0011-0000-FFFF-FFFF35000000}">
      <tableStyleElement type="firstRowStripe" dxfId="318"/>
      <tableStyleElement type="secondRowStripe" dxfId="317"/>
    </tableStyle>
    <tableStyle name="Detalle noviembre-style 30" pivot="0" count="2" xr9:uid="{00000000-0011-0000-FFFF-FFFF36000000}">
      <tableStyleElement type="firstRowStripe" dxfId="316"/>
      <tableStyleElement type="secondRowStripe" dxfId="315"/>
    </tableStyle>
    <tableStyle name="Resumen Diciembre-style" pivot="0" count="3" xr9:uid="{00000000-0011-0000-FFFF-FFFF37000000}">
      <tableStyleElement type="headerRow" dxfId="314"/>
      <tableStyleElement type="firstRowStripe" dxfId="313"/>
      <tableStyleElement type="secondRowStripe" dxfId="312"/>
    </tableStyle>
    <tableStyle name="Detalle Diciembre-style" pivot="0" count="3" xr9:uid="{00000000-0011-0000-FFFF-FFFF38000000}">
      <tableStyleElement type="headerRow" dxfId="311"/>
      <tableStyleElement type="firstRowStripe" dxfId="310"/>
      <tableStyleElement type="secondRowStripe" dxfId="309"/>
    </tableStyle>
    <tableStyle name="Detalle Diciembre-style 2" pivot="0" count="2" xr9:uid="{00000000-0011-0000-FFFF-FFFF39000000}">
      <tableStyleElement type="firstRowStripe" dxfId="308"/>
      <tableStyleElement type="secondRowStripe" dxfId="307"/>
    </tableStyle>
    <tableStyle name="Detalle Diciembre-style 3" pivot="0" count="2" xr9:uid="{00000000-0011-0000-FFFF-FFFF3A000000}">
      <tableStyleElement type="firstRowStripe" dxfId="306"/>
      <tableStyleElement type="secondRowStripe" dxfId="305"/>
    </tableStyle>
    <tableStyle name="Detalle Diciembre-style 4" pivot="0" count="2" xr9:uid="{00000000-0011-0000-FFFF-FFFF3B000000}">
      <tableStyleElement type="firstRowStripe" dxfId="304"/>
      <tableStyleElement type="secondRowStripe" dxfId="303"/>
    </tableStyle>
    <tableStyle name="Detalle Diciembre-style 5" pivot="0" count="2" xr9:uid="{00000000-0011-0000-FFFF-FFFF3C000000}">
      <tableStyleElement type="firstRowStripe" dxfId="302"/>
      <tableStyleElement type="secondRowStripe" dxfId="301"/>
    </tableStyle>
    <tableStyle name="Detalle Diciembre-style 6" pivot="0" count="2" xr9:uid="{00000000-0011-0000-FFFF-FFFF3D000000}">
      <tableStyleElement type="firstRowStripe" dxfId="300"/>
      <tableStyleElement type="secondRowStripe" dxfId="299"/>
    </tableStyle>
    <tableStyle name="Detalle Diciembre-style 7" pivot="0" count="2" xr9:uid="{00000000-0011-0000-FFFF-FFFF3E000000}">
      <tableStyleElement type="firstRowStripe" dxfId="298"/>
      <tableStyleElement type="secondRowStripe" dxfId="297"/>
    </tableStyle>
    <tableStyle name="Detalle Diciembre-style 8" pivot="0" count="2" xr9:uid="{00000000-0011-0000-FFFF-FFFF3F000000}">
      <tableStyleElement type="firstRowStripe" dxfId="296"/>
      <tableStyleElement type="secondRowStripe" dxfId="295"/>
    </tableStyle>
    <tableStyle name="Detalle Diciembre-style 9" pivot="0" count="2" xr9:uid="{00000000-0011-0000-FFFF-FFFF40000000}">
      <tableStyleElement type="firstRowStripe" dxfId="294"/>
      <tableStyleElement type="secondRowStripe" dxfId="293"/>
    </tableStyle>
    <tableStyle name="Detalle Diciembre-style 10" pivot="0" count="2" xr9:uid="{00000000-0011-0000-FFFF-FFFF41000000}">
      <tableStyleElement type="firstRowStripe" dxfId="292"/>
      <tableStyleElement type="secondRowStripe" dxfId="291"/>
    </tableStyle>
    <tableStyle name="Detalle Diciembre-style 11" pivot="0" count="2" xr9:uid="{00000000-0011-0000-FFFF-FFFF42000000}">
      <tableStyleElement type="firstRowStripe" dxfId="290"/>
      <tableStyleElement type="secondRowStripe" dxfId="289"/>
    </tableStyle>
    <tableStyle name="Detalle Diciembre-style 12" pivot="0" count="2" xr9:uid="{00000000-0011-0000-FFFF-FFFF43000000}">
      <tableStyleElement type="firstRowStripe" dxfId="288"/>
      <tableStyleElement type="secondRowStripe" dxfId="287"/>
    </tableStyle>
    <tableStyle name="Detalle Diciembre-style 13" pivot="0" count="2" xr9:uid="{00000000-0011-0000-FFFF-FFFF44000000}">
      <tableStyleElement type="firstRowStripe" dxfId="286"/>
      <tableStyleElement type="secondRowStripe" dxfId="285"/>
    </tableStyle>
    <tableStyle name="Detalle Diciembre-style 14" pivot="0" count="2" xr9:uid="{00000000-0011-0000-FFFF-FFFF45000000}">
      <tableStyleElement type="firstRowStripe" dxfId="284"/>
      <tableStyleElement type="secondRowStripe" dxfId="283"/>
    </tableStyle>
    <tableStyle name="Detalle Diciembre-style 15" pivot="0" count="2" xr9:uid="{00000000-0011-0000-FFFF-FFFF46000000}">
      <tableStyleElement type="firstRowStripe" dxfId="282"/>
      <tableStyleElement type="secondRowStripe" dxfId="281"/>
    </tableStyle>
    <tableStyle name="Detalle Diciembre-style 16" pivot="0" count="2" xr9:uid="{00000000-0011-0000-FFFF-FFFF47000000}">
      <tableStyleElement type="firstRowStripe" dxfId="280"/>
      <tableStyleElement type="secondRowStripe" dxfId="279"/>
    </tableStyle>
    <tableStyle name="Detalle Diciembre-style 17" pivot="0" count="2" xr9:uid="{00000000-0011-0000-FFFF-FFFF48000000}">
      <tableStyleElement type="firstRowStripe" dxfId="278"/>
      <tableStyleElement type="secondRowStripe" dxfId="277"/>
    </tableStyle>
    <tableStyle name="Detalle Diciembre-style 18" pivot="0" count="2" xr9:uid="{00000000-0011-0000-FFFF-FFFF49000000}">
      <tableStyleElement type="firstRowStripe" dxfId="276"/>
      <tableStyleElement type="secondRowStripe" dxfId="275"/>
    </tableStyle>
    <tableStyle name="Detalle Diciembre-style 19" pivot="0" count="2" xr9:uid="{00000000-0011-0000-FFFF-FFFF4A000000}">
      <tableStyleElement type="firstRowStripe" dxfId="274"/>
      <tableStyleElement type="secondRowStripe" dxfId="273"/>
    </tableStyle>
    <tableStyle name="Detalle Diciembre-style 20" pivot="0" count="2" xr9:uid="{00000000-0011-0000-FFFF-FFFF4B000000}">
      <tableStyleElement type="firstRowStripe" dxfId="272"/>
      <tableStyleElement type="secondRowStripe" dxfId="271"/>
    </tableStyle>
    <tableStyle name="Detalle Diciembre-style 21" pivot="0" count="2" xr9:uid="{00000000-0011-0000-FFFF-FFFF4C000000}">
      <tableStyleElement type="firstRowStripe" dxfId="270"/>
      <tableStyleElement type="secondRowStripe" dxfId="269"/>
    </tableStyle>
    <tableStyle name="Detalle Diciembre-style 22" pivot="0" count="2" xr9:uid="{00000000-0011-0000-FFFF-FFFF4D000000}">
      <tableStyleElement type="firstRowStripe" dxfId="268"/>
      <tableStyleElement type="secondRowStripe" dxfId="267"/>
    </tableStyle>
    <tableStyle name="Detalle Diciembre-style 23" pivot="0" count="2" xr9:uid="{00000000-0011-0000-FFFF-FFFF4E000000}">
      <tableStyleElement type="firstRowStripe" dxfId="266"/>
      <tableStyleElement type="secondRowStripe" dxfId="265"/>
    </tableStyle>
    <tableStyle name="Detalle Diciembre-style 24" pivot="0" count="2" xr9:uid="{00000000-0011-0000-FFFF-FFFF4F000000}">
      <tableStyleElement type="firstRowStripe" dxfId="264"/>
      <tableStyleElement type="secondRowStripe" dxfId="263"/>
    </tableStyle>
    <tableStyle name="Detalle Diciembre-style 25" pivot="0" count="2" xr9:uid="{00000000-0011-0000-FFFF-FFFF50000000}">
      <tableStyleElement type="firstRowStripe" dxfId="262"/>
      <tableStyleElement type="secondRowStripe" dxfId="261"/>
    </tableStyle>
    <tableStyle name="Detalle Diciembre-style 26" pivot="0" count="2" xr9:uid="{00000000-0011-0000-FFFF-FFFF51000000}">
      <tableStyleElement type="firstRowStripe" dxfId="260"/>
      <tableStyleElement type="secondRowStripe" dxfId="259"/>
    </tableStyle>
    <tableStyle name="Detalle Diciembre-style 27" pivot="0" count="2" xr9:uid="{00000000-0011-0000-FFFF-FFFF52000000}">
      <tableStyleElement type="firstRowStripe" dxfId="258"/>
      <tableStyleElement type="secondRowStripe" dxfId="257"/>
    </tableStyle>
    <tableStyle name="Detalle Diciembre-style 28" pivot="0" count="2" xr9:uid="{00000000-0011-0000-FFFF-FFFF53000000}">
      <tableStyleElement type="firstRowStripe" dxfId="256"/>
      <tableStyleElement type="secondRowStripe" dxfId="255"/>
    </tableStyle>
    <tableStyle name="Detalle Diciembre-style 29" pivot="0" count="2" xr9:uid="{00000000-0011-0000-FFFF-FFFF54000000}">
      <tableStyleElement type="firstRowStripe" dxfId="254"/>
      <tableStyleElement type="secondRowStripe" dxfId="253"/>
    </tableStyle>
    <tableStyle name="Detalle Diciembre-style 30" pivot="0" count="2" xr9:uid="{00000000-0011-0000-FFFF-FFFF55000000}">
      <tableStyleElement type="firstRowStripe" dxfId="252"/>
      <tableStyleElement type="secondRowStripe" dxfId="251"/>
    </tableStyle>
    <tableStyle name="Resumen Enero-style" pivot="0" count="3" xr9:uid="{00000000-0011-0000-FFFF-FFFF56000000}">
      <tableStyleElement type="headerRow" dxfId="250"/>
      <tableStyleElement type="firstRowStripe" dxfId="249"/>
      <tableStyleElement type="secondRowStripe" dxfId="248"/>
    </tableStyle>
    <tableStyle name="Detalle enero-style" pivot="0" count="3" xr9:uid="{00000000-0011-0000-FFFF-FFFF57000000}">
      <tableStyleElement type="headerRow" dxfId="247"/>
      <tableStyleElement type="firstRowStripe" dxfId="246"/>
      <tableStyleElement type="secondRowStripe" dxfId="245"/>
    </tableStyle>
    <tableStyle name="Detalle enero-style 2" pivot="0" count="2" xr9:uid="{00000000-0011-0000-FFFF-FFFF58000000}">
      <tableStyleElement type="firstRowStripe" dxfId="244"/>
      <tableStyleElement type="secondRowStripe" dxfId="243"/>
    </tableStyle>
    <tableStyle name="Detalle enero-style 3" pivot="0" count="2" xr9:uid="{00000000-0011-0000-FFFF-FFFF59000000}">
      <tableStyleElement type="firstRowStripe" dxfId="242"/>
      <tableStyleElement type="secondRowStripe" dxfId="241"/>
    </tableStyle>
    <tableStyle name="Detalle enero-style 4" pivot="0" count="2" xr9:uid="{00000000-0011-0000-FFFF-FFFF5A000000}">
      <tableStyleElement type="firstRowStripe" dxfId="240"/>
      <tableStyleElement type="secondRowStripe" dxfId="239"/>
    </tableStyle>
    <tableStyle name="Detalle enero-style 5" pivot="0" count="2" xr9:uid="{00000000-0011-0000-FFFF-FFFF5B000000}">
      <tableStyleElement type="firstRowStripe" dxfId="238"/>
      <tableStyleElement type="secondRowStripe" dxfId="237"/>
    </tableStyle>
    <tableStyle name="Detalle enero-style 6" pivot="0" count="2" xr9:uid="{00000000-0011-0000-FFFF-FFFF5C000000}">
      <tableStyleElement type="firstRowStripe" dxfId="236"/>
      <tableStyleElement type="secondRowStripe" dxfId="235"/>
    </tableStyle>
    <tableStyle name="Detalle enero-style 7" pivot="0" count="2" xr9:uid="{00000000-0011-0000-FFFF-FFFF5D000000}">
      <tableStyleElement type="firstRowStripe" dxfId="234"/>
      <tableStyleElement type="secondRowStripe" dxfId="233"/>
    </tableStyle>
    <tableStyle name="Detalle enero-style 8" pivot="0" count="2" xr9:uid="{00000000-0011-0000-FFFF-FFFF5E000000}">
      <tableStyleElement type="firstRowStripe" dxfId="232"/>
      <tableStyleElement type="secondRowStripe" dxfId="231"/>
    </tableStyle>
    <tableStyle name="Detalle enero-style 9" pivot="0" count="2" xr9:uid="{00000000-0011-0000-FFFF-FFFF5F000000}">
      <tableStyleElement type="firstRowStripe" dxfId="230"/>
      <tableStyleElement type="secondRowStripe" dxfId="229"/>
    </tableStyle>
    <tableStyle name="Detalle enero-style 10" pivot="0" count="2" xr9:uid="{00000000-0011-0000-FFFF-FFFF60000000}">
      <tableStyleElement type="firstRowStripe" dxfId="228"/>
      <tableStyleElement type="secondRowStripe" dxfId="227"/>
    </tableStyle>
    <tableStyle name="Detalle enero-style 11" pivot="0" count="2" xr9:uid="{00000000-0011-0000-FFFF-FFFF61000000}">
      <tableStyleElement type="firstRowStripe" dxfId="226"/>
      <tableStyleElement type="secondRowStripe" dxfId="225"/>
    </tableStyle>
    <tableStyle name="Detalle enero-style 12" pivot="0" count="2" xr9:uid="{00000000-0011-0000-FFFF-FFFF62000000}">
      <tableStyleElement type="firstRowStripe" dxfId="224"/>
      <tableStyleElement type="secondRowStripe" dxfId="223"/>
    </tableStyle>
    <tableStyle name="Detalle enero-style 13" pivot="0" count="2" xr9:uid="{00000000-0011-0000-FFFF-FFFF63000000}">
      <tableStyleElement type="firstRowStripe" dxfId="222"/>
      <tableStyleElement type="secondRowStripe" dxfId="221"/>
    </tableStyle>
    <tableStyle name="Detalle enero-style 14" pivot="0" count="2" xr9:uid="{00000000-0011-0000-FFFF-FFFF64000000}">
      <tableStyleElement type="firstRowStripe" dxfId="220"/>
      <tableStyleElement type="secondRowStripe" dxfId="219"/>
    </tableStyle>
    <tableStyle name="Detalle enero-style 15" pivot="0" count="2" xr9:uid="{00000000-0011-0000-FFFF-FFFF65000000}">
      <tableStyleElement type="firstRowStripe" dxfId="218"/>
      <tableStyleElement type="secondRowStripe" dxfId="217"/>
    </tableStyle>
    <tableStyle name="Detalle enero-style 16" pivot="0" count="2" xr9:uid="{00000000-0011-0000-FFFF-FFFF66000000}">
      <tableStyleElement type="firstRowStripe" dxfId="216"/>
      <tableStyleElement type="secondRowStripe" dxfId="215"/>
    </tableStyle>
    <tableStyle name="Detalle enero-style 17" pivot="0" count="2" xr9:uid="{00000000-0011-0000-FFFF-FFFF67000000}">
      <tableStyleElement type="firstRowStripe" dxfId="214"/>
      <tableStyleElement type="secondRowStripe" dxfId="213"/>
    </tableStyle>
    <tableStyle name="Detalle enero-style 18" pivot="0" count="2" xr9:uid="{00000000-0011-0000-FFFF-FFFF68000000}">
      <tableStyleElement type="firstRowStripe" dxfId="212"/>
      <tableStyleElement type="secondRowStripe" dxfId="211"/>
    </tableStyle>
    <tableStyle name="Detalle enero-style 19" pivot="0" count="2" xr9:uid="{00000000-0011-0000-FFFF-FFFF69000000}">
      <tableStyleElement type="firstRowStripe" dxfId="210"/>
      <tableStyleElement type="secondRowStripe" dxfId="209"/>
    </tableStyle>
    <tableStyle name="Detalle enero-style 20" pivot="0" count="2" xr9:uid="{00000000-0011-0000-FFFF-FFFF6A000000}">
      <tableStyleElement type="firstRowStripe" dxfId="208"/>
      <tableStyleElement type="secondRowStripe" dxfId="207"/>
    </tableStyle>
    <tableStyle name="Detalle enero-style 21" pivot="0" count="2" xr9:uid="{00000000-0011-0000-FFFF-FFFF6B000000}">
      <tableStyleElement type="firstRowStripe" dxfId="206"/>
      <tableStyleElement type="secondRowStripe" dxfId="205"/>
    </tableStyle>
    <tableStyle name="Detalle enero-style 22" pivot="0" count="2" xr9:uid="{00000000-0011-0000-FFFF-FFFF6C000000}">
      <tableStyleElement type="firstRowStripe" dxfId="204"/>
      <tableStyleElement type="secondRowStripe" dxfId="203"/>
    </tableStyle>
    <tableStyle name="Detalle enero-style 23" pivot="0" count="2" xr9:uid="{00000000-0011-0000-FFFF-FFFF6D000000}">
      <tableStyleElement type="firstRowStripe" dxfId="202"/>
      <tableStyleElement type="secondRowStripe" dxfId="201"/>
    </tableStyle>
    <tableStyle name="Detalle enero-style 24" pivot="0" count="2" xr9:uid="{00000000-0011-0000-FFFF-FFFF6E000000}">
      <tableStyleElement type="firstRowStripe" dxfId="200"/>
      <tableStyleElement type="secondRowStripe" dxfId="199"/>
    </tableStyle>
    <tableStyle name="Detalle enero-style 25" pivot="0" count="2" xr9:uid="{00000000-0011-0000-FFFF-FFFF6F000000}">
      <tableStyleElement type="firstRowStripe" dxfId="198"/>
      <tableStyleElement type="secondRowStripe" dxfId="197"/>
    </tableStyle>
    <tableStyle name="Detalle enero-style 26" pivot="0" count="2" xr9:uid="{00000000-0011-0000-FFFF-FFFF70000000}">
      <tableStyleElement type="firstRowStripe" dxfId="196"/>
      <tableStyleElement type="secondRowStripe" dxfId="195"/>
    </tableStyle>
    <tableStyle name="Detalle enero-style 27" pivot="0" count="2" xr9:uid="{00000000-0011-0000-FFFF-FFFF71000000}">
      <tableStyleElement type="firstRowStripe" dxfId="194"/>
      <tableStyleElement type="secondRowStripe" dxfId="193"/>
    </tableStyle>
    <tableStyle name="Detalle enero-style 28" pivot="0" count="2" xr9:uid="{00000000-0011-0000-FFFF-FFFF72000000}">
      <tableStyleElement type="firstRowStripe" dxfId="192"/>
      <tableStyleElement type="secondRowStripe" dxfId="191"/>
    </tableStyle>
    <tableStyle name="Detalle enero-style 29" pivot="0" count="2" xr9:uid="{00000000-0011-0000-FFFF-FFFF73000000}">
      <tableStyleElement type="firstRowStripe" dxfId="190"/>
      <tableStyleElement type="secondRowStripe" dxfId="189"/>
    </tableStyle>
    <tableStyle name="Detalle enero-style 30" pivot="0" count="2" xr9:uid="{00000000-0011-0000-FFFF-FFFF74000000}">
      <tableStyleElement type="firstRowStripe" dxfId="188"/>
      <tableStyleElement type="secondRowStripe" dxfId="187"/>
    </tableStyle>
    <tableStyle name="Detalle enero-style 31" pivot="0" count="2" xr9:uid="{00000000-0011-0000-FFFF-FFFF75000000}">
      <tableStyleElement type="firstRowStripe" dxfId="186"/>
      <tableStyleElement type="secondRowStripe" dxfId="185"/>
    </tableStyle>
    <tableStyle name="Detalle enero-style 32" pivot="0" count="2" xr9:uid="{00000000-0011-0000-FFFF-FFFF76000000}">
      <tableStyleElement type="firstRowStripe" dxfId="184"/>
      <tableStyleElement type="secondRowStripe" dxfId="183"/>
    </tableStyle>
    <tableStyle name="Detalle enero-style 33" pivot="0" count="2" xr9:uid="{00000000-0011-0000-FFFF-FFFF77000000}">
      <tableStyleElement type="firstRowStripe" dxfId="182"/>
      <tableStyleElement type="secondRowStripe" dxfId="181"/>
    </tableStyle>
    <tableStyle name="Detalle enero-style 34" pivot="0" count="2" xr9:uid="{00000000-0011-0000-FFFF-FFFF78000000}">
      <tableStyleElement type="firstRowStripe" dxfId="180"/>
      <tableStyleElement type="secondRowStripe" dxfId="179"/>
    </tableStyle>
    <tableStyle name="Detalle enero-style 35" pivot="0" count="2" xr9:uid="{00000000-0011-0000-FFFF-FFFF79000000}">
      <tableStyleElement type="firstRowStripe" dxfId="178"/>
      <tableStyleElement type="secondRowStripe" dxfId="177"/>
    </tableStyle>
    <tableStyle name="Detalle enero-style 36" pivot="0" count="2" xr9:uid="{00000000-0011-0000-FFFF-FFFF7A000000}">
      <tableStyleElement type="firstRowStripe" dxfId="176"/>
      <tableStyleElement type="secondRowStripe" dxfId="175"/>
    </tableStyle>
    <tableStyle name="Detalle enero-style 37" pivot="0" count="2" xr9:uid="{00000000-0011-0000-FFFF-FFFF7B000000}">
      <tableStyleElement type="firstRowStripe" dxfId="174"/>
      <tableStyleElement type="secondRowStripe" dxfId="173"/>
    </tableStyle>
    <tableStyle name="Detalle enero-style 38" pivot="0" count="2" xr9:uid="{00000000-0011-0000-FFFF-FFFF7C000000}">
      <tableStyleElement type="firstRowStripe" dxfId="172"/>
      <tableStyleElement type="secondRowStripe" dxfId="171"/>
    </tableStyle>
    <tableStyle name="Detalle enero-style 39" pivot="0" count="2" xr9:uid="{00000000-0011-0000-FFFF-FFFF7D000000}">
      <tableStyleElement type="firstRowStripe" dxfId="170"/>
      <tableStyleElement type="secondRowStripe" dxfId="169"/>
    </tableStyle>
    <tableStyle name="Detalle enero-style 40" pivot="0" count="2" xr9:uid="{00000000-0011-0000-FFFF-FFFF7E000000}">
      <tableStyleElement type="firstRowStripe" dxfId="168"/>
      <tableStyleElement type="secondRowStripe" dxfId="167"/>
    </tableStyle>
    <tableStyle name="Detalle enero-style 41" pivot="0" count="2" xr9:uid="{00000000-0011-0000-FFFF-FFFF7F000000}">
      <tableStyleElement type="firstRowStripe" dxfId="166"/>
      <tableStyleElement type="secondRowStripe" dxfId="165"/>
    </tableStyle>
    <tableStyle name="Detalle enero-style 42" pivot="0" count="2" xr9:uid="{00000000-0011-0000-FFFF-FFFF80000000}">
      <tableStyleElement type="firstRowStripe" dxfId="164"/>
      <tableStyleElement type="secondRowStripe" dxfId="163"/>
    </tableStyle>
    <tableStyle name="Detalle enero-style 43" pivot="0" count="2" xr9:uid="{00000000-0011-0000-FFFF-FFFF81000000}">
      <tableStyleElement type="firstRowStripe" dxfId="162"/>
      <tableStyleElement type="secondRowStripe" dxfId="161"/>
    </tableStyle>
    <tableStyle name="Detalle enero-style 44" pivot="0" count="2" xr9:uid="{00000000-0011-0000-FFFF-FFFF82000000}">
      <tableStyleElement type="firstRowStripe" dxfId="160"/>
      <tableStyleElement type="secondRowStripe" dxfId="159"/>
    </tableStyle>
    <tableStyle name="Detalle enero-style 45" pivot="0" count="2" xr9:uid="{00000000-0011-0000-FFFF-FFFF83000000}">
      <tableStyleElement type="firstRowStripe" dxfId="158"/>
      <tableStyleElement type="secondRowStripe" dxfId="157"/>
    </tableStyle>
    <tableStyle name="Detalle enero-style 46" pivot="0" count="2" xr9:uid="{00000000-0011-0000-FFFF-FFFF84000000}">
      <tableStyleElement type="firstRowStripe" dxfId="156"/>
      <tableStyleElement type="secondRowStripe" dxfId="155"/>
    </tableStyle>
    <tableStyle name="Detalle enero-style 47" pivot="0" count="2" xr9:uid="{00000000-0011-0000-FFFF-FFFF85000000}">
      <tableStyleElement type="firstRowStripe" dxfId="154"/>
      <tableStyleElement type="secondRowStripe" dxfId="153"/>
    </tableStyle>
    <tableStyle name="Detalle enero-style 48" pivot="0" count="2" xr9:uid="{00000000-0011-0000-FFFF-FFFF86000000}">
      <tableStyleElement type="firstRowStripe" dxfId="152"/>
      <tableStyleElement type="secondRowStripe" dxfId="151"/>
    </tableStyle>
    <tableStyle name="Detalle enero-style 49" pivot="0" count="2" xr9:uid="{00000000-0011-0000-FFFF-FFFF87000000}">
      <tableStyleElement type="firstRowStripe" dxfId="150"/>
      <tableStyleElement type="secondRowStripe" dxfId="149"/>
    </tableStyle>
    <tableStyle name="Detalle enero-style 50" pivot="0" count="2" xr9:uid="{00000000-0011-0000-FFFF-FFFF88000000}">
      <tableStyleElement type="firstRowStripe" dxfId="148"/>
      <tableStyleElement type="secondRowStripe" dxfId="147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customschemas.google.com/relationships/workbookmetadata" Target="metadata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c:style val="2"/>
  <c:chart>
    <c:title>
      <c:tx>
        <c:rich>
          <a:bodyPr/>
          <a:lstStyle/>
          <a:p>
            <a:pPr lvl="0">
              <a:defRPr sz="1800" b="1" i="0">
                <a:solidFill>
                  <a:schemeClr val="dk1"/>
                </a:solidFill>
                <a:latin typeface="+mn-lt"/>
              </a:defRPr>
            </a:pPr>
            <a:r>
              <a:rPr lang="es-CO" sz="1800" b="1" i="0">
                <a:solidFill>
                  <a:schemeClr val="dk1"/>
                </a:solidFill>
                <a:latin typeface="+mn-lt"/>
              </a:rPr>
              <a:t>% CATEGORIAS DE SERVICIOS </a:t>
            </a:r>
          </a:p>
        </c:rich>
      </c:tx>
      <c:overlay val="0"/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</c:spPr>
            <c:extLst>
              <c:ext xmlns:c16="http://schemas.microsoft.com/office/drawing/2014/chart" uri="{C3380CC4-5D6E-409C-BE32-E72D297353CC}">
                <c16:uniqueId val="{00000001-3C10-45D7-B763-6625A914FE6C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</c:spPr>
            <c:extLst>
              <c:ext xmlns:c16="http://schemas.microsoft.com/office/drawing/2014/chart" uri="{C3380CC4-5D6E-409C-BE32-E72D297353CC}">
                <c16:uniqueId val="{00000003-3C10-45D7-B763-6625A914FE6C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</c:spPr>
            <c:extLst>
              <c:ext xmlns:c16="http://schemas.microsoft.com/office/drawing/2014/chart" uri="{C3380CC4-5D6E-409C-BE32-E72D297353CC}">
                <c16:uniqueId val="{00000005-3C10-45D7-B763-6625A914FE6C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</c:spPr>
            <c:extLst>
              <c:ext xmlns:c16="http://schemas.microsoft.com/office/drawing/2014/chart" uri="{C3380CC4-5D6E-409C-BE32-E72D297353CC}">
                <c16:uniqueId val="{00000007-3C10-45D7-B763-6625A914FE6C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</c:spPr>
            <c:extLst>
              <c:ext xmlns:c16="http://schemas.microsoft.com/office/drawing/2014/chart" uri="{C3380CC4-5D6E-409C-BE32-E72D297353CC}">
                <c16:uniqueId val="{00000009-3C10-45D7-B763-6625A914FE6C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</c:spPr>
            <c:extLst>
              <c:ext xmlns:c16="http://schemas.microsoft.com/office/drawing/2014/chart" uri="{C3380CC4-5D6E-409C-BE32-E72D297353CC}">
                <c16:uniqueId val="{0000000B-3C10-45D7-B763-6625A914FE6C}"/>
              </c:ext>
            </c:extLst>
          </c:dPt>
          <c:dPt>
            <c:idx val="6"/>
            <c:bubble3D val="0"/>
            <c:spPr>
              <a:solidFill>
                <a:schemeClr val="accent1"/>
              </a:solidFill>
            </c:spPr>
            <c:extLst>
              <c:ext xmlns:c16="http://schemas.microsoft.com/office/drawing/2014/chart" uri="{C3380CC4-5D6E-409C-BE32-E72D297353CC}">
                <c16:uniqueId val="{0000000D-3C10-45D7-B763-6625A914FE6C}"/>
              </c:ext>
            </c:extLst>
          </c:dPt>
          <c:dPt>
            <c:idx val="7"/>
            <c:bubble3D val="0"/>
            <c:spPr>
              <a:solidFill>
                <a:schemeClr val="accent2"/>
              </a:solidFill>
            </c:spPr>
            <c:extLst>
              <c:ext xmlns:c16="http://schemas.microsoft.com/office/drawing/2014/chart" uri="{C3380CC4-5D6E-409C-BE32-E72D297353CC}">
                <c16:uniqueId val="{0000000F-3C10-45D7-B763-6625A914FE6C}"/>
              </c:ext>
            </c:extLst>
          </c:dPt>
          <c:dLbls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'RESUMEN AGOSTO'!$B$4:$B$11</c:f>
              <c:strCache>
                <c:ptCount val="8"/>
                <c:pt idx="0">
                  <c:v>1. Audio y video</c:v>
                </c:pt>
                <c:pt idx="1">
                  <c:v>11. Suministro de energía</c:v>
                </c:pt>
                <c:pt idx="2">
                  <c:v>12. Transporte</c:v>
                </c:pt>
                <c:pt idx="3">
                  <c:v>2. Catering</c:v>
                </c:pt>
                <c:pt idx="4">
                  <c:v>5. Estructuras exteriores</c:v>
                </c:pt>
                <c:pt idx="5">
                  <c:v>6. Materiales publicidad institucional</c:v>
                </c:pt>
                <c:pt idx="6">
                  <c:v>7. Mobiliario</c:v>
                </c:pt>
                <c:pt idx="7">
                  <c:v>8. Personal apoyo</c:v>
                </c:pt>
              </c:strCache>
            </c:strRef>
          </c:cat>
          <c:val>
            <c:numRef>
              <c:f>'RESUMEN AGOSTO'!$D$4:$D$11</c:f>
              <c:numCache>
                <c:formatCode>0.00%</c:formatCode>
                <c:ptCount val="8"/>
                <c:pt idx="0">
                  <c:v>9.5986660274056293E-2</c:v>
                </c:pt>
                <c:pt idx="1">
                  <c:v>2.7708990402672471E-2</c:v>
                </c:pt>
                <c:pt idx="2">
                  <c:v>0.35570956132146703</c:v>
                </c:pt>
                <c:pt idx="3">
                  <c:v>8.1376112409894077E-2</c:v>
                </c:pt>
                <c:pt idx="4">
                  <c:v>7.8788645915549946E-2</c:v>
                </c:pt>
                <c:pt idx="5">
                  <c:v>7.7940682871248196E-2</c:v>
                </c:pt>
                <c:pt idx="6">
                  <c:v>4.0636617448682882E-3</c:v>
                </c:pt>
                <c:pt idx="7">
                  <c:v>0.27842568506024373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3C10-45D7-B763-6625A914FE6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b"/>
      <c:overlay val="0"/>
      <c:txPr>
        <a:bodyPr/>
        <a:lstStyle/>
        <a:p>
          <a:pPr lvl="0">
            <a:defRPr sz="900" b="0" i="0">
              <a:solidFill>
                <a:schemeClr val="dk1"/>
              </a:solidFill>
              <a:latin typeface="+mn-lt"/>
            </a:defRPr>
          </a:pPr>
          <a:endParaRPr lang="es-CO"/>
        </a:p>
      </c:txPr>
    </c:legend>
    <c:plotVisOnly val="1"/>
    <c:dispBlanksAs val="zero"/>
    <c:showDLblsOverMax val="1"/>
  </c:chart>
  <c:spPr>
    <a:solidFill>
      <a:srgbClr val="FFFFFF"/>
    </a:solidFill>
    <a:ln/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c:style val="2"/>
  <c:chart>
    <c:title>
      <c:tx>
        <c:rich>
          <a:bodyPr/>
          <a:lstStyle/>
          <a:p>
            <a:pPr lvl="0">
              <a:defRPr sz="1600" b="1" i="0">
                <a:solidFill>
                  <a:srgbClr val="757575"/>
                </a:solidFill>
                <a:latin typeface="+mn-lt"/>
              </a:defRPr>
            </a:pPr>
            <a:r>
              <a:rPr lang="es-CO" sz="1600" b="1" i="0">
                <a:solidFill>
                  <a:srgbClr val="757575"/>
                </a:solidFill>
                <a:latin typeface="+mn-lt"/>
              </a:rPr>
              <a:t>VALOR POR CATEGORIA DE SERVICIOS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1"/>
        <c:ser>
          <c:idx val="0"/>
          <c:order val="0"/>
          <c:spPr>
            <a:solidFill>
              <a:srgbClr val="A5A5A5"/>
            </a:solidFill>
            <a:ln cmpd="sng">
              <a:solidFill>
                <a:srgbClr val="000000"/>
              </a:solidFill>
            </a:ln>
          </c:spPr>
          <c:invertIfNegative val="1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 lvl="0">
                  <a:defRPr sz="900" b="0" i="0">
                    <a:latin typeface="+mn-lt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'RESUMEN AGOSTO'!$B$4:$B$11</c:f>
              <c:strCache>
                <c:ptCount val="8"/>
                <c:pt idx="0">
                  <c:v>1. Audio y video</c:v>
                </c:pt>
                <c:pt idx="1">
                  <c:v>11. Suministro de energía</c:v>
                </c:pt>
                <c:pt idx="2">
                  <c:v>12. Transporte</c:v>
                </c:pt>
                <c:pt idx="3">
                  <c:v>2. Catering</c:v>
                </c:pt>
                <c:pt idx="4">
                  <c:v>5. Estructuras exteriores</c:v>
                </c:pt>
                <c:pt idx="5">
                  <c:v>6. Materiales publicidad institucional</c:v>
                </c:pt>
                <c:pt idx="6">
                  <c:v>7. Mobiliario</c:v>
                </c:pt>
                <c:pt idx="7">
                  <c:v>8. Personal apoyo</c:v>
                </c:pt>
              </c:strCache>
            </c:strRef>
          </c:cat>
          <c:val>
            <c:numRef>
              <c:f>'RESUMEN AGOSTO'!$C$4:$C$11</c:f>
              <c:numCache>
                <c:formatCode>_-"$"\ * #,##0.00_-;\-"$"\ * #,##0.00_-;_-"$"\ * "-"??_-;_-@</c:formatCode>
                <c:ptCount val="8"/>
                <c:pt idx="0">
                  <c:v>58845500</c:v>
                </c:pt>
                <c:pt idx="1">
                  <c:v>16987250</c:v>
                </c:pt>
                <c:pt idx="2">
                  <c:v>218070999.98039997</c:v>
                </c:pt>
                <c:pt idx="3">
                  <c:v>49888370</c:v>
                </c:pt>
                <c:pt idx="4">
                  <c:v>48302100</c:v>
                </c:pt>
                <c:pt idx="5">
                  <c:v>47782248.5</c:v>
                </c:pt>
                <c:pt idx="6">
                  <c:v>2491265</c:v>
                </c:pt>
                <c:pt idx="7">
                  <c:v>170691412.78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cmpd="sng">
                    <a:solidFill>
                      <a:srgbClr val="000000"/>
                    </a:solidFill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00-A92C-4495-B98F-CB62A52C289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48899247"/>
        <c:axId val="1881169974"/>
      </c:barChart>
      <c:catAx>
        <c:axId val="1248899247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 lang="es-CO"/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s-CO"/>
          </a:p>
        </c:txPr>
        <c:crossAx val="1881169974"/>
        <c:crosses val="autoZero"/>
        <c:auto val="1"/>
        <c:lblAlgn val="ctr"/>
        <c:lblOffset val="100"/>
        <c:noMultiLvlLbl val="1"/>
      </c:catAx>
      <c:valAx>
        <c:axId val="1881169974"/>
        <c:scaling>
          <c:orientation val="minMax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sz="900" b="0" i="0">
                    <a:solidFill>
                      <a:srgbClr val="000000"/>
                    </a:solidFill>
                    <a:latin typeface="+mn-lt"/>
                  </a:defRPr>
                </a:pPr>
                <a:r>
                  <a:rPr lang="es-CO" sz="900" b="0" i="0">
                    <a:solidFill>
                      <a:srgbClr val="000000"/>
                    </a:solidFill>
                    <a:latin typeface="+mn-lt"/>
                  </a:rPr>
                  <a:t>VALOR TOTAL</a:t>
                </a:r>
              </a:p>
            </c:rich>
          </c:tx>
          <c:overlay val="0"/>
        </c:title>
        <c:numFmt formatCode="_-&quot;$&quot;\ * #,##0.00_-;\-&quot;$&quot;\ * #,##0.00_-;_-&quot;$&quot;\ * &quot;-&quot;??_-;_-@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s-CO"/>
          </a:p>
        </c:txPr>
        <c:crossAx val="1248899247"/>
        <c:crosses val="autoZero"/>
        <c:crossBetween val="between"/>
      </c:valAx>
      <c:spPr>
        <a:solidFill>
          <a:schemeClr val="accent6"/>
        </a:solidFill>
      </c:spPr>
    </c:plotArea>
    <c:plotVisOnly val="1"/>
    <c:dispBlanksAs val="zero"/>
    <c:showDLblsOverMax val="1"/>
  </c:chart>
  <c:spPr>
    <a:solidFill>
      <a:srgbClr val="FFFFFF"/>
    </a:solidFill>
    <a:ln/>
  </c:sp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c:style val="2"/>
  <c:chart>
    <c:title>
      <c:tx>
        <c:rich>
          <a:bodyPr/>
          <a:lstStyle/>
          <a:p>
            <a:pPr lvl="0">
              <a:defRPr sz="1800" b="1" i="0">
                <a:solidFill>
                  <a:schemeClr val="dk1"/>
                </a:solidFill>
                <a:latin typeface="+mn-lt"/>
              </a:defRPr>
            </a:pPr>
            <a:r>
              <a:rPr lang="es-CO" sz="1800" b="1" i="0">
                <a:solidFill>
                  <a:schemeClr val="dk1"/>
                </a:solidFill>
                <a:latin typeface="+mn-lt"/>
              </a:rPr>
              <a:t>% CATEGORIAS DE SERVICIOS </a:t>
            </a:r>
          </a:p>
        </c:rich>
      </c:tx>
      <c:overlay val="0"/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</c:spPr>
            <c:extLst>
              <c:ext xmlns:c16="http://schemas.microsoft.com/office/drawing/2014/chart" uri="{C3380CC4-5D6E-409C-BE32-E72D297353CC}">
                <c16:uniqueId val="{00000001-43F9-488B-A2A6-C7EF0B7C860B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</c:spPr>
            <c:extLst>
              <c:ext xmlns:c16="http://schemas.microsoft.com/office/drawing/2014/chart" uri="{C3380CC4-5D6E-409C-BE32-E72D297353CC}">
                <c16:uniqueId val="{00000003-43F9-488B-A2A6-C7EF0B7C860B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</c:spPr>
            <c:extLst>
              <c:ext xmlns:c16="http://schemas.microsoft.com/office/drawing/2014/chart" uri="{C3380CC4-5D6E-409C-BE32-E72D297353CC}">
                <c16:uniqueId val="{00000005-43F9-488B-A2A6-C7EF0B7C860B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</c:spPr>
            <c:extLst>
              <c:ext xmlns:c16="http://schemas.microsoft.com/office/drawing/2014/chart" uri="{C3380CC4-5D6E-409C-BE32-E72D297353CC}">
                <c16:uniqueId val="{00000007-43F9-488B-A2A6-C7EF0B7C860B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</c:spPr>
            <c:extLst>
              <c:ext xmlns:c16="http://schemas.microsoft.com/office/drawing/2014/chart" uri="{C3380CC4-5D6E-409C-BE32-E72D297353CC}">
                <c16:uniqueId val="{00000009-43F9-488B-A2A6-C7EF0B7C860B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</c:spPr>
            <c:extLst>
              <c:ext xmlns:c16="http://schemas.microsoft.com/office/drawing/2014/chart" uri="{C3380CC4-5D6E-409C-BE32-E72D297353CC}">
                <c16:uniqueId val="{0000000B-43F9-488B-A2A6-C7EF0B7C860B}"/>
              </c:ext>
            </c:extLst>
          </c:dPt>
          <c:dPt>
            <c:idx val="6"/>
            <c:bubble3D val="0"/>
            <c:spPr>
              <a:solidFill>
                <a:schemeClr val="accent1"/>
              </a:solidFill>
            </c:spPr>
            <c:extLst>
              <c:ext xmlns:c16="http://schemas.microsoft.com/office/drawing/2014/chart" uri="{C3380CC4-5D6E-409C-BE32-E72D297353CC}">
                <c16:uniqueId val="{0000000D-43F9-488B-A2A6-C7EF0B7C860B}"/>
              </c:ext>
            </c:extLst>
          </c:dPt>
          <c:dPt>
            <c:idx val="7"/>
            <c:bubble3D val="0"/>
            <c:spPr>
              <a:solidFill>
                <a:schemeClr val="accent2"/>
              </a:solidFill>
            </c:spPr>
            <c:extLst>
              <c:ext xmlns:c16="http://schemas.microsoft.com/office/drawing/2014/chart" uri="{C3380CC4-5D6E-409C-BE32-E72D297353CC}">
                <c16:uniqueId val="{0000000F-43F9-488B-A2A6-C7EF0B7C860B}"/>
              </c:ext>
            </c:extLst>
          </c:dPt>
          <c:dLbls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'RESUMEN OCTUBRE .'!$B$4:$B$11</c:f>
              <c:strCache>
                <c:ptCount val="8"/>
                <c:pt idx="0">
                  <c:v>1. Audio y video</c:v>
                </c:pt>
                <c:pt idx="1">
                  <c:v>11. Suministro de energía</c:v>
                </c:pt>
                <c:pt idx="2">
                  <c:v>12. Transporte</c:v>
                </c:pt>
                <c:pt idx="3">
                  <c:v>2. Catering</c:v>
                </c:pt>
                <c:pt idx="4">
                  <c:v>5. Estructuras exteriores</c:v>
                </c:pt>
                <c:pt idx="5">
                  <c:v>6. Materiales publicidad institucional</c:v>
                </c:pt>
                <c:pt idx="6">
                  <c:v>7. Mobiliario</c:v>
                </c:pt>
                <c:pt idx="7">
                  <c:v>8. Personal apoyo</c:v>
                </c:pt>
              </c:strCache>
            </c:strRef>
          </c:cat>
          <c:val>
            <c:numRef>
              <c:f>'RESUMEN OCTUBRE .'!$D$4:$D$11</c:f>
              <c:numCache>
                <c:formatCode>0%</c:formatCode>
                <c:ptCount val="8"/>
                <c:pt idx="0">
                  <c:v>7.4497683167806666E-2</c:v>
                </c:pt>
                <c:pt idx="1">
                  <c:v>2.1505650702132256E-2</c:v>
                </c:pt>
                <c:pt idx="2">
                  <c:v>0.38654341199572761</c:v>
                </c:pt>
                <c:pt idx="3">
                  <c:v>7.7055431934816551E-2</c:v>
                </c:pt>
                <c:pt idx="4">
                  <c:v>8.7996151139162537E-2</c:v>
                </c:pt>
                <c:pt idx="5">
                  <c:v>6.1911684513856473E-2</c:v>
                </c:pt>
                <c:pt idx="6" formatCode="0.0%">
                  <c:v>3.1539110154055259E-3</c:v>
                </c:pt>
                <c:pt idx="7">
                  <c:v>0.28733607553109236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43F9-488B-A2A6-C7EF0B7C860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b"/>
      <c:overlay val="0"/>
      <c:txPr>
        <a:bodyPr/>
        <a:lstStyle/>
        <a:p>
          <a:pPr lvl="0">
            <a:defRPr sz="900" b="0" i="0">
              <a:solidFill>
                <a:schemeClr val="dk1"/>
              </a:solidFill>
              <a:latin typeface="+mn-lt"/>
            </a:defRPr>
          </a:pPr>
          <a:endParaRPr lang="es-CO"/>
        </a:p>
      </c:txPr>
    </c:legend>
    <c:plotVisOnly val="1"/>
    <c:dispBlanksAs val="zero"/>
    <c:showDLblsOverMax val="1"/>
  </c:chart>
  <c:spPr>
    <a:solidFill>
      <a:srgbClr val="FFFFFF"/>
    </a:solidFill>
    <a:ln/>
  </c:sp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c:style val="2"/>
  <c:chart>
    <c:title>
      <c:tx>
        <c:rich>
          <a:bodyPr/>
          <a:lstStyle/>
          <a:p>
            <a:pPr lvl="0">
              <a:defRPr sz="1600" b="1" i="0">
                <a:solidFill>
                  <a:srgbClr val="757575"/>
                </a:solidFill>
                <a:latin typeface="+mn-lt"/>
              </a:defRPr>
            </a:pPr>
            <a:r>
              <a:rPr lang="es-CO" sz="1600" b="1" i="0">
                <a:solidFill>
                  <a:srgbClr val="757575"/>
                </a:solidFill>
                <a:latin typeface="+mn-lt"/>
              </a:rPr>
              <a:t>VALOR POR CATEGORIA DE SERVICIOS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1"/>
        <c:ser>
          <c:idx val="0"/>
          <c:order val="0"/>
          <c:spPr>
            <a:solidFill>
              <a:srgbClr val="A5A5A5"/>
            </a:solidFill>
            <a:ln cmpd="sng">
              <a:solidFill>
                <a:srgbClr val="000000"/>
              </a:solidFill>
            </a:ln>
          </c:spPr>
          <c:invertIfNegative val="1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 lvl="0">
                  <a:defRPr sz="900" b="0" i="0">
                    <a:latin typeface="+mn-lt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'RESUMEN OCTUBRE .'!$B$4:$B$11</c:f>
              <c:strCache>
                <c:ptCount val="8"/>
                <c:pt idx="0">
                  <c:v>1. Audio y video</c:v>
                </c:pt>
                <c:pt idx="1">
                  <c:v>11. Suministro de energía</c:v>
                </c:pt>
                <c:pt idx="2">
                  <c:v>12. Transporte</c:v>
                </c:pt>
                <c:pt idx="3">
                  <c:v>2. Catering</c:v>
                </c:pt>
                <c:pt idx="4">
                  <c:v>5. Estructuras exteriores</c:v>
                </c:pt>
                <c:pt idx="5">
                  <c:v>6. Materiales publicidad institucional</c:v>
                </c:pt>
                <c:pt idx="6">
                  <c:v>7. Mobiliario</c:v>
                </c:pt>
                <c:pt idx="7">
                  <c:v>8. Personal apoyo</c:v>
                </c:pt>
              </c:strCache>
            </c:strRef>
          </c:cat>
          <c:val>
            <c:numRef>
              <c:f>'RESUMEN OCTUBRE .'!$C$4:$C$11</c:f>
              <c:numCache>
                <c:formatCode>_-"$"\ * #,##0.00_-;\-"$"\ * #,##0.00_-;_-"$"\ * "-"??_-;_-@</c:formatCode>
                <c:ptCount val="8"/>
                <c:pt idx="0">
                  <c:v>58845500</c:v>
                </c:pt>
                <c:pt idx="1">
                  <c:v>16987250</c:v>
                </c:pt>
                <c:pt idx="2">
                  <c:v>305329499.97059995</c:v>
                </c:pt>
                <c:pt idx="3">
                  <c:v>60865858.200000003</c:v>
                </c:pt>
                <c:pt idx="4">
                  <c:v>69507900</c:v>
                </c:pt>
                <c:pt idx="5">
                  <c:v>48903856.82</c:v>
                </c:pt>
                <c:pt idx="6">
                  <c:v>2491265</c:v>
                </c:pt>
                <c:pt idx="7">
                  <c:v>226965917.78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cmpd="sng">
                    <a:solidFill>
                      <a:srgbClr val="000000"/>
                    </a:solidFill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00-30B3-42A6-83B6-0A8D478E493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866473896"/>
        <c:axId val="713531428"/>
      </c:barChart>
      <c:catAx>
        <c:axId val="86647389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 lang="es-CO"/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s-CO"/>
          </a:p>
        </c:txPr>
        <c:crossAx val="713531428"/>
        <c:crosses val="autoZero"/>
        <c:auto val="1"/>
        <c:lblAlgn val="ctr"/>
        <c:lblOffset val="100"/>
        <c:noMultiLvlLbl val="1"/>
      </c:catAx>
      <c:valAx>
        <c:axId val="713531428"/>
        <c:scaling>
          <c:orientation val="minMax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sz="900" b="0" i="0">
                    <a:solidFill>
                      <a:srgbClr val="000000"/>
                    </a:solidFill>
                    <a:latin typeface="+mn-lt"/>
                  </a:defRPr>
                </a:pPr>
                <a:r>
                  <a:rPr lang="es-CO" sz="900" b="0" i="0">
                    <a:solidFill>
                      <a:srgbClr val="000000"/>
                    </a:solidFill>
                    <a:latin typeface="+mn-lt"/>
                  </a:rPr>
                  <a:t>VALOR TOTAL</a:t>
                </a:r>
              </a:p>
            </c:rich>
          </c:tx>
          <c:overlay val="0"/>
        </c:title>
        <c:numFmt formatCode="_-&quot;$&quot;\ * #,##0.00_-;\-&quot;$&quot;\ * #,##0.00_-;_-&quot;$&quot;\ * &quot;-&quot;??_-;_-@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s-CO"/>
          </a:p>
        </c:txPr>
        <c:crossAx val="866473896"/>
        <c:crosses val="autoZero"/>
        <c:crossBetween val="between"/>
      </c:valAx>
      <c:spPr>
        <a:solidFill>
          <a:schemeClr val="accent6"/>
        </a:solidFill>
      </c:spPr>
    </c:plotArea>
    <c:plotVisOnly val="1"/>
    <c:dispBlanksAs val="zero"/>
    <c:showDLblsOverMax val="1"/>
  </c:chart>
  <c:spPr>
    <a:solidFill>
      <a:srgbClr val="FFFFFF"/>
    </a:solidFill>
    <a:ln/>
  </c:sp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c:style val="2"/>
  <c:chart>
    <c:title>
      <c:tx>
        <c:rich>
          <a:bodyPr/>
          <a:lstStyle/>
          <a:p>
            <a:pPr lvl="0">
              <a:defRPr sz="1800" b="1" i="0">
                <a:solidFill>
                  <a:schemeClr val="dk1"/>
                </a:solidFill>
                <a:latin typeface="+mn-lt"/>
              </a:defRPr>
            </a:pPr>
            <a:r>
              <a:rPr lang="es-CO" sz="1800" b="1" i="0">
                <a:solidFill>
                  <a:schemeClr val="dk1"/>
                </a:solidFill>
                <a:latin typeface="+mn-lt"/>
              </a:rPr>
              <a:t>% CATEGORIAS DE SERVICIOS </a:t>
            </a:r>
          </a:p>
        </c:rich>
      </c:tx>
      <c:overlay val="0"/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</c:spPr>
            <c:extLst>
              <c:ext xmlns:c16="http://schemas.microsoft.com/office/drawing/2014/chart" uri="{C3380CC4-5D6E-409C-BE32-E72D297353CC}">
                <c16:uniqueId val="{00000001-944E-4AD3-8DD2-84CBF5F83B81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</c:spPr>
            <c:extLst>
              <c:ext xmlns:c16="http://schemas.microsoft.com/office/drawing/2014/chart" uri="{C3380CC4-5D6E-409C-BE32-E72D297353CC}">
                <c16:uniqueId val="{00000003-944E-4AD3-8DD2-84CBF5F83B81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</c:spPr>
            <c:extLst>
              <c:ext xmlns:c16="http://schemas.microsoft.com/office/drawing/2014/chart" uri="{C3380CC4-5D6E-409C-BE32-E72D297353CC}">
                <c16:uniqueId val="{00000005-944E-4AD3-8DD2-84CBF5F83B81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</c:spPr>
            <c:extLst>
              <c:ext xmlns:c16="http://schemas.microsoft.com/office/drawing/2014/chart" uri="{C3380CC4-5D6E-409C-BE32-E72D297353CC}">
                <c16:uniqueId val="{00000007-944E-4AD3-8DD2-84CBF5F83B81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</c:spPr>
            <c:extLst>
              <c:ext xmlns:c16="http://schemas.microsoft.com/office/drawing/2014/chart" uri="{C3380CC4-5D6E-409C-BE32-E72D297353CC}">
                <c16:uniqueId val="{00000009-944E-4AD3-8DD2-84CBF5F83B81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</c:spPr>
            <c:extLst>
              <c:ext xmlns:c16="http://schemas.microsoft.com/office/drawing/2014/chart" uri="{C3380CC4-5D6E-409C-BE32-E72D297353CC}">
                <c16:uniqueId val="{0000000B-944E-4AD3-8DD2-84CBF5F83B81}"/>
              </c:ext>
            </c:extLst>
          </c:dPt>
          <c:dPt>
            <c:idx val="6"/>
            <c:bubble3D val="0"/>
            <c:spPr>
              <a:solidFill>
                <a:schemeClr val="accent1"/>
              </a:solidFill>
            </c:spPr>
            <c:extLst>
              <c:ext xmlns:c16="http://schemas.microsoft.com/office/drawing/2014/chart" uri="{C3380CC4-5D6E-409C-BE32-E72D297353CC}">
                <c16:uniqueId val="{0000000D-944E-4AD3-8DD2-84CBF5F83B81}"/>
              </c:ext>
            </c:extLst>
          </c:dPt>
          <c:dPt>
            <c:idx val="7"/>
            <c:bubble3D val="0"/>
            <c:spPr>
              <a:solidFill>
                <a:schemeClr val="accent2"/>
              </a:solidFill>
            </c:spPr>
            <c:extLst>
              <c:ext xmlns:c16="http://schemas.microsoft.com/office/drawing/2014/chart" uri="{C3380CC4-5D6E-409C-BE32-E72D297353CC}">
                <c16:uniqueId val="{0000000F-944E-4AD3-8DD2-84CBF5F83B81}"/>
              </c:ext>
            </c:extLst>
          </c:dPt>
          <c:dLbls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'Resumen noviembre'!$B$4:$B$11</c:f>
              <c:strCache>
                <c:ptCount val="8"/>
                <c:pt idx="0">
                  <c:v>1. Audio y video</c:v>
                </c:pt>
                <c:pt idx="1">
                  <c:v>11. Suministro de energía</c:v>
                </c:pt>
                <c:pt idx="2">
                  <c:v>12. Transporte</c:v>
                </c:pt>
                <c:pt idx="3">
                  <c:v>2. Catering</c:v>
                </c:pt>
                <c:pt idx="4">
                  <c:v>5. Estructuras exteriores</c:v>
                </c:pt>
                <c:pt idx="5">
                  <c:v>6. Materiales publicidad institucional</c:v>
                </c:pt>
                <c:pt idx="6">
                  <c:v>7. Mobiliario</c:v>
                </c:pt>
                <c:pt idx="7">
                  <c:v>8. Personal apoyo</c:v>
                </c:pt>
              </c:strCache>
            </c:strRef>
          </c:cat>
          <c:val>
            <c:numRef>
              <c:f>'Resumen noviembre'!$D$4:$D$11</c:f>
              <c:numCache>
                <c:formatCode>0%</c:formatCode>
                <c:ptCount val="8"/>
                <c:pt idx="0">
                  <c:v>6.6600310423597042E-2</c:v>
                </c:pt>
                <c:pt idx="1">
                  <c:v>1.9225873231483274E-2</c:v>
                </c:pt>
                <c:pt idx="2">
                  <c:v>0.39809263046932664</c:v>
                </c:pt>
                <c:pt idx="3">
                  <c:v>6.8886916592069747E-2</c:v>
                </c:pt>
                <c:pt idx="4">
                  <c:v>9.7334771169127574E-2</c:v>
                </c:pt>
                <c:pt idx="5">
                  <c:v>5.5348532090357692E-2</c:v>
                </c:pt>
                <c:pt idx="6" formatCode="0.0%">
                  <c:v>2.8195702704105242E-3</c:v>
                </c:pt>
                <c:pt idx="7">
                  <c:v>0.29169139575362746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944E-4AD3-8DD2-84CBF5F83B8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b"/>
      <c:overlay val="0"/>
      <c:txPr>
        <a:bodyPr/>
        <a:lstStyle/>
        <a:p>
          <a:pPr lvl="0">
            <a:defRPr sz="900" b="0" i="0">
              <a:solidFill>
                <a:schemeClr val="dk1"/>
              </a:solidFill>
              <a:latin typeface="+mn-lt"/>
            </a:defRPr>
          </a:pPr>
          <a:endParaRPr lang="es-CO"/>
        </a:p>
      </c:txPr>
    </c:legend>
    <c:plotVisOnly val="1"/>
    <c:dispBlanksAs val="zero"/>
    <c:showDLblsOverMax val="1"/>
  </c:chart>
  <c:spPr>
    <a:solidFill>
      <a:srgbClr val="FFFFFF"/>
    </a:solidFill>
    <a:ln/>
  </c:sp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c:style val="2"/>
  <c:chart>
    <c:title>
      <c:tx>
        <c:rich>
          <a:bodyPr/>
          <a:lstStyle/>
          <a:p>
            <a:pPr lvl="0">
              <a:defRPr sz="1600" b="1" i="0">
                <a:solidFill>
                  <a:srgbClr val="757575"/>
                </a:solidFill>
                <a:latin typeface="+mn-lt"/>
              </a:defRPr>
            </a:pPr>
            <a:r>
              <a:rPr lang="es-CO" sz="1600" b="1" i="0">
                <a:solidFill>
                  <a:srgbClr val="757575"/>
                </a:solidFill>
                <a:latin typeface="+mn-lt"/>
              </a:rPr>
              <a:t>VALOR POR CATEGORIA DE SERVICIOS</a:t>
            </a:r>
          </a:p>
        </c:rich>
      </c:tx>
      <c:overlay val="0"/>
    </c:title>
    <c:autoTitleDeleted val="0"/>
    <c:plotArea>
      <c:layout>
        <c:manualLayout>
          <c:xMode val="edge"/>
          <c:yMode val="edge"/>
          <c:x val="0.21014221683827983"/>
          <c:y val="0.13155936006459965"/>
          <c:w val="0.77344752675146378"/>
          <c:h val="0.62666083255964777"/>
        </c:manualLayout>
      </c:layout>
      <c:barChart>
        <c:barDir val="col"/>
        <c:grouping val="clustered"/>
        <c:varyColors val="1"/>
        <c:ser>
          <c:idx val="0"/>
          <c:order val="0"/>
          <c:spPr>
            <a:solidFill>
              <a:srgbClr val="A5A5A5"/>
            </a:solidFill>
            <a:ln cmpd="sng">
              <a:solidFill>
                <a:srgbClr val="000000"/>
              </a:solidFill>
            </a:ln>
          </c:spPr>
          <c:invertIfNegative val="1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 lvl="0">
                  <a:defRPr sz="1100" b="0" i="0">
                    <a:latin typeface="+mn-lt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'Resumen noviembre'!$B$4:$B$11</c:f>
              <c:strCache>
                <c:ptCount val="8"/>
                <c:pt idx="0">
                  <c:v>1. Audio y video</c:v>
                </c:pt>
                <c:pt idx="1">
                  <c:v>11. Suministro de energía</c:v>
                </c:pt>
                <c:pt idx="2">
                  <c:v>12. Transporte</c:v>
                </c:pt>
                <c:pt idx="3">
                  <c:v>2. Catering</c:v>
                </c:pt>
                <c:pt idx="4">
                  <c:v>5. Estructuras exteriores</c:v>
                </c:pt>
                <c:pt idx="5">
                  <c:v>6. Materiales publicidad institucional</c:v>
                </c:pt>
                <c:pt idx="6">
                  <c:v>7. Mobiliario</c:v>
                </c:pt>
                <c:pt idx="7">
                  <c:v>8. Personal apoyo</c:v>
                </c:pt>
              </c:strCache>
            </c:strRef>
          </c:cat>
          <c:val>
            <c:numRef>
              <c:f>'Resumen noviembre'!$C$4:$C$11</c:f>
              <c:numCache>
                <c:formatCode>"$"\ #,##0.00</c:formatCode>
                <c:ptCount val="8"/>
                <c:pt idx="0">
                  <c:v>58845500</c:v>
                </c:pt>
                <c:pt idx="1">
                  <c:v>16987250</c:v>
                </c:pt>
                <c:pt idx="2">
                  <c:v>351739499.97059995</c:v>
                </c:pt>
                <c:pt idx="3">
                  <c:v>60865858.200000003</c:v>
                </c:pt>
                <c:pt idx="4">
                  <c:v>86001300</c:v>
                </c:pt>
                <c:pt idx="5">
                  <c:v>48903856.82</c:v>
                </c:pt>
                <c:pt idx="6">
                  <c:v>2491265</c:v>
                </c:pt>
                <c:pt idx="7">
                  <c:v>257727417.78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cmpd="sng">
                    <a:solidFill>
                      <a:srgbClr val="000000"/>
                    </a:solidFill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00-FD8A-4731-BE00-CE536B5DD73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22547617"/>
        <c:axId val="2024502269"/>
      </c:barChart>
      <c:catAx>
        <c:axId val="422547617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 lang="es-CO"/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s-CO"/>
          </a:p>
        </c:txPr>
        <c:crossAx val="2024502269"/>
        <c:crosses val="autoZero"/>
        <c:auto val="1"/>
        <c:lblAlgn val="ctr"/>
        <c:lblOffset val="100"/>
        <c:noMultiLvlLbl val="1"/>
      </c:catAx>
      <c:valAx>
        <c:axId val="2024502269"/>
        <c:scaling>
          <c:orientation val="minMax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sz="900" b="1" i="0">
                    <a:solidFill>
                      <a:srgbClr val="000000"/>
                    </a:solidFill>
                    <a:latin typeface="+mn-lt"/>
                  </a:defRPr>
                </a:pPr>
                <a:r>
                  <a:rPr lang="es-CO" sz="900" b="1" i="0">
                    <a:solidFill>
                      <a:srgbClr val="000000"/>
                    </a:solidFill>
                    <a:latin typeface="+mn-lt"/>
                  </a:rPr>
                  <a:t>VALOR TOTAL</a:t>
                </a:r>
              </a:p>
            </c:rich>
          </c:tx>
          <c:overlay val="0"/>
        </c:title>
        <c:numFmt formatCode="&quot;$&quot;\ #,##0.00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s-CO"/>
          </a:p>
        </c:txPr>
        <c:crossAx val="422547617"/>
        <c:crosses val="autoZero"/>
        <c:crossBetween val="between"/>
      </c:valAx>
      <c:spPr>
        <a:solidFill>
          <a:schemeClr val="accent6"/>
        </a:solidFill>
      </c:spPr>
    </c:plotArea>
    <c:plotVisOnly val="1"/>
    <c:dispBlanksAs val="zero"/>
    <c:showDLblsOverMax val="1"/>
  </c:chart>
  <c:spPr>
    <a:solidFill>
      <a:srgbClr val="FFFFFF"/>
    </a:solidFill>
    <a:ln/>
  </c:sp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c:style val="2"/>
  <c:chart>
    <c:title>
      <c:tx>
        <c:rich>
          <a:bodyPr/>
          <a:lstStyle/>
          <a:p>
            <a:pPr lvl="0">
              <a:defRPr sz="1800" b="1" i="0">
                <a:solidFill>
                  <a:schemeClr val="dk1"/>
                </a:solidFill>
                <a:latin typeface="+mn-lt"/>
              </a:defRPr>
            </a:pPr>
            <a:r>
              <a:rPr lang="es-CO" sz="1800" b="1" i="0">
                <a:solidFill>
                  <a:schemeClr val="dk1"/>
                </a:solidFill>
                <a:latin typeface="+mn-lt"/>
              </a:rPr>
              <a:t>% CATEGORIAS DE SERVICIOS </a:t>
            </a:r>
          </a:p>
        </c:rich>
      </c:tx>
      <c:overlay val="0"/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</c:spPr>
            <c:extLst>
              <c:ext xmlns:c16="http://schemas.microsoft.com/office/drawing/2014/chart" uri="{C3380CC4-5D6E-409C-BE32-E72D297353CC}">
                <c16:uniqueId val="{00000001-20A1-470C-BC49-4A9268628DED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</c:spPr>
            <c:extLst>
              <c:ext xmlns:c16="http://schemas.microsoft.com/office/drawing/2014/chart" uri="{C3380CC4-5D6E-409C-BE32-E72D297353CC}">
                <c16:uniqueId val="{00000003-20A1-470C-BC49-4A9268628DED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</c:spPr>
            <c:extLst>
              <c:ext xmlns:c16="http://schemas.microsoft.com/office/drawing/2014/chart" uri="{C3380CC4-5D6E-409C-BE32-E72D297353CC}">
                <c16:uniqueId val="{00000005-20A1-470C-BC49-4A9268628DED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</c:spPr>
            <c:extLst>
              <c:ext xmlns:c16="http://schemas.microsoft.com/office/drawing/2014/chart" uri="{C3380CC4-5D6E-409C-BE32-E72D297353CC}">
                <c16:uniqueId val="{00000007-20A1-470C-BC49-4A9268628DED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</c:spPr>
            <c:extLst>
              <c:ext xmlns:c16="http://schemas.microsoft.com/office/drawing/2014/chart" uri="{C3380CC4-5D6E-409C-BE32-E72D297353CC}">
                <c16:uniqueId val="{00000009-20A1-470C-BC49-4A9268628DED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</c:spPr>
            <c:extLst>
              <c:ext xmlns:c16="http://schemas.microsoft.com/office/drawing/2014/chart" uri="{C3380CC4-5D6E-409C-BE32-E72D297353CC}">
                <c16:uniqueId val="{0000000B-20A1-470C-BC49-4A9268628DED}"/>
              </c:ext>
            </c:extLst>
          </c:dPt>
          <c:dPt>
            <c:idx val="6"/>
            <c:bubble3D val="0"/>
            <c:spPr>
              <a:solidFill>
                <a:schemeClr val="accent1"/>
              </a:solidFill>
            </c:spPr>
            <c:extLst>
              <c:ext xmlns:c16="http://schemas.microsoft.com/office/drawing/2014/chart" uri="{C3380CC4-5D6E-409C-BE32-E72D297353CC}">
                <c16:uniqueId val="{0000000D-20A1-470C-BC49-4A9268628DED}"/>
              </c:ext>
            </c:extLst>
          </c:dPt>
          <c:dPt>
            <c:idx val="7"/>
            <c:bubble3D val="0"/>
            <c:spPr>
              <a:solidFill>
                <a:schemeClr val="accent2"/>
              </a:solidFill>
            </c:spPr>
            <c:extLst>
              <c:ext xmlns:c16="http://schemas.microsoft.com/office/drawing/2014/chart" uri="{C3380CC4-5D6E-409C-BE32-E72D297353CC}">
                <c16:uniqueId val="{0000000F-20A1-470C-BC49-4A9268628DED}"/>
              </c:ext>
            </c:extLst>
          </c:dPt>
          <c:dLbls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'Resumen Diciembre'!$B$4:$B$12</c:f>
              <c:strCache>
                <c:ptCount val="9"/>
                <c:pt idx="0">
                  <c:v>1. Audio y video</c:v>
                </c:pt>
                <c:pt idx="1">
                  <c:v>11. Suministro de energía</c:v>
                </c:pt>
                <c:pt idx="2">
                  <c:v>12. Transporte</c:v>
                </c:pt>
                <c:pt idx="3">
                  <c:v>2. Catering</c:v>
                </c:pt>
                <c:pt idx="4">
                  <c:v>3. Equipamiento escenario</c:v>
                </c:pt>
                <c:pt idx="5">
                  <c:v>5. Estructuras exteriores</c:v>
                </c:pt>
                <c:pt idx="6">
                  <c:v>6. Materiales publicidad institucional</c:v>
                </c:pt>
                <c:pt idx="7">
                  <c:v>7. Mobiliario</c:v>
                </c:pt>
                <c:pt idx="8">
                  <c:v>8. Personal apoyo</c:v>
                </c:pt>
              </c:strCache>
            </c:strRef>
          </c:cat>
          <c:val>
            <c:numRef>
              <c:f>'Resumen Diciembre'!$D$4:$D$11</c:f>
              <c:numCache>
                <c:formatCode>0%</c:formatCode>
                <c:ptCount val="8"/>
                <c:pt idx="0">
                  <c:v>7.5233437581345583E-2</c:v>
                </c:pt>
                <c:pt idx="1">
                  <c:v>2.2245014299016843E-2</c:v>
                </c:pt>
                <c:pt idx="2">
                  <c:v>0.36314456943553758</c:v>
                </c:pt>
                <c:pt idx="3">
                  <c:v>7.9732778626135356E-2</c:v>
                </c:pt>
                <c:pt idx="4">
                  <c:v>1.1189108988727034E-3</c:v>
                </c:pt>
                <c:pt idx="5">
                  <c:v>0.13398158791930001</c:v>
                </c:pt>
                <c:pt idx="6">
                  <c:v>4.3792763819774462E-2</c:v>
                </c:pt>
                <c:pt idx="7">
                  <c:v>2.2308952064666711E-3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20A1-470C-BC49-4A9268628DE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b"/>
      <c:overlay val="0"/>
      <c:txPr>
        <a:bodyPr/>
        <a:lstStyle/>
        <a:p>
          <a:pPr lvl="0">
            <a:defRPr sz="900" b="0" i="0">
              <a:solidFill>
                <a:schemeClr val="dk1"/>
              </a:solidFill>
              <a:latin typeface="+mn-lt"/>
            </a:defRPr>
          </a:pPr>
          <a:endParaRPr lang="es-CO"/>
        </a:p>
      </c:txPr>
    </c:legend>
    <c:plotVisOnly val="1"/>
    <c:dispBlanksAs val="zero"/>
    <c:showDLblsOverMax val="1"/>
  </c:chart>
  <c:spPr>
    <a:solidFill>
      <a:srgbClr val="FFFFFF"/>
    </a:solidFill>
    <a:ln/>
  </c:sp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c:style val="2"/>
  <c:chart>
    <c:title>
      <c:tx>
        <c:rich>
          <a:bodyPr/>
          <a:lstStyle/>
          <a:p>
            <a:pPr lvl="0">
              <a:defRPr sz="1600" b="1" i="0">
                <a:solidFill>
                  <a:srgbClr val="757575"/>
                </a:solidFill>
                <a:latin typeface="+mn-lt"/>
              </a:defRPr>
            </a:pPr>
            <a:r>
              <a:rPr lang="es-CO" sz="1600" b="1" i="0">
                <a:solidFill>
                  <a:srgbClr val="757575"/>
                </a:solidFill>
                <a:latin typeface="+mn-lt"/>
              </a:rPr>
              <a:t>VALOR POR CATEGORIA DE SERVICIOS</a:t>
            </a:r>
          </a:p>
        </c:rich>
      </c:tx>
      <c:overlay val="0"/>
    </c:title>
    <c:autoTitleDeleted val="0"/>
    <c:plotArea>
      <c:layout>
        <c:manualLayout>
          <c:xMode val="edge"/>
          <c:yMode val="edge"/>
          <c:x val="0.21014221683827983"/>
          <c:y val="0.13155936006459965"/>
          <c:w val="0.77344752675146378"/>
          <c:h val="0.62666083255964777"/>
        </c:manualLayout>
      </c:layout>
      <c:barChart>
        <c:barDir val="col"/>
        <c:grouping val="clustered"/>
        <c:varyColors val="1"/>
        <c:ser>
          <c:idx val="0"/>
          <c:order val="0"/>
          <c:spPr>
            <a:solidFill>
              <a:srgbClr val="A5A5A5"/>
            </a:solidFill>
            <a:ln cmpd="sng">
              <a:solidFill>
                <a:srgbClr val="000000"/>
              </a:solidFill>
            </a:ln>
          </c:spPr>
          <c:invertIfNegative val="1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 lvl="0">
                  <a:defRPr sz="1100" b="0" i="0">
                    <a:latin typeface="+mn-lt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'Resumen Diciembre'!$B$4:$B$12</c:f>
              <c:strCache>
                <c:ptCount val="9"/>
                <c:pt idx="0">
                  <c:v>1. Audio y video</c:v>
                </c:pt>
                <c:pt idx="1">
                  <c:v>11. Suministro de energía</c:v>
                </c:pt>
                <c:pt idx="2">
                  <c:v>12. Transporte</c:v>
                </c:pt>
                <c:pt idx="3">
                  <c:v>2. Catering</c:v>
                </c:pt>
                <c:pt idx="4">
                  <c:v>3. Equipamiento escenario</c:v>
                </c:pt>
                <c:pt idx="5">
                  <c:v>5. Estructuras exteriores</c:v>
                </c:pt>
                <c:pt idx="6">
                  <c:v>6. Materiales publicidad institucional</c:v>
                </c:pt>
                <c:pt idx="7">
                  <c:v>7. Mobiliario</c:v>
                </c:pt>
                <c:pt idx="8">
                  <c:v>8. Personal apoyo</c:v>
                </c:pt>
              </c:strCache>
            </c:strRef>
          </c:cat>
          <c:val>
            <c:numRef>
              <c:f>'Resumen Diciembre'!$C$4:$C$11</c:f>
              <c:numCache>
                <c:formatCode>"$"\ #,##0.00</c:formatCode>
                <c:ptCount val="8"/>
                <c:pt idx="0">
                  <c:v>84014000</c:v>
                </c:pt>
                <c:pt idx="1">
                  <c:v>24841250</c:v>
                </c:pt>
                <c:pt idx="2">
                  <c:v>405527499.97059995</c:v>
                </c:pt>
                <c:pt idx="3">
                  <c:v>89038463.200000003</c:v>
                </c:pt>
                <c:pt idx="4">
                  <c:v>1249500</c:v>
                </c:pt>
                <c:pt idx="5">
                  <c:v>149618700</c:v>
                </c:pt>
                <c:pt idx="6">
                  <c:v>48903856.82</c:v>
                </c:pt>
                <c:pt idx="7">
                  <c:v>2491265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cmpd="sng">
                    <a:solidFill>
                      <a:srgbClr val="000000"/>
                    </a:solidFill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00-197C-4E66-AA67-8F2CB89AA35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854453322"/>
        <c:axId val="1731514046"/>
      </c:barChart>
      <c:catAx>
        <c:axId val="185445332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 lang="es-CO"/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s-CO"/>
          </a:p>
        </c:txPr>
        <c:crossAx val="1731514046"/>
        <c:crosses val="autoZero"/>
        <c:auto val="1"/>
        <c:lblAlgn val="ctr"/>
        <c:lblOffset val="100"/>
        <c:noMultiLvlLbl val="1"/>
      </c:catAx>
      <c:valAx>
        <c:axId val="1731514046"/>
        <c:scaling>
          <c:orientation val="minMax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sz="900" b="1" i="0">
                    <a:solidFill>
                      <a:srgbClr val="000000"/>
                    </a:solidFill>
                    <a:latin typeface="+mn-lt"/>
                  </a:defRPr>
                </a:pPr>
                <a:r>
                  <a:rPr lang="es-CO" sz="900" b="1" i="0">
                    <a:solidFill>
                      <a:srgbClr val="000000"/>
                    </a:solidFill>
                    <a:latin typeface="+mn-lt"/>
                  </a:rPr>
                  <a:t>VALOR TOTAL</a:t>
                </a:r>
              </a:p>
            </c:rich>
          </c:tx>
          <c:overlay val="0"/>
        </c:title>
        <c:numFmt formatCode="&quot;$&quot;\ #,##0.00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s-CO"/>
          </a:p>
        </c:txPr>
        <c:crossAx val="1854453322"/>
        <c:crosses val="autoZero"/>
        <c:crossBetween val="between"/>
      </c:valAx>
      <c:spPr>
        <a:solidFill>
          <a:schemeClr val="accent6"/>
        </a:solidFill>
      </c:spPr>
    </c:plotArea>
    <c:plotVisOnly val="1"/>
    <c:dispBlanksAs val="zero"/>
    <c:showDLblsOverMax val="1"/>
  </c:chart>
  <c:spPr>
    <a:solidFill>
      <a:srgbClr val="FFFFFF"/>
    </a:solidFill>
    <a:ln/>
  </c:sp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none" spc="0" normalizeH="0" baseline="0">
                <a:solidFill>
                  <a:schemeClr val="dk1">
                    <a:lumMod val="50000"/>
                    <a:lumOff val="50000"/>
                  </a:schemeClr>
                </a:solidFill>
                <a:latin typeface="+mj-lt"/>
                <a:ea typeface="+mj-ea"/>
                <a:cs typeface="+mj-cs"/>
              </a:defRPr>
            </a:pPr>
            <a:r>
              <a:rPr lang="es-CO"/>
              <a:t>VALORES</a:t>
            </a:r>
            <a:r>
              <a:rPr lang="es-CO" baseline="0"/>
              <a:t> DE EJECUCIÓN</a:t>
            </a:r>
            <a:endParaRPr lang="es-CO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none" spc="0" normalizeH="0" baseline="0">
              <a:solidFill>
                <a:schemeClr val="dk1">
                  <a:lumMod val="50000"/>
                  <a:lumOff val="50000"/>
                </a:schemeClr>
              </a:solidFill>
              <a:latin typeface="+mj-lt"/>
              <a:ea typeface="+mj-ea"/>
              <a:cs typeface="+mj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3">
                <a:shade val="76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dk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'Resumen Enero'!$B$4:$B$12</c:f>
              <c:strCache>
                <c:ptCount val="9"/>
                <c:pt idx="0">
                  <c:v>1. Audio y video</c:v>
                </c:pt>
                <c:pt idx="1">
                  <c:v>11. Suministro de energía</c:v>
                </c:pt>
                <c:pt idx="2">
                  <c:v>12. Transporte</c:v>
                </c:pt>
                <c:pt idx="3">
                  <c:v>2. Catering</c:v>
                </c:pt>
                <c:pt idx="4">
                  <c:v>3. Equipamiento escenario</c:v>
                </c:pt>
                <c:pt idx="5">
                  <c:v>5. Estructuras exteriores</c:v>
                </c:pt>
                <c:pt idx="6">
                  <c:v>6. Materiales publicidad institucional</c:v>
                </c:pt>
                <c:pt idx="7">
                  <c:v>7. Mobiliario</c:v>
                </c:pt>
                <c:pt idx="8">
                  <c:v>8. Personal apoyo</c:v>
                </c:pt>
              </c:strCache>
            </c:strRef>
          </c:cat>
          <c:val>
            <c:numRef>
              <c:f>'Resumen Enero'!$C$4:$C$12</c:f>
              <c:numCache>
                <c:formatCode>"$"\ #,##0.00</c:formatCode>
                <c:ptCount val="9"/>
                <c:pt idx="0">
                  <c:v>84014000</c:v>
                </c:pt>
                <c:pt idx="1">
                  <c:v>24841250</c:v>
                </c:pt>
                <c:pt idx="2">
                  <c:v>442655499.97059995</c:v>
                </c:pt>
                <c:pt idx="3">
                  <c:v>89038463.200000003</c:v>
                </c:pt>
                <c:pt idx="4">
                  <c:v>1249500</c:v>
                </c:pt>
                <c:pt idx="5">
                  <c:v>161399700</c:v>
                </c:pt>
                <c:pt idx="6">
                  <c:v>48903856.82</c:v>
                </c:pt>
                <c:pt idx="7">
                  <c:v>2491265</c:v>
                </c:pt>
                <c:pt idx="8">
                  <c:v>335635567.77999997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0C0-4C33-97F2-C6D762A28382}"/>
            </c:ext>
          </c:extLst>
        </c:ser>
        <c:ser>
          <c:idx val="1"/>
          <c:order val="1"/>
          <c:spPr>
            <a:solidFill>
              <a:schemeClr val="accent3">
                <a:tint val="77000"/>
              </a:schemeClr>
            </a:solidFill>
            <a:ln>
              <a:noFill/>
            </a:ln>
            <a:effectLst/>
          </c:spPr>
          <c:invertIfNegative val="0"/>
          <c:cat>
            <c:strRef>
              <c:f>'Resumen Enero'!$B$4:$B$12</c:f>
              <c:strCache>
                <c:ptCount val="9"/>
                <c:pt idx="0">
                  <c:v>1. Audio y video</c:v>
                </c:pt>
                <c:pt idx="1">
                  <c:v>11. Suministro de energía</c:v>
                </c:pt>
                <c:pt idx="2">
                  <c:v>12. Transporte</c:v>
                </c:pt>
                <c:pt idx="3">
                  <c:v>2. Catering</c:v>
                </c:pt>
                <c:pt idx="4">
                  <c:v>3. Equipamiento escenario</c:v>
                </c:pt>
                <c:pt idx="5">
                  <c:v>5. Estructuras exteriores</c:v>
                </c:pt>
                <c:pt idx="6">
                  <c:v>6. Materiales publicidad institucional</c:v>
                </c:pt>
                <c:pt idx="7">
                  <c:v>7. Mobiliario</c:v>
                </c:pt>
                <c:pt idx="8">
                  <c:v>8. Personal apoyo</c:v>
                </c:pt>
              </c:strCache>
            </c:strRef>
          </c:cat>
          <c:val>
            <c:numRef>
              <c:f>'Resumen Enero'!$D$4:$D$12</c:f>
              <c:numCache>
                <c:formatCode>0.00%</c:formatCode>
                <c:ptCount val="9"/>
                <c:pt idx="0">
                  <c:v>7.058641046873522E-2</c:v>
                </c:pt>
                <c:pt idx="1">
                  <c:v>2.0870981848935519E-2</c:v>
                </c:pt>
                <c:pt idx="2">
                  <c:v>0.37190781080734142</c:v>
                </c:pt>
                <c:pt idx="3">
                  <c:v>7.4807835729052016E-2</c:v>
                </c:pt>
                <c:pt idx="4">
                  <c:v>1.0497978894075351E-3</c:v>
                </c:pt>
                <c:pt idx="5">
                  <c:v>0.1356038930860419</c:v>
                </c:pt>
                <c:pt idx="6">
                  <c:v>4.1087767645877786E-2</c:v>
                </c:pt>
                <c:pt idx="7">
                  <c:v>2.0930970299758806E-3</c:v>
                </c:pt>
                <c:pt idx="8">
                  <c:v>0.28199240549463278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0C0-4C33-97F2-C6D762A283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67"/>
        <c:overlap val="-43"/>
        <c:axId val="565436560"/>
        <c:axId val="565457680"/>
      </c:barChart>
      <c:catAx>
        <c:axId val="5654365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solidFill>
            <a:schemeClr val="bg1">
              <a:lumMod val="95000"/>
            </a:schemeClr>
          </a:solidFill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0" normalizeH="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565457680"/>
        <c:crosses val="autoZero"/>
        <c:auto val="1"/>
        <c:lblAlgn val="ctr"/>
        <c:lblOffset val="100"/>
        <c:noMultiLvlLbl val="0"/>
      </c:catAx>
      <c:valAx>
        <c:axId val="5654576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\ 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565436560"/>
        <c:crosses val="autoZero"/>
        <c:crossBetween val="between"/>
      </c:valAx>
      <c:spPr>
        <a:pattFill prst="ltDnDiag">
          <a:fgClr>
            <a:schemeClr val="dk1">
              <a:lumMod val="15000"/>
              <a:lumOff val="85000"/>
            </a:schemeClr>
          </a:fgClr>
          <a:bgClr>
            <a:schemeClr val="lt1"/>
          </a:bgClr>
        </a:pattFill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2">
        <a:lumMod val="8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O"/>
              <a:t>EJECUCIÓN</a:t>
            </a:r>
          </a:p>
        </c:rich>
      </c:tx>
      <c:layout>
        <c:manualLayout>
          <c:xMode val="edge"/>
          <c:yMode val="edge"/>
          <c:x val="0.12261936060690561"/>
          <c:y val="3.599181540449699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>
        <c:manualLayout>
          <c:layoutTarget val="inner"/>
          <c:xMode val="edge"/>
          <c:yMode val="edge"/>
          <c:x val="0.2681625083542466"/>
          <c:y val="6.062984904048449E-2"/>
          <c:w val="0.48615952516896604"/>
          <c:h val="0.70746640806834993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gradFill rotWithShape="1">
                <a:gsLst>
                  <a:gs pos="0">
                    <a:schemeClr val="accent1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40D8-48A6-8E34-A837E1F766C2}"/>
              </c:ext>
            </c:extLst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40D8-48A6-8E34-A837E1F766C2}"/>
              </c:ext>
            </c:extLst>
          </c:dPt>
          <c:dPt>
            <c:idx val="2"/>
            <c:bubble3D val="0"/>
            <c:spPr>
              <a:gradFill rotWithShape="1">
                <a:gsLst>
                  <a:gs pos="0">
                    <a:schemeClr val="accent3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3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3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40D8-48A6-8E34-A837E1F766C2}"/>
              </c:ext>
            </c:extLst>
          </c:dPt>
          <c:dPt>
            <c:idx val="3"/>
            <c:bubble3D val="0"/>
            <c:spPr>
              <a:gradFill rotWithShape="1">
                <a:gsLst>
                  <a:gs pos="0">
                    <a:schemeClr val="accent4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4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4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40D8-48A6-8E34-A837E1F766C2}"/>
              </c:ext>
            </c:extLst>
          </c:dPt>
          <c:dPt>
            <c:idx val="4"/>
            <c:bubble3D val="0"/>
            <c:spPr>
              <a:gradFill rotWithShape="1">
                <a:gsLst>
                  <a:gs pos="0">
                    <a:schemeClr val="accent5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5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5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40D8-48A6-8E34-A837E1F766C2}"/>
              </c:ext>
            </c:extLst>
          </c:dPt>
          <c:dPt>
            <c:idx val="5"/>
            <c:bubble3D val="0"/>
            <c:spPr>
              <a:gradFill rotWithShape="1">
                <a:gsLst>
                  <a:gs pos="0">
                    <a:schemeClr val="accent6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6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6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B-40D8-48A6-8E34-A837E1F766C2}"/>
              </c:ext>
            </c:extLst>
          </c:dPt>
          <c:dPt>
            <c:idx val="6"/>
            <c:bubble3D val="0"/>
            <c:spPr>
              <a:gradFill rotWithShape="1">
                <a:gsLst>
                  <a:gs pos="0">
                    <a:schemeClr val="accent1">
                      <a:lumMod val="6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lumMod val="6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6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D-40D8-48A6-8E34-A837E1F766C2}"/>
              </c:ext>
            </c:extLst>
          </c:dPt>
          <c:dPt>
            <c:idx val="7"/>
            <c:bubble3D val="0"/>
            <c:spPr>
              <a:gradFill rotWithShape="1">
                <a:gsLst>
                  <a:gs pos="0">
                    <a:schemeClr val="accent2">
                      <a:lumMod val="6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lumMod val="6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6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F-40D8-48A6-8E34-A837E1F766C2}"/>
              </c:ext>
            </c:extLst>
          </c:dPt>
          <c:dPt>
            <c:idx val="8"/>
            <c:bubble3D val="0"/>
            <c:spPr>
              <a:gradFill rotWithShape="1">
                <a:gsLst>
                  <a:gs pos="0">
                    <a:schemeClr val="accent3">
                      <a:lumMod val="6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3">
                      <a:lumMod val="6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3">
                      <a:lumMod val="6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1-40D8-48A6-8E34-A837E1F766C2}"/>
              </c:ext>
            </c:extLst>
          </c:dPt>
          <c:dLbls>
            <c:spPr>
              <a:solidFill>
                <a:schemeClr val="accent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'Resumen Enero'!$B$4:$B$12</c:f>
              <c:strCache>
                <c:ptCount val="9"/>
                <c:pt idx="0">
                  <c:v>1. Audio y video</c:v>
                </c:pt>
                <c:pt idx="1">
                  <c:v>11. Suministro de energía</c:v>
                </c:pt>
                <c:pt idx="2">
                  <c:v>12. Transporte</c:v>
                </c:pt>
                <c:pt idx="3">
                  <c:v>2. Catering</c:v>
                </c:pt>
                <c:pt idx="4">
                  <c:v>3. Equipamiento escenario</c:v>
                </c:pt>
                <c:pt idx="5">
                  <c:v>5. Estructuras exteriores</c:v>
                </c:pt>
                <c:pt idx="6">
                  <c:v>6. Materiales publicidad institucional</c:v>
                </c:pt>
                <c:pt idx="7">
                  <c:v>7. Mobiliario</c:v>
                </c:pt>
                <c:pt idx="8">
                  <c:v>8. Personal apoyo</c:v>
                </c:pt>
              </c:strCache>
            </c:strRef>
          </c:cat>
          <c:val>
            <c:numRef>
              <c:f>'Resumen Enero'!$D$4:$D$12</c:f>
              <c:numCache>
                <c:formatCode>0.00%</c:formatCode>
                <c:ptCount val="9"/>
                <c:pt idx="0">
                  <c:v>7.058641046873522E-2</c:v>
                </c:pt>
                <c:pt idx="1">
                  <c:v>2.0870981848935519E-2</c:v>
                </c:pt>
                <c:pt idx="2">
                  <c:v>0.37190781080734142</c:v>
                </c:pt>
                <c:pt idx="3">
                  <c:v>7.4807835729052016E-2</c:v>
                </c:pt>
                <c:pt idx="4">
                  <c:v>1.0497978894075351E-3</c:v>
                </c:pt>
                <c:pt idx="5">
                  <c:v>0.1356038930860419</c:v>
                </c:pt>
                <c:pt idx="6">
                  <c:v>4.1087767645877786E-2</c:v>
                </c:pt>
                <c:pt idx="7">
                  <c:v>2.0930970299758806E-3</c:v>
                </c:pt>
                <c:pt idx="8">
                  <c:v>0.28199240549463278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A54-41FD-8A31-45293F4DFFFA}"/>
            </c:ext>
          </c:extLst>
        </c:ser>
        <c:dLbls>
          <c:dLblPos val="in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3.7442781709621877E-2"/>
          <c:y val="0.80408807251333136"/>
          <c:w val="0.94085343885134087"/>
          <c:h val="0.19263994426807796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2">
        <a:lumMod val="85000"/>
      </a:schemeClr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" id="16">
  <a:schemeClr val="accent3"/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8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 cap="none" spc="0" normalizeH="0" baseline="0"/>
  </cs:categoryAxis>
  <cs:chartArea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lt1"/>
      </a:solidFill>
      <a:ln w="1587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8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plotArea>
  <cs:plotArea3D>
    <cs:lnRef idx="0"/>
    <cs:fillRef idx="0"/>
    <cs:effectRef idx="0"/>
    <cs:fontRef idx="minor">
      <a:schemeClr val="dk1"/>
    </cs:fontRef>
    <cs:spPr>
      <a:solidFill>
        <a:schemeClr val="lt1"/>
      </a:solidFill>
    </cs:spPr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dk1">
        <a:lumMod val="50000"/>
        <a:lumOff val="50000"/>
      </a:schemeClr>
    </cs:fontRef>
    <cs:defRPr sz="1600" b="1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344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6.xml"/><Relationship Id="rId1" Type="http://schemas.openxmlformats.org/officeDocument/2006/relationships/chart" Target="../charts/chart5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0.xml"/><Relationship Id="rId1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28575</xdr:colOff>
      <xdr:row>18</xdr:row>
      <xdr:rowOff>0</xdr:rowOff>
    </xdr:from>
    <xdr:ext cx="6772275" cy="4200525"/>
    <xdr:graphicFrame macro="">
      <xdr:nvGraphicFramePr>
        <xdr:cNvPr id="13768443" name="Chart 1">
          <a:extLst>
            <a:ext uri="{FF2B5EF4-FFF2-40B4-BE49-F238E27FC236}">
              <a16:creationId xmlns:a16="http://schemas.microsoft.com/office/drawing/2014/main" id="{00000000-0008-0000-0000-0000FB16D2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oneCellAnchor>
  <xdr:oneCellAnchor>
    <xdr:from>
      <xdr:col>5</xdr:col>
      <xdr:colOff>609600</xdr:colOff>
      <xdr:row>18</xdr:row>
      <xdr:rowOff>9525</xdr:rowOff>
    </xdr:from>
    <xdr:ext cx="6496050" cy="4162425"/>
    <xdr:graphicFrame macro="">
      <xdr:nvGraphicFramePr>
        <xdr:cNvPr id="1413669568" name="Chart 2">
          <a:extLst>
            <a:ext uri="{FF2B5EF4-FFF2-40B4-BE49-F238E27FC236}">
              <a16:creationId xmlns:a16="http://schemas.microsoft.com/office/drawing/2014/main" id="{00000000-0008-0000-0000-0000C0E2425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28575</xdr:colOff>
      <xdr:row>18</xdr:row>
      <xdr:rowOff>0</xdr:rowOff>
    </xdr:from>
    <xdr:ext cx="6772275" cy="4200525"/>
    <xdr:graphicFrame macro="">
      <xdr:nvGraphicFramePr>
        <xdr:cNvPr id="2132216185" name="Chart 3">
          <a:extLst>
            <a:ext uri="{FF2B5EF4-FFF2-40B4-BE49-F238E27FC236}">
              <a16:creationId xmlns:a16="http://schemas.microsoft.com/office/drawing/2014/main" id="{00000000-0008-0000-0200-00007909177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oneCellAnchor>
  <xdr:oneCellAnchor>
    <xdr:from>
      <xdr:col>5</xdr:col>
      <xdr:colOff>609600</xdr:colOff>
      <xdr:row>18</xdr:row>
      <xdr:rowOff>38100</xdr:rowOff>
    </xdr:from>
    <xdr:ext cx="6496050" cy="4162425"/>
    <xdr:graphicFrame macro="">
      <xdr:nvGraphicFramePr>
        <xdr:cNvPr id="1506740374" name="Chart 4">
          <a:extLst>
            <a:ext uri="{FF2B5EF4-FFF2-40B4-BE49-F238E27FC236}">
              <a16:creationId xmlns:a16="http://schemas.microsoft.com/office/drawing/2014/main" id="{00000000-0008-0000-0200-00009608CF5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</xdr:colOff>
      <xdr:row>20</xdr:row>
      <xdr:rowOff>19050</xdr:rowOff>
    </xdr:from>
    <xdr:ext cx="6315075" cy="4152900"/>
    <xdr:graphicFrame macro="">
      <xdr:nvGraphicFramePr>
        <xdr:cNvPr id="1581475028" name="Chart 5">
          <a:extLst>
            <a:ext uri="{FF2B5EF4-FFF2-40B4-BE49-F238E27FC236}">
              <a16:creationId xmlns:a16="http://schemas.microsoft.com/office/drawing/2014/main" id="{00000000-0008-0000-0400-0000D464435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oneCellAnchor>
  <xdr:oneCellAnchor>
    <xdr:from>
      <xdr:col>5</xdr:col>
      <xdr:colOff>533400</xdr:colOff>
      <xdr:row>20</xdr:row>
      <xdr:rowOff>38100</xdr:rowOff>
    </xdr:from>
    <xdr:ext cx="6172200" cy="4143375"/>
    <xdr:graphicFrame macro="">
      <xdr:nvGraphicFramePr>
        <xdr:cNvPr id="1950574836" name="Chart 6">
          <a:extLst>
            <a:ext uri="{FF2B5EF4-FFF2-40B4-BE49-F238E27FC236}">
              <a16:creationId xmlns:a16="http://schemas.microsoft.com/office/drawing/2014/main" id="{00000000-0008-0000-0400-0000F468437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22</xdr:row>
      <xdr:rowOff>28575</xdr:rowOff>
    </xdr:from>
    <xdr:ext cx="6315075" cy="4152900"/>
    <xdr:graphicFrame macro="">
      <xdr:nvGraphicFramePr>
        <xdr:cNvPr id="2099565983" name="Chart 7" title="Gráfico">
          <a:extLst>
            <a:ext uri="{FF2B5EF4-FFF2-40B4-BE49-F238E27FC236}">
              <a16:creationId xmlns:a16="http://schemas.microsoft.com/office/drawing/2014/main" id="{00000000-0008-0000-0600-00009FD5247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oneCellAnchor>
  <xdr:oneCellAnchor>
    <xdr:from>
      <xdr:col>5</xdr:col>
      <xdr:colOff>542925</xdr:colOff>
      <xdr:row>22</xdr:row>
      <xdr:rowOff>38100</xdr:rowOff>
    </xdr:from>
    <xdr:ext cx="6172200" cy="4143375"/>
    <xdr:graphicFrame macro="">
      <xdr:nvGraphicFramePr>
        <xdr:cNvPr id="1934252457" name="Chart 8" title="Gráfico">
          <a:extLst>
            <a:ext uri="{FF2B5EF4-FFF2-40B4-BE49-F238E27FC236}">
              <a16:creationId xmlns:a16="http://schemas.microsoft.com/office/drawing/2014/main" id="{00000000-0008-0000-0600-0000A9594A7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 fLocksWithSheet="0"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876300</xdr:colOff>
      <xdr:row>21</xdr:row>
      <xdr:rowOff>185737</xdr:rowOff>
    </xdr:from>
    <xdr:to>
      <xdr:col>11</xdr:col>
      <xdr:colOff>695325</xdr:colOff>
      <xdr:row>41</xdr:row>
      <xdr:rowOff>180975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D7EC6591-CBE3-4D63-0CB7-47A3BE0B5D0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104774</xdr:colOff>
      <xdr:row>21</xdr:row>
      <xdr:rowOff>176212</xdr:rowOff>
    </xdr:from>
    <xdr:to>
      <xdr:col>5</xdr:col>
      <xdr:colOff>638175</xdr:colOff>
      <xdr:row>41</xdr:row>
      <xdr:rowOff>152400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111169A9-B662-89D9-C4D8-53E2EFBC027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_1" displayName="Table_1" ref="B3:D12">
  <tableColumns count="3">
    <tableColumn id="1" xr3:uid="{00000000-0010-0000-0000-000001000000}" name="Categoría"/>
    <tableColumn id="2" xr3:uid="{00000000-0010-0000-0000-000002000000}" name="VALOR UN"/>
    <tableColumn id="3" xr3:uid="{00000000-0010-0000-0000-000003000000}" name="%"/>
  </tableColumns>
  <tableStyleInfo name="RESUMEN AGOSTO-style" showFirstColumn="1" showLastColumn="1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_2" displayName="Table_2" ref="A1:L255">
  <tableColumns count="12">
    <tableColumn id="1" xr3:uid="{00000000-0010-0000-0100-000001000000}" name="Fecha solicitud"/>
    <tableColumn id="2" xr3:uid="{00000000-0010-0000-0100-000002000000}" name="Fecha Servicio "/>
    <tableColumn id="3" xr3:uid="{00000000-0010-0000-0100-000003000000}" name="Dependencia"/>
    <tableColumn id="4" xr3:uid="{00000000-0010-0000-0100-000004000000}" name="Requerimiento"/>
    <tableColumn id="5" xr3:uid="{00000000-0010-0000-0100-000005000000}" name="Categoría"/>
    <tableColumn id="6" xr3:uid="{00000000-0010-0000-0100-000006000000}" name="Servicio o Bien"/>
    <tableColumn id="7" xr3:uid="{00000000-0010-0000-0100-000007000000}" name="Descripción"/>
    <tableColumn id="8" xr3:uid="{00000000-0010-0000-0100-000008000000}" name="Dirección"/>
    <tableColumn id="9" xr3:uid="{00000000-0010-0000-0100-000009000000}" name="Cantidad"/>
    <tableColumn id="10" xr3:uid="{00000000-0010-0000-0100-00000A000000}" name="Valor"/>
    <tableColumn id="11" xr3:uid="{00000000-0010-0000-0100-00000B000000}" name="IVA 19%"/>
    <tableColumn id="12" xr3:uid="{00000000-0010-0000-0100-00000C000000}" name="TOTAL"/>
  </tableColumns>
  <tableStyleInfo name="DETALLE AGOSTO-style" showFirstColumn="1" showLastColumn="1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_3" displayName="Table_3" ref="A256:L258" headerRowCount="0">
  <tableColumns count="12">
    <tableColumn id="1" xr3:uid="{00000000-0010-0000-0200-000001000000}" name="Column1"/>
    <tableColumn id="2" xr3:uid="{00000000-0010-0000-0200-000002000000}" name="Column2"/>
    <tableColumn id="3" xr3:uid="{00000000-0010-0000-0200-000003000000}" name="Column3"/>
    <tableColumn id="4" xr3:uid="{00000000-0010-0000-0200-000004000000}" name="Column4"/>
    <tableColumn id="5" xr3:uid="{00000000-0010-0000-0200-000005000000}" name="Column5"/>
    <tableColumn id="6" xr3:uid="{00000000-0010-0000-0200-000006000000}" name="Column6"/>
    <tableColumn id="7" xr3:uid="{00000000-0010-0000-0200-000007000000}" name="Column7"/>
    <tableColumn id="8" xr3:uid="{00000000-0010-0000-0200-000008000000}" name="Column8"/>
    <tableColumn id="9" xr3:uid="{00000000-0010-0000-0200-000009000000}" name="Column9"/>
    <tableColumn id="10" xr3:uid="{00000000-0010-0000-0200-00000A000000}" name="Column10"/>
    <tableColumn id="11" xr3:uid="{00000000-0010-0000-0200-00000B000000}" name="Column11"/>
    <tableColumn id="12" xr3:uid="{00000000-0010-0000-0200-00000C000000}" name="Column12"/>
  </tableColumns>
  <tableStyleInfo name="DETALLE AGOSTO-style 2" showFirstColumn="1" showLastColumn="1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e_4" displayName="Table_4" ref="A260:L264" headerRowCount="0">
  <tableColumns count="12">
    <tableColumn id="1" xr3:uid="{00000000-0010-0000-0300-000001000000}" name="Column1"/>
    <tableColumn id="2" xr3:uid="{00000000-0010-0000-0300-000002000000}" name="Column2"/>
    <tableColumn id="3" xr3:uid="{00000000-0010-0000-0300-000003000000}" name="Column3"/>
    <tableColumn id="4" xr3:uid="{00000000-0010-0000-0300-000004000000}" name="Column4"/>
    <tableColumn id="5" xr3:uid="{00000000-0010-0000-0300-000005000000}" name="Column5"/>
    <tableColumn id="6" xr3:uid="{00000000-0010-0000-0300-000006000000}" name="Column6"/>
    <tableColumn id="7" xr3:uid="{00000000-0010-0000-0300-000007000000}" name="Column7"/>
    <tableColumn id="8" xr3:uid="{00000000-0010-0000-0300-000008000000}" name="Column8"/>
    <tableColumn id="9" xr3:uid="{00000000-0010-0000-0300-000009000000}" name="Column9"/>
    <tableColumn id="10" xr3:uid="{00000000-0010-0000-0300-00000A000000}" name="Column10"/>
    <tableColumn id="11" xr3:uid="{00000000-0010-0000-0300-00000B000000}" name="Column11"/>
    <tableColumn id="12" xr3:uid="{00000000-0010-0000-0300-00000C000000}" name="Column12"/>
  </tableColumns>
  <tableStyleInfo name="DETALLE AGOSTO-style 3" showFirstColumn="1" showLastColumn="1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e_5" displayName="Table_5" ref="I265:L265" headerRowCount="0">
  <tableColumns count="4">
    <tableColumn id="1" xr3:uid="{00000000-0010-0000-0400-000001000000}" name="Column1"/>
    <tableColumn id="2" xr3:uid="{00000000-0010-0000-0400-000002000000}" name="Column2"/>
    <tableColumn id="3" xr3:uid="{00000000-0010-0000-0400-000003000000}" name="Column3"/>
    <tableColumn id="4" xr3:uid="{00000000-0010-0000-0400-000004000000}" name="Column4"/>
  </tableColumns>
  <tableStyleInfo name="DETALLE AGOSTO-style 4" showFirstColumn="1" showLastColumn="1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able_6" displayName="Table_6" ref="A266:L266" headerRowCount="0">
  <tableColumns count="12">
    <tableColumn id="1" xr3:uid="{00000000-0010-0000-0500-000001000000}" name="Column1"/>
    <tableColumn id="2" xr3:uid="{00000000-0010-0000-0500-000002000000}" name="Column2"/>
    <tableColumn id="3" xr3:uid="{00000000-0010-0000-0500-000003000000}" name="Column3"/>
    <tableColumn id="4" xr3:uid="{00000000-0010-0000-0500-000004000000}" name="Column4"/>
    <tableColumn id="5" xr3:uid="{00000000-0010-0000-0500-000005000000}" name="Column5"/>
    <tableColumn id="6" xr3:uid="{00000000-0010-0000-0500-000006000000}" name="Column6"/>
    <tableColumn id="7" xr3:uid="{00000000-0010-0000-0500-000007000000}" name="Column7"/>
    <tableColumn id="8" xr3:uid="{00000000-0010-0000-0500-000008000000}" name="Column8"/>
    <tableColumn id="9" xr3:uid="{00000000-0010-0000-0500-000009000000}" name="Column9"/>
    <tableColumn id="10" xr3:uid="{00000000-0010-0000-0500-00000A000000}" name="Column10"/>
    <tableColumn id="11" xr3:uid="{00000000-0010-0000-0500-00000B000000}" name="Column11"/>
    <tableColumn id="12" xr3:uid="{00000000-0010-0000-0500-00000C000000}" name="Column12"/>
  </tableColumns>
  <tableStyleInfo name="DETALLE AGOSTO-style 5" showFirstColumn="1" showLastColumn="1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able_7" displayName="Table_7" ref="A267:L267" headerRowCount="0">
  <tableColumns count="12">
    <tableColumn id="1" xr3:uid="{00000000-0010-0000-0600-000001000000}" name="Column1"/>
    <tableColumn id="2" xr3:uid="{00000000-0010-0000-0600-000002000000}" name="Column2"/>
    <tableColumn id="3" xr3:uid="{00000000-0010-0000-0600-000003000000}" name="Column3"/>
    <tableColumn id="4" xr3:uid="{00000000-0010-0000-0600-000004000000}" name="Column4"/>
    <tableColumn id="5" xr3:uid="{00000000-0010-0000-0600-000005000000}" name="Column5"/>
    <tableColumn id="6" xr3:uid="{00000000-0010-0000-0600-000006000000}" name="Column6"/>
    <tableColumn id="7" xr3:uid="{00000000-0010-0000-0600-000007000000}" name="Column7"/>
    <tableColumn id="8" xr3:uid="{00000000-0010-0000-0600-000008000000}" name="Column8"/>
    <tableColumn id="9" xr3:uid="{00000000-0010-0000-0600-000009000000}" name="Column9"/>
    <tableColumn id="10" xr3:uid="{00000000-0010-0000-0600-00000A000000}" name="Column10"/>
    <tableColumn id="11" xr3:uid="{00000000-0010-0000-0600-00000B000000}" name="Column11"/>
    <tableColumn id="12" xr3:uid="{00000000-0010-0000-0600-00000C000000}" name="Column12"/>
  </tableColumns>
  <tableStyleInfo name="DETALLE AGOSTO-style 6" showFirstColumn="1" showLastColumn="1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Table_8" displayName="Table_8" ref="A268:L269" headerRowCount="0">
  <tableColumns count="12">
    <tableColumn id="1" xr3:uid="{00000000-0010-0000-0700-000001000000}" name="Column1"/>
    <tableColumn id="2" xr3:uid="{00000000-0010-0000-0700-000002000000}" name="Column2"/>
    <tableColumn id="3" xr3:uid="{00000000-0010-0000-0700-000003000000}" name="Column3"/>
    <tableColumn id="4" xr3:uid="{00000000-0010-0000-0700-000004000000}" name="Column4"/>
    <tableColumn id="5" xr3:uid="{00000000-0010-0000-0700-000005000000}" name="Column5"/>
    <tableColumn id="6" xr3:uid="{00000000-0010-0000-0700-000006000000}" name="Column6"/>
    <tableColumn id="7" xr3:uid="{00000000-0010-0000-0700-000007000000}" name="Column7"/>
    <tableColumn id="8" xr3:uid="{00000000-0010-0000-0700-000008000000}" name="Column8"/>
    <tableColumn id="9" xr3:uid="{00000000-0010-0000-0700-000009000000}" name="Column9"/>
    <tableColumn id="10" xr3:uid="{00000000-0010-0000-0700-00000A000000}" name="Column10"/>
    <tableColumn id="11" xr3:uid="{00000000-0010-0000-0700-00000B000000}" name="Column11"/>
    <tableColumn id="12" xr3:uid="{00000000-0010-0000-0700-00000C000000}" name="Column12"/>
  </tableColumns>
  <tableStyleInfo name="DETALLE AGOSTO-style 7" showFirstColumn="1" showLastColumn="1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Table_9" displayName="Table_9" ref="A270:L271" headerRowCount="0">
  <tableColumns count="12">
    <tableColumn id="1" xr3:uid="{00000000-0010-0000-0800-000001000000}" name="Column1"/>
    <tableColumn id="2" xr3:uid="{00000000-0010-0000-0800-000002000000}" name="Column2"/>
    <tableColumn id="3" xr3:uid="{00000000-0010-0000-0800-000003000000}" name="Column3"/>
    <tableColumn id="4" xr3:uid="{00000000-0010-0000-0800-000004000000}" name="Column4"/>
    <tableColumn id="5" xr3:uid="{00000000-0010-0000-0800-000005000000}" name="Column5"/>
    <tableColumn id="6" xr3:uid="{00000000-0010-0000-0800-000006000000}" name="Column6"/>
    <tableColumn id="7" xr3:uid="{00000000-0010-0000-0800-000007000000}" name="Column7"/>
    <tableColumn id="8" xr3:uid="{00000000-0010-0000-0800-000008000000}" name="Column8"/>
    <tableColumn id="9" xr3:uid="{00000000-0010-0000-0800-000009000000}" name="Column9"/>
    <tableColumn id="10" xr3:uid="{00000000-0010-0000-0800-00000A000000}" name="Column10"/>
    <tableColumn id="11" xr3:uid="{00000000-0010-0000-0800-00000B000000}" name="Column11"/>
    <tableColumn id="12" xr3:uid="{00000000-0010-0000-0800-00000C000000}" name="Column12"/>
  </tableColumns>
  <tableStyleInfo name="DETALLE AGOSTO-style 8" showFirstColumn="1" showLastColumn="1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9000000}" name="Table_10" displayName="Table_10" ref="A272:L281" headerRowCount="0">
  <tableColumns count="12">
    <tableColumn id="1" xr3:uid="{00000000-0010-0000-0900-000001000000}" name="Column1"/>
    <tableColumn id="2" xr3:uid="{00000000-0010-0000-0900-000002000000}" name="Column2"/>
    <tableColumn id="3" xr3:uid="{00000000-0010-0000-0900-000003000000}" name="Column3"/>
    <tableColumn id="4" xr3:uid="{00000000-0010-0000-0900-000004000000}" name="Column4"/>
    <tableColumn id="5" xr3:uid="{00000000-0010-0000-0900-000005000000}" name="Column5"/>
    <tableColumn id="6" xr3:uid="{00000000-0010-0000-0900-000006000000}" name="Column6"/>
    <tableColumn id="7" xr3:uid="{00000000-0010-0000-0900-000007000000}" name="Column7"/>
    <tableColumn id="8" xr3:uid="{00000000-0010-0000-0900-000008000000}" name="Column8"/>
    <tableColumn id="9" xr3:uid="{00000000-0010-0000-0900-000009000000}" name="Column9"/>
    <tableColumn id="10" xr3:uid="{00000000-0010-0000-0900-00000A000000}" name="Column10"/>
    <tableColumn id="11" xr3:uid="{00000000-0010-0000-0900-00000B000000}" name="Column11"/>
    <tableColumn id="12" xr3:uid="{00000000-0010-0000-0900-00000C000000}" name="Column12"/>
  </tableColumns>
  <tableStyleInfo name="DETALLE AGOSTO-style 9" showFirstColumn="1" showLastColumn="1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A000000}" name="Table_11" displayName="Table_11" ref="A282:L291" headerRowCount="0">
  <tableColumns count="12">
    <tableColumn id="1" xr3:uid="{00000000-0010-0000-0A00-000001000000}" name="Column1"/>
    <tableColumn id="2" xr3:uid="{00000000-0010-0000-0A00-000002000000}" name="Column2"/>
    <tableColumn id="3" xr3:uid="{00000000-0010-0000-0A00-000003000000}" name="Column3"/>
    <tableColumn id="4" xr3:uid="{00000000-0010-0000-0A00-000004000000}" name="Column4"/>
    <tableColumn id="5" xr3:uid="{00000000-0010-0000-0A00-000005000000}" name="Column5"/>
    <tableColumn id="6" xr3:uid="{00000000-0010-0000-0A00-000006000000}" name="Column6"/>
    <tableColumn id="7" xr3:uid="{00000000-0010-0000-0A00-000007000000}" name="Column7"/>
    <tableColumn id="8" xr3:uid="{00000000-0010-0000-0A00-000008000000}" name="Column8"/>
    <tableColumn id="9" xr3:uid="{00000000-0010-0000-0A00-000009000000}" name="Column9"/>
    <tableColumn id="10" xr3:uid="{00000000-0010-0000-0A00-00000A000000}" name="Column10"/>
    <tableColumn id="11" xr3:uid="{00000000-0010-0000-0A00-00000B000000}" name="Column11"/>
    <tableColumn id="12" xr3:uid="{00000000-0010-0000-0A00-00000C000000}" name="Column12"/>
  </tableColumns>
  <tableStyleInfo name="DETALLE AGOSTO-style 10" showFirstColumn="1" showLastColumn="1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B000000}" name="Table_12" displayName="Table_12" ref="A292:L301" headerRowCount="0">
  <tableColumns count="12">
    <tableColumn id="1" xr3:uid="{00000000-0010-0000-0B00-000001000000}" name="Column1"/>
    <tableColumn id="2" xr3:uid="{00000000-0010-0000-0B00-000002000000}" name="Column2"/>
    <tableColumn id="3" xr3:uid="{00000000-0010-0000-0B00-000003000000}" name="Column3"/>
    <tableColumn id="4" xr3:uid="{00000000-0010-0000-0B00-000004000000}" name="Column4"/>
    <tableColumn id="5" xr3:uid="{00000000-0010-0000-0B00-000005000000}" name="Column5"/>
    <tableColumn id="6" xr3:uid="{00000000-0010-0000-0B00-000006000000}" name="Column6"/>
    <tableColumn id="7" xr3:uid="{00000000-0010-0000-0B00-000007000000}" name="Column7"/>
    <tableColumn id="8" xr3:uid="{00000000-0010-0000-0B00-000008000000}" name="Column8"/>
    <tableColumn id="9" xr3:uid="{00000000-0010-0000-0B00-000009000000}" name="Column9"/>
    <tableColumn id="10" xr3:uid="{00000000-0010-0000-0B00-00000A000000}" name="Column10"/>
    <tableColumn id="11" xr3:uid="{00000000-0010-0000-0B00-00000B000000}" name="Column11"/>
    <tableColumn id="12" xr3:uid="{00000000-0010-0000-0B00-00000C000000}" name="Column12"/>
  </tableColumns>
  <tableStyleInfo name="DETALLE AGOSTO-style 11" showFirstColumn="1" showLastColumn="1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00000000-000C-0000-FFFF-FFFF0C000000}" name="Table_13" displayName="Table_13" ref="B3:D12">
  <tableColumns count="3">
    <tableColumn id="1" xr3:uid="{00000000-0010-0000-0C00-000001000000}" name="Categoría"/>
    <tableColumn id="2" xr3:uid="{00000000-0010-0000-0C00-000002000000}" name="VALOR UN"/>
    <tableColumn id="3" xr3:uid="{00000000-0010-0000-0C00-000003000000}" name="%"/>
  </tableColumns>
  <tableStyleInfo name="RESUMEN OCTUBRE .-style" showFirstColumn="1" showLastColumn="1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00000000-000C-0000-FFFF-FFFF0D000000}" name="Table_14" displayName="Table_14" ref="A1:L350">
  <tableColumns count="12">
    <tableColumn id="1" xr3:uid="{00000000-0010-0000-0D00-000001000000}" name="Fecha solicitud"/>
    <tableColumn id="2" xr3:uid="{00000000-0010-0000-0D00-000002000000}" name="Fecha Servicio "/>
    <tableColumn id="3" xr3:uid="{00000000-0010-0000-0D00-000003000000}" name="Dependencia"/>
    <tableColumn id="4" xr3:uid="{00000000-0010-0000-0D00-000004000000}" name="Requerimiento"/>
    <tableColumn id="5" xr3:uid="{00000000-0010-0000-0D00-000005000000}" name="Categoría"/>
    <tableColumn id="6" xr3:uid="{00000000-0010-0000-0D00-000006000000}" name="Servicio o Bien"/>
    <tableColumn id="7" xr3:uid="{00000000-0010-0000-0D00-000007000000}" name="Descripción"/>
    <tableColumn id="8" xr3:uid="{00000000-0010-0000-0D00-000008000000}" name="Dirección"/>
    <tableColumn id="9" xr3:uid="{00000000-0010-0000-0D00-000009000000}" name="Cantidad"/>
    <tableColumn id="10" xr3:uid="{00000000-0010-0000-0D00-00000A000000}" name="Valor"/>
    <tableColumn id="11" xr3:uid="{00000000-0010-0000-0D00-00000B000000}" name="IVA 19%"/>
    <tableColumn id="12" xr3:uid="{00000000-0010-0000-0D00-00000C000000}" name="TOTAL"/>
  </tableColumns>
  <tableStyleInfo name="Detalle octubre-style" showFirstColumn="1" showLastColumn="1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00000000-000C-0000-FFFF-FFFF0E000000}" name="Table_15" displayName="Table_15" ref="A351:L353" headerRowCount="0">
  <tableColumns count="12">
    <tableColumn id="1" xr3:uid="{00000000-0010-0000-0E00-000001000000}" name="Column1"/>
    <tableColumn id="2" xr3:uid="{00000000-0010-0000-0E00-000002000000}" name="Column2"/>
    <tableColumn id="3" xr3:uid="{00000000-0010-0000-0E00-000003000000}" name="Column3"/>
    <tableColumn id="4" xr3:uid="{00000000-0010-0000-0E00-000004000000}" name="Column4"/>
    <tableColumn id="5" xr3:uid="{00000000-0010-0000-0E00-000005000000}" name="Column5"/>
    <tableColumn id="6" xr3:uid="{00000000-0010-0000-0E00-000006000000}" name="Column6"/>
    <tableColumn id="7" xr3:uid="{00000000-0010-0000-0E00-000007000000}" name="Column7"/>
    <tableColumn id="8" xr3:uid="{00000000-0010-0000-0E00-000008000000}" name="Column8"/>
    <tableColumn id="9" xr3:uid="{00000000-0010-0000-0E00-000009000000}" name="Column9"/>
    <tableColumn id="10" xr3:uid="{00000000-0010-0000-0E00-00000A000000}" name="Column10"/>
    <tableColumn id="11" xr3:uid="{00000000-0010-0000-0E00-00000B000000}" name="Column11"/>
    <tableColumn id="12" xr3:uid="{00000000-0010-0000-0E00-00000C000000}" name="Column12"/>
  </tableColumns>
  <tableStyleInfo name="Detalle octubre-style 2" showFirstColumn="1" showLastColumn="1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00000000-000C-0000-FFFF-FFFF0F000000}" name="Table_16" displayName="Table_16" ref="A355:L359" headerRowCount="0">
  <tableColumns count="12">
    <tableColumn id="1" xr3:uid="{00000000-0010-0000-0F00-000001000000}" name="Column1"/>
    <tableColumn id="2" xr3:uid="{00000000-0010-0000-0F00-000002000000}" name="Column2"/>
    <tableColumn id="3" xr3:uid="{00000000-0010-0000-0F00-000003000000}" name="Column3"/>
    <tableColumn id="4" xr3:uid="{00000000-0010-0000-0F00-000004000000}" name="Column4"/>
    <tableColumn id="5" xr3:uid="{00000000-0010-0000-0F00-000005000000}" name="Column5"/>
    <tableColumn id="6" xr3:uid="{00000000-0010-0000-0F00-000006000000}" name="Column6"/>
    <tableColumn id="7" xr3:uid="{00000000-0010-0000-0F00-000007000000}" name="Column7"/>
    <tableColumn id="8" xr3:uid="{00000000-0010-0000-0F00-000008000000}" name="Column8"/>
    <tableColumn id="9" xr3:uid="{00000000-0010-0000-0F00-000009000000}" name="Column9"/>
    <tableColumn id="10" xr3:uid="{00000000-0010-0000-0F00-00000A000000}" name="Column10"/>
    <tableColumn id="11" xr3:uid="{00000000-0010-0000-0F00-00000B000000}" name="Column11"/>
    <tableColumn id="12" xr3:uid="{00000000-0010-0000-0F00-00000C000000}" name="Column12"/>
  </tableColumns>
  <tableStyleInfo name="Detalle octubre-style 3" showFirstColumn="1" showLastColumn="1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00000000-000C-0000-FFFF-FFFF10000000}" name="Table_17" displayName="Table_17" ref="I360:L360" headerRowCount="0">
  <tableColumns count="4">
    <tableColumn id="1" xr3:uid="{00000000-0010-0000-1000-000001000000}" name="Column1"/>
    <tableColumn id="2" xr3:uid="{00000000-0010-0000-1000-000002000000}" name="Column2"/>
    <tableColumn id="3" xr3:uid="{00000000-0010-0000-1000-000003000000}" name="Column3"/>
    <tableColumn id="4" xr3:uid="{00000000-0010-0000-1000-000004000000}" name="Column4"/>
  </tableColumns>
  <tableStyleInfo name="Detalle octubre-style 4" showFirstColumn="1" showLastColumn="1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00000000-000C-0000-FFFF-FFFF11000000}" name="Table_18" displayName="Table_18" ref="A361:L361" headerRowCount="0">
  <tableColumns count="12">
    <tableColumn id="1" xr3:uid="{00000000-0010-0000-1100-000001000000}" name="Column1"/>
    <tableColumn id="2" xr3:uid="{00000000-0010-0000-1100-000002000000}" name="Column2"/>
    <tableColumn id="3" xr3:uid="{00000000-0010-0000-1100-000003000000}" name="Column3"/>
    <tableColumn id="4" xr3:uid="{00000000-0010-0000-1100-000004000000}" name="Column4"/>
    <tableColumn id="5" xr3:uid="{00000000-0010-0000-1100-000005000000}" name="Column5"/>
    <tableColumn id="6" xr3:uid="{00000000-0010-0000-1100-000006000000}" name="Column6"/>
    <tableColumn id="7" xr3:uid="{00000000-0010-0000-1100-000007000000}" name="Column7"/>
    <tableColumn id="8" xr3:uid="{00000000-0010-0000-1100-000008000000}" name="Column8"/>
    <tableColumn id="9" xr3:uid="{00000000-0010-0000-1100-000009000000}" name="Column9"/>
    <tableColumn id="10" xr3:uid="{00000000-0010-0000-1100-00000A000000}" name="Column10"/>
    <tableColumn id="11" xr3:uid="{00000000-0010-0000-1100-00000B000000}" name="Column11"/>
    <tableColumn id="12" xr3:uid="{00000000-0010-0000-1100-00000C000000}" name="Column12"/>
  </tableColumns>
  <tableStyleInfo name="Detalle octubre-style 5" showFirstColumn="1" showLastColumn="1" showRowStripes="1" showColumnStripes="0"/>
</table>
</file>

<file path=xl/tables/table1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00000000-000C-0000-FFFF-FFFF12000000}" name="Table_19" displayName="Table_19" ref="A362:L362" headerRowCount="0">
  <tableColumns count="12">
    <tableColumn id="1" xr3:uid="{00000000-0010-0000-1200-000001000000}" name="Column1"/>
    <tableColumn id="2" xr3:uid="{00000000-0010-0000-1200-000002000000}" name="Column2"/>
    <tableColumn id="3" xr3:uid="{00000000-0010-0000-1200-000003000000}" name="Column3"/>
    <tableColumn id="4" xr3:uid="{00000000-0010-0000-1200-000004000000}" name="Column4"/>
    <tableColumn id="5" xr3:uid="{00000000-0010-0000-1200-000005000000}" name="Column5"/>
    <tableColumn id="6" xr3:uid="{00000000-0010-0000-1200-000006000000}" name="Column6"/>
    <tableColumn id="7" xr3:uid="{00000000-0010-0000-1200-000007000000}" name="Column7"/>
    <tableColumn id="8" xr3:uid="{00000000-0010-0000-1200-000008000000}" name="Column8"/>
    <tableColumn id="9" xr3:uid="{00000000-0010-0000-1200-000009000000}" name="Column9"/>
    <tableColumn id="10" xr3:uid="{00000000-0010-0000-1200-00000A000000}" name="Column10"/>
    <tableColumn id="11" xr3:uid="{00000000-0010-0000-1200-00000B000000}" name="Column11"/>
    <tableColumn id="12" xr3:uid="{00000000-0010-0000-1200-00000C000000}" name="Column12"/>
  </tableColumns>
  <tableStyleInfo name="Detalle octubre-style 6" showFirstColumn="1" showLastColumn="1" showRowStripes="1" showColumnStripes="0"/>
</table>
</file>

<file path=xl/tables/table2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00000000-000C-0000-FFFF-FFFF13000000}" name="Table_20" displayName="Table_20" ref="A363:L364" headerRowCount="0">
  <tableColumns count="12">
    <tableColumn id="1" xr3:uid="{00000000-0010-0000-1300-000001000000}" name="Column1"/>
    <tableColumn id="2" xr3:uid="{00000000-0010-0000-1300-000002000000}" name="Column2"/>
    <tableColumn id="3" xr3:uid="{00000000-0010-0000-1300-000003000000}" name="Column3"/>
    <tableColumn id="4" xr3:uid="{00000000-0010-0000-1300-000004000000}" name="Column4"/>
    <tableColumn id="5" xr3:uid="{00000000-0010-0000-1300-000005000000}" name="Column5"/>
    <tableColumn id="6" xr3:uid="{00000000-0010-0000-1300-000006000000}" name="Column6"/>
    <tableColumn id="7" xr3:uid="{00000000-0010-0000-1300-000007000000}" name="Column7"/>
    <tableColumn id="8" xr3:uid="{00000000-0010-0000-1300-000008000000}" name="Column8"/>
    <tableColumn id="9" xr3:uid="{00000000-0010-0000-1300-000009000000}" name="Column9"/>
    <tableColumn id="10" xr3:uid="{00000000-0010-0000-1300-00000A000000}" name="Column10"/>
    <tableColumn id="11" xr3:uid="{00000000-0010-0000-1300-00000B000000}" name="Column11"/>
    <tableColumn id="12" xr3:uid="{00000000-0010-0000-1300-00000C000000}" name="Column12"/>
  </tableColumns>
  <tableStyleInfo name="Detalle octubre-style 7" showFirstColumn="1" showLastColumn="1" showRowStripes="1" showColumnStripes="0"/>
</table>
</file>

<file path=xl/tables/table2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00000000-000C-0000-FFFF-FFFF14000000}" name="Table_21" displayName="Table_21" ref="A365:L366" headerRowCount="0">
  <tableColumns count="12">
    <tableColumn id="1" xr3:uid="{00000000-0010-0000-1400-000001000000}" name="Column1"/>
    <tableColumn id="2" xr3:uid="{00000000-0010-0000-1400-000002000000}" name="Column2"/>
    <tableColumn id="3" xr3:uid="{00000000-0010-0000-1400-000003000000}" name="Column3"/>
    <tableColumn id="4" xr3:uid="{00000000-0010-0000-1400-000004000000}" name="Column4"/>
    <tableColumn id="5" xr3:uid="{00000000-0010-0000-1400-000005000000}" name="Column5"/>
    <tableColumn id="6" xr3:uid="{00000000-0010-0000-1400-000006000000}" name="Column6"/>
    <tableColumn id="7" xr3:uid="{00000000-0010-0000-1400-000007000000}" name="Column7"/>
    <tableColumn id="8" xr3:uid="{00000000-0010-0000-1400-000008000000}" name="Column8"/>
    <tableColumn id="9" xr3:uid="{00000000-0010-0000-1400-000009000000}" name="Column9"/>
    <tableColumn id="10" xr3:uid="{00000000-0010-0000-1400-00000A000000}" name="Column10"/>
    <tableColumn id="11" xr3:uid="{00000000-0010-0000-1400-00000B000000}" name="Column11"/>
    <tableColumn id="12" xr3:uid="{00000000-0010-0000-1400-00000C000000}" name="Column12"/>
  </tableColumns>
  <tableStyleInfo name="Detalle octubre-style 8" showFirstColumn="1" showLastColumn="1" showRowStripes="1" showColumnStripes="0"/>
</table>
</file>

<file path=xl/tables/table2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" xr:uid="{00000000-000C-0000-FFFF-FFFF15000000}" name="Table_22" displayName="Table_22" ref="A367:L376" headerRowCount="0">
  <tableColumns count="12">
    <tableColumn id="1" xr3:uid="{00000000-0010-0000-1500-000001000000}" name="Column1"/>
    <tableColumn id="2" xr3:uid="{00000000-0010-0000-1500-000002000000}" name="Column2"/>
    <tableColumn id="3" xr3:uid="{00000000-0010-0000-1500-000003000000}" name="Column3"/>
    <tableColumn id="4" xr3:uid="{00000000-0010-0000-1500-000004000000}" name="Column4"/>
    <tableColumn id="5" xr3:uid="{00000000-0010-0000-1500-000005000000}" name="Column5"/>
    <tableColumn id="6" xr3:uid="{00000000-0010-0000-1500-000006000000}" name="Column6"/>
    <tableColumn id="7" xr3:uid="{00000000-0010-0000-1500-000007000000}" name="Column7"/>
    <tableColumn id="8" xr3:uid="{00000000-0010-0000-1500-000008000000}" name="Column8"/>
    <tableColumn id="9" xr3:uid="{00000000-0010-0000-1500-000009000000}" name="Column9"/>
    <tableColumn id="10" xr3:uid="{00000000-0010-0000-1500-00000A000000}" name="Column10"/>
    <tableColumn id="11" xr3:uid="{00000000-0010-0000-1500-00000B000000}" name="Column11"/>
    <tableColumn id="12" xr3:uid="{00000000-0010-0000-1500-00000C000000}" name="Column12"/>
  </tableColumns>
  <tableStyleInfo name="Detalle octubre-style 9" showFirstColumn="1" showLastColumn="1" showRowStripes="1" showColumnStripes="0"/>
</table>
</file>

<file path=xl/tables/table2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" xr:uid="{00000000-000C-0000-FFFF-FFFF16000000}" name="Table_23" displayName="Table_23" ref="A377:L386" headerRowCount="0">
  <tableColumns count="12">
    <tableColumn id="1" xr3:uid="{00000000-0010-0000-1600-000001000000}" name="Column1"/>
    <tableColumn id="2" xr3:uid="{00000000-0010-0000-1600-000002000000}" name="Column2"/>
    <tableColumn id="3" xr3:uid="{00000000-0010-0000-1600-000003000000}" name="Column3"/>
    <tableColumn id="4" xr3:uid="{00000000-0010-0000-1600-000004000000}" name="Column4"/>
    <tableColumn id="5" xr3:uid="{00000000-0010-0000-1600-000005000000}" name="Column5"/>
    <tableColumn id="6" xr3:uid="{00000000-0010-0000-1600-000006000000}" name="Column6"/>
    <tableColumn id="7" xr3:uid="{00000000-0010-0000-1600-000007000000}" name="Column7"/>
    <tableColumn id="8" xr3:uid="{00000000-0010-0000-1600-000008000000}" name="Column8"/>
    <tableColumn id="9" xr3:uid="{00000000-0010-0000-1600-000009000000}" name="Column9"/>
    <tableColumn id="10" xr3:uid="{00000000-0010-0000-1600-00000A000000}" name="Column10"/>
    <tableColumn id="11" xr3:uid="{00000000-0010-0000-1600-00000B000000}" name="Column11"/>
    <tableColumn id="12" xr3:uid="{00000000-0010-0000-1600-00000C000000}" name="Column12"/>
  </tableColumns>
  <tableStyleInfo name="Detalle octubre-style 10" showFirstColumn="1" showLastColumn="1" showRowStripes="1" showColumnStripes="0"/>
</table>
</file>

<file path=xl/tables/table2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" xr:uid="{00000000-000C-0000-FFFF-FFFF17000000}" name="Table_24" displayName="Table_24" ref="A387:L396" headerRowCount="0">
  <tableColumns count="12">
    <tableColumn id="1" xr3:uid="{00000000-0010-0000-1700-000001000000}" name="Column1"/>
    <tableColumn id="2" xr3:uid="{00000000-0010-0000-1700-000002000000}" name="Column2"/>
    <tableColumn id="3" xr3:uid="{00000000-0010-0000-1700-000003000000}" name="Column3"/>
    <tableColumn id="4" xr3:uid="{00000000-0010-0000-1700-000004000000}" name="Column4"/>
    <tableColumn id="5" xr3:uid="{00000000-0010-0000-1700-000005000000}" name="Column5"/>
    <tableColumn id="6" xr3:uid="{00000000-0010-0000-1700-000006000000}" name="Column6"/>
    <tableColumn id="7" xr3:uid="{00000000-0010-0000-1700-000007000000}" name="Column7"/>
    <tableColumn id="8" xr3:uid="{00000000-0010-0000-1700-000008000000}" name="Column8"/>
    <tableColumn id="9" xr3:uid="{00000000-0010-0000-1700-000009000000}" name="Column9"/>
    <tableColumn id="10" xr3:uid="{00000000-0010-0000-1700-00000A000000}" name="Column10"/>
    <tableColumn id="11" xr3:uid="{00000000-0010-0000-1700-00000B000000}" name="Column11"/>
    <tableColumn id="12" xr3:uid="{00000000-0010-0000-1700-00000C000000}" name="Column12"/>
  </tableColumns>
  <tableStyleInfo name="Detalle octubre-style 11" showFirstColumn="1" showLastColumn="1" showRowStripes="1" showColumnStripes="0"/>
</table>
</file>

<file path=xl/tables/table2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5" xr:uid="{00000000-000C-0000-FFFF-FFFF18000000}" name="Table_25" displayName="Table_25" ref="B3:D12">
  <tableColumns count="3">
    <tableColumn id="1" xr3:uid="{00000000-0010-0000-1800-000001000000}" name="Categoría"/>
    <tableColumn id="2" xr3:uid="{00000000-0010-0000-1800-000002000000}" name="VALOR UN"/>
    <tableColumn id="3" xr3:uid="{00000000-0010-0000-1800-000003000000}" name="%"/>
  </tableColumns>
  <tableStyleInfo name="Resumen noviembre-style" showFirstColumn="1" showLastColumn="1" showRowStripes="1" showColumnStripes="0"/>
</table>
</file>

<file path=xl/tables/table2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6" xr:uid="{00000000-000C-0000-FFFF-FFFF19000000}" name="Table_26" displayName="Table_26" ref="A1:L355">
  <tableColumns count="12">
    <tableColumn id="1" xr3:uid="{00000000-0010-0000-1900-000001000000}" name="Fecha solicitud"/>
    <tableColumn id="2" xr3:uid="{00000000-0010-0000-1900-000002000000}" name="Fecha Servicio "/>
    <tableColumn id="3" xr3:uid="{00000000-0010-0000-1900-000003000000}" name="Dependencia"/>
    <tableColumn id="4" xr3:uid="{00000000-0010-0000-1900-000004000000}" name="Requerimiento"/>
    <tableColumn id="5" xr3:uid="{00000000-0010-0000-1900-000005000000}" name="Categoría"/>
    <tableColumn id="6" xr3:uid="{00000000-0010-0000-1900-000006000000}" name="Servicio o Bien"/>
    <tableColumn id="7" xr3:uid="{00000000-0010-0000-1900-000007000000}" name="Descripción"/>
    <tableColumn id="8" xr3:uid="{00000000-0010-0000-1900-000008000000}" name="Dirección"/>
    <tableColumn id="9" xr3:uid="{00000000-0010-0000-1900-000009000000}" name="Cantidad"/>
    <tableColumn id="10" xr3:uid="{00000000-0010-0000-1900-00000A000000}" name="Valor"/>
    <tableColumn id="11" xr3:uid="{00000000-0010-0000-1900-00000B000000}" name="IVA 19%"/>
    <tableColumn id="12" xr3:uid="{00000000-0010-0000-1900-00000C000000}" name="TOTAL"/>
  </tableColumns>
  <tableStyleInfo name="Detalle noviembre-style" showFirstColumn="1" showLastColumn="1" showRowStripes="1" showColumnStripes="0"/>
</table>
</file>

<file path=xl/tables/table2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7" xr:uid="{00000000-000C-0000-FFFF-FFFF1A000000}" name="Table_27" displayName="Table_27" ref="I356:L356" headerRowCount="0">
  <tableColumns count="4">
    <tableColumn id="1" xr3:uid="{00000000-0010-0000-1A00-000001000000}" name="Column1"/>
    <tableColumn id="2" xr3:uid="{00000000-0010-0000-1A00-000002000000}" name="Column2"/>
    <tableColumn id="3" xr3:uid="{00000000-0010-0000-1A00-000003000000}" name="Column3"/>
    <tableColumn id="4" xr3:uid="{00000000-0010-0000-1A00-000004000000}" name="Column4"/>
  </tableColumns>
  <tableStyleInfo name="Detalle noviembre-style 2" showFirstColumn="1" showLastColumn="1" showRowStripes="1" showColumnStripes="0"/>
</table>
</file>

<file path=xl/tables/table2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8" xr:uid="{00000000-000C-0000-FFFF-FFFF1B000000}" name="Table_28" displayName="Table_28" ref="A357:L357" headerRowCount="0">
  <tableColumns count="12">
    <tableColumn id="1" xr3:uid="{00000000-0010-0000-1B00-000001000000}" name="Column1"/>
    <tableColumn id="2" xr3:uid="{00000000-0010-0000-1B00-000002000000}" name="Column2"/>
    <tableColumn id="3" xr3:uid="{00000000-0010-0000-1B00-000003000000}" name="Column3"/>
    <tableColumn id="4" xr3:uid="{00000000-0010-0000-1B00-000004000000}" name="Column4"/>
    <tableColumn id="5" xr3:uid="{00000000-0010-0000-1B00-000005000000}" name="Column5"/>
    <tableColumn id="6" xr3:uid="{00000000-0010-0000-1B00-000006000000}" name="Column6"/>
    <tableColumn id="7" xr3:uid="{00000000-0010-0000-1B00-000007000000}" name="Column7"/>
    <tableColumn id="8" xr3:uid="{00000000-0010-0000-1B00-000008000000}" name="Column8"/>
    <tableColumn id="9" xr3:uid="{00000000-0010-0000-1B00-000009000000}" name="Column9"/>
    <tableColumn id="10" xr3:uid="{00000000-0010-0000-1B00-00000A000000}" name="Column10"/>
    <tableColumn id="11" xr3:uid="{00000000-0010-0000-1B00-00000B000000}" name="Column11"/>
    <tableColumn id="12" xr3:uid="{00000000-0010-0000-1B00-00000C000000}" name="Column12"/>
  </tableColumns>
  <tableStyleInfo name="Detalle noviembre-style 3" showFirstColumn="1" showLastColumn="1" showRowStripes="1" showColumnStripes="0"/>
</table>
</file>

<file path=xl/tables/table2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9" xr:uid="{00000000-000C-0000-FFFF-FFFF1C000000}" name="Table_29" displayName="Table_29" ref="A358:L358" headerRowCount="0">
  <tableColumns count="12">
    <tableColumn id="1" xr3:uid="{00000000-0010-0000-1C00-000001000000}" name="Column1"/>
    <tableColumn id="2" xr3:uid="{00000000-0010-0000-1C00-000002000000}" name="Column2"/>
    <tableColumn id="3" xr3:uid="{00000000-0010-0000-1C00-000003000000}" name="Column3"/>
    <tableColumn id="4" xr3:uid="{00000000-0010-0000-1C00-000004000000}" name="Column4"/>
    <tableColumn id="5" xr3:uid="{00000000-0010-0000-1C00-000005000000}" name="Column5"/>
    <tableColumn id="6" xr3:uid="{00000000-0010-0000-1C00-000006000000}" name="Column6"/>
    <tableColumn id="7" xr3:uid="{00000000-0010-0000-1C00-000007000000}" name="Column7"/>
    <tableColumn id="8" xr3:uid="{00000000-0010-0000-1C00-000008000000}" name="Column8"/>
    <tableColumn id="9" xr3:uid="{00000000-0010-0000-1C00-000009000000}" name="Column9"/>
    <tableColumn id="10" xr3:uid="{00000000-0010-0000-1C00-00000A000000}" name="Column10"/>
    <tableColumn id="11" xr3:uid="{00000000-0010-0000-1C00-00000B000000}" name="Column11"/>
    <tableColumn id="12" xr3:uid="{00000000-0010-0000-1C00-00000C000000}" name="Column12"/>
  </tableColumns>
  <tableStyleInfo name="Detalle noviembre-style 4" showFirstColumn="1" showLastColumn="1" showRowStripes="1" showColumnStripes="0"/>
</table>
</file>

<file path=xl/tables/table3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0" xr:uid="{00000000-000C-0000-FFFF-FFFF1D000000}" name="Table_30" displayName="Table_30" ref="A359:L360" headerRowCount="0">
  <tableColumns count="12">
    <tableColumn id="1" xr3:uid="{00000000-0010-0000-1D00-000001000000}" name="Column1"/>
    <tableColumn id="2" xr3:uid="{00000000-0010-0000-1D00-000002000000}" name="Column2"/>
    <tableColumn id="3" xr3:uid="{00000000-0010-0000-1D00-000003000000}" name="Column3"/>
    <tableColumn id="4" xr3:uid="{00000000-0010-0000-1D00-000004000000}" name="Column4"/>
    <tableColumn id="5" xr3:uid="{00000000-0010-0000-1D00-000005000000}" name="Column5"/>
    <tableColumn id="6" xr3:uid="{00000000-0010-0000-1D00-000006000000}" name="Column6"/>
    <tableColumn id="7" xr3:uid="{00000000-0010-0000-1D00-000007000000}" name="Column7"/>
    <tableColumn id="8" xr3:uid="{00000000-0010-0000-1D00-000008000000}" name="Column8"/>
    <tableColumn id="9" xr3:uid="{00000000-0010-0000-1D00-000009000000}" name="Column9"/>
    <tableColumn id="10" xr3:uid="{00000000-0010-0000-1D00-00000A000000}" name="Column10"/>
    <tableColumn id="11" xr3:uid="{00000000-0010-0000-1D00-00000B000000}" name="Column11"/>
    <tableColumn id="12" xr3:uid="{00000000-0010-0000-1D00-00000C000000}" name="Column12"/>
  </tableColumns>
  <tableStyleInfo name="Detalle noviembre-style 5" showFirstColumn="1" showLastColumn="1" showRowStripes="1" showColumnStripes="0"/>
</table>
</file>

<file path=xl/tables/table3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1" xr:uid="{00000000-000C-0000-FFFF-FFFF1E000000}" name="Table_31" displayName="Table_31" ref="A361:L363" headerRowCount="0">
  <tableColumns count="12">
    <tableColumn id="1" xr3:uid="{00000000-0010-0000-1E00-000001000000}" name="Column1"/>
    <tableColumn id="2" xr3:uid="{00000000-0010-0000-1E00-000002000000}" name="Column2"/>
    <tableColumn id="3" xr3:uid="{00000000-0010-0000-1E00-000003000000}" name="Column3"/>
    <tableColumn id="4" xr3:uid="{00000000-0010-0000-1E00-000004000000}" name="Column4"/>
    <tableColumn id="5" xr3:uid="{00000000-0010-0000-1E00-000005000000}" name="Column5"/>
    <tableColumn id="6" xr3:uid="{00000000-0010-0000-1E00-000006000000}" name="Column6"/>
    <tableColumn id="7" xr3:uid="{00000000-0010-0000-1E00-000007000000}" name="Column7"/>
    <tableColumn id="8" xr3:uid="{00000000-0010-0000-1E00-000008000000}" name="Column8"/>
    <tableColumn id="9" xr3:uid="{00000000-0010-0000-1E00-000009000000}" name="Column9"/>
    <tableColumn id="10" xr3:uid="{00000000-0010-0000-1E00-00000A000000}" name="Column10"/>
    <tableColumn id="11" xr3:uid="{00000000-0010-0000-1E00-00000B000000}" name="Column11"/>
    <tableColumn id="12" xr3:uid="{00000000-0010-0000-1E00-00000C000000}" name="Column12"/>
  </tableColumns>
  <tableStyleInfo name="Detalle noviembre-style 6" showFirstColumn="1" showLastColumn="1" showRowStripes="1" showColumnStripes="0"/>
</table>
</file>

<file path=xl/tables/table3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2" xr:uid="{00000000-000C-0000-FFFF-FFFF1F000000}" name="Table_32" displayName="Table_32" ref="I367:L367" headerRowCount="0">
  <tableColumns count="4">
    <tableColumn id="1" xr3:uid="{00000000-0010-0000-1F00-000001000000}" name="Column1"/>
    <tableColumn id="2" xr3:uid="{00000000-0010-0000-1F00-000002000000}" name="Column2"/>
    <tableColumn id="3" xr3:uid="{00000000-0010-0000-1F00-000003000000}" name="Column3"/>
    <tableColumn id="4" xr3:uid="{00000000-0010-0000-1F00-000004000000}" name="Column4"/>
  </tableColumns>
  <tableStyleInfo name="Detalle noviembre-style 7" showFirstColumn="1" showLastColumn="1" showRowStripes="1" showColumnStripes="0"/>
</table>
</file>

<file path=xl/tables/table3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3" xr:uid="{00000000-000C-0000-FFFF-FFFF20000000}" name="Table_33" displayName="Table_33" ref="A368:L368" headerRowCount="0">
  <tableColumns count="12">
    <tableColumn id="1" xr3:uid="{00000000-0010-0000-2000-000001000000}" name="Column1"/>
    <tableColumn id="2" xr3:uid="{00000000-0010-0000-2000-000002000000}" name="Column2"/>
    <tableColumn id="3" xr3:uid="{00000000-0010-0000-2000-000003000000}" name="Column3"/>
    <tableColumn id="4" xr3:uid="{00000000-0010-0000-2000-000004000000}" name="Column4"/>
    <tableColumn id="5" xr3:uid="{00000000-0010-0000-2000-000005000000}" name="Column5"/>
    <tableColumn id="6" xr3:uid="{00000000-0010-0000-2000-000006000000}" name="Column6"/>
    <tableColumn id="7" xr3:uid="{00000000-0010-0000-2000-000007000000}" name="Column7"/>
    <tableColumn id="8" xr3:uid="{00000000-0010-0000-2000-000008000000}" name="Column8"/>
    <tableColumn id="9" xr3:uid="{00000000-0010-0000-2000-000009000000}" name="Column9"/>
    <tableColumn id="10" xr3:uid="{00000000-0010-0000-2000-00000A000000}" name="Column10"/>
    <tableColumn id="11" xr3:uid="{00000000-0010-0000-2000-00000B000000}" name="Column11"/>
    <tableColumn id="12" xr3:uid="{00000000-0010-0000-2000-00000C000000}" name="Column12"/>
  </tableColumns>
  <tableStyleInfo name="Detalle noviembre-style 8" showFirstColumn="1" showLastColumn="1" showRowStripes="1" showColumnStripes="0"/>
</table>
</file>

<file path=xl/tables/table3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4" xr:uid="{00000000-000C-0000-FFFF-FFFF21000000}" name="Table_34" displayName="Table_34" ref="A369:L370" headerRowCount="0">
  <tableColumns count="12">
    <tableColumn id="1" xr3:uid="{00000000-0010-0000-2100-000001000000}" name="Column1"/>
    <tableColumn id="2" xr3:uid="{00000000-0010-0000-2100-000002000000}" name="Column2"/>
    <tableColumn id="3" xr3:uid="{00000000-0010-0000-2100-000003000000}" name="Column3"/>
    <tableColumn id="4" xr3:uid="{00000000-0010-0000-2100-000004000000}" name="Column4"/>
    <tableColumn id="5" xr3:uid="{00000000-0010-0000-2100-000005000000}" name="Column5"/>
    <tableColumn id="6" xr3:uid="{00000000-0010-0000-2100-000006000000}" name="Column6"/>
    <tableColumn id="7" xr3:uid="{00000000-0010-0000-2100-000007000000}" name="Column7"/>
    <tableColumn id="8" xr3:uid="{00000000-0010-0000-2100-000008000000}" name="Column8"/>
    <tableColumn id="9" xr3:uid="{00000000-0010-0000-2100-000009000000}" name="Column9"/>
    <tableColumn id="10" xr3:uid="{00000000-0010-0000-2100-00000A000000}" name="Column10"/>
    <tableColumn id="11" xr3:uid="{00000000-0010-0000-2100-00000B000000}" name="Column11"/>
    <tableColumn id="12" xr3:uid="{00000000-0010-0000-2100-00000C000000}" name="Column12"/>
  </tableColumns>
  <tableStyleInfo name="Detalle noviembre-style 9" showFirstColumn="1" showLastColumn="1" showRowStripes="1" showColumnStripes="0"/>
</table>
</file>

<file path=xl/tables/table3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5" xr:uid="{00000000-000C-0000-FFFF-FFFF22000000}" name="Table_35" displayName="Table_35" ref="A371:L372" headerRowCount="0">
  <tableColumns count="12">
    <tableColumn id="1" xr3:uid="{00000000-0010-0000-2200-000001000000}" name="Column1"/>
    <tableColumn id="2" xr3:uid="{00000000-0010-0000-2200-000002000000}" name="Column2"/>
    <tableColumn id="3" xr3:uid="{00000000-0010-0000-2200-000003000000}" name="Column3"/>
    <tableColumn id="4" xr3:uid="{00000000-0010-0000-2200-000004000000}" name="Column4"/>
    <tableColumn id="5" xr3:uid="{00000000-0010-0000-2200-000005000000}" name="Column5"/>
    <tableColumn id="6" xr3:uid="{00000000-0010-0000-2200-000006000000}" name="Column6"/>
    <tableColumn id="7" xr3:uid="{00000000-0010-0000-2200-000007000000}" name="Column7"/>
    <tableColumn id="8" xr3:uid="{00000000-0010-0000-2200-000008000000}" name="Column8"/>
    <tableColumn id="9" xr3:uid="{00000000-0010-0000-2200-000009000000}" name="Column9"/>
    <tableColumn id="10" xr3:uid="{00000000-0010-0000-2200-00000A000000}" name="Column10"/>
    <tableColumn id="11" xr3:uid="{00000000-0010-0000-2200-00000B000000}" name="Column11"/>
    <tableColumn id="12" xr3:uid="{00000000-0010-0000-2200-00000C000000}" name="Column12"/>
  </tableColumns>
  <tableStyleInfo name="Detalle noviembre-style 10" showFirstColumn="1" showLastColumn="1" showRowStripes="1" showColumnStripes="0"/>
</table>
</file>

<file path=xl/tables/table3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6" xr:uid="{00000000-000C-0000-FFFF-FFFF23000000}" name="Table_36" displayName="Table_36" ref="A373:L377" headerRowCount="0">
  <tableColumns count="12">
    <tableColumn id="1" xr3:uid="{00000000-0010-0000-2300-000001000000}" name="Column1"/>
    <tableColumn id="2" xr3:uid="{00000000-0010-0000-2300-000002000000}" name="Column2"/>
    <tableColumn id="3" xr3:uid="{00000000-0010-0000-2300-000003000000}" name="Column3"/>
    <tableColumn id="4" xr3:uid="{00000000-0010-0000-2300-000004000000}" name="Column4"/>
    <tableColumn id="5" xr3:uid="{00000000-0010-0000-2300-000005000000}" name="Column5"/>
    <tableColumn id="6" xr3:uid="{00000000-0010-0000-2300-000006000000}" name="Column6"/>
    <tableColumn id="7" xr3:uid="{00000000-0010-0000-2300-000007000000}" name="Column7"/>
    <tableColumn id="8" xr3:uid="{00000000-0010-0000-2300-000008000000}" name="Column8"/>
    <tableColumn id="9" xr3:uid="{00000000-0010-0000-2300-000009000000}" name="Column9"/>
    <tableColumn id="10" xr3:uid="{00000000-0010-0000-2300-00000A000000}" name="Column10"/>
    <tableColumn id="11" xr3:uid="{00000000-0010-0000-2300-00000B000000}" name="Column11"/>
    <tableColumn id="12" xr3:uid="{00000000-0010-0000-2300-00000C000000}" name="Column12"/>
  </tableColumns>
  <tableStyleInfo name="Detalle noviembre-style 11" showFirstColumn="1" showLastColumn="1" showRowStripes="1" showColumnStripes="0"/>
</table>
</file>

<file path=xl/tables/table3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7" xr:uid="{00000000-000C-0000-FFFF-FFFF24000000}" name="Table_37" displayName="Table_37" ref="I378:L378" headerRowCount="0">
  <tableColumns count="4">
    <tableColumn id="1" xr3:uid="{00000000-0010-0000-2400-000001000000}" name="Column1"/>
    <tableColumn id="2" xr3:uid="{00000000-0010-0000-2400-000002000000}" name="Column2"/>
    <tableColumn id="3" xr3:uid="{00000000-0010-0000-2400-000003000000}" name="Column3"/>
    <tableColumn id="4" xr3:uid="{00000000-0010-0000-2400-000004000000}" name="Column4"/>
  </tableColumns>
  <tableStyleInfo name="Detalle noviembre-style 12" showFirstColumn="1" showLastColumn="1" showRowStripes="1" showColumnStripes="0"/>
</table>
</file>

<file path=xl/tables/table3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8" xr:uid="{00000000-000C-0000-FFFF-FFFF25000000}" name="Table_38" displayName="Table_38" ref="A379:L379" headerRowCount="0">
  <tableColumns count="12">
    <tableColumn id="1" xr3:uid="{00000000-0010-0000-2500-000001000000}" name="Column1"/>
    <tableColumn id="2" xr3:uid="{00000000-0010-0000-2500-000002000000}" name="Column2"/>
    <tableColumn id="3" xr3:uid="{00000000-0010-0000-2500-000003000000}" name="Column3"/>
    <tableColumn id="4" xr3:uid="{00000000-0010-0000-2500-000004000000}" name="Column4"/>
    <tableColumn id="5" xr3:uid="{00000000-0010-0000-2500-000005000000}" name="Column5"/>
    <tableColumn id="6" xr3:uid="{00000000-0010-0000-2500-000006000000}" name="Column6"/>
    <tableColumn id="7" xr3:uid="{00000000-0010-0000-2500-000007000000}" name="Column7"/>
    <tableColumn id="8" xr3:uid="{00000000-0010-0000-2500-000008000000}" name="Column8"/>
    <tableColumn id="9" xr3:uid="{00000000-0010-0000-2500-000009000000}" name="Column9"/>
    <tableColumn id="10" xr3:uid="{00000000-0010-0000-2500-00000A000000}" name="Column10"/>
    <tableColumn id="11" xr3:uid="{00000000-0010-0000-2500-00000B000000}" name="Column11"/>
    <tableColumn id="12" xr3:uid="{00000000-0010-0000-2500-00000C000000}" name="Column12"/>
  </tableColumns>
  <tableStyleInfo name="Detalle noviembre-style 13" showFirstColumn="1" showLastColumn="1" showRowStripes="1" showColumnStripes="0"/>
</table>
</file>

<file path=xl/tables/table3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9" xr:uid="{00000000-000C-0000-FFFF-FFFF26000000}" name="Table_39" displayName="Table_39" ref="A380:L380" headerRowCount="0">
  <tableColumns count="12">
    <tableColumn id="1" xr3:uid="{00000000-0010-0000-2600-000001000000}" name="Column1"/>
    <tableColumn id="2" xr3:uid="{00000000-0010-0000-2600-000002000000}" name="Column2"/>
    <tableColumn id="3" xr3:uid="{00000000-0010-0000-2600-000003000000}" name="Column3"/>
    <tableColumn id="4" xr3:uid="{00000000-0010-0000-2600-000004000000}" name="Column4"/>
    <tableColumn id="5" xr3:uid="{00000000-0010-0000-2600-000005000000}" name="Column5"/>
    <tableColumn id="6" xr3:uid="{00000000-0010-0000-2600-000006000000}" name="Column6"/>
    <tableColumn id="7" xr3:uid="{00000000-0010-0000-2600-000007000000}" name="Column7"/>
    <tableColumn id="8" xr3:uid="{00000000-0010-0000-2600-000008000000}" name="Column8"/>
    <tableColumn id="9" xr3:uid="{00000000-0010-0000-2600-000009000000}" name="Column9"/>
    <tableColumn id="10" xr3:uid="{00000000-0010-0000-2600-00000A000000}" name="Column10"/>
    <tableColumn id="11" xr3:uid="{00000000-0010-0000-2600-00000B000000}" name="Column11"/>
    <tableColumn id="12" xr3:uid="{00000000-0010-0000-2600-00000C000000}" name="Column12"/>
  </tableColumns>
  <tableStyleInfo name="Detalle noviembre-style 14" showFirstColumn="1" showLastColumn="1" showRowStripes="1" showColumnStripes="0"/>
</table>
</file>

<file path=xl/tables/table4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0" xr:uid="{00000000-000C-0000-FFFF-FFFF27000000}" name="Table_40" displayName="Table_40" ref="A381:L382" headerRowCount="0">
  <tableColumns count="12">
    <tableColumn id="1" xr3:uid="{00000000-0010-0000-2700-000001000000}" name="Column1"/>
    <tableColumn id="2" xr3:uid="{00000000-0010-0000-2700-000002000000}" name="Column2"/>
    <tableColumn id="3" xr3:uid="{00000000-0010-0000-2700-000003000000}" name="Column3"/>
    <tableColumn id="4" xr3:uid="{00000000-0010-0000-2700-000004000000}" name="Column4"/>
    <tableColumn id="5" xr3:uid="{00000000-0010-0000-2700-000005000000}" name="Column5"/>
    <tableColumn id="6" xr3:uid="{00000000-0010-0000-2700-000006000000}" name="Column6"/>
    <tableColumn id="7" xr3:uid="{00000000-0010-0000-2700-000007000000}" name="Column7"/>
    <tableColumn id="8" xr3:uid="{00000000-0010-0000-2700-000008000000}" name="Column8"/>
    <tableColumn id="9" xr3:uid="{00000000-0010-0000-2700-000009000000}" name="Column9"/>
    <tableColumn id="10" xr3:uid="{00000000-0010-0000-2700-00000A000000}" name="Column10"/>
    <tableColumn id="11" xr3:uid="{00000000-0010-0000-2700-00000B000000}" name="Column11"/>
    <tableColumn id="12" xr3:uid="{00000000-0010-0000-2700-00000C000000}" name="Column12"/>
  </tableColumns>
  <tableStyleInfo name="Detalle noviembre-style 15" showFirstColumn="1" showLastColumn="1" showRowStripes="1" showColumnStripes="0"/>
</table>
</file>

<file path=xl/tables/table4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1" xr:uid="{00000000-000C-0000-FFFF-FFFF28000000}" name="Table_41" displayName="Table_41" ref="A383:L384" headerRowCount="0">
  <tableColumns count="12">
    <tableColumn id="1" xr3:uid="{00000000-0010-0000-2800-000001000000}" name="Column1"/>
    <tableColumn id="2" xr3:uid="{00000000-0010-0000-2800-000002000000}" name="Column2"/>
    <tableColumn id="3" xr3:uid="{00000000-0010-0000-2800-000003000000}" name="Column3"/>
    <tableColumn id="4" xr3:uid="{00000000-0010-0000-2800-000004000000}" name="Column4"/>
    <tableColumn id="5" xr3:uid="{00000000-0010-0000-2800-000005000000}" name="Column5"/>
    <tableColumn id="6" xr3:uid="{00000000-0010-0000-2800-000006000000}" name="Column6"/>
    <tableColumn id="7" xr3:uid="{00000000-0010-0000-2800-000007000000}" name="Column7"/>
    <tableColumn id="8" xr3:uid="{00000000-0010-0000-2800-000008000000}" name="Column8"/>
    <tableColumn id="9" xr3:uid="{00000000-0010-0000-2800-000009000000}" name="Column9"/>
    <tableColumn id="10" xr3:uid="{00000000-0010-0000-2800-00000A000000}" name="Column10"/>
    <tableColumn id="11" xr3:uid="{00000000-0010-0000-2800-00000B000000}" name="Column11"/>
    <tableColumn id="12" xr3:uid="{00000000-0010-0000-2800-00000C000000}" name="Column12"/>
  </tableColumns>
  <tableStyleInfo name="Detalle noviembre-style 16" showFirstColumn="1" showLastColumn="1" showRowStripes="1" showColumnStripes="0"/>
</table>
</file>

<file path=xl/tables/table4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2" xr:uid="{00000000-000C-0000-FFFF-FFFF29000000}" name="Table_42" displayName="Table_42" ref="A385:L385" headerRowCount="0">
  <tableColumns count="12">
    <tableColumn id="1" xr3:uid="{00000000-0010-0000-2900-000001000000}" name="Column1"/>
    <tableColumn id="2" xr3:uid="{00000000-0010-0000-2900-000002000000}" name="Column2"/>
    <tableColumn id="3" xr3:uid="{00000000-0010-0000-2900-000003000000}" name="Column3"/>
    <tableColumn id="4" xr3:uid="{00000000-0010-0000-2900-000004000000}" name="Column4"/>
    <tableColumn id="5" xr3:uid="{00000000-0010-0000-2900-000005000000}" name="Column5"/>
    <tableColumn id="6" xr3:uid="{00000000-0010-0000-2900-000006000000}" name="Column6"/>
    <tableColumn id="7" xr3:uid="{00000000-0010-0000-2900-000007000000}" name="Column7"/>
    <tableColumn id="8" xr3:uid="{00000000-0010-0000-2900-000008000000}" name="Column8"/>
    <tableColumn id="9" xr3:uid="{00000000-0010-0000-2900-000009000000}" name="Column9"/>
    <tableColumn id="10" xr3:uid="{00000000-0010-0000-2900-00000A000000}" name="Column10"/>
    <tableColumn id="11" xr3:uid="{00000000-0010-0000-2900-00000B000000}" name="Column11"/>
    <tableColumn id="12" xr3:uid="{00000000-0010-0000-2900-00000C000000}" name="Column12"/>
  </tableColumns>
  <tableStyleInfo name="Detalle noviembre-style 17" showFirstColumn="1" showLastColumn="1" showRowStripes="1" showColumnStripes="0"/>
</table>
</file>

<file path=xl/tables/table4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3" xr:uid="{00000000-000C-0000-FFFF-FFFF2A000000}" name="Table_43" displayName="Table_43" ref="I389:L389" headerRowCount="0">
  <tableColumns count="4">
    <tableColumn id="1" xr3:uid="{00000000-0010-0000-2A00-000001000000}" name="Column1"/>
    <tableColumn id="2" xr3:uid="{00000000-0010-0000-2A00-000002000000}" name="Column2"/>
    <tableColumn id="3" xr3:uid="{00000000-0010-0000-2A00-000003000000}" name="Column3"/>
    <tableColumn id="4" xr3:uid="{00000000-0010-0000-2A00-000004000000}" name="Column4"/>
  </tableColumns>
  <tableStyleInfo name="Detalle noviembre-style 18" showFirstColumn="1" showLastColumn="1" showRowStripes="1" showColumnStripes="0"/>
</table>
</file>

<file path=xl/tables/table4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4" xr:uid="{00000000-000C-0000-FFFF-FFFF2B000000}" name="Table_44" displayName="Table_44" ref="A390:L390" headerRowCount="0">
  <tableColumns count="12">
    <tableColumn id="1" xr3:uid="{00000000-0010-0000-2B00-000001000000}" name="Column1"/>
    <tableColumn id="2" xr3:uid="{00000000-0010-0000-2B00-000002000000}" name="Column2"/>
    <tableColumn id="3" xr3:uid="{00000000-0010-0000-2B00-000003000000}" name="Column3"/>
    <tableColumn id="4" xr3:uid="{00000000-0010-0000-2B00-000004000000}" name="Column4"/>
    <tableColumn id="5" xr3:uid="{00000000-0010-0000-2B00-000005000000}" name="Column5"/>
    <tableColumn id="6" xr3:uid="{00000000-0010-0000-2B00-000006000000}" name="Column6"/>
    <tableColumn id="7" xr3:uid="{00000000-0010-0000-2B00-000007000000}" name="Column7"/>
    <tableColumn id="8" xr3:uid="{00000000-0010-0000-2B00-000008000000}" name="Column8"/>
    <tableColumn id="9" xr3:uid="{00000000-0010-0000-2B00-000009000000}" name="Column9"/>
    <tableColumn id="10" xr3:uid="{00000000-0010-0000-2B00-00000A000000}" name="Column10"/>
    <tableColumn id="11" xr3:uid="{00000000-0010-0000-2B00-00000B000000}" name="Column11"/>
    <tableColumn id="12" xr3:uid="{00000000-0010-0000-2B00-00000C000000}" name="Column12"/>
  </tableColumns>
  <tableStyleInfo name="Detalle noviembre-style 19" showFirstColumn="1" showLastColumn="1" showRowStripes="1" showColumnStripes="0"/>
</table>
</file>

<file path=xl/tables/table4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5" xr:uid="{00000000-000C-0000-FFFF-FFFF2C000000}" name="Table_45" displayName="Table_45" ref="A391:L392" headerRowCount="0">
  <tableColumns count="12">
    <tableColumn id="1" xr3:uid="{00000000-0010-0000-2C00-000001000000}" name="Column1"/>
    <tableColumn id="2" xr3:uid="{00000000-0010-0000-2C00-000002000000}" name="Column2"/>
    <tableColumn id="3" xr3:uid="{00000000-0010-0000-2C00-000003000000}" name="Column3"/>
    <tableColumn id="4" xr3:uid="{00000000-0010-0000-2C00-000004000000}" name="Column4"/>
    <tableColumn id="5" xr3:uid="{00000000-0010-0000-2C00-000005000000}" name="Column5"/>
    <tableColumn id="6" xr3:uid="{00000000-0010-0000-2C00-000006000000}" name="Column6"/>
    <tableColumn id="7" xr3:uid="{00000000-0010-0000-2C00-000007000000}" name="Column7"/>
    <tableColumn id="8" xr3:uid="{00000000-0010-0000-2C00-000008000000}" name="Column8"/>
    <tableColumn id="9" xr3:uid="{00000000-0010-0000-2C00-000009000000}" name="Column9"/>
    <tableColumn id="10" xr3:uid="{00000000-0010-0000-2C00-00000A000000}" name="Column10"/>
    <tableColumn id="11" xr3:uid="{00000000-0010-0000-2C00-00000B000000}" name="Column11"/>
    <tableColumn id="12" xr3:uid="{00000000-0010-0000-2C00-00000C000000}" name="Column12"/>
  </tableColumns>
  <tableStyleInfo name="Detalle noviembre-style 20" showFirstColumn="1" showLastColumn="1" showRowStripes="1" showColumnStripes="0"/>
</table>
</file>

<file path=xl/tables/table4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6" xr:uid="{00000000-000C-0000-FFFF-FFFF2D000000}" name="Table_46" displayName="Table_46" ref="A393:L407" headerRowCount="0">
  <tableColumns count="12">
    <tableColumn id="1" xr3:uid="{00000000-0010-0000-2D00-000001000000}" name="Column1"/>
    <tableColumn id="2" xr3:uid="{00000000-0010-0000-2D00-000002000000}" name="Column2"/>
    <tableColumn id="3" xr3:uid="{00000000-0010-0000-2D00-000003000000}" name="Column3"/>
    <tableColumn id="4" xr3:uid="{00000000-0010-0000-2D00-000004000000}" name="Column4"/>
    <tableColumn id="5" xr3:uid="{00000000-0010-0000-2D00-000005000000}" name="Column5"/>
    <tableColumn id="6" xr3:uid="{00000000-0010-0000-2D00-000006000000}" name="Column6"/>
    <tableColumn id="7" xr3:uid="{00000000-0010-0000-2D00-000007000000}" name="Column7"/>
    <tableColumn id="8" xr3:uid="{00000000-0010-0000-2D00-000008000000}" name="Column8"/>
    <tableColumn id="9" xr3:uid="{00000000-0010-0000-2D00-000009000000}" name="Column9"/>
    <tableColumn id="10" xr3:uid="{00000000-0010-0000-2D00-00000A000000}" name="Column10"/>
    <tableColumn id="11" xr3:uid="{00000000-0010-0000-2D00-00000B000000}" name="Column11"/>
    <tableColumn id="12" xr3:uid="{00000000-0010-0000-2D00-00000C000000}" name="Column12"/>
  </tableColumns>
  <tableStyleInfo name="Detalle noviembre-style 21" showFirstColumn="1" showLastColumn="1" showRowStripes="1" showColumnStripes="0"/>
</table>
</file>

<file path=xl/tables/table4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7" xr:uid="{00000000-000C-0000-FFFF-FFFF2E000000}" name="Table_47" displayName="Table_47" ref="A409:L413" headerRowCount="0">
  <tableColumns count="12">
    <tableColumn id="1" xr3:uid="{00000000-0010-0000-2E00-000001000000}" name="Column1"/>
    <tableColumn id="2" xr3:uid="{00000000-0010-0000-2E00-000002000000}" name="Column2"/>
    <tableColumn id="3" xr3:uid="{00000000-0010-0000-2E00-000003000000}" name="Column3"/>
    <tableColumn id="4" xr3:uid="{00000000-0010-0000-2E00-000004000000}" name="Column4"/>
    <tableColumn id="5" xr3:uid="{00000000-0010-0000-2E00-000005000000}" name="Column5"/>
    <tableColumn id="6" xr3:uid="{00000000-0010-0000-2E00-000006000000}" name="Column6"/>
    <tableColumn id="7" xr3:uid="{00000000-0010-0000-2E00-000007000000}" name="Column7"/>
    <tableColumn id="8" xr3:uid="{00000000-0010-0000-2E00-000008000000}" name="Column8"/>
    <tableColumn id="9" xr3:uid="{00000000-0010-0000-2E00-000009000000}" name="Column9"/>
    <tableColumn id="10" xr3:uid="{00000000-0010-0000-2E00-00000A000000}" name="Column10"/>
    <tableColumn id="11" xr3:uid="{00000000-0010-0000-2E00-00000B000000}" name="Column11"/>
    <tableColumn id="12" xr3:uid="{00000000-0010-0000-2E00-00000C000000}" name="Column12"/>
  </tableColumns>
  <tableStyleInfo name="Detalle noviembre-style 22" showFirstColumn="1" showLastColumn="1" showRowStripes="1" showColumnStripes="0"/>
</table>
</file>

<file path=xl/tables/table4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8" xr:uid="{00000000-000C-0000-FFFF-FFFF2F000000}" name="Table_48" displayName="Table_48" ref="I414:L414" headerRowCount="0">
  <tableColumns count="4">
    <tableColumn id="1" xr3:uid="{00000000-0010-0000-2F00-000001000000}" name="Column1"/>
    <tableColumn id="2" xr3:uid="{00000000-0010-0000-2F00-000002000000}" name="Column2"/>
    <tableColumn id="3" xr3:uid="{00000000-0010-0000-2F00-000003000000}" name="Column3"/>
    <tableColumn id="4" xr3:uid="{00000000-0010-0000-2F00-000004000000}" name="Column4"/>
  </tableColumns>
  <tableStyleInfo name="Detalle noviembre-style 23" showFirstColumn="1" showLastColumn="1" showRowStripes="1" showColumnStripes="0"/>
</table>
</file>

<file path=xl/tables/table4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9" xr:uid="{00000000-000C-0000-FFFF-FFFF30000000}" name="Table_49" displayName="Table_49" ref="A415:L415" headerRowCount="0">
  <tableColumns count="12">
    <tableColumn id="1" xr3:uid="{00000000-0010-0000-3000-000001000000}" name="Column1"/>
    <tableColumn id="2" xr3:uid="{00000000-0010-0000-3000-000002000000}" name="Column2"/>
    <tableColumn id="3" xr3:uid="{00000000-0010-0000-3000-000003000000}" name="Column3"/>
    <tableColumn id="4" xr3:uid="{00000000-0010-0000-3000-000004000000}" name="Column4"/>
    <tableColumn id="5" xr3:uid="{00000000-0010-0000-3000-000005000000}" name="Column5"/>
    <tableColumn id="6" xr3:uid="{00000000-0010-0000-3000-000006000000}" name="Column6"/>
    <tableColumn id="7" xr3:uid="{00000000-0010-0000-3000-000007000000}" name="Column7"/>
    <tableColumn id="8" xr3:uid="{00000000-0010-0000-3000-000008000000}" name="Column8"/>
    <tableColumn id="9" xr3:uid="{00000000-0010-0000-3000-000009000000}" name="Column9"/>
    <tableColumn id="10" xr3:uid="{00000000-0010-0000-3000-00000A000000}" name="Column10"/>
    <tableColumn id="11" xr3:uid="{00000000-0010-0000-3000-00000B000000}" name="Column11"/>
    <tableColumn id="12" xr3:uid="{00000000-0010-0000-3000-00000C000000}" name="Column12"/>
  </tableColumns>
  <tableStyleInfo name="Detalle noviembre-style 24" showFirstColumn="1" showLastColumn="1" showRowStripes="1" showColumnStripes="0"/>
</table>
</file>

<file path=xl/tables/table5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0" xr:uid="{00000000-000C-0000-FFFF-FFFF31000000}" name="Table_50" displayName="Table_50" ref="A416:L416" headerRowCount="0">
  <tableColumns count="12">
    <tableColumn id="1" xr3:uid="{00000000-0010-0000-3100-000001000000}" name="Column1"/>
    <tableColumn id="2" xr3:uid="{00000000-0010-0000-3100-000002000000}" name="Column2"/>
    <tableColumn id="3" xr3:uid="{00000000-0010-0000-3100-000003000000}" name="Column3"/>
    <tableColumn id="4" xr3:uid="{00000000-0010-0000-3100-000004000000}" name="Column4"/>
    <tableColumn id="5" xr3:uid="{00000000-0010-0000-3100-000005000000}" name="Column5"/>
    <tableColumn id="6" xr3:uid="{00000000-0010-0000-3100-000006000000}" name="Column6"/>
    <tableColumn id="7" xr3:uid="{00000000-0010-0000-3100-000007000000}" name="Column7"/>
    <tableColumn id="8" xr3:uid="{00000000-0010-0000-3100-000008000000}" name="Column8"/>
    <tableColumn id="9" xr3:uid="{00000000-0010-0000-3100-000009000000}" name="Column9"/>
    <tableColumn id="10" xr3:uid="{00000000-0010-0000-3100-00000A000000}" name="Column10"/>
    <tableColumn id="11" xr3:uid="{00000000-0010-0000-3100-00000B000000}" name="Column11"/>
    <tableColumn id="12" xr3:uid="{00000000-0010-0000-3100-00000C000000}" name="Column12"/>
  </tableColumns>
  <tableStyleInfo name="Detalle noviembre-style 25" showFirstColumn="1" showLastColumn="1" showRowStripes="1" showColumnStripes="0"/>
</table>
</file>

<file path=xl/tables/table5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1" xr:uid="{00000000-000C-0000-FFFF-FFFF32000000}" name="Table_51" displayName="Table_51" ref="A417:L418" headerRowCount="0">
  <tableColumns count="12">
    <tableColumn id="1" xr3:uid="{00000000-0010-0000-3200-000001000000}" name="Column1"/>
    <tableColumn id="2" xr3:uid="{00000000-0010-0000-3200-000002000000}" name="Column2"/>
    <tableColumn id="3" xr3:uid="{00000000-0010-0000-3200-000003000000}" name="Column3"/>
    <tableColumn id="4" xr3:uid="{00000000-0010-0000-3200-000004000000}" name="Column4"/>
    <tableColumn id="5" xr3:uid="{00000000-0010-0000-3200-000005000000}" name="Column5"/>
    <tableColumn id="6" xr3:uid="{00000000-0010-0000-3200-000006000000}" name="Column6"/>
    <tableColumn id="7" xr3:uid="{00000000-0010-0000-3200-000007000000}" name="Column7"/>
    <tableColumn id="8" xr3:uid="{00000000-0010-0000-3200-000008000000}" name="Column8"/>
    <tableColumn id="9" xr3:uid="{00000000-0010-0000-3200-000009000000}" name="Column9"/>
    <tableColumn id="10" xr3:uid="{00000000-0010-0000-3200-00000A000000}" name="Column10"/>
    <tableColumn id="11" xr3:uid="{00000000-0010-0000-3200-00000B000000}" name="Column11"/>
    <tableColumn id="12" xr3:uid="{00000000-0010-0000-3200-00000C000000}" name="Column12"/>
  </tableColumns>
  <tableStyleInfo name="Detalle noviembre-style 26" showFirstColumn="1" showLastColumn="1" showRowStripes="1" showColumnStripes="0"/>
</table>
</file>

<file path=xl/tables/table5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2" xr:uid="{00000000-000C-0000-FFFF-FFFF33000000}" name="Table_52" displayName="Table_52" ref="A419:L420" headerRowCount="0">
  <tableColumns count="12">
    <tableColumn id="1" xr3:uid="{00000000-0010-0000-3300-000001000000}" name="Column1"/>
    <tableColumn id="2" xr3:uid="{00000000-0010-0000-3300-000002000000}" name="Column2"/>
    <tableColumn id="3" xr3:uid="{00000000-0010-0000-3300-000003000000}" name="Column3"/>
    <tableColumn id="4" xr3:uid="{00000000-0010-0000-3300-000004000000}" name="Column4"/>
    <tableColumn id="5" xr3:uid="{00000000-0010-0000-3300-000005000000}" name="Column5"/>
    <tableColumn id="6" xr3:uid="{00000000-0010-0000-3300-000006000000}" name="Column6"/>
    <tableColumn id="7" xr3:uid="{00000000-0010-0000-3300-000007000000}" name="Column7"/>
    <tableColumn id="8" xr3:uid="{00000000-0010-0000-3300-000008000000}" name="Column8"/>
    <tableColumn id="9" xr3:uid="{00000000-0010-0000-3300-000009000000}" name="Column9"/>
    <tableColumn id="10" xr3:uid="{00000000-0010-0000-3300-00000A000000}" name="Column10"/>
    <tableColumn id="11" xr3:uid="{00000000-0010-0000-3300-00000B000000}" name="Column11"/>
    <tableColumn id="12" xr3:uid="{00000000-0010-0000-3300-00000C000000}" name="Column12"/>
  </tableColumns>
  <tableStyleInfo name="Detalle noviembre-style 27" showFirstColumn="1" showLastColumn="1" showRowStripes="1" showColumnStripes="0"/>
</table>
</file>

<file path=xl/tables/table5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3" xr:uid="{00000000-000C-0000-FFFF-FFFF34000000}" name="Table_53" displayName="Table_53" ref="A421:L430" headerRowCount="0">
  <tableColumns count="12">
    <tableColumn id="1" xr3:uid="{00000000-0010-0000-3400-000001000000}" name="Column1"/>
    <tableColumn id="2" xr3:uid="{00000000-0010-0000-3400-000002000000}" name="Column2"/>
    <tableColumn id="3" xr3:uid="{00000000-0010-0000-3400-000003000000}" name="Column3"/>
    <tableColumn id="4" xr3:uid="{00000000-0010-0000-3400-000004000000}" name="Column4"/>
    <tableColumn id="5" xr3:uid="{00000000-0010-0000-3400-000005000000}" name="Column5"/>
    <tableColumn id="6" xr3:uid="{00000000-0010-0000-3400-000006000000}" name="Column6"/>
    <tableColumn id="7" xr3:uid="{00000000-0010-0000-3400-000007000000}" name="Column7"/>
    <tableColumn id="8" xr3:uid="{00000000-0010-0000-3400-000008000000}" name="Column8"/>
    <tableColumn id="9" xr3:uid="{00000000-0010-0000-3400-000009000000}" name="Column9"/>
    <tableColumn id="10" xr3:uid="{00000000-0010-0000-3400-00000A000000}" name="Column10"/>
    <tableColumn id="11" xr3:uid="{00000000-0010-0000-3400-00000B000000}" name="Column11"/>
    <tableColumn id="12" xr3:uid="{00000000-0010-0000-3400-00000C000000}" name="Column12"/>
  </tableColumns>
  <tableStyleInfo name="Detalle noviembre-style 28" showFirstColumn="1" showLastColumn="1" showRowStripes="1" showColumnStripes="0"/>
</table>
</file>

<file path=xl/tables/table5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4" xr:uid="{00000000-000C-0000-FFFF-FFFF35000000}" name="Table_54" displayName="Table_54" ref="A431:L440" headerRowCount="0">
  <tableColumns count="12">
    <tableColumn id="1" xr3:uid="{00000000-0010-0000-3500-000001000000}" name="Column1"/>
    <tableColumn id="2" xr3:uid="{00000000-0010-0000-3500-000002000000}" name="Column2"/>
    <tableColumn id="3" xr3:uid="{00000000-0010-0000-3500-000003000000}" name="Column3"/>
    <tableColumn id="4" xr3:uid="{00000000-0010-0000-3500-000004000000}" name="Column4"/>
    <tableColumn id="5" xr3:uid="{00000000-0010-0000-3500-000005000000}" name="Column5"/>
    <tableColumn id="6" xr3:uid="{00000000-0010-0000-3500-000006000000}" name="Column6"/>
    <tableColumn id="7" xr3:uid="{00000000-0010-0000-3500-000007000000}" name="Column7"/>
    <tableColumn id="8" xr3:uid="{00000000-0010-0000-3500-000008000000}" name="Column8"/>
    <tableColumn id="9" xr3:uid="{00000000-0010-0000-3500-000009000000}" name="Column9"/>
    <tableColumn id="10" xr3:uid="{00000000-0010-0000-3500-00000A000000}" name="Column10"/>
    <tableColumn id="11" xr3:uid="{00000000-0010-0000-3500-00000B000000}" name="Column11"/>
    <tableColumn id="12" xr3:uid="{00000000-0010-0000-3500-00000C000000}" name="Column12"/>
  </tableColumns>
  <tableStyleInfo name="Detalle noviembre-style 29" showFirstColumn="1" showLastColumn="1" showRowStripes="1" showColumnStripes="0"/>
</table>
</file>

<file path=xl/tables/table5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5" xr:uid="{00000000-000C-0000-FFFF-FFFF36000000}" name="Table_55" displayName="Table_55" ref="A441:L450" headerRowCount="0">
  <tableColumns count="12">
    <tableColumn id="1" xr3:uid="{00000000-0010-0000-3600-000001000000}" name="Column1"/>
    <tableColumn id="2" xr3:uid="{00000000-0010-0000-3600-000002000000}" name="Column2"/>
    <tableColumn id="3" xr3:uid="{00000000-0010-0000-3600-000003000000}" name="Column3"/>
    <tableColumn id="4" xr3:uid="{00000000-0010-0000-3600-000004000000}" name="Column4"/>
    <tableColumn id="5" xr3:uid="{00000000-0010-0000-3600-000005000000}" name="Column5"/>
    <tableColumn id="6" xr3:uid="{00000000-0010-0000-3600-000006000000}" name="Column6"/>
    <tableColumn id="7" xr3:uid="{00000000-0010-0000-3600-000007000000}" name="Column7"/>
    <tableColumn id="8" xr3:uid="{00000000-0010-0000-3600-000008000000}" name="Column8"/>
    <tableColumn id="9" xr3:uid="{00000000-0010-0000-3600-000009000000}" name="Column9"/>
    <tableColumn id="10" xr3:uid="{00000000-0010-0000-3600-00000A000000}" name="Column10"/>
    <tableColumn id="11" xr3:uid="{00000000-0010-0000-3600-00000B000000}" name="Column11"/>
    <tableColumn id="12" xr3:uid="{00000000-0010-0000-3600-00000C000000}" name="Column12"/>
  </tableColumns>
  <tableStyleInfo name="Detalle noviembre-style 30" showFirstColumn="1" showLastColumn="1" showRowStripes="1" showColumnStripes="0"/>
</table>
</file>

<file path=xl/tables/table5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6" xr:uid="{00000000-000C-0000-FFFF-FFFF37000000}" name="Table_56" displayName="Table_56" ref="B3:D13">
  <tableColumns count="3">
    <tableColumn id="1" xr3:uid="{00000000-0010-0000-3700-000001000000}" name="Categoría"/>
    <tableColumn id="2" xr3:uid="{00000000-0010-0000-3700-000002000000}" name="VALOR UN"/>
    <tableColumn id="3" xr3:uid="{00000000-0010-0000-3700-000003000000}" name="%"/>
  </tableColumns>
  <tableStyleInfo name="Resumen Diciembre-style" showFirstColumn="1" showLastColumn="1" showRowStripes="1" showColumnStripes="0"/>
</table>
</file>

<file path=xl/tables/table5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7" xr:uid="{00000000-000C-0000-FFFF-FFFF38000000}" name="Table_57" displayName="Table_57" ref="A1:L355">
  <tableColumns count="12">
    <tableColumn id="1" xr3:uid="{00000000-0010-0000-3800-000001000000}" name="Fecha solicitud"/>
    <tableColumn id="2" xr3:uid="{00000000-0010-0000-3800-000002000000}" name="Fecha Servicio "/>
    <tableColumn id="3" xr3:uid="{00000000-0010-0000-3800-000003000000}" name="Dependencia"/>
    <tableColumn id="4" xr3:uid="{00000000-0010-0000-3800-000004000000}" name="Requerimiento" dataDxfId="143"/>
    <tableColumn id="5" xr3:uid="{00000000-0010-0000-3800-000005000000}" name="Categoría"/>
    <tableColumn id="6" xr3:uid="{00000000-0010-0000-3800-000006000000}" name="Servicio o Bien"/>
    <tableColumn id="7" xr3:uid="{00000000-0010-0000-3800-000007000000}" name="Descripción"/>
    <tableColumn id="8" xr3:uid="{00000000-0010-0000-3800-000008000000}" name="Dirección"/>
    <tableColumn id="9" xr3:uid="{00000000-0010-0000-3800-000009000000}" name="Cantidad"/>
    <tableColumn id="10" xr3:uid="{00000000-0010-0000-3800-00000A000000}" name="Valor"/>
    <tableColumn id="11" xr3:uid="{00000000-0010-0000-3800-00000B000000}" name="IVA 19%"/>
    <tableColumn id="12" xr3:uid="{00000000-0010-0000-3800-00000C000000}" name="TOTAL"/>
  </tableColumns>
  <tableStyleInfo name="Detalle Diciembre-style" showFirstColumn="1" showLastColumn="1" showRowStripes="1" showColumnStripes="0"/>
</table>
</file>

<file path=xl/tables/table5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8" xr:uid="{00000000-000C-0000-FFFF-FFFF39000000}" name="Table_58" displayName="Table_58" ref="I356:L356" headerRowCount="0">
  <tableColumns count="4">
    <tableColumn id="1" xr3:uid="{00000000-0010-0000-3900-000001000000}" name="Column1"/>
    <tableColumn id="2" xr3:uid="{00000000-0010-0000-3900-000002000000}" name="Column2"/>
    <tableColumn id="3" xr3:uid="{00000000-0010-0000-3900-000003000000}" name="Column3"/>
    <tableColumn id="4" xr3:uid="{00000000-0010-0000-3900-000004000000}" name="Column4"/>
  </tableColumns>
  <tableStyleInfo name="Detalle Diciembre-style 2" showFirstColumn="1" showLastColumn="1" showRowStripes="1" showColumnStripes="0"/>
</table>
</file>

<file path=xl/tables/table5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9" xr:uid="{00000000-000C-0000-FFFF-FFFF3A000000}" name="Table_59" displayName="Table_59" ref="A357:L357" headerRowCount="0">
  <tableColumns count="12">
    <tableColumn id="1" xr3:uid="{00000000-0010-0000-3A00-000001000000}" name="Column1"/>
    <tableColumn id="2" xr3:uid="{00000000-0010-0000-3A00-000002000000}" name="Column2"/>
    <tableColumn id="3" xr3:uid="{00000000-0010-0000-3A00-000003000000}" name="Column3"/>
    <tableColumn id="4" xr3:uid="{00000000-0010-0000-3A00-000004000000}" name="Column4" dataDxfId="142"/>
    <tableColumn id="5" xr3:uid="{00000000-0010-0000-3A00-000005000000}" name="Column5"/>
    <tableColumn id="6" xr3:uid="{00000000-0010-0000-3A00-000006000000}" name="Column6"/>
    <tableColumn id="7" xr3:uid="{00000000-0010-0000-3A00-000007000000}" name="Column7"/>
    <tableColumn id="8" xr3:uid="{00000000-0010-0000-3A00-000008000000}" name="Column8"/>
    <tableColumn id="9" xr3:uid="{00000000-0010-0000-3A00-000009000000}" name="Column9"/>
    <tableColumn id="10" xr3:uid="{00000000-0010-0000-3A00-00000A000000}" name="Column10"/>
    <tableColumn id="11" xr3:uid="{00000000-0010-0000-3A00-00000B000000}" name="Column11"/>
    <tableColumn id="12" xr3:uid="{00000000-0010-0000-3A00-00000C000000}" name="Column12"/>
  </tableColumns>
  <tableStyleInfo name="Detalle Diciembre-style 3" showFirstColumn="1" showLastColumn="1" showRowStripes="1" showColumnStripes="0"/>
</table>
</file>

<file path=xl/tables/table6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0" xr:uid="{00000000-000C-0000-FFFF-FFFF3B000000}" name="Table_60" displayName="Table_60" ref="A358:L358" headerRowCount="0">
  <tableColumns count="12">
    <tableColumn id="1" xr3:uid="{00000000-0010-0000-3B00-000001000000}" name="Column1"/>
    <tableColumn id="2" xr3:uid="{00000000-0010-0000-3B00-000002000000}" name="Column2"/>
    <tableColumn id="3" xr3:uid="{00000000-0010-0000-3B00-000003000000}" name="Column3"/>
    <tableColumn id="4" xr3:uid="{00000000-0010-0000-3B00-000004000000}" name="Column4" dataDxfId="141"/>
    <tableColumn id="5" xr3:uid="{00000000-0010-0000-3B00-000005000000}" name="Column5"/>
    <tableColumn id="6" xr3:uid="{00000000-0010-0000-3B00-000006000000}" name="Column6"/>
    <tableColumn id="7" xr3:uid="{00000000-0010-0000-3B00-000007000000}" name="Column7"/>
    <tableColumn id="8" xr3:uid="{00000000-0010-0000-3B00-000008000000}" name="Column8"/>
    <tableColumn id="9" xr3:uid="{00000000-0010-0000-3B00-000009000000}" name="Column9"/>
    <tableColumn id="10" xr3:uid="{00000000-0010-0000-3B00-00000A000000}" name="Column10"/>
    <tableColumn id="11" xr3:uid="{00000000-0010-0000-3B00-00000B000000}" name="Column11"/>
    <tableColumn id="12" xr3:uid="{00000000-0010-0000-3B00-00000C000000}" name="Column12"/>
  </tableColumns>
  <tableStyleInfo name="Detalle Diciembre-style 4" showFirstColumn="1" showLastColumn="1" showRowStripes="1" showColumnStripes="0"/>
</table>
</file>

<file path=xl/tables/table6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1" xr:uid="{00000000-000C-0000-FFFF-FFFF3C000000}" name="Table_61" displayName="Table_61" ref="A359:L360" headerRowCount="0">
  <tableColumns count="12">
    <tableColumn id="1" xr3:uid="{00000000-0010-0000-3C00-000001000000}" name="Column1"/>
    <tableColumn id="2" xr3:uid="{00000000-0010-0000-3C00-000002000000}" name="Column2"/>
    <tableColumn id="3" xr3:uid="{00000000-0010-0000-3C00-000003000000}" name="Column3"/>
    <tableColumn id="4" xr3:uid="{00000000-0010-0000-3C00-000004000000}" name="Column4" dataDxfId="140"/>
    <tableColumn id="5" xr3:uid="{00000000-0010-0000-3C00-000005000000}" name="Column5"/>
    <tableColumn id="6" xr3:uid="{00000000-0010-0000-3C00-000006000000}" name="Column6"/>
    <tableColumn id="7" xr3:uid="{00000000-0010-0000-3C00-000007000000}" name="Column7"/>
    <tableColumn id="8" xr3:uid="{00000000-0010-0000-3C00-000008000000}" name="Column8"/>
    <tableColumn id="9" xr3:uid="{00000000-0010-0000-3C00-000009000000}" name="Column9"/>
    <tableColumn id="10" xr3:uid="{00000000-0010-0000-3C00-00000A000000}" name="Column10"/>
    <tableColumn id="11" xr3:uid="{00000000-0010-0000-3C00-00000B000000}" name="Column11"/>
    <tableColumn id="12" xr3:uid="{00000000-0010-0000-3C00-00000C000000}" name="Column12"/>
  </tableColumns>
  <tableStyleInfo name="Detalle Diciembre-style 5" showFirstColumn="1" showLastColumn="1" showRowStripes="1" showColumnStripes="0"/>
</table>
</file>

<file path=xl/tables/table6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2" xr:uid="{00000000-000C-0000-FFFF-FFFF3D000000}" name="Table_62" displayName="Table_62" ref="A361:L363" headerRowCount="0">
  <tableColumns count="12">
    <tableColumn id="1" xr3:uid="{00000000-0010-0000-3D00-000001000000}" name="Column1"/>
    <tableColumn id="2" xr3:uid="{00000000-0010-0000-3D00-000002000000}" name="Column2"/>
    <tableColumn id="3" xr3:uid="{00000000-0010-0000-3D00-000003000000}" name="Column3"/>
    <tableColumn id="4" xr3:uid="{00000000-0010-0000-3D00-000004000000}" name="Column4" dataDxfId="139"/>
    <tableColumn id="5" xr3:uid="{00000000-0010-0000-3D00-000005000000}" name="Column5"/>
    <tableColumn id="6" xr3:uid="{00000000-0010-0000-3D00-000006000000}" name="Column6"/>
    <tableColumn id="7" xr3:uid="{00000000-0010-0000-3D00-000007000000}" name="Column7"/>
    <tableColumn id="8" xr3:uid="{00000000-0010-0000-3D00-000008000000}" name="Column8"/>
    <tableColumn id="9" xr3:uid="{00000000-0010-0000-3D00-000009000000}" name="Column9"/>
    <tableColumn id="10" xr3:uid="{00000000-0010-0000-3D00-00000A000000}" name="Column10"/>
    <tableColumn id="11" xr3:uid="{00000000-0010-0000-3D00-00000B000000}" name="Column11"/>
    <tableColumn id="12" xr3:uid="{00000000-0010-0000-3D00-00000C000000}" name="Column12"/>
  </tableColumns>
  <tableStyleInfo name="Detalle Diciembre-style 6" showFirstColumn="1" showLastColumn="1" showRowStripes="1" showColumnStripes="0"/>
</table>
</file>

<file path=xl/tables/table6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3" xr:uid="{00000000-000C-0000-FFFF-FFFF3E000000}" name="Table_63" displayName="Table_63" ref="I367:L367" headerRowCount="0">
  <tableColumns count="4">
    <tableColumn id="1" xr3:uid="{00000000-0010-0000-3E00-000001000000}" name="Column1"/>
    <tableColumn id="2" xr3:uid="{00000000-0010-0000-3E00-000002000000}" name="Column2"/>
    <tableColumn id="3" xr3:uid="{00000000-0010-0000-3E00-000003000000}" name="Column3"/>
    <tableColumn id="4" xr3:uid="{00000000-0010-0000-3E00-000004000000}" name="Column4"/>
  </tableColumns>
  <tableStyleInfo name="Detalle Diciembre-style 7" showFirstColumn="1" showLastColumn="1" showRowStripes="1" showColumnStripes="0"/>
</table>
</file>

<file path=xl/tables/table6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4" xr:uid="{00000000-000C-0000-FFFF-FFFF3F000000}" name="Table_64" displayName="Table_64" ref="A368:L368" headerRowCount="0">
  <tableColumns count="12">
    <tableColumn id="1" xr3:uid="{00000000-0010-0000-3F00-000001000000}" name="Column1"/>
    <tableColumn id="2" xr3:uid="{00000000-0010-0000-3F00-000002000000}" name="Column2"/>
    <tableColumn id="3" xr3:uid="{00000000-0010-0000-3F00-000003000000}" name="Column3"/>
    <tableColumn id="4" xr3:uid="{00000000-0010-0000-3F00-000004000000}" name="Column4" dataDxfId="138"/>
    <tableColumn id="5" xr3:uid="{00000000-0010-0000-3F00-000005000000}" name="Column5"/>
    <tableColumn id="6" xr3:uid="{00000000-0010-0000-3F00-000006000000}" name="Column6"/>
    <tableColumn id="7" xr3:uid="{00000000-0010-0000-3F00-000007000000}" name="Column7"/>
    <tableColumn id="8" xr3:uid="{00000000-0010-0000-3F00-000008000000}" name="Column8"/>
    <tableColumn id="9" xr3:uid="{00000000-0010-0000-3F00-000009000000}" name="Column9"/>
    <tableColumn id="10" xr3:uid="{00000000-0010-0000-3F00-00000A000000}" name="Column10"/>
    <tableColumn id="11" xr3:uid="{00000000-0010-0000-3F00-00000B000000}" name="Column11"/>
    <tableColumn id="12" xr3:uid="{00000000-0010-0000-3F00-00000C000000}" name="Column12"/>
  </tableColumns>
  <tableStyleInfo name="Detalle Diciembre-style 8" showFirstColumn="1" showLastColumn="1" showRowStripes="1" showColumnStripes="0"/>
</table>
</file>

<file path=xl/tables/table6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5" xr:uid="{00000000-000C-0000-FFFF-FFFF40000000}" name="Table_65" displayName="Table_65" ref="A369:L370" headerRowCount="0">
  <tableColumns count="12">
    <tableColumn id="1" xr3:uid="{00000000-0010-0000-4000-000001000000}" name="Column1"/>
    <tableColumn id="2" xr3:uid="{00000000-0010-0000-4000-000002000000}" name="Column2"/>
    <tableColumn id="3" xr3:uid="{00000000-0010-0000-4000-000003000000}" name="Column3"/>
    <tableColumn id="4" xr3:uid="{00000000-0010-0000-4000-000004000000}" name="Column4" dataDxfId="137"/>
    <tableColumn id="5" xr3:uid="{00000000-0010-0000-4000-000005000000}" name="Column5"/>
    <tableColumn id="6" xr3:uid="{00000000-0010-0000-4000-000006000000}" name="Column6"/>
    <tableColumn id="7" xr3:uid="{00000000-0010-0000-4000-000007000000}" name="Column7"/>
    <tableColumn id="8" xr3:uid="{00000000-0010-0000-4000-000008000000}" name="Column8"/>
    <tableColumn id="9" xr3:uid="{00000000-0010-0000-4000-000009000000}" name="Column9"/>
    <tableColumn id="10" xr3:uid="{00000000-0010-0000-4000-00000A000000}" name="Column10"/>
    <tableColumn id="11" xr3:uid="{00000000-0010-0000-4000-00000B000000}" name="Column11"/>
    <tableColumn id="12" xr3:uid="{00000000-0010-0000-4000-00000C000000}" name="Column12"/>
  </tableColumns>
  <tableStyleInfo name="Detalle Diciembre-style 9" showFirstColumn="1" showLastColumn="1" showRowStripes="1" showColumnStripes="0"/>
</table>
</file>

<file path=xl/tables/table6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6" xr:uid="{00000000-000C-0000-FFFF-FFFF41000000}" name="Table_66" displayName="Table_66" ref="A371:L372" headerRowCount="0">
  <tableColumns count="12">
    <tableColumn id="1" xr3:uid="{00000000-0010-0000-4100-000001000000}" name="Column1"/>
    <tableColumn id="2" xr3:uid="{00000000-0010-0000-4100-000002000000}" name="Column2"/>
    <tableColumn id="3" xr3:uid="{00000000-0010-0000-4100-000003000000}" name="Column3"/>
    <tableColumn id="4" xr3:uid="{00000000-0010-0000-4100-000004000000}" name="Column4" dataDxfId="136"/>
    <tableColumn id="5" xr3:uid="{00000000-0010-0000-4100-000005000000}" name="Column5"/>
    <tableColumn id="6" xr3:uid="{00000000-0010-0000-4100-000006000000}" name="Column6"/>
    <tableColumn id="7" xr3:uid="{00000000-0010-0000-4100-000007000000}" name="Column7"/>
    <tableColumn id="8" xr3:uid="{00000000-0010-0000-4100-000008000000}" name="Column8"/>
    <tableColumn id="9" xr3:uid="{00000000-0010-0000-4100-000009000000}" name="Column9"/>
    <tableColumn id="10" xr3:uid="{00000000-0010-0000-4100-00000A000000}" name="Column10"/>
    <tableColumn id="11" xr3:uid="{00000000-0010-0000-4100-00000B000000}" name="Column11"/>
    <tableColumn id="12" xr3:uid="{00000000-0010-0000-4100-00000C000000}" name="Column12"/>
  </tableColumns>
  <tableStyleInfo name="Detalle Diciembre-style 10" showFirstColumn="1" showLastColumn="1" showRowStripes="1" showColumnStripes="0"/>
</table>
</file>

<file path=xl/tables/table6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7" xr:uid="{00000000-000C-0000-FFFF-FFFF42000000}" name="Table_67" displayName="Table_67" ref="A373:L377" headerRowCount="0">
  <tableColumns count="12">
    <tableColumn id="1" xr3:uid="{00000000-0010-0000-4200-000001000000}" name="Column1"/>
    <tableColumn id="2" xr3:uid="{00000000-0010-0000-4200-000002000000}" name="Column2"/>
    <tableColumn id="3" xr3:uid="{00000000-0010-0000-4200-000003000000}" name="Column3"/>
    <tableColumn id="4" xr3:uid="{00000000-0010-0000-4200-000004000000}" name="Column4" dataDxfId="135"/>
    <tableColumn id="5" xr3:uid="{00000000-0010-0000-4200-000005000000}" name="Column5"/>
    <tableColumn id="6" xr3:uid="{00000000-0010-0000-4200-000006000000}" name="Column6"/>
    <tableColumn id="7" xr3:uid="{00000000-0010-0000-4200-000007000000}" name="Column7"/>
    <tableColumn id="8" xr3:uid="{00000000-0010-0000-4200-000008000000}" name="Column8"/>
    <tableColumn id="9" xr3:uid="{00000000-0010-0000-4200-000009000000}" name="Column9"/>
    <tableColumn id="10" xr3:uid="{00000000-0010-0000-4200-00000A000000}" name="Column10"/>
    <tableColumn id="11" xr3:uid="{00000000-0010-0000-4200-00000B000000}" name="Column11"/>
    <tableColumn id="12" xr3:uid="{00000000-0010-0000-4200-00000C000000}" name="Column12"/>
  </tableColumns>
  <tableStyleInfo name="Detalle Diciembre-style 11" showFirstColumn="1" showLastColumn="1" showRowStripes="1" showColumnStripes="0"/>
</table>
</file>

<file path=xl/tables/table6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8" xr:uid="{00000000-000C-0000-FFFF-FFFF43000000}" name="Table_68" displayName="Table_68" ref="I378:L378" headerRowCount="0">
  <tableColumns count="4">
    <tableColumn id="1" xr3:uid="{00000000-0010-0000-4300-000001000000}" name="Column1"/>
    <tableColumn id="2" xr3:uid="{00000000-0010-0000-4300-000002000000}" name="Column2"/>
    <tableColumn id="3" xr3:uid="{00000000-0010-0000-4300-000003000000}" name="Column3"/>
    <tableColumn id="4" xr3:uid="{00000000-0010-0000-4300-000004000000}" name="Column4"/>
  </tableColumns>
  <tableStyleInfo name="Detalle Diciembre-style 12" showFirstColumn="1" showLastColumn="1" showRowStripes="1" showColumnStripes="0"/>
</table>
</file>

<file path=xl/tables/table6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9" xr:uid="{00000000-000C-0000-FFFF-FFFF44000000}" name="Table_69" displayName="Table_69" ref="A379:L379" headerRowCount="0">
  <tableColumns count="12">
    <tableColumn id="1" xr3:uid="{00000000-0010-0000-4400-000001000000}" name="Column1"/>
    <tableColumn id="2" xr3:uid="{00000000-0010-0000-4400-000002000000}" name="Column2"/>
    <tableColumn id="3" xr3:uid="{00000000-0010-0000-4400-000003000000}" name="Column3"/>
    <tableColumn id="4" xr3:uid="{00000000-0010-0000-4400-000004000000}" name="Column4" dataDxfId="134"/>
    <tableColumn id="5" xr3:uid="{00000000-0010-0000-4400-000005000000}" name="Column5"/>
    <tableColumn id="6" xr3:uid="{00000000-0010-0000-4400-000006000000}" name="Column6"/>
    <tableColumn id="7" xr3:uid="{00000000-0010-0000-4400-000007000000}" name="Column7"/>
    <tableColumn id="8" xr3:uid="{00000000-0010-0000-4400-000008000000}" name="Column8"/>
    <tableColumn id="9" xr3:uid="{00000000-0010-0000-4400-000009000000}" name="Column9"/>
    <tableColumn id="10" xr3:uid="{00000000-0010-0000-4400-00000A000000}" name="Column10"/>
    <tableColumn id="11" xr3:uid="{00000000-0010-0000-4400-00000B000000}" name="Column11"/>
    <tableColumn id="12" xr3:uid="{00000000-0010-0000-4400-00000C000000}" name="Column12"/>
  </tableColumns>
  <tableStyleInfo name="Detalle Diciembre-style 13" showFirstColumn="1" showLastColumn="1" showRowStripes="1" showColumnStripes="0"/>
</table>
</file>

<file path=xl/tables/table7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0" xr:uid="{00000000-000C-0000-FFFF-FFFF45000000}" name="Table_70" displayName="Table_70" ref="A380:L380" headerRowCount="0">
  <tableColumns count="12">
    <tableColumn id="1" xr3:uid="{00000000-0010-0000-4500-000001000000}" name="Column1"/>
    <tableColumn id="2" xr3:uid="{00000000-0010-0000-4500-000002000000}" name="Column2"/>
    <tableColumn id="3" xr3:uid="{00000000-0010-0000-4500-000003000000}" name="Column3"/>
    <tableColumn id="4" xr3:uid="{00000000-0010-0000-4500-000004000000}" name="Column4" dataDxfId="133"/>
    <tableColumn id="5" xr3:uid="{00000000-0010-0000-4500-000005000000}" name="Column5"/>
    <tableColumn id="6" xr3:uid="{00000000-0010-0000-4500-000006000000}" name="Column6"/>
    <tableColumn id="7" xr3:uid="{00000000-0010-0000-4500-000007000000}" name="Column7"/>
    <tableColumn id="8" xr3:uid="{00000000-0010-0000-4500-000008000000}" name="Column8"/>
    <tableColumn id="9" xr3:uid="{00000000-0010-0000-4500-000009000000}" name="Column9"/>
    <tableColumn id="10" xr3:uid="{00000000-0010-0000-4500-00000A000000}" name="Column10"/>
    <tableColumn id="11" xr3:uid="{00000000-0010-0000-4500-00000B000000}" name="Column11"/>
    <tableColumn id="12" xr3:uid="{00000000-0010-0000-4500-00000C000000}" name="Column12"/>
  </tableColumns>
  <tableStyleInfo name="Detalle Diciembre-style 14" showFirstColumn="1" showLastColumn="1" showRowStripes="1" showColumnStripes="0"/>
</table>
</file>

<file path=xl/tables/table7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1" xr:uid="{00000000-000C-0000-FFFF-FFFF46000000}" name="Table_71" displayName="Table_71" ref="A381:L382" headerRowCount="0">
  <tableColumns count="12">
    <tableColumn id="1" xr3:uid="{00000000-0010-0000-4600-000001000000}" name="Column1"/>
    <tableColumn id="2" xr3:uid="{00000000-0010-0000-4600-000002000000}" name="Column2"/>
    <tableColumn id="3" xr3:uid="{00000000-0010-0000-4600-000003000000}" name="Column3"/>
    <tableColumn id="4" xr3:uid="{00000000-0010-0000-4600-000004000000}" name="Column4" dataDxfId="132"/>
    <tableColumn id="5" xr3:uid="{00000000-0010-0000-4600-000005000000}" name="Column5"/>
    <tableColumn id="6" xr3:uid="{00000000-0010-0000-4600-000006000000}" name="Column6"/>
    <tableColumn id="7" xr3:uid="{00000000-0010-0000-4600-000007000000}" name="Column7"/>
    <tableColumn id="8" xr3:uid="{00000000-0010-0000-4600-000008000000}" name="Column8"/>
    <tableColumn id="9" xr3:uid="{00000000-0010-0000-4600-000009000000}" name="Column9"/>
    <tableColumn id="10" xr3:uid="{00000000-0010-0000-4600-00000A000000}" name="Column10"/>
    <tableColumn id="11" xr3:uid="{00000000-0010-0000-4600-00000B000000}" name="Column11"/>
    <tableColumn id="12" xr3:uid="{00000000-0010-0000-4600-00000C000000}" name="Column12"/>
  </tableColumns>
  <tableStyleInfo name="Detalle Diciembre-style 15" showFirstColumn="1" showLastColumn="1" showRowStripes="1" showColumnStripes="0"/>
</table>
</file>

<file path=xl/tables/table7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2" xr:uid="{00000000-000C-0000-FFFF-FFFF47000000}" name="Table_72" displayName="Table_72" ref="A383:L384" headerRowCount="0">
  <tableColumns count="12">
    <tableColumn id="1" xr3:uid="{00000000-0010-0000-4700-000001000000}" name="Column1"/>
    <tableColumn id="2" xr3:uid="{00000000-0010-0000-4700-000002000000}" name="Column2"/>
    <tableColumn id="3" xr3:uid="{00000000-0010-0000-4700-000003000000}" name="Column3"/>
    <tableColumn id="4" xr3:uid="{00000000-0010-0000-4700-000004000000}" name="Column4" dataDxfId="131"/>
    <tableColumn id="5" xr3:uid="{00000000-0010-0000-4700-000005000000}" name="Column5"/>
    <tableColumn id="6" xr3:uid="{00000000-0010-0000-4700-000006000000}" name="Column6"/>
    <tableColumn id="7" xr3:uid="{00000000-0010-0000-4700-000007000000}" name="Column7"/>
    <tableColumn id="8" xr3:uid="{00000000-0010-0000-4700-000008000000}" name="Column8"/>
    <tableColumn id="9" xr3:uid="{00000000-0010-0000-4700-000009000000}" name="Column9"/>
    <tableColumn id="10" xr3:uid="{00000000-0010-0000-4700-00000A000000}" name="Column10"/>
    <tableColumn id="11" xr3:uid="{00000000-0010-0000-4700-00000B000000}" name="Column11"/>
    <tableColumn id="12" xr3:uid="{00000000-0010-0000-4700-00000C000000}" name="Column12"/>
  </tableColumns>
  <tableStyleInfo name="Detalle Diciembre-style 16" showFirstColumn="1" showLastColumn="1" showRowStripes="1" showColumnStripes="0"/>
</table>
</file>

<file path=xl/tables/table7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3" xr:uid="{00000000-000C-0000-FFFF-FFFF48000000}" name="Table_73" displayName="Table_73" ref="A385:L385" headerRowCount="0">
  <tableColumns count="12">
    <tableColumn id="1" xr3:uid="{00000000-0010-0000-4800-000001000000}" name="Column1"/>
    <tableColumn id="2" xr3:uid="{00000000-0010-0000-4800-000002000000}" name="Column2"/>
    <tableColumn id="3" xr3:uid="{00000000-0010-0000-4800-000003000000}" name="Column3"/>
    <tableColumn id="4" xr3:uid="{00000000-0010-0000-4800-000004000000}" name="Column4" dataDxfId="130"/>
    <tableColumn id="5" xr3:uid="{00000000-0010-0000-4800-000005000000}" name="Column5"/>
    <tableColumn id="6" xr3:uid="{00000000-0010-0000-4800-000006000000}" name="Column6"/>
    <tableColumn id="7" xr3:uid="{00000000-0010-0000-4800-000007000000}" name="Column7"/>
    <tableColumn id="8" xr3:uid="{00000000-0010-0000-4800-000008000000}" name="Column8"/>
    <tableColumn id="9" xr3:uid="{00000000-0010-0000-4800-000009000000}" name="Column9"/>
    <tableColumn id="10" xr3:uid="{00000000-0010-0000-4800-00000A000000}" name="Column10"/>
    <tableColumn id="11" xr3:uid="{00000000-0010-0000-4800-00000B000000}" name="Column11"/>
    <tableColumn id="12" xr3:uid="{00000000-0010-0000-4800-00000C000000}" name="Column12"/>
  </tableColumns>
  <tableStyleInfo name="Detalle Diciembre-style 17" showFirstColumn="1" showLastColumn="1" showRowStripes="1" showColumnStripes="0"/>
</table>
</file>

<file path=xl/tables/table7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4" xr:uid="{00000000-000C-0000-FFFF-FFFF49000000}" name="Table_74" displayName="Table_74" ref="I389:L389" headerRowCount="0">
  <tableColumns count="4">
    <tableColumn id="1" xr3:uid="{00000000-0010-0000-4900-000001000000}" name="Column1"/>
    <tableColumn id="2" xr3:uid="{00000000-0010-0000-4900-000002000000}" name="Column2"/>
    <tableColumn id="3" xr3:uid="{00000000-0010-0000-4900-000003000000}" name="Column3"/>
    <tableColumn id="4" xr3:uid="{00000000-0010-0000-4900-000004000000}" name="Column4"/>
  </tableColumns>
  <tableStyleInfo name="Detalle Diciembre-style 18" showFirstColumn="1" showLastColumn="1" showRowStripes="1" showColumnStripes="0"/>
</table>
</file>

<file path=xl/tables/table7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5" xr:uid="{00000000-000C-0000-FFFF-FFFF4A000000}" name="Table_75" displayName="Table_75" ref="A390:L390" headerRowCount="0">
  <tableColumns count="12">
    <tableColumn id="1" xr3:uid="{00000000-0010-0000-4A00-000001000000}" name="Column1"/>
    <tableColumn id="2" xr3:uid="{00000000-0010-0000-4A00-000002000000}" name="Column2"/>
    <tableColumn id="3" xr3:uid="{00000000-0010-0000-4A00-000003000000}" name="Column3"/>
    <tableColumn id="4" xr3:uid="{00000000-0010-0000-4A00-000004000000}" name="Column4" dataDxfId="129"/>
    <tableColumn id="5" xr3:uid="{00000000-0010-0000-4A00-000005000000}" name="Column5"/>
    <tableColumn id="6" xr3:uid="{00000000-0010-0000-4A00-000006000000}" name="Column6"/>
    <tableColumn id="7" xr3:uid="{00000000-0010-0000-4A00-000007000000}" name="Column7"/>
    <tableColumn id="8" xr3:uid="{00000000-0010-0000-4A00-000008000000}" name="Column8"/>
    <tableColumn id="9" xr3:uid="{00000000-0010-0000-4A00-000009000000}" name="Column9"/>
    <tableColumn id="10" xr3:uid="{00000000-0010-0000-4A00-00000A000000}" name="Column10"/>
    <tableColumn id="11" xr3:uid="{00000000-0010-0000-4A00-00000B000000}" name="Column11"/>
    <tableColumn id="12" xr3:uid="{00000000-0010-0000-4A00-00000C000000}" name="Column12"/>
  </tableColumns>
  <tableStyleInfo name="Detalle Diciembre-style 19" showFirstColumn="1" showLastColumn="1" showRowStripes="1" showColumnStripes="0"/>
</table>
</file>

<file path=xl/tables/table7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6" xr:uid="{00000000-000C-0000-FFFF-FFFF4B000000}" name="Table_76" displayName="Table_76" ref="A391:L392" headerRowCount="0">
  <tableColumns count="12">
    <tableColumn id="1" xr3:uid="{00000000-0010-0000-4B00-000001000000}" name="Column1"/>
    <tableColumn id="2" xr3:uid="{00000000-0010-0000-4B00-000002000000}" name="Column2"/>
    <tableColumn id="3" xr3:uid="{00000000-0010-0000-4B00-000003000000}" name="Column3"/>
    <tableColumn id="4" xr3:uid="{00000000-0010-0000-4B00-000004000000}" name="Column4" dataDxfId="128"/>
    <tableColumn id="5" xr3:uid="{00000000-0010-0000-4B00-000005000000}" name="Column5"/>
    <tableColumn id="6" xr3:uid="{00000000-0010-0000-4B00-000006000000}" name="Column6"/>
    <tableColumn id="7" xr3:uid="{00000000-0010-0000-4B00-000007000000}" name="Column7"/>
    <tableColumn id="8" xr3:uid="{00000000-0010-0000-4B00-000008000000}" name="Column8"/>
    <tableColumn id="9" xr3:uid="{00000000-0010-0000-4B00-000009000000}" name="Column9"/>
    <tableColumn id="10" xr3:uid="{00000000-0010-0000-4B00-00000A000000}" name="Column10"/>
    <tableColumn id="11" xr3:uid="{00000000-0010-0000-4B00-00000B000000}" name="Column11"/>
    <tableColumn id="12" xr3:uid="{00000000-0010-0000-4B00-00000C000000}" name="Column12"/>
  </tableColumns>
  <tableStyleInfo name="Detalle Diciembre-style 20" showFirstColumn="1" showLastColumn="1" showRowStripes="1" showColumnStripes="0"/>
</table>
</file>

<file path=xl/tables/table7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7" xr:uid="{00000000-000C-0000-FFFF-FFFF4C000000}" name="Table_77" displayName="Table_77" ref="A393:L408" headerRowCount="0">
  <tableColumns count="12">
    <tableColumn id="1" xr3:uid="{00000000-0010-0000-4C00-000001000000}" name="Column1"/>
    <tableColumn id="2" xr3:uid="{00000000-0010-0000-4C00-000002000000}" name="Column2"/>
    <tableColumn id="3" xr3:uid="{00000000-0010-0000-4C00-000003000000}" name="Column3"/>
    <tableColumn id="4" xr3:uid="{00000000-0010-0000-4C00-000004000000}" name="Column4" dataDxfId="127"/>
    <tableColumn id="5" xr3:uid="{00000000-0010-0000-4C00-000005000000}" name="Column5"/>
    <tableColumn id="6" xr3:uid="{00000000-0010-0000-4C00-000006000000}" name="Column6"/>
    <tableColumn id="7" xr3:uid="{00000000-0010-0000-4C00-000007000000}" name="Column7"/>
    <tableColumn id="8" xr3:uid="{00000000-0010-0000-4C00-000008000000}" name="Column8"/>
    <tableColumn id="9" xr3:uid="{00000000-0010-0000-4C00-000009000000}" name="Column9"/>
    <tableColumn id="10" xr3:uid="{00000000-0010-0000-4C00-00000A000000}" name="Column10"/>
    <tableColumn id="11" xr3:uid="{00000000-0010-0000-4C00-00000B000000}" name="Column11"/>
    <tableColumn id="12" xr3:uid="{00000000-0010-0000-4C00-00000C000000}" name="Column12"/>
  </tableColumns>
  <tableStyleInfo name="Detalle Diciembre-style 21" showFirstColumn="1" showLastColumn="1" showRowStripes="1" showColumnStripes="0"/>
</table>
</file>

<file path=xl/tables/table7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8" xr:uid="{00000000-000C-0000-FFFF-FFFF4D000000}" name="Table_78" displayName="Table_78" ref="A410:L414" headerRowCount="0">
  <tableColumns count="12">
    <tableColumn id="1" xr3:uid="{00000000-0010-0000-4D00-000001000000}" name="Column1"/>
    <tableColumn id="2" xr3:uid="{00000000-0010-0000-4D00-000002000000}" name="Column2"/>
    <tableColumn id="3" xr3:uid="{00000000-0010-0000-4D00-000003000000}" name="Column3"/>
    <tableColumn id="4" xr3:uid="{00000000-0010-0000-4D00-000004000000}" name="Column4" dataDxfId="126"/>
    <tableColumn id="5" xr3:uid="{00000000-0010-0000-4D00-000005000000}" name="Column5"/>
    <tableColumn id="6" xr3:uid="{00000000-0010-0000-4D00-000006000000}" name="Column6"/>
    <tableColumn id="7" xr3:uid="{00000000-0010-0000-4D00-000007000000}" name="Column7"/>
    <tableColumn id="8" xr3:uid="{00000000-0010-0000-4D00-000008000000}" name="Column8"/>
    <tableColumn id="9" xr3:uid="{00000000-0010-0000-4D00-000009000000}" name="Column9"/>
    <tableColumn id="10" xr3:uid="{00000000-0010-0000-4D00-00000A000000}" name="Column10"/>
    <tableColumn id="11" xr3:uid="{00000000-0010-0000-4D00-00000B000000}" name="Column11"/>
    <tableColumn id="12" xr3:uid="{00000000-0010-0000-4D00-00000C000000}" name="Column12"/>
  </tableColumns>
  <tableStyleInfo name="Detalle Diciembre-style 22" showFirstColumn="1" showLastColumn="1" showRowStripes="1" showColumnStripes="0"/>
</table>
</file>

<file path=xl/tables/table7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9" xr:uid="{00000000-000C-0000-FFFF-FFFF4E000000}" name="Table_79" displayName="Table_79" ref="I415:L415" headerRowCount="0">
  <tableColumns count="4">
    <tableColumn id="1" xr3:uid="{00000000-0010-0000-4E00-000001000000}" name="Column1"/>
    <tableColumn id="2" xr3:uid="{00000000-0010-0000-4E00-000002000000}" name="Column2"/>
    <tableColumn id="3" xr3:uid="{00000000-0010-0000-4E00-000003000000}" name="Column3"/>
    <tableColumn id="4" xr3:uid="{00000000-0010-0000-4E00-000004000000}" name="Column4"/>
  </tableColumns>
  <tableStyleInfo name="Detalle Diciembre-style 23" showFirstColumn="1" showLastColumn="1" showRowStripes="1" showColumnStripes="0"/>
</table>
</file>

<file path=xl/tables/table8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0" xr:uid="{00000000-000C-0000-FFFF-FFFF4F000000}" name="Table_80" displayName="Table_80" ref="A416:L416" headerRowCount="0">
  <tableColumns count="12">
    <tableColumn id="1" xr3:uid="{00000000-0010-0000-4F00-000001000000}" name="Column1"/>
    <tableColumn id="2" xr3:uid="{00000000-0010-0000-4F00-000002000000}" name="Column2"/>
    <tableColumn id="3" xr3:uid="{00000000-0010-0000-4F00-000003000000}" name="Column3"/>
    <tableColumn id="4" xr3:uid="{00000000-0010-0000-4F00-000004000000}" name="Column4" dataDxfId="125"/>
    <tableColumn id="5" xr3:uid="{00000000-0010-0000-4F00-000005000000}" name="Column5"/>
    <tableColumn id="6" xr3:uid="{00000000-0010-0000-4F00-000006000000}" name="Column6"/>
    <tableColumn id="7" xr3:uid="{00000000-0010-0000-4F00-000007000000}" name="Column7"/>
    <tableColumn id="8" xr3:uid="{00000000-0010-0000-4F00-000008000000}" name="Column8"/>
    <tableColumn id="9" xr3:uid="{00000000-0010-0000-4F00-000009000000}" name="Column9"/>
    <tableColumn id="10" xr3:uid="{00000000-0010-0000-4F00-00000A000000}" name="Column10"/>
    <tableColumn id="11" xr3:uid="{00000000-0010-0000-4F00-00000B000000}" name="Column11"/>
    <tableColumn id="12" xr3:uid="{00000000-0010-0000-4F00-00000C000000}" name="Column12"/>
  </tableColumns>
  <tableStyleInfo name="Detalle Diciembre-style 24" showFirstColumn="1" showLastColumn="1" showRowStripes="1" showColumnStripes="0"/>
</table>
</file>

<file path=xl/tables/table8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1" xr:uid="{00000000-000C-0000-FFFF-FFFF50000000}" name="Table_81" displayName="Table_81" ref="A417:L417" headerRowCount="0">
  <tableColumns count="12">
    <tableColumn id="1" xr3:uid="{00000000-0010-0000-5000-000001000000}" name="Column1"/>
    <tableColumn id="2" xr3:uid="{00000000-0010-0000-5000-000002000000}" name="Column2"/>
    <tableColumn id="3" xr3:uid="{00000000-0010-0000-5000-000003000000}" name="Column3"/>
    <tableColumn id="4" xr3:uid="{00000000-0010-0000-5000-000004000000}" name="Column4" dataDxfId="124"/>
    <tableColumn id="5" xr3:uid="{00000000-0010-0000-5000-000005000000}" name="Column5"/>
    <tableColumn id="6" xr3:uid="{00000000-0010-0000-5000-000006000000}" name="Column6"/>
    <tableColumn id="7" xr3:uid="{00000000-0010-0000-5000-000007000000}" name="Column7"/>
    <tableColumn id="8" xr3:uid="{00000000-0010-0000-5000-000008000000}" name="Column8"/>
    <tableColumn id="9" xr3:uid="{00000000-0010-0000-5000-000009000000}" name="Column9"/>
    <tableColumn id="10" xr3:uid="{00000000-0010-0000-5000-00000A000000}" name="Column10"/>
    <tableColumn id="11" xr3:uid="{00000000-0010-0000-5000-00000B000000}" name="Column11"/>
    <tableColumn id="12" xr3:uid="{00000000-0010-0000-5000-00000C000000}" name="Column12"/>
  </tableColumns>
  <tableStyleInfo name="Detalle Diciembre-style 25" showFirstColumn="1" showLastColumn="1" showRowStripes="1" showColumnStripes="0"/>
</table>
</file>

<file path=xl/tables/table8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2" xr:uid="{00000000-000C-0000-FFFF-FFFF51000000}" name="Table_82" displayName="Table_82" ref="A418:L419" headerRowCount="0">
  <tableColumns count="12">
    <tableColumn id="1" xr3:uid="{00000000-0010-0000-5100-000001000000}" name="Column1"/>
    <tableColumn id="2" xr3:uid="{00000000-0010-0000-5100-000002000000}" name="Column2"/>
    <tableColumn id="3" xr3:uid="{00000000-0010-0000-5100-000003000000}" name="Column3"/>
    <tableColumn id="4" xr3:uid="{00000000-0010-0000-5100-000004000000}" name="Column4" dataDxfId="123"/>
    <tableColumn id="5" xr3:uid="{00000000-0010-0000-5100-000005000000}" name="Column5"/>
    <tableColumn id="6" xr3:uid="{00000000-0010-0000-5100-000006000000}" name="Column6"/>
    <tableColumn id="7" xr3:uid="{00000000-0010-0000-5100-000007000000}" name="Column7"/>
    <tableColumn id="8" xr3:uid="{00000000-0010-0000-5100-000008000000}" name="Column8"/>
    <tableColumn id="9" xr3:uid="{00000000-0010-0000-5100-000009000000}" name="Column9"/>
    <tableColumn id="10" xr3:uid="{00000000-0010-0000-5100-00000A000000}" name="Column10"/>
    <tableColumn id="11" xr3:uid="{00000000-0010-0000-5100-00000B000000}" name="Column11"/>
    <tableColumn id="12" xr3:uid="{00000000-0010-0000-5100-00000C000000}" name="Column12"/>
  </tableColumns>
  <tableStyleInfo name="Detalle Diciembre-style 26" showFirstColumn="1" showLastColumn="1" showRowStripes="1" showColumnStripes="0"/>
</table>
</file>

<file path=xl/tables/table8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3" xr:uid="{00000000-000C-0000-FFFF-FFFF52000000}" name="Table_83" displayName="Table_83" ref="A420:L421" headerRowCount="0">
  <tableColumns count="12">
    <tableColumn id="1" xr3:uid="{00000000-0010-0000-5200-000001000000}" name="Column1"/>
    <tableColumn id="2" xr3:uid="{00000000-0010-0000-5200-000002000000}" name="Column2"/>
    <tableColumn id="3" xr3:uid="{00000000-0010-0000-5200-000003000000}" name="Column3"/>
    <tableColumn id="4" xr3:uid="{00000000-0010-0000-5200-000004000000}" name="Column4" dataDxfId="122"/>
    <tableColumn id="5" xr3:uid="{00000000-0010-0000-5200-000005000000}" name="Column5"/>
    <tableColumn id="6" xr3:uid="{00000000-0010-0000-5200-000006000000}" name="Column6"/>
    <tableColumn id="7" xr3:uid="{00000000-0010-0000-5200-000007000000}" name="Column7"/>
    <tableColumn id="8" xr3:uid="{00000000-0010-0000-5200-000008000000}" name="Column8"/>
    <tableColumn id="9" xr3:uid="{00000000-0010-0000-5200-000009000000}" name="Column9"/>
    <tableColumn id="10" xr3:uid="{00000000-0010-0000-5200-00000A000000}" name="Column10"/>
    <tableColumn id="11" xr3:uid="{00000000-0010-0000-5200-00000B000000}" name="Column11"/>
    <tableColumn id="12" xr3:uid="{00000000-0010-0000-5200-00000C000000}" name="Column12"/>
  </tableColumns>
  <tableStyleInfo name="Detalle Diciembre-style 27" showFirstColumn="1" showLastColumn="1" showRowStripes="1" showColumnStripes="0"/>
</table>
</file>

<file path=xl/tables/table8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4" xr:uid="{00000000-000C-0000-FFFF-FFFF53000000}" name="Table_84" displayName="Table_84" ref="A422:L431" headerRowCount="0">
  <tableColumns count="12">
    <tableColumn id="1" xr3:uid="{00000000-0010-0000-5300-000001000000}" name="Column1"/>
    <tableColumn id="2" xr3:uid="{00000000-0010-0000-5300-000002000000}" name="Column2"/>
    <tableColumn id="3" xr3:uid="{00000000-0010-0000-5300-000003000000}" name="Column3"/>
    <tableColumn id="4" xr3:uid="{00000000-0010-0000-5300-000004000000}" name="Column4" dataDxfId="121"/>
    <tableColumn id="5" xr3:uid="{00000000-0010-0000-5300-000005000000}" name="Column5"/>
    <tableColumn id="6" xr3:uid="{00000000-0010-0000-5300-000006000000}" name="Column6"/>
    <tableColumn id="7" xr3:uid="{00000000-0010-0000-5300-000007000000}" name="Column7"/>
    <tableColumn id="8" xr3:uid="{00000000-0010-0000-5300-000008000000}" name="Column8"/>
    <tableColumn id="9" xr3:uid="{00000000-0010-0000-5300-000009000000}" name="Column9"/>
    <tableColumn id="10" xr3:uid="{00000000-0010-0000-5300-00000A000000}" name="Column10"/>
    <tableColumn id="11" xr3:uid="{00000000-0010-0000-5300-00000B000000}" name="Column11"/>
    <tableColumn id="12" xr3:uid="{00000000-0010-0000-5300-00000C000000}" name="Column12"/>
  </tableColumns>
  <tableStyleInfo name="Detalle Diciembre-style 28" showFirstColumn="1" showLastColumn="1" showRowStripes="1" showColumnStripes="0"/>
</table>
</file>

<file path=xl/tables/table8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5" xr:uid="{00000000-000C-0000-FFFF-FFFF54000000}" name="Table_85" displayName="Table_85" ref="A432:L441" headerRowCount="0">
  <tableColumns count="12">
    <tableColumn id="1" xr3:uid="{00000000-0010-0000-5400-000001000000}" name="Column1"/>
    <tableColumn id="2" xr3:uid="{00000000-0010-0000-5400-000002000000}" name="Column2"/>
    <tableColumn id="3" xr3:uid="{00000000-0010-0000-5400-000003000000}" name="Column3"/>
    <tableColumn id="4" xr3:uid="{00000000-0010-0000-5400-000004000000}" name="Column4" dataDxfId="120"/>
    <tableColumn id="5" xr3:uid="{00000000-0010-0000-5400-000005000000}" name="Column5"/>
    <tableColumn id="6" xr3:uid="{00000000-0010-0000-5400-000006000000}" name="Column6"/>
    <tableColumn id="7" xr3:uid="{00000000-0010-0000-5400-000007000000}" name="Column7"/>
    <tableColumn id="8" xr3:uid="{00000000-0010-0000-5400-000008000000}" name="Column8"/>
    <tableColumn id="9" xr3:uid="{00000000-0010-0000-5400-000009000000}" name="Column9"/>
    <tableColumn id="10" xr3:uid="{00000000-0010-0000-5400-00000A000000}" name="Column10"/>
    <tableColumn id="11" xr3:uid="{00000000-0010-0000-5400-00000B000000}" name="Column11"/>
    <tableColumn id="12" xr3:uid="{00000000-0010-0000-5400-00000C000000}" name="Column12"/>
  </tableColumns>
  <tableStyleInfo name="Detalle Diciembre-style 29" showFirstColumn="1" showLastColumn="1" showRowStripes="1" showColumnStripes="0"/>
</table>
</file>

<file path=xl/tables/table8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6" xr:uid="{00000000-000C-0000-FFFF-FFFF55000000}" name="Table_86" displayName="Table_86" ref="A442:L492" headerRowCount="0">
  <tableColumns count="12">
    <tableColumn id="1" xr3:uid="{00000000-0010-0000-5500-000001000000}" name="Column1"/>
    <tableColumn id="2" xr3:uid="{00000000-0010-0000-5500-000002000000}" name="Column2"/>
    <tableColumn id="3" xr3:uid="{00000000-0010-0000-5500-000003000000}" name="Column3"/>
    <tableColumn id="4" xr3:uid="{00000000-0010-0000-5500-000004000000}" name="Column4" dataDxfId="119"/>
    <tableColumn id="5" xr3:uid="{00000000-0010-0000-5500-000005000000}" name="Column5"/>
    <tableColumn id="6" xr3:uid="{00000000-0010-0000-5500-000006000000}" name="Column6"/>
    <tableColumn id="7" xr3:uid="{00000000-0010-0000-5500-000007000000}" name="Column7"/>
    <tableColumn id="8" xr3:uid="{00000000-0010-0000-5500-000008000000}" name="Column8"/>
    <tableColumn id="9" xr3:uid="{00000000-0010-0000-5500-000009000000}" name="Column9"/>
    <tableColumn id="10" xr3:uid="{00000000-0010-0000-5500-00000A000000}" name="Column10"/>
    <tableColumn id="11" xr3:uid="{00000000-0010-0000-5500-00000B000000}" name="Column11"/>
    <tableColumn id="12" xr3:uid="{00000000-0010-0000-5500-00000C000000}" name="Column12"/>
  </tableColumns>
  <tableStyleInfo name="Detalle Diciembre-style 30" showFirstColumn="1" showLastColumn="1" showRowStripes="1" showColumnStripes="0"/>
</table>
</file>

<file path=xl/tables/table8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8" xr:uid="{4AE2F55C-9857-4364-8EFA-D16F637B425A}" name="Table_78139" displayName="Table_78139" ref="A12:L14" headerRowCount="0" headerRowDxfId="118" dataDxfId="117" totalsRowDxfId="116">
  <tableColumns count="12">
    <tableColumn id="1" xr3:uid="{3E3442EA-AB4C-4B2D-BCD1-AEFB1C2A8E33}" name="Column1" dataDxfId="115"/>
    <tableColumn id="2" xr3:uid="{B6D5DDF1-A7BF-4CE2-8840-84329758AF28}" name="Column2" dataDxfId="114"/>
    <tableColumn id="3" xr3:uid="{D5C72998-2D0E-453A-9E58-2EC0C5A58B41}" name="Column3" dataDxfId="113"/>
    <tableColumn id="4" xr3:uid="{85CEA337-4EFC-478E-BD7E-D6AABE169929}" name="Column4" dataDxfId="112"/>
    <tableColumn id="5" xr3:uid="{25389165-1A5C-4DE6-91CD-888B7B8CA457}" name="Column5" dataDxfId="111"/>
    <tableColumn id="6" xr3:uid="{850BF5B6-7E83-4BA5-BE20-3B5616092E1E}" name="Column6" dataDxfId="110"/>
    <tableColumn id="7" xr3:uid="{85A8F8EE-9C04-4F80-B171-0B0EDCFA271D}" name="Column7" dataDxfId="109"/>
    <tableColumn id="8" xr3:uid="{C70D3F6A-B9CB-4B7A-B23A-D814312319F2}" name="Column8" dataDxfId="108"/>
    <tableColumn id="9" xr3:uid="{4F9F35DE-847B-4D91-A816-D2845D1A475B}" name="Column9" dataDxfId="107"/>
    <tableColumn id="10" xr3:uid="{A20D6E75-D4DE-4317-BB13-C8D0EAB9FA95}" name="Column10" dataDxfId="106">
      <calculatedColumnFormula>+K12/G12</calculatedColumnFormula>
    </tableColumn>
    <tableColumn id="11" xr3:uid="{8BF8BE40-C710-44B2-83D2-CBCD4F1613FC}" name="Column11" dataDxfId="105"/>
    <tableColumn id="12" xr3:uid="{EA812103-18F0-4678-B8C5-9C3571F5303C}" name="Column12" dataDxfId="104"/>
  </tableColumns>
  <tableStyleInfo name="Detalle Diciembre-style 22" showFirstColumn="1" showLastColumn="1" showRowStripes="1" showColumnStripes="0"/>
</table>
</file>

<file path=xl/tables/table8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0" xr:uid="{40BE6487-783B-4D40-B884-434C2CACBAFC}" name="Table_80141" displayName="Table_80141" ref="A16:L16" headerRowCount="0" headerRowDxfId="103" dataDxfId="102" totalsRowDxfId="101">
  <tableColumns count="12">
    <tableColumn id="1" xr3:uid="{CE3D9B60-D63A-43C6-BF44-3838906B9A41}" name="Column1" dataDxfId="100"/>
    <tableColumn id="2" xr3:uid="{AD5197EE-AFDF-43AC-B864-AE881FFCC940}" name="Column2" dataDxfId="99"/>
    <tableColumn id="3" xr3:uid="{E1594032-3348-4B2C-81D6-E14782327E87}" name="Column3" dataDxfId="98"/>
    <tableColumn id="4" xr3:uid="{6AF565CD-E920-4567-84A8-9061854EEF09}" name="Column4" dataDxfId="97"/>
    <tableColumn id="5" xr3:uid="{EF5DBB9A-FC1F-4B69-BC6F-EFFB96D13605}" name="Column5" dataDxfId="96"/>
    <tableColumn id="6" xr3:uid="{77ACE765-E1D3-4488-AC06-E11C7CB60327}" name="Column6" dataDxfId="95"/>
    <tableColumn id="7" xr3:uid="{02331A21-DB50-4AA8-9351-49F46F44EB8A}" name="Column7" dataDxfId="94"/>
    <tableColumn id="8" xr3:uid="{48EB19DC-C9E1-4A32-BA82-9A0253B9B444}" name="Column8" dataDxfId="93"/>
    <tableColumn id="9" xr3:uid="{744CE8BB-7E36-4E5A-A360-03B80ABAB6BD}" name="Column9" dataDxfId="92"/>
    <tableColumn id="10" xr3:uid="{CAA2C7F4-F08B-473F-A2CA-BFD081700B81}" name="Column10" dataDxfId="91">
      <calculatedColumnFormula>+K16/G16</calculatedColumnFormula>
    </tableColumn>
    <tableColumn id="11" xr3:uid="{C6F4F354-2A33-4F2D-AFC6-1121C34B1BB9}" name="Column11" dataDxfId="90"/>
    <tableColumn id="12" xr3:uid="{A3CCE84B-32A6-46BE-92E0-6158DF1D0DA8}" name="Column12" dataDxfId="89"/>
  </tableColumns>
  <tableStyleInfo name="Detalle Diciembre-style 24" showFirstColumn="1" showLastColumn="1" showRowStripes="1" showColumnStripes="0"/>
</table>
</file>

<file path=xl/tables/table8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1" xr:uid="{CFE4FF2C-614C-43B8-B0ED-80848B3D5778}" name="Table_81142" displayName="Table_81142" ref="A20:L20" headerRowCount="0" headerRowDxfId="88" dataDxfId="87" totalsRowDxfId="86">
  <tableColumns count="12">
    <tableColumn id="1" xr3:uid="{FBF83065-6061-4AC5-AAD8-0B6BF071C168}" name="Column1" dataDxfId="85"/>
    <tableColumn id="2" xr3:uid="{24940AC4-6288-4651-898C-059C3DB3252A}" name="Column2" dataDxfId="84"/>
    <tableColumn id="3" xr3:uid="{D7D8C5EC-4D93-46F2-A74F-E01032FC7675}" name="Column3" dataDxfId="83"/>
    <tableColumn id="4" xr3:uid="{8073D95C-50E4-456E-8220-A9871BFB6434}" name="Column4" dataDxfId="82"/>
    <tableColumn id="5" xr3:uid="{29177F89-089E-4EAD-9D9B-567EB65F16FC}" name="Column5" dataDxfId="81"/>
    <tableColumn id="6" xr3:uid="{C55F1EA1-C63B-4D31-BE1B-9AABA65A6DC3}" name="Column6" dataDxfId="80"/>
    <tableColumn id="7" xr3:uid="{43945CDE-307B-4170-B6BC-6CF8772B4F9E}" name="Column7" dataDxfId="79"/>
    <tableColumn id="8" xr3:uid="{6551C39C-C46E-4C34-B974-177E51244063}" name="Column8" dataDxfId="78"/>
    <tableColumn id="9" xr3:uid="{E4CEEAEF-5552-424D-BF0D-EA188EEAE185}" name="Column9" dataDxfId="77"/>
    <tableColumn id="10" xr3:uid="{57844B37-0150-497E-A7E9-203FB4A39229}" name="Column10" dataDxfId="76">
      <calculatedColumnFormula>+K20/G20</calculatedColumnFormula>
    </tableColumn>
    <tableColumn id="11" xr3:uid="{2CA47B74-AA94-4B5C-8095-1582DA5479AE}" name="Column11" dataDxfId="75"/>
    <tableColumn id="12" xr3:uid="{BAF29225-6527-4B82-9766-5ACCD5FC1084}" name="Column12" dataDxfId="74"/>
  </tableColumns>
  <tableStyleInfo name="Detalle Diciembre-style 25" showFirstColumn="1" showLastColumn="1" showRowStripes="1" showColumnStripes="0"/>
</table>
</file>

<file path=xl/tables/table9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2" xr:uid="{90B8A0E1-091C-4493-B3F0-9A722D1AC637}" name="Table_82143" displayName="Table_82143" ref="A21:L22" headerRowCount="0" headerRowDxfId="73" dataDxfId="72" totalsRowDxfId="71">
  <tableColumns count="12">
    <tableColumn id="1" xr3:uid="{16AC1FE8-96C4-4C87-B73A-CF19FCC2BF4A}" name="Column1" dataDxfId="70"/>
    <tableColumn id="2" xr3:uid="{B03B95A2-5406-4A46-93D1-C7E004DE6ED2}" name="Column2" dataDxfId="69"/>
    <tableColumn id="3" xr3:uid="{87D97D9F-DF64-4631-96C2-3E1289D24D3E}" name="Column3" dataDxfId="68"/>
    <tableColumn id="4" xr3:uid="{88C54424-4991-4F66-B83B-47B73F32AB61}" name="Column4" dataDxfId="67"/>
    <tableColumn id="5" xr3:uid="{75636F61-C9EC-45CD-BBAF-5E1213F1C49C}" name="Column5" dataDxfId="66"/>
    <tableColumn id="6" xr3:uid="{E5C41BB7-32BB-4A90-9953-18E483E70AC6}" name="Column6" dataDxfId="65"/>
    <tableColumn id="7" xr3:uid="{D45E8062-829E-4776-AEF8-7B53CAAE9929}" name="Column7" dataDxfId="64"/>
    <tableColumn id="8" xr3:uid="{8A411673-8A8C-4B54-BF4B-FB4EFF4E882F}" name="Column8" dataDxfId="63"/>
    <tableColumn id="9" xr3:uid="{9B30D497-14B6-43D2-BCB7-0F9A4BA2BA7A}" name="Column9" dataDxfId="62"/>
    <tableColumn id="10" xr3:uid="{C56347B4-FEAA-48B3-A3FE-05AC3546DFEA}" name="Column10" dataDxfId="61">
      <calculatedColumnFormula>+K21/G21</calculatedColumnFormula>
    </tableColumn>
    <tableColumn id="11" xr3:uid="{22FD54CF-0892-49E2-8269-E79557537AE7}" name="Column11" dataDxfId="60"/>
    <tableColumn id="12" xr3:uid="{64DCEA01-D11B-4B2C-BD7F-E256CB44D83E}" name="Column12" dataDxfId="59"/>
  </tableColumns>
  <tableStyleInfo name="Detalle Diciembre-style 26" showFirstColumn="1" showLastColumn="1" showRowStripes="1" showColumnStripes="0"/>
</table>
</file>

<file path=xl/tables/table9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3" xr:uid="{B0FE0E89-BD79-4DBC-9214-1367A560B576}" name="Table_83144" displayName="Table_83144" ref="A28:L29" headerRowCount="0" headerRowDxfId="58" dataDxfId="57" totalsRowDxfId="56">
  <tableColumns count="12">
    <tableColumn id="1" xr3:uid="{2DB4FDAA-E1F6-4395-9FD5-D6A8C3BBEFE6}" name="Column1" dataDxfId="55"/>
    <tableColumn id="2" xr3:uid="{04B02462-B0FF-4099-A3D7-20A63728ED73}" name="Column2" dataDxfId="54"/>
    <tableColumn id="3" xr3:uid="{87DA0926-316C-4037-A92B-693209919971}" name="Column3" dataDxfId="53"/>
    <tableColumn id="4" xr3:uid="{6345E74B-22DF-439A-9A61-189C95B116C5}" name="Column4" dataDxfId="52"/>
    <tableColumn id="5" xr3:uid="{BD022201-CA21-4188-836A-D15EC75635EC}" name="Column5" dataDxfId="51"/>
    <tableColumn id="6" xr3:uid="{BA05140E-5EB9-4422-AB93-8B87E0F1145F}" name="Column6" dataDxfId="50"/>
    <tableColumn id="7" xr3:uid="{D44627D5-B5BE-4001-B25B-4C86147CFE2E}" name="Column7" dataDxfId="49"/>
    <tableColumn id="8" xr3:uid="{7862AC9C-E52E-4940-AA7D-D8417E52E28B}" name="Column8" dataDxfId="48"/>
    <tableColumn id="9" xr3:uid="{02FAFA4E-335B-438A-9317-5D680E0C1DF6}" name="Column9" dataDxfId="47"/>
    <tableColumn id="10" xr3:uid="{24466BB0-D343-4089-943B-B603842922FF}" name="Column10" dataDxfId="46">
      <calculatedColumnFormula>+K28/G28</calculatedColumnFormula>
    </tableColumn>
    <tableColumn id="11" xr3:uid="{EDA422B6-816F-44BE-94DE-8267462FD4E1}" name="Column11" dataDxfId="45"/>
    <tableColumn id="12" xr3:uid="{CA7E0856-1602-4770-B43B-AF095836F8DE}" name="Column12" dataDxfId="44"/>
  </tableColumns>
  <tableStyleInfo name="Detalle Diciembre-style 27" showFirstColumn="1" showLastColumn="1" showRowStripes="1" showColumnStripes="0"/>
</table>
</file>

<file path=xl/tables/table9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4" xr:uid="{EA649C2C-72E8-4ECA-981F-04F66AA25B2E}" name="Table_84145" displayName="Table_84145" ref="A30:L44" headerRowCount="0" headerRowDxfId="43" dataDxfId="42" totalsRowDxfId="41">
  <tableColumns count="12">
    <tableColumn id="1" xr3:uid="{CA1A2B22-C9F3-4CB4-B7FE-2446F489162C}" name="Column1" dataDxfId="40"/>
    <tableColumn id="2" xr3:uid="{6542034A-6949-4B2C-985A-FB2A89EDDB01}" name="Column2" dataDxfId="39"/>
    <tableColumn id="3" xr3:uid="{50F2C502-6E00-4BC1-A433-4DE190DA16A4}" name="Column3" dataDxfId="38"/>
    <tableColumn id="4" xr3:uid="{E7FE8989-B402-4D0B-B067-813758444784}" name="Column4" dataDxfId="37"/>
    <tableColumn id="5" xr3:uid="{588F08E7-0EC8-4756-87A2-432499DC7513}" name="Column5" dataDxfId="36"/>
    <tableColumn id="6" xr3:uid="{CB76B20B-0E64-4EB1-938C-BF55C8F2D21C}" name="Column6" dataDxfId="35"/>
    <tableColumn id="7" xr3:uid="{3AD95CAB-3A50-40D2-8504-EF51856B11A2}" name="Column7" dataDxfId="34"/>
    <tableColumn id="8" xr3:uid="{FD999855-FBF4-4880-AEEF-2074367A9131}" name="Column8" dataDxfId="33"/>
    <tableColumn id="9" xr3:uid="{B61230A5-F542-48EF-8445-3EA15B5760DD}" name="Column9" dataDxfId="32"/>
    <tableColumn id="10" xr3:uid="{023443D3-8CBA-4970-A9F2-682A5C7E3D2A}" name="Column10" dataDxfId="31">
      <calculatedColumnFormula>+K30/G30</calculatedColumnFormula>
    </tableColumn>
    <tableColumn id="11" xr3:uid="{527E9FB2-77B8-47A0-9FF0-90D092B55B28}" name="Column11" dataDxfId="30"/>
    <tableColumn id="12" xr3:uid="{4B644856-850B-4EC8-A46D-83583D02104A}" name="Column12" dataDxfId="29"/>
  </tableColumns>
  <tableStyleInfo name="Detalle Diciembre-style 28" showFirstColumn="1" showLastColumn="1" showRowStripes="1" showColumnStripes="0"/>
</table>
</file>

<file path=xl/tables/table9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5" xr:uid="{7273F3E9-77E3-4902-ACB1-401E3CB2881C}" name="Table_85146" displayName="Table_85146" ref="A45:L59" headerRowCount="0" headerRowDxfId="28" dataDxfId="27" totalsRowDxfId="26">
  <tableColumns count="12">
    <tableColumn id="1" xr3:uid="{FC5D3E06-8C83-4132-BBC5-153DDFA41757}" name="Column1" dataDxfId="25"/>
    <tableColumn id="2" xr3:uid="{4DA7F349-BB16-4647-B861-9C0958492C35}" name="Column2" dataDxfId="24"/>
    <tableColumn id="3" xr3:uid="{322687C3-61C6-4B90-90B5-06004AFEF123}" name="Column3" dataDxfId="23"/>
    <tableColumn id="4" xr3:uid="{FBC7F428-23F4-4439-A23E-C10B9A06550B}" name="Column4" dataDxfId="22"/>
    <tableColumn id="5" xr3:uid="{9C1B8941-CAD4-4BAF-BF55-17AADE0724A3}" name="Column5" dataDxfId="21"/>
    <tableColumn id="6" xr3:uid="{B0E558C7-3AE2-412B-9197-F35789B07296}" name="Column6" dataDxfId="20"/>
    <tableColumn id="7" xr3:uid="{2A75B1E0-B7E8-4E07-B01B-19909D36F95A}" name="Column7" dataDxfId="19"/>
    <tableColumn id="8" xr3:uid="{D84F4D75-AE05-4197-8D2C-4192E0BC5236}" name="Column8" dataDxfId="18"/>
    <tableColumn id="9" xr3:uid="{03AD140B-081B-456B-86B2-03FCDD60936B}" name="Column9" dataDxfId="17"/>
    <tableColumn id="10" xr3:uid="{311500AE-143B-4B5F-B53D-AA9DE0F5996C}" name="Column10" dataDxfId="16">
      <calculatedColumnFormula>+K45/G45</calculatedColumnFormula>
    </tableColumn>
    <tableColumn id="11" xr3:uid="{7D5E00F1-CBDE-4D04-A84C-39DFDC4835D2}" name="Column11" dataDxfId="15"/>
    <tableColumn id="12" xr3:uid="{D6E88DF0-7799-41E1-A6CC-EF3A93807AAB}" name="Column12" dataDxfId="14"/>
  </tableColumns>
  <tableStyleInfo name="Detalle Diciembre-style 29" showFirstColumn="1" showLastColumn="1" showRowStripes="1" showColumnStripes="0"/>
</table>
</file>

<file path=xl/tables/table9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6" xr:uid="{4CA08E61-4335-4BD2-A12A-3744AF4C6BE6}" name="Table_79140147" displayName="Table_79140147" ref="J15:M15" headerRowCount="0" headerRowDxfId="13" dataDxfId="12" totalsRowDxfId="11">
  <tableColumns count="4">
    <tableColumn id="1" xr3:uid="{141DC5AD-A9AF-4F58-A3AE-42C7DF5A9071}" name="Column1" dataDxfId="10">
      <calculatedColumnFormula>+K15/G15</calculatedColumnFormula>
    </tableColumn>
    <tableColumn id="2" xr3:uid="{E190DE0E-C2BB-426F-9D0E-F42409840962}" name="Column2" dataDxfId="9"/>
    <tableColumn id="3" xr3:uid="{93E9EFE0-FD4E-4D54-AAE5-6578F447C39A}" name="Column3" dataDxfId="8"/>
    <tableColumn id="4" xr3:uid="{118123F0-3405-4A47-9205-549A7CA90BED}" name="Column4" dataDxfId="7"/>
  </tableColumns>
  <tableStyleInfo name="Detalle Diciembre-style 23" showFirstColumn="1" showLastColumn="1" showRowStripes="1" showColumnStripes="0"/>
</table>
</file>

<file path=xl/tables/table9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7" xr:uid="{00000000-000C-0000-FFFF-FFFF56000000}" name="Table_87" displayName="Table_87" ref="B3:D13">
  <tableColumns count="3">
    <tableColumn id="1" xr3:uid="{00000000-0010-0000-5600-000001000000}" name="Categoría"/>
    <tableColumn id="2" xr3:uid="{00000000-0010-0000-5600-000002000000}" name="VALOR UN"/>
    <tableColumn id="3" xr3:uid="{00000000-0010-0000-5600-000003000000}" name="%"/>
  </tableColumns>
  <tableStyleInfo name="Resumen Enero-style" showFirstColumn="1" showLastColumn="1" showRowStripes="1" showColumnStripes="0"/>
</table>
</file>

<file path=xl/tables/table9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9" xr:uid="{43ECEE20-4756-41F7-B9F4-A4E0E28D8C8A}" name="Table_79140147140" displayName="Table_79140147140" ref="I30:L30" headerRowCount="0" headerRowDxfId="6" dataDxfId="5" totalsRowDxfId="4">
  <tableColumns count="4">
    <tableColumn id="1" xr3:uid="{8D951A89-F0A9-4F12-BE17-A77753AC4278}" name="Column1" dataDxfId="3">
      <calculatedColumnFormula>+J30/F30</calculatedColumnFormula>
    </tableColumn>
    <tableColumn id="2" xr3:uid="{37FD143C-C954-44FA-989A-A2A2C12422CB}" name="Column2" dataDxfId="2"/>
    <tableColumn id="3" xr3:uid="{5CF4E36A-C4ED-41D8-A9AB-FACF3CD08CBB}" name="Column3" dataDxfId="1"/>
    <tableColumn id="4" xr3:uid="{89A6F005-0791-43FC-9D75-84A4A74D5C9B}" name="Column4" dataDxfId="0"/>
  </tableColumns>
  <tableStyleInfo name="Detalle Diciembre-style 23" showFirstColumn="1" showLastColumn="1" showRowStripes="1" showColumnStripes="0"/>
</table>
</file>

<file path=xl/tables/table9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8" xr:uid="{00000000-000C-0000-FFFF-FFFF57000000}" name="Table_88" displayName="Table_88" ref="A1:L355">
  <tableColumns count="12">
    <tableColumn id="1" xr3:uid="{00000000-0010-0000-5700-000001000000}" name="Fecha solicitud"/>
    <tableColumn id="2" xr3:uid="{00000000-0010-0000-5700-000002000000}" name="Fecha Servicio "/>
    <tableColumn id="3" xr3:uid="{00000000-0010-0000-5700-000003000000}" name="Dependencia"/>
    <tableColumn id="4" xr3:uid="{00000000-0010-0000-5700-000004000000}" name="Requerimiento"/>
    <tableColumn id="5" xr3:uid="{00000000-0010-0000-5700-000005000000}" name="Categoría"/>
    <tableColumn id="6" xr3:uid="{00000000-0010-0000-5700-000006000000}" name="Servicio o Bien"/>
    <tableColumn id="7" xr3:uid="{00000000-0010-0000-5700-000007000000}" name="Descripción"/>
    <tableColumn id="8" xr3:uid="{00000000-0010-0000-5700-000008000000}" name="Dirección"/>
    <tableColumn id="9" xr3:uid="{00000000-0010-0000-5700-000009000000}" name="Cantidad"/>
    <tableColumn id="10" xr3:uid="{00000000-0010-0000-5700-00000A000000}" name="Valor"/>
    <tableColumn id="11" xr3:uid="{00000000-0010-0000-5700-00000B000000}" name="IVA 19%"/>
    <tableColumn id="12" xr3:uid="{00000000-0010-0000-5700-00000C000000}" name="TOTAL"/>
  </tableColumns>
  <tableStyleInfo name="Detalle enero-style" showFirstColumn="1" showLastColumn="1" showRowStripes="1" showColumnStripes="0"/>
</table>
</file>

<file path=xl/tables/table9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9" xr:uid="{00000000-000C-0000-FFFF-FFFF58000000}" name="Table_89" displayName="Table_89" ref="I356:L356" headerRowCount="0">
  <tableColumns count="4">
    <tableColumn id="1" xr3:uid="{00000000-0010-0000-5800-000001000000}" name="Column1"/>
    <tableColumn id="2" xr3:uid="{00000000-0010-0000-5800-000002000000}" name="Column2"/>
    <tableColumn id="3" xr3:uid="{00000000-0010-0000-5800-000003000000}" name="Column3"/>
    <tableColumn id="4" xr3:uid="{00000000-0010-0000-5800-000004000000}" name="Column4"/>
  </tableColumns>
  <tableStyleInfo name="Detalle enero-style 2" showFirstColumn="1" showLastColumn="1" showRowStripes="1" showColumnStripes="0"/>
</table>
</file>

<file path=xl/tables/table9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0" xr:uid="{00000000-000C-0000-FFFF-FFFF59000000}" name="Table_90" displayName="Table_90" ref="A357:L357" headerRowCount="0">
  <tableColumns count="12">
    <tableColumn id="1" xr3:uid="{00000000-0010-0000-5900-000001000000}" name="Column1"/>
    <tableColumn id="2" xr3:uid="{00000000-0010-0000-5900-000002000000}" name="Column2"/>
    <tableColumn id="3" xr3:uid="{00000000-0010-0000-5900-000003000000}" name="Column3"/>
    <tableColumn id="4" xr3:uid="{00000000-0010-0000-5900-000004000000}" name="Column4"/>
    <tableColumn id="5" xr3:uid="{00000000-0010-0000-5900-000005000000}" name="Column5"/>
    <tableColumn id="6" xr3:uid="{00000000-0010-0000-5900-000006000000}" name="Column6"/>
    <tableColumn id="7" xr3:uid="{00000000-0010-0000-5900-000007000000}" name="Column7"/>
    <tableColumn id="8" xr3:uid="{00000000-0010-0000-5900-000008000000}" name="Column8"/>
    <tableColumn id="9" xr3:uid="{00000000-0010-0000-5900-000009000000}" name="Column9"/>
    <tableColumn id="10" xr3:uid="{00000000-0010-0000-5900-00000A000000}" name="Column10"/>
    <tableColumn id="11" xr3:uid="{00000000-0010-0000-5900-00000B000000}" name="Column11"/>
    <tableColumn id="12" xr3:uid="{00000000-0010-0000-5900-00000C000000}" name="Column12"/>
  </tableColumns>
  <tableStyleInfo name="Detalle enero-style 3" showFirstColumn="1" showLastColumn="1" showRowStripes="1" showColumnStripes="0"/>
</table>
</file>

<file path=xl/tables/table10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1" xr:uid="{00000000-000C-0000-FFFF-FFFF5A000000}" name="Table_91" displayName="Table_91" ref="A358:L358" headerRowCount="0">
  <tableColumns count="12">
    <tableColumn id="1" xr3:uid="{00000000-0010-0000-5A00-000001000000}" name="Column1"/>
    <tableColumn id="2" xr3:uid="{00000000-0010-0000-5A00-000002000000}" name="Column2"/>
    <tableColumn id="3" xr3:uid="{00000000-0010-0000-5A00-000003000000}" name="Column3"/>
    <tableColumn id="4" xr3:uid="{00000000-0010-0000-5A00-000004000000}" name="Column4"/>
    <tableColumn id="5" xr3:uid="{00000000-0010-0000-5A00-000005000000}" name="Column5"/>
    <tableColumn id="6" xr3:uid="{00000000-0010-0000-5A00-000006000000}" name="Column6"/>
    <tableColumn id="7" xr3:uid="{00000000-0010-0000-5A00-000007000000}" name="Column7"/>
    <tableColumn id="8" xr3:uid="{00000000-0010-0000-5A00-000008000000}" name="Column8"/>
    <tableColumn id="9" xr3:uid="{00000000-0010-0000-5A00-000009000000}" name="Column9"/>
    <tableColumn id="10" xr3:uid="{00000000-0010-0000-5A00-00000A000000}" name="Column10"/>
    <tableColumn id="11" xr3:uid="{00000000-0010-0000-5A00-00000B000000}" name="Column11"/>
    <tableColumn id="12" xr3:uid="{00000000-0010-0000-5A00-00000C000000}" name="Column12"/>
  </tableColumns>
  <tableStyleInfo name="Detalle enero-style 4" showFirstColumn="1" showLastColumn="1" showRowStripes="1" showColumnStripes="0"/>
</table>
</file>

<file path=xl/tables/table10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2" xr:uid="{00000000-000C-0000-FFFF-FFFF5B000000}" name="Table_92" displayName="Table_92" ref="A359:L360" headerRowCount="0">
  <tableColumns count="12">
    <tableColumn id="1" xr3:uid="{00000000-0010-0000-5B00-000001000000}" name="Column1"/>
    <tableColumn id="2" xr3:uid="{00000000-0010-0000-5B00-000002000000}" name="Column2"/>
    <tableColumn id="3" xr3:uid="{00000000-0010-0000-5B00-000003000000}" name="Column3"/>
    <tableColumn id="4" xr3:uid="{00000000-0010-0000-5B00-000004000000}" name="Column4"/>
    <tableColumn id="5" xr3:uid="{00000000-0010-0000-5B00-000005000000}" name="Column5"/>
    <tableColumn id="6" xr3:uid="{00000000-0010-0000-5B00-000006000000}" name="Column6"/>
    <tableColumn id="7" xr3:uid="{00000000-0010-0000-5B00-000007000000}" name="Column7"/>
    <tableColumn id="8" xr3:uid="{00000000-0010-0000-5B00-000008000000}" name="Column8"/>
    <tableColumn id="9" xr3:uid="{00000000-0010-0000-5B00-000009000000}" name="Column9"/>
    <tableColumn id="10" xr3:uid="{00000000-0010-0000-5B00-00000A000000}" name="Column10"/>
    <tableColumn id="11" xr3:uid="{00000000-0010-0000-5B00-00000B000000}" name="Column11"/>
    <tableColumn id="12" xr3:uid="{00000000-0010-0000-5B00-00000C000000}" name="Column12"/>
  </tableColumns>
  <tableStyleInfo name="Detalle enero-style 5" showFirstColumn="1" showLastColumn="1" showRowStripes="1" showColumnStripes="0"/>
</table>
</file>

<file path=xl/tables/table10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3" xr:uid="{00000000-000C-0000-FFFF-FFFF5C000000}" name="Table_93" displayName="Table_93" ref="A361:L363" headerRowCount="0">
  <tableColumns count="12">
    <tableColumn id="1" xr3:uid="{00000000-0010-0000-5C00-000001000000}" name="Column1"/>
    <tableColumn id="2" xr3:uid="{00000000-0010-0000-5C00-000002000000}" name="Column2"/>
    <tableColumn id="3" xr3:uid="{00000000-0010-0000-5C00-000003000000}" name="Column3"/>
    <tableColumn id="4" xr3:uid="{00000000-0010-0000-5C00-000004000000}" name="Column4"/>
    <tableColumn id="5" xr3:uid="{00000000-0010-0000-5C00-000005000000}" name="Column5"/>
    <tableColumn id="6" xr3:uid="{00000000-0010-0000-5C00-000006000000}" name="Column6"/>
    <tableColumn id="7" xr3:uid="{00000000-0010-0000-5C00-000007000000}" name="Column7"/>
    <tableColumn id="8" xr3:uid="{00000000-0010-0000-5C00-000008000000}" name="Column8"/>
    <tableColumn id="9" xr3:uid="{00000000-0010-0000-5C00-000009000000}" name="Column9"/>
    <tableColumn id="10" xr3:uid="{00000000-0010-0000-5C00-00000A000000}" name="Column10"/>
    <tableColumn id="11" xr3:uid="{00000000-0010-0000-5C00-00000B000000}" name="Column11"/>
    <tableColumn id="12" xr3:uid="{00000000-0010-0000-5C00-00000C000000}" name="Column12"/>
  </tableColumns>
  <tableStyleInfo name="Detalle enero-style 6" showFirstColumn="1" showLastColumn="1" showRowStripes="1" showColumnStripes="0"/>
</table>
</file>

<file path=xl/tables/table10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4" xr:uid="{00000000-000C-0000-FFFF-FFFF5D000000}" name="Table_94" displayName="Table_94" ref="I367:L367" headerRowCount="0">
  <tableColumns count="4">
    <tableColumn id="1" xr3:uid="{00000000-0010-0000-5D00-000001000000}" name="Column1"/>
    <tableColumn id="2" xr3:uid="{00000000-0010-0000-5D00-000002000000}" name="Column2"/>
    <tableColumn id="3" xr3:uid="{00000000-0010-0000-5D00-000003000000}" name="Column3"/>
    <tableColumn id="4" xr3:uid="{00000000-0010-0000-5D00-000004000000}" name="Column4"/>
  </tableColumns>
  <tableStyleInfo name="Detalle enero-style 7" showFirstColumn="1" showLastColumn="1" showRowStripes="1" showColumnStripes="0"/>
</table>
</file>

<file path=xl/tables/table10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5" xr:uid="{00000000-000C-0000-FFFF-FFFF5E000000}" name="Table_95" displayName="Table_95" ref="A368:L368" headerRowCount="0">
  <tableColumns count="12">
    <tableColumn id="1" xr3:uid="{00000000-0010-0000-5E00-000001000000}" name="Column1"/>
    <tableColumn id="2" xr3:uid="{00000000-0010-0000-5E00-000002000000}" name="Column2"/>
    <tableColumn id="3" xr3:uid="{00000000-0010-0000-5E00-000003000000}" name="Column3"/>
    <tableColumn id="4" xr3:uid="{00000000-0010-0000-5E00-000004000000}" name="Column4"/>
    <tableColumn id="5" xr3:uid="{00000000-0010-0000-5E00-000005000000}" name="Column5"/>
    <tableColumn id="6" xr3:uid="{00000000-0010-0000-5E00-000006000000}" name="Column6"/>
    <tableColumn id="7" xr3:uid="{00000000-0010-0000-5E00-000007000000}" name="Column7"/>
    <tableColumn id="8" xr3:uid="{00000000-0010-0000-5E00-000008000000}" name="Column8"/>
    <tableColumn id="9" xr3:uid="{00000000-0010-0000-5E00-000009000000}" name="Column9"/>
    <tableColumn id="10" xr3:uid="{00000000-0010-0000-5E00-00000A000000}" name="Column10"/>
    <tableColumn id="11" xr3:uid="{00000000-0010-0000-5E00-00000B000000}" name="Column11"/>
    <tableColumn id="12" xr3:uid="{00000000-0010-0000-5E00-00000C000000}" name="Column12"/>
  </tableColumns>
  <tableStyleInfo name="Detalle enero-style 8" showFirstColumn="1" showLastColumn="1" showRowStripes="1" showColumnStripes="0"/>
</table>
</file>

<file path=xl/tables/table10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6" xr:uid="{00000000-000C-0000-FFFF-FFFF5F000000}" name="Table_96" displayName="Table_96" ref="A369:L370" headerRowCount="0">
  <tableColumns count="12">
    <tableColumn id="1" xr3:uid="{00000000-0010-0000-5F00-000001000000}" name="Column1"/>
    <tableColumn id="2" xr3:uid="{00000000-0010-0000-5F00-000002000000}" name="Column2"/>
    <tableColumn id="3" xr3:uid="{00000000-0010-0000-5F00-000003000000}" name="Column3"/>
    <tableColumn id="4" xr3:uid="{00000000-0010-0000-5F00-000004000000}" name="Column4"/>
    <tableColumn id="5" xr3:uid="{00000000-0010-0000-5F00-000005000000}" name="Column5"/>
    <tableColumn id="6" xr3:uid="{00000000-0010-0000-5F00-000006000000}" name="Column6"/>
    <tableColumn id="7" xr3:uid="{00000000-0010-0000-5F00-000007000000}" name="Column7"/>
    <tableColumn id="8" xr3:uid="{00000000-0010-0000-5F00-000008000000}" name="Column8"/>
    <tableColumn id="9" xr3:uid="{00000000-0010-0000-5F00-000009000000}" name="Column9"/>
    <tableColumn id="10" xr3:uid="{00000000-0010-0000-5F00-00000A000000}" name="Column10"/>
    <tableColumn id="11" xr3:uid="{00000000-0010-0000-5F00-00000B000000}" name="Column11"/>
    <tableColumn id="12" xr3:uid="{00000000-0010-0000-5F00-00000C000000}" name="Column12"/>
  </tableColumns>
  <tableStyleInfo name="Detalle enero-style 9" showFirstColumn="1" showLastColumn="1" showRowStripes="1" showColumnStripes="0"/>
</table>
</file>

<file path=xl/tables/table10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7" xr:uid="{00000000-000C-0000-FFFF-FFFF60000000}" name="Table_97" displayName="Table_97" ref="A371:L372" headerRowCount="0">
  <tableColumns count="12">
    <tableColumn id="1" xr3:uid="{00000000-0010-0000-6000-000001000000}" name="Column1"/>
    <tableColumn id="2" xr3:uid="{00000000-0010-0000-6000-000002000000}" name="Column2"/>
    <tableColumn id="3" xr3:uid="{00000000-0010-0000-6000-000003000000}" name="Column3"/>
    <tableColumn id="4" xr3:uid="{00000000-0010-0000-6000-000004000000}" name="Column4"/>
    <tableColumn id="5" xr3:uid="{00000000-0010-0000-6000-000005000000}" name="Column5"/>
    <tableColumn id="6" xr3:uid="{00000000-0010-0000-6000-000006000000}" name="Column6"/>
    <tableColumn id="7" xr3:uid="{00000000-0010-0000-6000-000007000000}" name="Column7"/>
    <tableColumn id="8" xr3:uid="{00000000-0010-0000-6000-000008000000}" name="Column8"/>
    <tableColumn id="9" xr3:uid="{00000000-0010-0000-6000-000009000000}" name="Column9"/>
    <tableColumn id="10" xr3:uid="{00000000-0010-0000-6000-00000A000000}" name="Column10"/>
    <tableColumn id="11" xr3:uid="{00000000-0010-0000-6000-00000B000000}" name="Column11"/>
    <tableColumn id="12" xr3:uid="{00000000-0010-0000-6000-00000C000000}" name="Column12"/>
  </tableColumns>
  <tableStyleInfo name="Detalle enero-style 10" showFirstColumn="1" showLastColumn="1" showRowStripes="1" showColumnStripes="0"/>
</table>
</file>

<file path=xl/tables/table10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8" xr:uid="{00000000-000C-0000-FFFF-FFFF61000000}" name="Table_98" displayName="Table_98" ref="A373:L377" headerRowCount="0">
  <tableColumns count="12">
    <tableColumn id="1" xr3:uid="{00000000-0010-0000-6100-000001000000}" name="Column1"/>
    <tableColumn id="2" xr3:uid="{00000000-0010-0000-6100-000002000000}" name="Column2"/>
    <tableColumn id="3" xr3:uid="{00000000-0010-0000-6100-000003000000}" name="Column3"/>
    <tableColumn id="4" xr3:uid="{00000000-0010-0000-6100-000004000000}" name="Column4"/>
    <tableColumn id="5" xr3:uid="{00000000-0010-0000-6100-000005000000}" name="Column5"/>
    <tableColumn id="6" xr3:uid="{00000000-0010-0000-6100-000006000000}" name="Column6"/>
    <tableColumn id="7" xr3:uid="{00000000-0010-0000-6100-000007000000}" name="Column7"/>
    <tableColumn id="8" xr3:uid="{00000000-0010-0000-6100-000008000000}" name="Column8"/>
    <tableColumn id="9" xr3:uid="{00000000-0010-0000-6100-000009000000}" name="Column9"/>
    <tableColumn id="10" xr3:uid="{00000000-0010-0000-6100-00000A000000}" name="Column10"/>
    <tableColumn id="11" xr3:uid="{00000000-0010-0000-6100-00000B000000}" name="Column11"/>
    <tableColumn id="12" xr3:uid="{00000000-0010-0000-6100-00000C000000}" name="Column12"/>
  </tableColumns>
  <tableStyleInfo name="Detalle enero-style 11" showFirstColumn="1" showLastColumn="1" showRowStripes="1" showColumnStripes="0"/>
</table>
</file>

<file path=xl/tables/table10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9" xr:uid="{00000000-000C-0000-FFFF-FFFF62000000}" name="Table_99" displayName="Table_99" ref="I378:L378" headerRowCount="0">
  <tableColumns count="4">
    <tableColumn id="1" xr3:uid="{00000000-0010-0000-6200-000001000000}" name="Column1"/>
    <tableColumn id="2" xr3:uid="{00000000-0010-0000-6200-000002000000}" name="Column2"/>
    <tableColumn id="3" xr3:uid="{00000000-0010-0000-6200-000003000000}" name="Column3"/>
    <tableColumn id="4" xr3:uid="{00000000-0010-0000-6200-000004000000}" name="Column4"/>
  </tableColumns>
  <tableStyleInfo name="Detalle enero-style 12" showFirstColumn="1" showLastColumn="1" showRowStripes="1" showColumnStripes="0"/>
</table>
</file>

<file path=xl/tables/table10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0" xr:uid="{00000000-000C-0000-FFFF-FFFF63000000}" name="Table_100" displayName="Table_100" ref="A379:L379" headerRowCount="0">
  <tableColumns count="12">
    <tableColumn id="1" xr3:uid="{00000000-0010-0000-6300-000001000000}" name="Column1"/>
    <tableColumn id="2" xr3:uid="{00000000-0010-0000-6300-000002000000}" name="Column2"/>
    <tableColumn id="3" xr3:uid="{00000000-0010-0000-6300-000003000000}" name="Column3"/>
    <tableColumn id="4" xr3:uid="{00000000-0010-0000-6300-000004000000}" name="Column4"/>
    <tableColumn id="5" xr3:uid="{00000000-0010-0000-6300-000005000000}" name="Column5"/>
    <tableColumn id="6" xr3:uid="{00000000-0010-0000-6300-000006000000}" name="Column6"/>
    <tableColumn id="7" xr3:uid="{00000000-0010-0000-6300-000007000000}" name="Column7"/>
    <tableColumn id="8" xr3:uid="{00000000-0010-0000-6300-000008000000}" name="Column8"/>
    <tableColumn id="9" xr3:uid="{00000000-0010-0000-6300-000009000000}" name="Column9"/>
    <tableColumn id="10" xr3:uid="{00000000-0010-0000-6300-00000A000000}" name="Column10"/>
    <tableColumn id="11" xr3:uid="{00000000-0010-0000-6300-00000B000000}" name="Column11"/>
    <tableColumn id="12" xr3:uid="{00000000-0010-0000-6300-00000C000000}" name="Column12"/>
  </tableColumns>
  <tableStyleInfo name="Detalle enero-style 13" showFirstColumn="1" showLastColumn="1" showRowStripes="1" showColumnStripes="0"/>
</table>
</file>

<file path=xl/tables/table1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1" xr:uid="{00000000-000C-0000-FFFF-FFFF64000000}" name="Table_101" displayName="Table_101" ref="A380:L380" headerRowCount="0">
  <tableColumns count="12">
    <tableColumn id="1" xr3:uid="{00000000-0010-0000-6400-000001000000}" name="Column1"/>
    <tableColumn id="2" xr3:uid="{00000000-0010-0000-6400-000002000000}" name="Column2"/>
    <tableColumn id="3" xr3:uid="{00000000-0010-0000-6400-000003000000}" name="Column3"/>
    <tableColumn id="4" xr3:uid="{00000000-0010-0000-6400-000004000000}" name="Column4"/>
    <tableColumn id="5" xr3:uid="{00000000-0010-0000-6400-000005000000}" name="Column5"/>
    <tableColumn id="6" xr3:uid="{00000000-0010-0000-6400-000006000000}" name="Column6"/>
    <tableColumn id="7" xr3:uid="{00000000-0010-0000-6400-000007000000}" name="Column7"/>
    <tableColumn id="8" xr3:uid="{00000000-0010-0000-6400-000008000000}" name="Column8"/>
    <tableColumn id="9" xr3:uid="{00000000-0010-0000-6400-000009000000}" name="Column9"/>
    <tableColumn id="10" xr3:uid="{00000000-0010-0000-6400-00000A000000}" name="Column10"/>
    <tableColumn id="11" xr3:uid="{00000000-0010-0000-6400-00000B000000}" name="Column11"/>
    <tableColumn id="12" xr3:uid="{00000000-0010-0000-6400-00000C000000}" name="Column12"/>
  </tableColumns>
  <tableStyleInfo name="Detalle enero-style 14" showFirstColumn="1" showLastColumn="1" showRowStripes="1" showColumnStripes="0"/>
</table>
</file>

<file path=xl/tables/table1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2" xr:uid="{00000000-000C-0000-FFFF-FFFF65000000}" name="Table_102" displayName="Table_102" ref="A381:L382" headerRowCount="0">
  <tableColumns count="12">
    <tableColumn id="1" xr3:uid="{00000000-0010-0000-6500-000001000000}" name="Column1"/>
    <tableColumn id="2" xr3:uid="{00000000-0010-0000-6500-000002000000}" name="Column2"/>
    <tableColumn id="3" xr3:uid="{00000000-0010-0000-6500-000003000000}" name="Column3"/>
    <tableColumn id="4" xr3:uid="{00000000-0010-0000-6500-000004000000}" name="Column4"/>
    <tableColumn id="5" xr3:uid="{00000000-0010-0000-6500-000005000000}" name="Column5"/>
    <tableColumn id="6" xr3:uid="{00000000-0010-0000-6500-000006000000}" name="Column6"/>
    <tableColumn id="7" xr3:uid="{00000000-0010-0000-6500-000007000000}" name="Column7"/>
    <tableColumn id="8" xr3:uid="{00000000-0010-0000-6500-000008000000}" name="Column8"/>
    <tableColumn id="9" xr3:uid="{00000000-0010-0000-6500-000009000000}" name="Column9"/>
    <tableColumn id="10" xr3:uid="{00000000-0010-0000-6500-00000A000000}" name="Column10"/>
    <tableColumn id="11" xr3:uid="{00000000-0010-0000-6500-00000B000000}" name="Column11"/>
    <tableColumn id="12" xr3:uid="{00000000-0010-0000-6500-00000C000000}" name="Column12"/>
  </tableColumns>
  <tableStyleInfo name="Detalle enero-style 15" showFirstColumn="1" showLastColumn="1" showRowStripes="1" showColumnStripes="0"/>
</table>
</file>

<file path=xl/tables/table1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3" xr:uid="{00000000-000C-0000-FFFF-FFFF66000000}" name="Table_103" displayName="Table_103" ref="A383:L384" headerRowCount="0">
  <tableColumns count="12">
    <tableColumn id="1" xr3:uid="{00000000-0010-0000-6600-000001000000}" name="Column1"/>
    <tableColumn id="2" xr3:uid="{00000000-0010-0000-6600-000002000000}" name="Column2"/>
    <tableColumn id="3" xr3:uid="{00000000-0010-0000-6600-000003000000}" name="Column3"/>
    <tableColumn id="4" xr3:uid="{00000000-0010-0000-6600-000004000000}" name="Column4"/>
    <tableColumn id="5" xr3:uid="{00000000-0010-0000-6600-000005000000}" name="Column5"/>
    <tableColumn id="6" xr3:uid="{00000000-0010-0000-6600-000006000000}" name="Column6"/>
    <tableColumn id="7" xr3:uid="{00000000-0010-0000-6600-000007000000}" name="Column7"/>
    <tableColumn id="8" xr3:uid="{00000000-0010-0000-6600-000008000000}" name="Column8"/>
    <tableColumn id="9" xr3:uid="{00000000-0010-0000-6600-000009000000}" name="Column9"/>
    <tableColumn id="10" xr3:uid="{00000000-0010-0000-6600-00000A000000}" name="Column10"/>
    <tableColumn id="11" xr3:uid="{00000000-0010-0000-6600-00000B000000}" name="Column11"/>
    <tableColumn id="12" xr3:uid="{00000000-0010-0000-6600-00000C000000}" name="Column12"/>
  </tableColumns>
  <tableStyleInfo name="Detalle enero-style 16" showFirstColumn="1" showLastColumn="1" showRowStripes="1" showColumnStripes="0"/>
</table>
</file>

<file path=xl/tables/table1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4" xr:uid="{00000000-000C-0000-FFFF-FFFF67000000}" name="Table_104" displayName="Table_104" ref="A385:L385" headerRowCount="0">
  <tableColumns count="12">
    <tableColumn id="1" xr3:uid="{00000000-0010-0000-6700-000001000000}" name="Column1"/>
    <tableColumn id="2" xr3:uid="{00000000-0010-0000-6700-000002000000}" name="Column2"/>
    <tableColumn id="3" xr3:uid="{00000000-0010-0000-6700-000003000000}" name="Column3"/>
    <tableColumn id="4" xr3:uid="{00000000-0010-0000-6700-000004000000}" name="Column4"/>
    <tableColumn id="5" xr3:uid="{00000000-0010-0000-6700-000005000000}" name="Column5"/>
    <tableColumn id="6" xr3:uid="{00000000-0010-0000-6700-000006000000}" name="Column6"/>
    <tableColumn id="7" xr3:uid="{00000000-0010-0000-6700-000007000000}" name="Column7"/>
    <tableColumn id="8" xr3:uid="{00000000-0010-0000-6700-000008000000}" name="Column8"/>
    <tableColumn id="9" xr3:uid="{00000000-0010-0000-6700-000009000000}" name="Column9"/>
    <tableColumn id="10" xr3:uid="{00000000-0010-0000-6700-00000A000000}" name="Column10"/>
    <tableColumn id="11" xr3:uid="{00000000-0010-0000-6700-00000B000000}" name="Column11"/>
    <tableColumn id="12" xr3:uid="{00000000-0010-0000-6700-00000C000000}" name="Column12"/>
  </tableColumns>
  <tableStyleInfo name="Detalle enero-style 17" showFirstColumn="1" showLastColumn="1" showRowStripes="1" showColumnStripes="0"/>
</table>
</file>

<file path=xl/tables/table1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5" xr:uid="{00000000-000C-0000-FFFF-FFFF68000000}" name="Table_105" displayName="Table_105" ref="I389:L389" headerRowCount="0">
  <tableColumns count="4">
    <tableColumn id="1" xr3:uid="{00000000-0010-0000-6800-000001000000}" name="Column1"/>
    <tableColumn id="2" xr3:uid="{00000000-0010-0000-6800-000002000000}" name="Column2"/>
    <tableColumn id="3" xr3:uid="{00000000-0010-0000-6800-000003000000}" name="Column3"/>
    <tableColumn id="4" xr3:uid="{00000000-0010-0000-6800-000004000000}" name="Column4"/>
  </tableColumns>
  <tableStyleInfo name="Detalle enero-style 18" showFirstColumn="1" showLastColumn="1" showRowStripes="1" showColumnStripes="0"/>
</table>
</file>

<file path=xl/tables/table1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6" xr:uid="{00000000-000C-0000-FFFF-FFFF69000000}" name="Table_106" displayName="Table_106" ref="A390:L390" headerRowCount="0">
  <tableColumns count="12">
    <tableColumn id="1" xr3:uid="{00000000-0010-0000-6900-000001000000}" name="Column1"/>
    <tableColumn id="2" xr3:uid="{00000000-0010-0000-6900-000002000000}" name="Column2"/>
    <tableColumn id="3" xr3:uid="{00000000-0010-0000-6900-000003000000}" name="Column3"/>
    <tableColumn id="4" xr3:uid="{00000000-0010-0000-6900-000004000000}" name="Column4"/>
    <tableColumn id="5" xr3:uid="{00000000-0010-0000-6900-000005000000}" name="Column5"/>
    <tableColumn id="6" xr3:uid="{00000000-0010-0000-6900-000006000000}" name="Column6"/>
    <tableColumn id="7" xr3:uid="{00000000-0010-0000-6900-000007000000}" name="Column7"/>
    <tableColumn id="8" xr3:uid="{00000000-0010-0000-6900-000008000000}" name="Column8"/>
    <tableColumn id="9" xr3:uid="{00000000-0010-0000-6900-000009000000}" name="Column9"/>
    <tableColumn id="10" xr3:uid="{00000000-0010-0000-6900-00000A000000}" name="Column10"/>
    <tableColumn id="11" xr3:uid="{00000000-0010-0000-6900-00000B000000}" name="Column11"/>
    <tableColumn id="12" xr3:uid="{00000000-0010-0000-6900-00000C000000}" name="Column12"/>
  </tableColumns>
  <tableStyleInfo name="Detalle enero-style 19" showFirstColumn="1" showLastColumn="1" showRowStripes="1" showColumnStripes="0"/>
</table>
</file>

<file path=xl/tables/table1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7" xr:uid="{00000000-000C-0000-FFFF-FFFF6A000000}" name="Table_107" displayName="Table_107" ref="A391:L392" headerRowCount="0">
  <tableColumns count="12">
    <tableColumn id="1" xr3:uid="{00000000-0010-0000-6A00-000001000000}" name="Column1"/>
    <tableColumn id="2" xr3:uid="{00000000-0010-0000-6A00-000002000000}" name="Column2"/>
    <tableColumn id="3" xr3:uid="{00000000-0010-0000-6A00-000003000000}" name="Column3"/>
    <tableColumn id="4" xr3:uid="{00000000-0010-0000-6A00-000004000000}" name="Column4"/>
    <tableColumn id="5" xr3:uid="{00000000-0010-0000-6A00-000005000000}" name="Column5"/>
    <tableColumn id="6" xr3:uid="{00000000-0010-0000-6A00-000006000000}" name="Column6"/>
    <tableColumn id="7" xr3:uid="{00000000-0010-0000-6A00-000007000000}" name="Column7"/>
    <tableColumn id="8" xr3:uid="{00000000-0010-0000-6A00-000008000000}" name="Column8"/>
    <tableColumn id="9" xr3:uid="{00000000-0010-0000-6A00-000009000000}" name="Column9"/>
    <tableColumn id="10" xr3:uid="{00000000-0010-0000-6A00-00000A000000}" name="Column10"/>
    <tableColumn id="11" xr3:uid="{00000000-0010-0000-6A00-00000B000000}" name="Column11"/>
    <tableColumn id="12" xr3:uid="{00000000-0010-0000-6A00-00000C000000}" name="Column12"/>
  </tableColumns>
  <tableStyleInfo name="Detalle enero-style 20" showFirstColumn="1" showLastColumn="1" showRowStripes="1" showColumnStripes="0"/>
</table>
</file>

<file path=xl/tables/table1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8" xr:uid="{00000000-000C-0000-FFFF-FFFF6B000000}" name="Table_108" displayName="Table_108" ref="A393:L408" headerRowCount="0">
  <tableColumns count="12">
    <tableColumn id="1" xr3:uid="{00000000-0010-0000-6B00-000001000000}" name="Column1"/>
    <tableColumn id="2" xr3:uid="{00000000-0010-0000-6B00-000002000000}" name="Column2"/>
    <tableColumn id="3" xr3:uid="{00000000-0010-0000-6B00-000003000000}" name="Column3"/>
    <tableColumn id="4" xr3:uid="{00000000-0010-0000-6B00-000004000000}" name="Column4"/>
    <tableColumn id="5" xr3:uid="{00000000-0010-0000-6B00-000005000000}" name="Column5"/>
    <tableColumn id="6" xr3:uid="{00000000-0010-0000-6B00-000006000000}" name="Column6"/>
    <tableColumn id="7" xr3:uid="{00000000-0010-0000-6B00-000007000000}" name="Column7"/>
    <tableColumn id="8" xr3:uid="{00000000-0010-0000-6B00-000008000000}" name="Column8"/>
    <tableColumn id="9" xr3:uid="{00000000-0010-0000-6B00-000009000000}" name="Column9"/>
    <tableColumn id="10" xr3:uid="{00000000-0010-0000-6B00-00000A000000}" name="Column10"/>
    <tableColumn id="11" xr3:uid="{00000000-0010-0000-6B00-00000B000000}" name="Column11"/>
    <tableColumn id="12" xr3:uid="{00000000-0010-0000-6B00-00000C000000}" name="Column12"/>
  </tableColumns>
  <tableStyleInfo name="Detalle enero-style 21" showFirstColumn="1" showLastColumn="1" showRowStripes="1" showColumnStripes="0"/>
</table>
</file>

<file path=xl/tables/table1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9" xr:uid="{00000000-000C-0000-FFFF-FFFF6C000000}" name="Table_109" displayName="Table_109" ref="A410:L414" headerRowCount="0">
  <tableColumns count="12">
    <tableColumn id="1" xr3:uid="{00000000-0010-0000-6C00-000001000000}" name="Column1"/>
    <tableColumn id="2" xr3:uid="{00000000-0010-0000-6C00-000002000000}" name="Column2"/>
    <tableColumn id="3" xr3:uid="{00000000-0010-0000-6C00-000003000000}" name="Column3"/>
    <tableColumn id="4" xr3:uid="{00000000-0010-0000-6C00-000004000000}" name="Column4"/>
    <tableColumn id="5" xr3:uid="{00000000-0010-0000-6C00-000005000000}" name="Column5"/>
    <tableColumn id="6" xr3:uid="{00000000-0010-0000-6C00-000006000000}" name="Column6"/>
    <tableColumn id="7" xr3:uid="{00000000-0010-0000-6C00-000007000000}" name="Column7"/>
    <tableColumn id="8" xr3:uid="{00000000-0010-0000-6C00-000008000000}" name="Column8"/>
    <tableColumn id="9" xr3:uid="{00000000-0010-0000-6C00-000009000000}" name="Column9"/>
    <tableColumn id="10" xr3:uid="{00000000-0010-0000-6C00-00000A000000}" name="Column10"/>
    <tableColumn id="11" xr3:uid="{00000000-0010-0000-6C00-00000B000000}" name="Column11"/>
    <tableColumn id="12" xr3:uid="{00000000-0010-0000-6C00-00000C000000}" name="Column12"/>
  </tableColumns>
  <tableStyleInfo name="Detalle enero-style 22" showFirstColumn="1" showLastColumn="1" showRowStripes="1" showColumnStripes="0"/>
</table>
</file>

<file path=xl/tables/table11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0" xr:uid="{00000000-000C-0000-FFFF-FFFF6D000000}" name="Table_110" displayName="Table_110" ref="I415:L415" headerRowCount="0">
  <tableColumns count="4">
    <tableColumn id="1" xr3:uid="{00000000-0010-0000-6D00-000001000000}" name="Column1"/>
    <tableColumn id="2" xr3:uid="{00000000-0010-0000-6D00-000002000000}" name="Column2"/>
    <tableColumn id="3" xr3:uid="{00000000-0010-0000-6D00-000003000000}" name="Column3"/>
    <tableColumn id="4" xr3:uid="{00000000-0010-0000-6D00-000004000000}" name="Column4"/>
  </tableColumns>
  <tableStyleInfo name="Detalle enero-style 23" showFirstColumn="1" showLastColumn="1" showRowStripes="1" showColumnStripes="0"/>
</table>
</file>

<file path=xl/tables/table12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1" xr:uid="{00000000-000C-0000-FFFF-FFFF6E000000}" name="Table_111" displayName="Table_111" ref="A416:L416" headerRowCount="0">
  <tableColumns count="12">
    <tableColumn id="1" xr3:uid="{00000000-0010-0000-6E00-000001000000}" name="Column1"/>
    <tableColumn id="2" xr3:uid="{00000000-0010-0000-6E00-000002000000}" name="Column2"/>
    <tableColumn id="3" xr3:uid="{00000000-0010-0000-6E00-000003000000}" name="Column3"/>
    <tableColumn id="4" xr3:uid="{00000000-0010-0000-6E00-000004000000}" name="Column4"/>
    <tableColumn id="5" xr3:uid="{00000000-0010-0000-6E00-000005000000}" name="Column5"/>
    <tableColumn id="6" xr3:uid="{00000000-0010-0000-6E00-000006000000}" name="Column6"/>
    <tableColumn id="7" xr3:uid="{00000000-0010-0000-6E00-000007000000}" name="Column7"/>
    <tableColumn id="8" xr3:uid="{00000000-0010-0000-6E00-000008000000}" name="Column8"/>
    <tableColumn id="9" xr3:uid="{00000000-0010-0000-6E00-000009000000}" name="Column9"/>
    <tableColumn id="10" xr3:uid="{00000000-0010-0000-6E00-00000A000000}" name="Column10"/>
    <tableColumn id="11" xr3:uid="{00000000-0010-0000-6E00-00000B000000}" name="Column11"/>
    <tableColumn id="12" xr3:uid="{00000000-0010-0000-6E00-00000C000000}" name="Column12"/>
  </tableColumns>
  <tableStyleInfo name="Detalle enero-style 24" showFirstColumn="1" showLastColumn="1" showRowStripes="1" showColumnStripes="0"/>
</table>
</file>

<file path=xl/tables/table12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2" xr:uid="{00000000-000C-0000-FFFF-FFFF6F000000}" name="Table_112" displayName="Table_112" ref="A417:L417" headerRowCount="0">
  <tableColumns count="12">
    <tableColumn id="1" xr3:uid="{00000000-0010-0000-6F00-000001000000}" name="Column1"/>
    <tableColumn id="2" xr3:uid="{00000000-0010-0000-6F00-000002000000}" name="Column2"/>
    <tableColumn id="3" xr3:uid="{00000000-0010-0000-6F00-000003000000}" name="Column3"/>
    <tableColumn id="4" xr3:uid="{00000000-0010-0000-6F00-000004000000}" name="Column4"/>
    <tableColumn id="5" xr3:uid="{00000000-0010-0000-6F00-000005000000}" name="Column5"/>
    <tableColumn id="6" xr3:uid="{00000000-0010-0000-6F00-000006000000}" name="Column6"/>
    <tableColumn id="7" xr3:uid="{00000000-0010-0000-6F00-000007000000}" name="Column7"/>
    <tableColumn id="8" xr3:uid="{00000000-0010-0000-6F00-000008000000}" name="Column8"/>
    <tableColumn id="9" xr3:uid="{00000000-0010-0000-6F00-000009000000}" name="Column9"/>
    <tableColumn id="10" xr3:uid="{00000000-0010-0000-6F00-00000A000000}" name="Column10"/>
    <tableColumn id="11" xr3:uid="{00000000-0010-0000-6F00-00000B000000}" name="Column11"/>
    <tableColumn id="12" xr3:uid="{00000000-0010-0000-6F00-00000C000000}" name="Column12"/>
  </tableColumns>
  <tableStyleInfo name="Detalle enero-style 25" showFirstColumn="1" showLastColumn="1" showRowStripes="1" showColumnStripes="0"/>
</table>
</file>

<file path=xl/tables/table12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3" xr:uid="{00000000-000C-0000-FFFF-FFFF70000000}" name="Table_113" displayName="Table_113" ref="A418:L419" headerRowCount="0">
  <tableColumns count="12">
    <tableColumn id="1" xr3:uid="{00000000-0010-0000-7000-000001000000}" name="Column1"/>
    <tableColumn id="2" xr3:uid="{00000000-0010-0000-7000-000002000000}" name="Column2"/>
    <tableColumn id="3" xr3:uid="{00000000-0010-0000-7000-000003000000}" name="Column3"/>
    <tableColumn id="4" xr3:uid="{00000000-0010-0000-7000-000004000000}" name="Column4"/>
    <tableColumn id="5" xr3:uid="{00000000-0010-0000-7000-000005000000}" name="Column5"/>
    <tableColumn id="6" xr3:uid="{00000000-0010-0000-7000-000006000000}" name="Column6"/>
    <tableColumn id="7" xr3:uid="{00000000-0010-0000-7000-000007000000}" name="Column7"/>
    <tableColumn id="8" xr3:uid="{00000000-0010-0000-7000-000008000000}" name="Column8"/>
    <tableColumn id="9" xr3:uid="{00000000-0010-0000-7000-000009000000}" name="Column9"/>
    <tableColumn id="10" xr3:uid="{00000000-0010-0000-7000-00000A000000}" name="Column10"/>
    <tableColumn id="11" xr3:uid="{00000000-0010-0000-7000-00000B000000}" name="Column11"/>
    <tableColumn id="12" xr3:uid="{00000000-0010-0000-7000-00000C000000}" name="Column12"/>
  </tableColumns>
  <tableStyleInfo name="Detalle enero-style 26" showFirstColumn="1" showLastColumn="1" showRowStripes="1" showColumnStripes="0"/>
</table>
</file>

<file path=xl/tables/table12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4" xr:uid="{00000000-000C-0000-FFFF-FFFF71000000}" name="Table_114" displayName="Table_114" ref="A420:L421" headerRowCount="0">
  <tableColumns count="12">
    <tableColumn id="1" xr3:uid="{00000000-0010-0000-7100-000001000000}" name="Column1"/>
    <tableColumn id="2" xr3:uid="{00000000-0010-0000-7100-000002000000}" name="Column2"/>
    <tableColumn id="3" xr3:uid="{00000000-0010-0000-7100-000003000000}" name="Column3"/>
    <tableColumn id="4" xr3:uid="{00000000-0010-0000-7100-000004000000}" name="Column4"/>
    <tableColumn id="5" xr3:uid="{00000000-0010-0000-7100-000005000000}" name="Column5"/>
    <tableColumn id="6" xr3:uid="{00000000-0010-0000-7100-000006000000}" name="Column6"/>
    <tableColumn id="7" xr3:uid="{00000000-0010-0000-7100-000007000000}" name="Column7"/>
    <tableColumn id="8" xr3:uid="{00000000-0010-0000-7100-000008000000}" name="Column8"/>
    <tableColumn id="9" xr3:uid="{00000000-0010-0000-7100-000009000000}" name="Column9"/>
    <tableColumn id="10" xr3:uid="{00000000-0010-0000-7100-00000A000000}" name="Column10"/>
    <tableColumn id="11" xr3:uid="{00000000-0010-0000-7100-00000B000000}" name="Column11"/>
    <tableColumn id="12" xr3:uid="{00000000-0010-0000-7100-00000C000000}" name="Column12"/>
  </tableColumns>
  <tableStyleInfo name="Detalle enero-style 27" showFirstColumn="1" showLastColumn="1" showRowStripes="1" showColumnStripes="0"/>
</table>
</file>

<file path=xl/tables/table12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5" xr:uid="{00000000-000C-0000-FFFF-FFFF72000000}" name="Table_115" displayName="Table_115" ref="A422:L431" headerRowCount="0">
  <tableColumns count="12">
    <tableColumn id="1" xr3:uid="{00000000-0010-0000-7200-000001000000}" name="Column1"/>
    <tableColumn id="2" xr3:uid="{00000000-0010-0000-7200-000002000000}" name="Column2"/>
    <tableColumn id="3" xr3:uid="{00000000-0010-0000-7200-000003000000}" name="Column3"/>
    <tableColumn id="4" xr3:uid="{00000000-0010-0000-7200-000004000000}" name="Column4"/>
    <tableColumn id="5" xr3:uid="{00000000-0010-0000-7200-000005000000}" name="Column5"/>
    <tableColumn id="6" xr3:uid="{00000000-0010-0000-7200-000006000000}" name="Column6"/>
    <tableColumn id="7" xr3:uid="{00000000-0010-0000-7200-000007000000}" name="Column7"/>
    <tableColumn id="8" xr3:uid="{00000000-0010-0000-7200-000008000000}" name="Column8"/>
    <tableColumn id="9" xr3:uid="{00000000-0010-0000-7200-000009000000}" name="Column9"/>
    <tableColumn id="10" xr3:uid="{00000000-0010-0000-7200-00000A000000}" name="Column10"/>
    <tableColumn id="11" xr3:uid="{00000000-0010-0000-7200-00000B000000}" name="Column11"/>
    <tableColumn id="12" xr3:uid="{00000000-0010-0000-7200-00000C000000}" name="Column12"/>
  </tableColumns>
  <tableStyleInfo name="Detalle enero-style 28" showFirstColumn="1" showLastColumn="1" showRowStripes="1" showColumnStripes="0"/>
</table>
</file>

<file path=xl/tables/table12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6" xr:uid="{00000000-000C-0000-FFFF-FFFF73000000}" name="Table_116" displayName="Table_116" ref="A432:L441" headerRowCount="0">
  <tableColumns count="12">
    <tableColumn id="1" xr3:uid="{00000000-0010-0000-7300-000001000000}" name="Column1"/>
    <tableColumn id="2" xr3:uid="{00000000-0010-0000-7300-000002000000}" name="Column2"/>
    <tableColumn id="3" xr3:uid="{00000000-0010-0000-7300-000003000000}" name="Column3"/>
    <tableColumn id="4" xr3:uid="{00000000-0010-0000-7300-000004000000}" name="Column4"/>
    <tableColumn id="5" xr3:uid="{00000000-0010-0000-7300-000005000000}" name="Column5"/>
    <tableColumn id="6" xr3:uid="{00000000-0010-0000-7300-000006000000}" name="Column6"/>
    <tableColumn id="7" xr3:uid="{00000000-0010-0000-7300-000007000000}" name="Column7"/>
    <tableColumn id="8" xr3:uid="{00000000-0010-0000-7300-000008000000}" name="Column8"/>
    <tableColumn id="9" xr3:uid="{00000000-0010-0000-7300-000009000000}" name="Column9"/>
    <tableColumn id="10" xr3:uid="{00000000-0010-0000-7300-00000A000000}" name="Column10"/>
    <tableColumn id="11" xr3:uid="{00000000-0010-0000-7300-00000B000000}" name="Column11"/>
    <tableColumn id="12" xr3:uid="{00000000-0010-0000-7300-00000C000000}" name="Column12"/>
  </tableColumns>
  <tableStyleInfo name="Detalle enero-style 29" showFirstColumn="1" showLastColumn="1" showRowStripes="1" showColumnStripes="0"/>
</table>
</file>

<file path=xl/tables/table12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7" xr:uid="{00000000-000C-0000-FFFF-FFFF74000000}" name="Table_117" displayName="Table_117" ref="A442:L492" headerRowCount="0">
  <tableColumns count="12">
    <tableColumn id="1" xr3:uid="{00000000-0010-0000-7400-000001000000}" name="Column1"/>
    <tableColumn id="2" xr3:uid="{00000000-0010-0000-7400-000002000000}" name="Column2"/>
    <tableColumn id="3" xr3:uid="{00000000-0010-0000-7400-000003000000}" name="Column3"/>
    <tableColumn id="4" xr3:uid="{00000000-0010-0000-7400-000004000000}" name="Column4"/>
    <tableColumn id="5" xr3:uid="{00000000-0010-0000-7400-000005000000}" name="Column5"/>
    <tableColumn id="6" xr3:uid="{00000000-0010-0000-7400-000006000000}" name="Column6"/>
    <tableColumn id="7" xr3:uid="{00000000-0010-0000-7400-000007000000}" name="Column7"/>
    <tableColumn id="8" xr3:uid="{00000000-0010-0000-7400-000008000000}" name="Column8"/>
    <tableColumn id="9" xr3:uid="{00000000-0010-0000-7400-000009000000}" name="Column9"/>
    <tableColumn id="10" xr3:uid="{00000000-0010-0000-7400-00000A000000}" name="Column10"/>
    <tableColumn id="11" xr3:uid="{00000000-0010-0000-7400-00000B000000}" name="Column11"/>
    <tableColumn id="12" xr3:uid="{00000000-0010-0000-7400-00000C000000}" name="Column12"/>
  </tableColumns>
  <tableStyleInfo name="Detalle enero-style 30" showFirstColumn="1" showLastColumn="1" showRowStripes="1" showColumnStripes="0"/>
</table>
</file>

<file path=xl/tables/table12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8" xr:uid="{00000000-000C-0000-FFFF-FFFF75000000}" name="Table_118" displayName="Table_118" ref="I496:L496" headerRowCount="0">
  <tableColumns count="4">
    <tableColumn id="1" xr3:uid="{00000000-0010-0000-7500-000001000000}" name="Column1"/>
    <tableColumn id="2" xr3:uid="{00000000-0010-0000-7500-000002000000}" name="Column2"/>
    <tableColumn id="3" xr3:uid="{00000000-0010-0000-7500-000003000000}" name="Column3"/>
    <tableColumn id="4" xr3:uid="{00000000-0010-0000-7500-000004000000}" name="Column4"/>
  </tableColumns>
  <tableStyleInfo name="Detalle enero-style 31" showFirstColumn="1" showLastColumn="1" showRowStripes="1" showColumnStripes="0"/>
</table>
</file>

<file path=xl/tables/table12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9" xr:uid="{00000000-000C-0000-FFFF-FFFF76000000}" name="Table_119" displayName="Table_119" ref="A497:L497" headerRowCount="0">
  <tableColumns count="12">
    <tableColumn id="1" xr3:uid="{00000000-0010-0000-7600-000001000000}" name="Column1" dataDxfId="146"/>
    <tableColumn id="2" xr3:uid="{00000000-0010-0000-7600-000002000000}" name="Column2"/>
    <tableColumn id="3" xr3:uid="{00000000-0010-0000-7600-000003000000}" name="Column3"/>
    <tableColumn id="4" xr3:uid="{00000000-0010-0000-7600-000004000000}" name="Column4"/>
    <tableColumn id="5" xr3:uid="{00000000-0010-0000-7600-000005000000}" name="Column5"/>
    <tableColumn id="6" xr3:uid="{00000000-0010-0000-7600-000006000000}" name="Column6"/>
    <tableColumn id="7" xr3:uid="{00000000-0010-0000-7600-000007000000}" name="Column7"/>
    <tableColumn id="8" xr3:uid="{00000000-0010-0000-7600-000008000000}" name="Column8"/>
    <tableColumn id="9" xr3:uid="{00000000-0010-0000-7600-000009000000}" name="Column9"/>
    <tableColumn id="10" xr3:uid="{00000000-0010-0000-7600-00000A000000}" name="Column10"/>
    <tableColumn id="11" xr3:uid="{00000000-0010-0000-7600-00000B000000}" name="Column11"/>
    <tableColumn id="12" xr3:uid="{00000000-0010-0000-7600-00000C000000}" name="Column12"/>
  </tableColumns>
  <tableStyleInfo name="Detalle enero-style 32" showFirstColumn="1" showLastColumn="1" showRowStripes="1" showColumnStripes="0"/>
</table>
</file>

<file path=xl/tables/table12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0" xr:uid="{00000000-000C-0000-FFFF-FFFF77000000}" name="Table_120" displayName="Table_120" ref="A498:L499" headerRowCount="0">
  <tableColumns count="12">
    <tableColumn id="1" xr3:uid="{00000000-0010-0000-7700-000001000000}" name="Column1"/>
    <tableColumn id="2" xr3:uid="{00000000-0010-0000-7700-000002000000}" name="Column2"/>
    <tableColumn id="3" xr3:uid="{00000000-0010-0000-7700-000003000000}" name="Column3"/>
    <tableColumn id="4" xr3:uid="{00000000-0010-0000-7700-000004000000}" name="Column4"/>
    <tableColumn id="5" xr3:uid="{00000000-0010-0000-7700-000005000000}" name="Column5"/>
    <tableColumn id="6" xr3:uid="{00000000-0010-0000-7700-000006000000}" name="Column6"/>
    <tableColumn id="7" xr3:uid="{00000000-0010-0000-7700-000007000000}" name="Column7"/>
    <tableColumn id="8" xr3:uid="{00000000-0010-0000-7700-000008000000}" name="Column8"/>
    <tableColumn id="9" xr3:uid="{00000000-0010-0000-7700-000009000000}" name="Column9"/>
    <tableColumn id="10" xr3:uid="{00000000-0010-0000-7700-00000A000000}" name="Column10"/>
    <tableColumn id="11" xr3:uid="{00000000-0010-0000-7700-00000B000000}" name="Column11"/>
    <tableColumn id="12" xr3:uid="{00000000-0010-0000-7700-00000C000000}" name="Column12"/>
  </tableColumns>
  <tableStyleInfo name="Detalle enero-style 33" showFirstColumn="1" showLastColumn="1" showRowStripes="1" showColumnStripes="0"/>
</table>
</file>

<file path=xl/tables/table13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1" xr:uid="{00000000-000C-0000-FFFF-FFFF78000000}" name="Table_121" displayName="Table_121" ref="A500:L502" headerRowCount="0">
  <tableColumns count="12">
    <tableColumn id="1" xr3:uid="{00000000-0010-0000-7800-000001000000}" name="Column1"/>
    <tableColumn id="2" xr3:uid="{00000000-0010-0000-7800-000002000000}" name="Column2"/>
    <tableColumn id="3" xr3:uid="{00000000-0010-0000-7800-000003000000}" name="Column3"/>
    <tableColumn id="4" xr3:uid="{00000000-0010-0000-7800-000004000000}" name="Column4"/>
    <tableColumn id="5" xr3:uid="{00000000-0010-0000-7800-000005000000}" name="Column5"/>
    <tableColumn id="6" xr3:uid="{00000000-0010-0000-7800-000006000000}" name="Column6"/>
    <tableColumn id="7" xr3:uid="{00000000-0010-0000-7800-000007000000}" name="Column7"/>
    <tableColumn id="8" xr3:uid="{00000000-0010-0000-7800-000008000000}" name="Column8"/>
    <tableColumn id="9" xr3:uid="{00000000-0010-0000-7800-000009000000}" name="Column9"/>
    <tableColumn id="10" xr3:uid="{00000000-0010-0000-7800-00000A000000}" name="Column10"/>
    <tableColumn id="11" xr3:uid="{00000000-0010-0000-7800-00000B000000}" name="Column11"/>
    <tableColumn id="12" xr3:uid="{00000000-0010-0000-7800-00000C000000}" name="Column12"/>
  </tableColumns>
  <tableStyleInfo name="Detalle enero-style 34" showFirstColumn="1" showLastColumn="1" showRowStripes="1" showColumnStripes="0"/>
</table>
</file>

<file path=xl/tables/table13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2" xr:uid="{00000000-000C-0000-FFFF-FFFF79000000}" name="Table_122" displayName="Table_122" ref="B506" headerRowCount="0">
  <tableColumns count="1">
    <tableColumn id="1" xr3:uid="{00000000-0010-0000-7900-000001000000}" name="Column1"/>
  </tableColumns>
  <tableStyleInfo name="Detalle enero-style 35" showFirstColumn="1" showLastColumn="1" showRowStripes="1" showColumnStripes="0"/>
</table>
</file>

<file path=xl/tables/table13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3" xr:uid="{00000000-000C-0000-FFFF-FFFF7A000000}" name="Table_123" displayName="Table_123" ref="I507:L507" headerRowCount="0">
  <tableColumns count="4">
    <tableColumn id="1" xr3:uid="{00000000-0010-0000-7A00-000001000000}" name="Column1"/>
    <tableColumn id="2" xr3:uid="{00000000-0010-0000-7A00-000002000000}" name="Column2"/>
    <tableColumn id="3" xr3:uid="{00000000-0010-0000-7A00-000003000000}" name="Column3"/>
    <tableColumn id="4" xr3:uid="{00000000-0010-0000-7A00-000004000000}" name="Column4"/>
  </tableColumns>
  <tableStyleInfo name="Detalle enero-style 36" showFirstColumn="1" showLastColumn="1" showRowStripes="1" showColumnStripes="0"/>
</table>
</file>

<file path=xl/tables/table13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4" xr:uid="{00000000-000C-0000-FFFF-FFFF7B000000}" name="Table_124" displayName="Table_124" ref="A508:L508" headerRowCount="0">
  <tableColumns count="12">
    <tableColumn id="1" xr3:uid="{00000000-0010-0000-7B00-000001000000}" name="Column1"/>
    <tableColumn id="2" xr3:uid="{00000000-0010-0000-7B00-000002000000}" name="Column2"/>
    <tableColumn id="3" xr3:uid="{00000000-0010-0000-7B00-000003000000}" name="Column3"/>
    <tableColumn id="4" xr3:uid="{00000000-0010-0000-7B00-000004000000}" name="Column4"/>
    <tableColumn id="5" xr3:uid="{00000000-0010-0000-7B00-000005000000}" name="Column5"/>
    <tableColumn id="6" xr3:uid="{00000000-0010-0000-7B00-000006000000}" name="Column6"/>
    <tableColumn id="7" xr3:uid="{00000000-0010-0000-7B00-000007000000}" name="Column7"/>
    <tableColumn id="8" xr3:uid="{00000000-0010-0000-7B00-000008000000}" name="Column8"/>
    <tableColumn id="9" xr3:uid="{00000000-0010-0000-7B00-000009000000}" name="Column9"/>
    <tableColumn id="10" xr3:uid="{00000000-0010-0000-7B00-00000A000000}" name="Column10"/>
    <tableColumn id="11" xr3:uid="{00000000-0010-0000-7B00-00000B000000}" name="Column11"/>
    <tableColumn id="12" xr3:uid="{00000000-0010-0000-7B00-00000C000000}" name="Column12"/>
  </tableColumns>
  <tableStyleInfo name="Detalle enero-style 37" showFirstColumn="1" showLastColumn="1" showRowStripes="1" showColumnStripes="0"/>
</table>
</file>

<file path=xl/tables/table13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5" xr:uid="{00000000-000C-0000-FFFF-FFFF7C000000}" name="Table_125" displayName="Table_125" ref="A509:L509" headerRowCount="0">
  <tableColumns count="12">
    <tableColumn id="1" xr3:uid="{00000000-0010-0000-7C00-000001000000}" name="Column1"/>
    <tableColumn id="2" xr3:uid="{00000000-0010-0000-7C00-000002000000}" name="Column2"/>
    <tableColumn id="3" xr3:uid="{00000000-0010-0000-7C00-000003000000}" name="Column3"/>
    <tableColumn id="4" xr3:uid="{00000000-0010-0000-7C00-000004000000}" name="Column4"/>
    <tableColumn id="5" xr3:uid="{00000000-0010-0000-7C00-000005000000}" name="Column5"/>
    <tableColumn id="6" xr3:uid="{00000000-0010-0000-7C00-000006000000}" name="Column6"/>
    <tableColumn id="7" xr3:uid="{00000000-0010-0000-7C00-000007000000}" name="Column7"/>
    <tableColumn id="8" xr3:uid="{00000000-0010-0000-7C00-000008000000}" name="Column8"/>
    <tableColumn id="9" xr3:uid="{00000000-0010-0000-7C00-000009000000}" name="Column9"/>
    <tableColumn id="10" xr3:uid="{00000000-0010-0000-7C00-00000A000000}" name="Column10"/>
    <tableColumn id="11" xr3:uid="{00000000-0010-0000-7C00-00000B000000}" name="Column11"/>
    <tableColumn id="12" xr3:uid="{00000000-0010-0000-7C00-00000C000000}" name="Column12"/>
  </tableColumns>
  <tableStyleInfo name="Detalle enero-style 38" showFirstColumn="1" showLastColumn="1" showRowStripes="1" showColumnStripes="0"/>
</table>
</file>

<file path=xl/tables/table13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6" xr:uid="{00000000-000C-0000-FFFF-FFFF7D000000}" name="Table_126" displayName="Table_126" ref="A510:L511" headerRowCount="0">
  <tableColumns count="12">
    <tableColumn id="1" xr3:uid="{00000000-0010-0000-7D00-000001000000}" name="Column1"/>
    <tableColumn id="2" xr3:uid="{00000000-0010-0000-7D00-000002000000}" name="Column2"/>
    <tableColumn id="3" xr3:uid="{00000000-0010-0000-7D00-000003000000}" name="Column3"/>
    <tableColumn id="4" xr3:uid="{00000000-0010-0000-7D00-000004000000}" name="Column4"/>
    <tableColumn id="5" xr3:uid="{00000000-0010-0000-7D00-000005000000}" name="Column5"/>
    <tableColumn id="6" xr3:uid="{00000000-0010-0000-7D00-000006000000}" name="Column6"/>
    <tableColumn id="7" xr3:uid="{00000000-0010-0000-7D00-000007000000}" name="Column7"/>
    <tableColumn id="8" xr3:uid="{00000000-0010-0000-7D00-000008000000}" name="Column8"/>
    <tableColumn id="9" xr3:uid="{00000000-0010-0000-7D00-000009000000}" name="Column9"/>
    <tableColumn id="10" xr3:uid="{00000000-0010-0000-7D00-00000A000000}" name="Column10"/>
    <tableColumn id="11" xr3:uid="{00000000-0010-0000-7D00-00000B000000}" name="Column11"/>
    <tableColumn id="12" xr3:uid="{00000000-0010-0000-7D00-00000C000000}" name="Column12"/>
  </tableColumns>
  <tableStyleInfo name="Detalle enero-style 39" showFirstColumn="1" showLastColumn="1" showRowStripes="1" showColumnStripes="0"/>
</table>
</file>

<file path=xl/tables/table13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7" xr:uid="{00000000-000C-0000-FFFF-FFFF7E000000}" name="Table_127" displayName="Table_127" ref="A512:L513" headerRowCount="0">
  <tableColumns count="12">
    <tableColumn id="1" xr3:uid="{00000000-0010-0000-7E00-000001000000}" name="Column1"/>
    <tableColumn id="2" xr3:uid="{00000000-0010-0000-7E00-000002000000}" name="Column2"/>
    <tableColumn id="3" xr3:uid="{00000000-0010-0000-7E00-000003000000}" name="Column3"/>
    <tableColumn id="4" xr3:uid="{00000000-0010-0000-7E00-000004000000}" name="Column4"/>
    <tableColumn id="5" xr3:uid="{00000000-0010-0000-7E00-000005000000}" name="Column5"/>
    <tableColumn id="6" xr3:uid="{00000000-0010-0000-7E00-000006000000}" name="Column6"/>
    <tableColumn id="7" xr3:uid="{00000000-0010-0000-7E00-000007000000}" name="Column7"/>
    <tableColumn id="8" xr3:uid="{00000000-0010-0000-7E00-000008000000}" name="Column8"/>
    <tableColumn id="9" xr3:uid="{00000000-0010-0000-7E00-000009000000}" name="Column9"/>
    <tableColumn id="10" xr3:uid="{00000000-0010-0000-7E00-00000A000000}" name="Column10"/>
    <tableColumn id="11" xr3:uid="{00000000-0010-0000-7E00-00000B000000}" name="Column11"/>
    <tableColumn id="12" xr3:uid="{00000000-0010-0000-7E00-00000C000000}" name="Column12"/>
  </tableColumns>
  <tableStyleInfo name="Detalle enero-style 40" showFirstColumn="1" showLastColumn="1" showRowStripes="1" showColumnStripes="0"/>
</table>
</file>

<file path=xl/tables/table13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8" xr:uid="{00000000-000C-0000-FFFF-FFFF7F000000}" name="Table_128" displayName="Table_128" ref="A514:L517" headerRowCount="0">
  <tableColumns count="12">
    <tableColumn id="1" xr3:uid="{00000000-0010-0000-7F00-000001000000}" name="Column1"/>
    <tableColumn id="2" xr3:uid="{00000000-0010-0000-7F00-000002000000}" name="Column2"/>
    <tableColumn id="3" xr3:uid="{00000000-0010-0000-7F00-000003000000}" name="Column3"/>
    <tableColumn id="4" xr3:uid="{00000000-0010-0000-7F00-000004000000}" name="Column4"/>
    <tableColumn id="5" xr3:uid="{00000000-0010-0000-7F00-000005000000}" name="Column5"/>
    <tableColumn id="6" xr3:uid="{00000000-0010-0000-7F00-000006000000}" name="Column6"/>
    <tableColumn id="7" xr3:uid="{00000000-0010-0000-7F00-000007000000}" name="Column7"/>
    <tableColumn id="8" xr3:uid="{00000000-0010-0000-7F00-000008000000}" name="Column8"/>
    <tableColumn id="9" xr3:uid="{00000000-0010-0000-7F00-000009000000}" name="Column9"/>
    <tableColumn id="10" xr3:uid="{00000000-0010-0000-7F00-00000A000000}" name="Column10"/>
    <tableColumn id="11" xr3:uid="{00000000-0010-0000-7F00-00000B000000}" name="Column11"/>
    <tableColumn id="12" xr3:uid="{00000000-0010-0000-7F00-00000C000000}" name="Column12"/>
  </tableColumns>
  <tableStyleInfo name="Detalle enero-style 41" showFirstColumn="1" showLastColumn="1" showRowStripes="1" showColumnStripes="0"/>
</table>
</file>

<file path=xl/tables/table13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9" xr:uid="{00000000-000C-0000-FFFF-FFFF80000000}" name="Table_129" displayName="Table_129" ref="I518:L518" headerRowCount="0">
  <tableColumns count="4">
    <tableColumn id="1" xr3:uid="{00000000-0010-0000-8000-000001000000}" name="Column1"/>
    <tableColumn id="2" xr3:uid="{00000000-0010-0000-8000-000002000000}" name="Column2"/>
    <tableColumn id="3" xr3:uid="{00000000-0010-0000-8000-000003000000}" name="Column3"/>
    <tableColumn id="4" xr3:uid="{00000000-0010-0000-8000-000004000000}" name="Column4"/>
  </tableColumns>
  <tableStyleInfo name="Detalle enero-style 42" showFirstColumn="1" showLastColumn="1" showRowStripes="1" showColumnStripes="0"/>
</table>
</file>

<file path=xl/tables/table13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0" xr:uid="{00000000-000C-0000-FFFF-FFFF81000000}" name="Table_130" displayName="Table_130" ref="A519:L519" headerRowCount="0">
  <tableColumns count="12">
    <tableColumn id="1" xr3:uid="{00000000-0010-0000-8100-000001000000}" name="Column1"/>
    <tableColumn id="2" xr3:uid="{00000000-0010-0000-8100-000002000000}" name="Column2"/>
    <tableColumn id="3" xr3:uid="{00000000-0010-0000-8100-000003000000}" name="Column3"/>
    <tableColumn id="4" xr3:uid="{00000000-0010-0000-8100-000004000000}" name="Column4" dataDxfId="145"/>
    <tableColumn id="5" xr3:uid="{00000000-0010-0000-8100-000005000000}" name="Column5"/>
    <tableColumn id="6" xr3:uid="{00000000-0010-0000-8100-000006000000}" name="Column6"/>
    <tableColumn id="7" xr3:uid="{00000000-0010-0000-8100-000007000000}" name="Column7"/>
    <tableColumn id="8" xr3:uid="{00000000-0010-0000-8100-000008000000}" name="Column8"/>
    <tableColumn id="9" xr3:uid="{00000000-0010-0000-8100-000009000000}" name="Column9"/>
    <tableColumn id="10" xr3:uid="{00000000-0010-0000-8100-00000A000000}" name="Column10"/>
    <tableColumn id="11" xr3:uid="{00000000-0010-0000-8100-00000B000000}" name="Column11"/>
    <tableColumn id="12" xr3:uid="{00000000-0010-0000-8100-00000C000000}" name="Column12"/>
  </tableColumns>
  <tableStyleInfo name="Detalle enero-style 43" showFirstColumn="1" showLastColumn="1" showRowStripes="1" showColumnStripes="0"/>
</table>
</file>

<file path=xl/tables/table14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1" xr:uid="{00000000-000C-0000-FFFF-FFFF82000000}" name="Table_131" displayName="Table_131" ref="A520:L521" headerRowCount="0">
  <tableColumns count="12">
    <tableColumn id="1" xr3:uid="{00000000-0010-0000-8200-000001000000}" name="Column1"/>
    <tableColumn id="2" xr3:uid="{00000000-0010-0000-8200-000002000000}" name="Column2"/>
    <tableColumn id="3" xr3:uid="{00000000-0010-0000-8200-000003000000}" name="Column3"/>
    <tableColumn id="4" xr3:uid="{00000000-0010-0000-8200-000004000000}" name="Column4"/>
    <tableColumn id="5" xr3:uid="{00000000-0010-0000-8200-000005000000}" name="Column5"/>
    <tableColumn id="6" xr3:uid="{00000000-0010-0000-8200-000006000000}" name="Column6"/>
    <tableColumn id="7" xr3:uid="{00000000-0010-0000-8200-000007000000}" name="Column7"/>
    <tableColumn id="8" xr3:uid="{00000000-0010-0000-8200-000008000000}" name="Column8"/>
    <tableColumn id="9" xr3:uid="{00000000-0010-0000-8200-000009000000}" name="Column9"/>
    <tableColumn id="10" xr3:uid="{00000000-0010-0000-8200-00000A000000}" name="Column10"/>
    <tableColumn id="11" xr3:uid="{00000000-0010-0000-8200-00000B000000}" name="Column11"/>
    <tableColumn id="12" xr3:uid="{00000000-0010-0000-8200-00000C000000}" name="Column12"/>
  </tableColumns>
  <tableStyleInfo name="Detalle enero-style 44" showFirstColumn="1" showLastColumn="1" showRowStripes="1" showColumnStripes="0"/>
</table>
</file>

<file path=xl/tables/table14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2" xr:uid="{00000000-000C-0000-FFFF-FFFF83000000}" name="Table_132" displayName="Table_132" ref="A522:L523" headerRowCount="0">
  <tableColumns count="12">
    <tableColumn id="1" xr3:uid="{00000000-0010-0000-8300-000001000000}" name="Column1"/>
    <tableColumn id="2" xr3:uid="{00000000-0010-0000-8300-000002000000}" name="Column2"/>
    <tableColumn id="3" xr3:uid="{00000000-0010-0000-8300-000003000000}" name="Column3"/>
    <tableColumn id="4" xr3:uid="{00000000-0010-0000-8300-000004000000}" name="Column4"/>
    <tableColumn id="5" xr3:uid="{00000000-0010-0000-8300-000005000000}" name="Column5"/>
    <tableColumn id="6" xr3:uid="{00000000-0010-0000-8300-000006000000}" name="Column6"/>
    <tableColumn id="7" xr3:uid="{00000000-0010-0000-8300-000007000000}" name="Column7"/>
    <tableColumn id="8" xr3:uid="{00000000-0010-0000-8300-000008000000}" name="Column8"/>
    <tableColumn id="9" xr3:uid="{00000000-0010-0000-8300-000009000000}" name="Column9"/>
    <tableColumn id="10" xr3:uid="{00000000-0010-0000-8300-00000A000000}" name="Column10"/>
    <tableColumn id="11" xr3:uid="{00000000-0010-0000-8300-00000B000000}" name="Column11"/>
    <tableColumn id="12" xr3:uid="{00000000-0010-0000-8300-00000C000000}" name="Column12"/>
  </tableColumns>
  <tableStyleInfo name="Detalle enero-style 45" showFirstColumn="1" showLastColumn="1" showRowStripes="1" showColumnStripes="0"/>
</table>
</file>

<file path=xl/tables/table14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3" xr:uid="{00000000-000C-0000-FFFF-FFFF84000000}" name="Table_133" displayName="Table_133" ref="A524:L524" headerRowCount="0">
  <tableColumns count="12">
    <tableColumn id="1" xr3:uid="{00000000-0010-0000-8400-000001000000}" name="Column1"/>
    <tableColumn id="2" xr3:uid="{00000000-0010-0000-8400-000002000000}" name="Column2"/>
    <tableColumn id="3" xr3:uid="{00000000-0010-0000-8400-000003000000}" name="Column3"/>
    <tableColumn id="4" xr3:uid="{00000000-0010-0000-8400-000004000000}" name="Column4"/>
    <tableColumn id="5" xr3:uid="{00000000-0010-0000-8400-000005000000}" name="Column5"/>
    <tableColumn id="6" xr3:uid="{00000000-0010-0000-8400-000006000000}" name="Column6"/>
    <tableColumn id="7" xr3:uid="{00000000-0010-0000-8400-000007000000}" name="Column7"/>
    <tableColumn id="8" xr3:uid="{00000000-0010-0000-8400-000008000000}" name="Column8"/>
    <tableColumn id="9" xr3:uid="{00000000-0010-0000-8400-000009000000}" name="Column9"/>
    <tableColumn id="10" xr3:uid="{00000000-0010-0000-8400-00000A000000}" name="Column10"/>
    <tableColumn id="11" xr3:uid="{00000000-0010-0000-8400-00000B000000}" name="Column11"/>
    <tableColumn id="12" xr3:uid="{00000000-0010-0000-8400-00000C000000}" name="Column12"/>
  </tableColumns>
  <tableStyleInfo name="Detalle enero-style 46" showFirstColumn="1" showLastColumn="1" showRowStripes="1" showColumnStripes="0"/>
</table>
</file>

<file path=xl/tables/table14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4" xr:uid="{00000000-000C-0000-FFFF-FFFF85000000}" name="Table_134" displayName="Table_134" ref="I528:L528" headerRowCount="0">
  <tableColumns count="4">
    <tableColumn id="1" xr3:uid="{00000000-0010-0000-8500-000001000000}" name="Column1"/>
    <tableColumn id="2" xr3:uid="{00000000-0010-0000-8500-000002000000}" name="Column2"/>
    <tableColumn id="3" xr3:uid="{00000000-0010-0000-8500-000003000000}" name="Column3"/>
    <tableColumn id="4" xr3:uid="{00000000-0010-0000-8500-000004000000}" name="Column4"/>
  </tableColumns>
  <tableStyleInfo name="Detalle enero-style 47" showFirstColumn="1" showLastColumn="1" showRowStripes="1" showColumnStripes="0"/>
</table>
</file>

<file path=xl/tables/table14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5" xr:uid="{00000000-000C-0000-FFFF-FFFF86000000}" name="Table_135" displayName="Table_135" ref="A529:L529" headerRowCount="0">
  <tableColumns count="12">
    <tableColumn id="1" xr3:uid="{00000000-0010-0000-8600-000001000000}" name="Column1"/>
    <tableColumn id="2" xr3:uid="{00000000-0010-0000-8600-000002000000}" name="Column2"/>
    <tableColumn id="3" xr3:uid="{00000000-0010-0000-8600-000003000000}" name="Column3"/>
    <tableColumn id="4" xr3:uid="{00000000-0010-0000-8600-000004000000}" name="Column4" dataDxfId="144"/>
    <tableColumn id="5" xr3:uid="{00000000-0010-0000-8600-000005000000}" name="Column5"/>
    <tableColumn id="6" xr3:uid="{00000000-0010-0000-8600-000006000000}" name="Column6"/>
    <tableColumn id="7" xr3:uid="{00000000-0010-0000-8600-000007000000}" name="Column7"/>
    <tableColumn id="8" xr3:uid="{00000000-0010-0000-8600-000008000000}" name="Column8"/>
    <tableColumn id="9" xr3:uid="{00000000-0010-0000-8600-000009000000}" name="Column9"/>
    <tableColumn id="10" xr3:uid="{00000000-0010-0000-8600-00000A000000}" name="Column10"/>
    <tableColumn id="11" xr3:uid="{00000000-0010-0000-8600-00000B000000}" name="Column11"/>
    <tableColumn id="12" xr3:uid="{00000000-0010-0000-8600-00000C000000}" name="Column12"/>
  </tableColumns>
  <tableStyleInfo name="Detalle enero-style 48" showFirstColumn="1" showLastColumn="1" showRowStripes="1" showColumnStripes="0"/>
</table>
</file>

<file path=xl/tables/table14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6" xr:uid="{00000000-000C-0000-FFFF-FFFF87000000}" name="Table_136" displayName="Table_136" ref="A530:L531" headerRowCount="0">
  <tableColumns count="12">
    <tableColumn id="1" xr3:uid="{00000000-0010-0000-8700-000001000000}" name="Column1"/>
    <tableColumn id="2" xr3:uid="{00000000-0010-0000-8700-000002000000}" name="Column2"/>
    <tableColumn id="3" xr3:uid="{00000000-0010-0000-8700-000003000000}" name="Column3"/>
    <tableColumn id="4" xr3:uid="{00000000-0010-0000-8700-000004000000}" name="Column4"/>
    <tableColumn id="5" xr3:uid="{00000000-0010-0000-8700-000005000000}" name="Column5"/>
    <tableColumn id="6" xr3:uid="{00000000-0010-0000-8700-000006000000}" name="Column6"/>
    <tableColumn id="7" xr3:uid="{00000000-0010-0000-8700-000007000000}" name="Column7"/>
    <tableColumn id="8" xr3:uid="{00000000-0010-0000-8700-000008000000}" name="Column8"/>
    <tableColumn id="9" xr3:uid="{00000000-0010-0000-8700-000009000000}" name="Column9"/>
    <tableColumn id="10" xr3:uid="{00000000-0010-0000-8700-00000A000000}" name="Column10"/>
    <tableColumn id="11" xr3:uid="{00000000-0010-0000-8700-00000B000000}" name="Column11"/>
    <tableColumn id="12" xr3:uid="{00000000-0010-0000-8700-00000C000000}" name="Column12"/>
  </tableColumns>
  <tableStyleInfo name="Detalle enero-style 49" showFirstColumn="1" showLastColumn="1" showRowStripes="1" showColumnStripes="0"/>
</table>
</file>

<file path=xl/tables/table14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7" xr:uid="{00000000-000C-0000-FFFF-FFFF88000000}" name="Table_137" displayName="Table_137" ref="A532:L536" headerRowCount="0">
  <tableColumns count="12">
    <tableColumn id="1" xr3:uid="{00000000-0010-0000-8800-000001000000}" name="Column1"/>
    <tableColumn id="2" xr3:uid="{00000000-0010-0000-8800-000002000000}" name="Column2"/>
    <tableColumn id="3" xr3:uid="{00000000-0010-0000-8800-000003000000}" name="Column3"/>
    <tableColumn id="4" xr3:uid="{00000000-0010-0000-8800-000004000000}" name="Column4"/>
    <tableColumn id="5" xr3:uid="{00000000-0010-0000-8800-000005000000}" name="Column5"/>
    <tableColumn id="6" xr3:uid="{00000000-0010-0000-8800-000006000000}" name="Column6"/>
    <tableColumn id="7" xr3:uid="{00000000-0010-0000-8800-000007000000}" name="Column7"/>
    <tableColumn id="8" xr3:uid="{00000000-0010-0000-8800-000008000000}" name="Column8"/>
    <tableColumn id="9" xr3:uid="{00000000-0010-0000-8800-000009000000}" name="Column9"/>
    <tableColumn id="10" xr3:uid="{00000000-0010-0000-8800-00000A000000}" name="Column10"/>
    <tableColumn id="11" xr3:uid="{00000000-0010-0000-8800-00000B000000}" name="Column11"/>
    <tableColumn id="12" xr3:uid="{00000000-0010-0000-8800-00000C000000}" name="Column12"/>
  </tableColumns>
  <tableStyleInfo name="Detalle enero-style 50" showFirstColumn="1" showLastColumn="1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image" Target="../media/image1.png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image" Target="../media/image1.png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3.xml"/><Relationship Id="rId2" Type="http://schemas.openxmlformats.org/officeDocument/2006/relationships/image" Target="../media/image1.png"/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table" Target="../tables/table20.xml"/><Relationship Id="rId3" Type="http://schemas.openxmlformats.org/officeDocument/2006/relationships/table" Target="../tables/table15.xml"/><Relationship Id="rId7" Type="http://schemas.openxmlformats.org/officeDocument/2006/relationships/table" Target="../tables/table19.xml"/><Relationship Id="rId12" Type="http://schemas.openxmlformats.org/officeDocument/2006/relationships/table" Target="../tables/table24.xml"/><Relationship Id="rId2" Type="http://schemas.openxmlformats.org/officeDocument/2006/relationships/table" Target="../tables/table14.xml"/><Relationship Id="rId1" Type="http://schemas.openxmlformats.org/officeDocument/2006/relationships/image" Target="../media/image1.png"/><Relationship Id="rId6" Type="http://schemas.openxmlformats.org/officeDocument/2006/relationships/table" Target="../tables/table18.xml"/><Relationship Id="rId11" Type="http://schemas.openxmlformats.org/officeDocument/2006/relationships/table" Target="../tables/table23.xml"/><Relationship Id="rId5" Type="http://schemas.openxmlformats.org/officeDocument/2006/relationships/table" Target="../tables/table17.xml"/><Relationship Id="rId10" Type="http://schemas.openxmlformats.org/officeDocument/2006/relationships/table" Target="../tables/table22.xml"/><Relationship Id="rId4" Type="http://schemas.openxmlformats.org/officeDocument/2006/relationships/table" Target="../tables/table16.xml"/><Relationship Id="rId9" Type="http://schemas.openxmlformats.org/officeDocument/2006/relationships/table" Target="../tables/table2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5.xml"/><Relationship Id="rId2" Type="http://schemas.openxmlformats.org/officeDocument/2006/relationships/image" Target="../media/image1.png"/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table" Target="../tables/table32.xml"/><Relationship Id="rId13" Type="http://schemas.openxmlformats.org/officeDocument/2006/relationships/table" Target="../tables/table37.xml"/><Relationship Id="rId18" Type="http://schemas.openxmlformats.org/officeDocument/2006/relationships/table" Target="../tables/table42.xml"/><Relationship Id="rId26" Type="http://schemas.openxmlformats.org/officeDocument/2006/relationships/table" Target="../tables/table50.xml"/><Relationship Id="rId3" Type="http://schemas.openxmlformats.org/officeDocument/2006/relationships/table" Target="../tables/table27.xml"/><Relationship Id="rId21" Type="http://schemas.openxmlformats.org/officeDocument/2006/relationships/table" Target="../tables/table45.xml"/><Relationship Id="rId7" Type="http://schemas.openxmlformats.org/officeDocument/2006/relationships/table" Target="../tables/table31.xml"/><Relationship Id="rId12" Type="http://schemas.openxmlformats.org/officeDocument/2006/relationships/table" Target="../tables/table36.xml"/><Relationship Id="rId17" Type="http://schemas.openxmlformats.org/officeDocument/2006/relationships/table" Target="../tables/table41.xml"/><Relationship Id="rId25" Type="http://schemas.openxmlformats.org/officeDocument/2006/relationships/table" Target="../tables/table49.xml"/><Relationship Id="rId2" Type="http://schemas.openxmlformats.org/officeDocument/2006/relationships/table" Target="../tables/table26.xml"/><Relationship Id="rId16" Type="http://schemas.openxmlformats.org/officeDocument/2006/relationships/table" Target="../tables/table40.xml"/><Relationship Id="rId20" Type="http://schemas.openxmlformats.org/officeDocument/2006/relationships/table" Target="../tables/table44.xml"/><Relationship Id="rId29" Type="http://schemas.openxmlformats.org/officeDocument/2006/relationships/table" Target="../tables/table53.xml"/><Relationship Id="rId1" Type="http://schemas.openxmlformats.org/officeDocument/2006/relationships/image" Target="../media/image1.png"/><Relationship Id="rId6" Type="http://schemas.openxmlformats.org/officeDocument/2006/relationships/table" Target="../tables/table30.xml"/><Relationship Id="rId11" Type="http://schemas.openxmlformats.org/officeDocument/2006/relationships/table" Target="../tables/table35.xml"/><Relationship Id="rId24" Type="http://schemas.openxmlformats.org/officeDocument/2006/relationships/table" Target="../tables/table48.xml"/><Relationship Id="rId5" Type="http://schemas.openxmlformats.org/officeDocument/2006/relationships/table" Target="../tables/table29.xml"/><Relationship Id="rId15" Type="http://schemas.openxmlformats.org/officeDocument/2006/relationships/table" Target="../tables/table39.xml"/><Relationship Id="rId23" Type="http://schemas.openxmlformats.org/officeDocument/2006/relationships/table" Target="../tables/table47.xml"/><Relationship Id="rId28" Type="http://schemas.openxmlformats.org/officeDocument/2006/relationships/table" Target="../tables/table52.xml"/><Relationship Id="rId10" Type="http://schemas.openxmlformats.org/officeDocument/2006/relationships/table" Target="../tables/table34.xml"/><Relationship Id="rId19" Type="http://schemas.openxmlformats.org/officeDocument/2006/relationships/table" Target="../tables/table43.xml"/><Relationship Id="rId31" Type="http://schemas.openxmlformats.org/officeDocument/2006/relationships/table" Target="../tables/table55.xml"/><Relationship Id="rId4" Type="http://schemas.openxmlformats.org/officeDocument/2006/relationships/table" Target="../tables/table28.xml"/><Relationship Id="rId9" Type="http://schemas.openxmlformats.org/officeDocument/2006/relationships/table" Target="../tables/table33.xml"/><Relationship Id="rId14" Type="http://schemas.openxmlformats.org/officeDocument/2006/relationships/table" Target="../tables/table38.xml"/><Relationship Id="rId22" Type="http://schemas.openxmlformats.org/officeDocument/2006/relationships/table" Target="../tables/table46.xml"/><Relationship Id="rId27" Type="http://schemas.openxmlformats.org/officeDocument/2006/relationships/table" Target="../tables/table51.xml"/><Relationship Id="rId30" Type="http://schemas.openxmlformats.org/officeDocument/2006/relationships/table" Target="../tables/table54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6.xml"/><Relationship Id="rId2" Type="http://schemas.openxmlformats.org/officeDocument/2006/relationships/image" Target="../media/image1.png"/><Relationship Id="rId1" Type="http://schemas.openxmlformats.org/officeDocument/2006/relationships/drawing" Target="../drawings/drawing4.xm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table" Target="../tables/table63.xml"/><Relationship Id="rId13" Type="http://schemas.openxmlformats.org/officeDocument/2006/relationships/table" Target="../tables/table68.xml"/><Relationship Id="rId18" Type="http://schemas.openxmlformats.org/officeDocument/2006/relationships/table" Target="../tables/table73.xml"/><Relationship Id="rId26" Type="http://schemas.openxmlformats.org/officeDocument/2006/relationships/table" Target="../tables/table81.xml"/><Relationship Id="rId3" Type="http://schemas.openxmlformats.org/officeDocument/2006/relationships/table" Target="../tables/table58.xml"/><Relationship Id="rId21" Type="http://schemas.openxmlformats.org/officeDocument/2006/relationships/table" Target="../tables/table76.xml"/><Relationship Id="rId7" Type="http://schemas.openxmlformats.org/officeDocument/2006/relationships/table" Target="../tables/table62.xml"/><Relationship Id="rId12" Type="http://schemas.openxmlformats.org/officeDocument/2006/relationships/table" Target="../tables/table67.xml"/><Relationship Id="rId17" Type="http://schemas.openxmlformats.org/officeDocument/2006/relationships/table" Target="../tables/table72.xml"/><Relationship Id="rId25" Type="http://schemas.openxmlformats.org/officeDocument/2006/relationships/table" Target="../tables/table80.xml"/><Relationship Id="rId2" Type="http://schemas.openxmlformats.org/officeDocument/2006/relationships/table" Target="../tables/table57.xml"/><Relationship Id="rId16" Type="http://schemas.openxmlformats.org/officeDocument/2006/relationships/table" Target="../tables/table71.xml"/><Relationship Id="rId20" Type="http://schemas.openxmlformats.org/officeDocument/2006/relationships/table" Target="../tables/table75.xml"/><Relationship Id="rId29" Type="http://schemas.openxmlformats.org/officeDocument/2006/relationships/table" Target="../tables/table84.xml"/><Relationship Id="rId1" Type="http://schemas.openxmlformats.org/officeDocument/2006/relationships/image" Target="../media/image1.png"/><Relationship Id="rId6" Type="http://schemas.openxmlformats.org/officeDocument/2006/relationships/table" Target="../tables/table61.xml"/><Relationship Id="rId11" Type="http://schemas.openxmlformats.org/officeDocument/2006/relationships/table" Target="../tables/table66.xml"/><Relationship Id="rId24" Type="http://schemas.openxmlformats.org/officeDocument/2006/relationships/table" Target="../tables/table79.xml"/><Relationship Id="rId5" Type="http://schemas.openxmlformats.org/officeDocument/2006/relationships/table" Target="../tables/table60.xml"/><Relationship Id="rId15" Type="http://schemas.openxmlformats.org/officeDocument/2006/relationships/table" Target="../tables/table70.xml"/><Relationship Id="rId23" Type="http://schemas.openxmlformats.org/officeDocument/2006/relationships/table" Target="../tables/table78.xml"/><Relationship Id="rId28" Type="http://schemas.openxmlformats.org/officeDocument/2006/relationships/table" Target="../tables/table83.xml"/><Relationship Id="rId10" Type="http://schemas.openxmlformats.org/officeDocument/2006/relationships/table" Target="../tables/table65.xml"/><Relationship Id="rId19" Type="http://schemas.openxmlformats.org/officeDocument/2006/relationships/table" Target="../tables/table74.xml"/><Relationship Id="rId31" Type="http://schemas.openxmlformats.org/officeDocument/2006/relationships/table" Target="../tables/table86.xml"/><Relationship Id="rId4" Type="http://schemas.openxmlformats.org/officeDocument/2006/relationships/table" Target="../tables/table59.xml"/><Relationship Id="rId9" Type="http://schemas.openxmlformats.org/officeDocument/2006/relationships/table" Target="../tables/table64.xml"/><Relationship Id="rId14" Type="http://schemas.openxmlformats.org/officeDocument/2006/relationships/table" Target="../tables/table69.xml"/><Relationship Id="rId22" Type="http://schemas.openxmlformats.org/officeDocument/2006/relationships/table" Target="../tables/table77.xml"/><Relationship Id="rId27" Type="http://schemas.openxmlformats.org/officeDocument/2006/relationships/table" Target="../tables/table82.xml"/><Relationship Id="rId30" Type="http://schemas.openxmlformats.org/officeDocument/2006/relationships/table" Target="../tables/table85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printerSettings" Target="../printerSettings/printerSettings1.bin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table" Target="../tables/table92.xml"/><Relationship Id="rId3" Type="http://schemas.openxmlformats.org/officeDocument/2006/relationships/table" Target="../tables/table87.xml"/><Relationship Id="rId7" Type="http://schemas.openxmlformats.org/officeDocument/2006/relationships/table" Target="../tables/table91.xml"/><Relationship Id="rId2" Type="http://schemas.openxmlformats.org/officeDocument/2006/relationships/image" Target="../media/image1.png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90.xml"/><Relationship Id="rId5" Type="http://schemas.openxmlformats.org/officeDocument/2006/relationships/table" Target="../tables/table89.xml"/><Relationship Id="rId10" Type="http://schemas.openxmlformats.org/officeDocument/2006/relationships/table" Target="../tables/table94.xml"/><Relationship Id="rId4" Type="http://schemas.openxmlformats.org/officeDocument/2006/relationships/table" Target="../tables/table88.xml"/><Relationship Id="rId9" Type="http://schemas.openxmlformats.org/officeDocument/2006/relationships/table" Target="../tables/table93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95.xml"/><Relationship Id="rId2" Type="http://schemas.openxmlformats.org/officeDocument/2006/relationships/image" Target="../media/image1.png"/><Relationship Id="rId1" Type="http://schemas.openxmlformats.org/officeDocument/2006/relationships/drawing" Target="../drawings/drawing5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6.xml"/></Relationships>
</file>

<file path=xl/worksheets/_rels/sheet13.xml.rels><?xml version="1.0" encoding="UTF-8" standalone="yes"?>
<Relationships xmlns="http://schemas.openxmlformats.org/package/2006/relationships"><Relationship Id="rId13" Type="http://schemas.openxmlformats.org/officeDocument/2006/relationships/table" Target="../tables/table108.xml"/><Relationship Id="rId18" Type="http://schemas.openxmlformats.org/officeDocument/2006/relationships/table" Target="../tables/table113.xml"/><Relationship Id="rId26" Type="http://schemas.openxmlformats.org/officeDocument/2006/relationships/table" Target="../tables/table121.xml"/><Relationship Id="rId39" Type="http://schemas.openxmlformats.org/officeDocument/2006/relationships/table" Target="../tables/table134.xml"/><Relationship Id="rId21" Type="http://schemas.openxmlformats.org/officeDocument/2006/relationships/table" Target="../tables/table116.xml"/><Relationship Id="rId34" Type="http://schemas.openxmlformats.org/officeDocument/2006/relationships/table" Target="../tables/table129.xml"/><Relationship Id="rId42" Type="http://schemas.openxmlformats.org/officeDocument/2006/relationships/table" Target="../tables/table137.xml"/><Relationship Id="rId47" Type="http://schemas.openxmlformats.org/officeDocument/2006/relationships/table" Target="../tables/table142.xml"/><Relationship Id="rId50" Type="http://schemas.openxmlformats.org/officeDocument/2006/relationships/table" Target="../tables/table145.xml"/><Relationship Id="rId7" Type="http://schemas.openxmlformats.org/officeDocument/2006/relationships/table" Target="../tables/table102.xml"/><Relationship Id="rId2" Type="http://schemas.openxmlformats.org/officeDocument/2006/relationships/table" Target="../tables/table97.xml"/><Relationship Id="rId16" Type="http://schemas.openxmlformats.org/officeDocument/2006/relationships/table" Target="../tables/table111.xml"/><Relationship Id="rId29" Type="http://schemas.openxmlformats.org/officeDocument/2006/relationships/table" Target="../tables/table124.xml"/><Relationship Id="rId11" Type="http://schemas.openxmlformats.org/officeDocument/2006/relationships/table" Target="../tables/table106.xml"/><Relationship Id="rId24" Type="http://schemas.openxmlformats.org/officeDocument/2006/relationships/table" Target="../tables/table119.xml"/><Relationship Id="rId32" Type="http://schemas.openxmlformats.org/officeDocument/2006/relationships/table" Target="../tables/table127.xml"/><Relationship Id="rId37" Type="http://schemas.openxmlformats.org/officeDocument/2006/relationships/table" Target="../tables/table132.xml"/><Relationship Id="rId40" Type="http://schemas.openxmlformats.org/officeDocument/2006/relationships/table" Target="../tables/table135.xml"/><Relationship Id="rId45" Type="http://schemas.openxmlformats.org/officeDocument/2006/relationships/table" Target="../tables/table140.xml"/><Relationship Id="rId5" Type="http://schemas.openxmlformats.org/officeDocument/2006/relationships/table" Target="../tables/table100.xml"/><Relationship Id="rId15" Type="http://schemas.openxmlformats.org/officeDocument/2006/relationships/table" Target="../tables/table110.xml"/><Relationship Id="rId23" Type="http://schemas.openxmlformats.org/officeDocument/2006/relationships/table" Target="../tables/table118.xml"/><Relationship Id="rId28" Type="http://schemas.openxmlformats.org/officeDocument/2006/relationships/table" Target="../tables/table123.xml"/><Relationship Id="rId36" Type="http://schemas.openxmlformats.org/officeDocument/2006/relationships/table" Target="../tables/table131.xml"/><Relationship Id="rId49" Type="http://schemas.openxmlformats.org/officeDocument/2006/relationships/table" Target="../tables/table144.xml"/><Relationship Id="rId10" Type="http://schemas.openxmlformats.org/officeDocument/2006/relationships/table" Target="../tables/table105.xml"/><Relationship Id="rId19" Type="http://schemas.openxmlformats.org/officeDocument/2006/relationships/table" Target="../tables/table114.xml"/><Relationship Id="rId31" Type="http://schemas.openxmlformats.org/officeDocument/2006/relationships/table" Target="../tables/table126.xml"/><Relationship Id="rId44" Type="http://schemas.openxmlformats.org/officeDocument/2006/relationships/table" Target="../tables/table139.xml"/><Relationship Id="rId4" Type="http://schemas.openxmlformats.org/officeDocument/2006/relationships/table" Target="../tables/table99.xml"/><Relationship Id="rId9" Type="http://schemas.openxmlformats.org/officeDocument/2006/relationships/table" Target="../tables/table104.xml"/><Relationship Id="rId14" Type="http://schemas.openxmlformats.org/officeDocument/2006/relationships/table" Target="../tables/table109.xml"/><Relationship Id="rId22" Type="http://schemas.openxmlformats.org/officeDocument/2006/relationships/table" Target="../tables/table117.xml"/><Relationship Id="rId27" Type="http://schemas.openxmlformats.org/officeDocument/2006/relationships/table" Target="../tables/table122.xml"/><Relationship Id="rId30" Type="http://schemas.openxmlformats.org/officeDocument/2006/relationships/table" Target="../tables/table125.xml"/><Relationship Id="rId35" Type="http://schemas.openxmlformats.org/officeDocument/2006/relationships/table" Target="../tables/table130.xml"/><Relationship Id="rId43" Type="http://schemas.openxmlformats.org/officeDocument/2006/relationships/table" Target="../tables/table138.xml"/><Relationship Id="rId48" Type="http://schemas.openxmlformats.org/officeDocument/2006/relationships/table" Target="../tables/table143.xml"/><Relationship Id="rId8" Type="http://schemas.openxmlformats.org/officeDocument/2006/relationships/table" Target="../tables/table103.xml"/><Relationship Id="rId51" Type="http://schemas.openxmlformats.org/officeDocument/2006/relationships/table" Target="../tables/table146.xml"/><Relationship Id="rId3" Type="http://schemas.openxmlformats.org/officeDocument/2006/relationships/table" Target="../tables/table98.xml"/><Relationship Id="rId12" Type="http://schemas.openxmlformats.org/officeDocument/2006/relationships/table" Target="../tables/table107.xml"/><Relationship Id="rId17" Type="http://schemas.openxmlformats.org/officeDocument/2006/relationships/table" Target="../tables/table112.xml"/><Relationship Id="rId25" Type="http://schemas.openxmlformats.org/officeDocument/2006/relationships/table" Target="../tables/table120.xml"/><Relationship Id="rId33" Type="http://schemas.openxmlformats.org/officeDocument/2006/relationships/table" Target="../tables/table128.xml"/><Relationship Id="rId38" Type="http://schemas.openxmlformats.org/officeDocument/2006/relationships/table" Target="../tables/table133.xml"/><Relationship Id="rId46" Type="http://schemas.openxmlformats.org/officeDocument/2006/relationships/table" Target="../tables/table141.xml"/><Relationship Id="rId20" Type="http://schemas.openxmlformats.org/officeDocument/2006/relationships/table" Target="../tables/table115.xml"/><Relationship Id="rId41" Type="http://schemas.openxmlformats.org/officeDocument/2006/relationships/table" Target="../tables/table136.xml"/><Relationship Id="rId1" Type="http://schemas.openxmlformats.org/officeDocument/2006/relationships/image" Target="../media/image1.png"/><Relationship Id="rId6" Type="http://schemas.openxmlformats.org/officeDocument/2006/relationships/table" Target="../tables/table10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Z1000"/>
  <sheetViews>
    <sheetView showGridLines="0" workbookViewId="0">
      <selection sqref="A1:L1"/>
    </sheetView>
  </sheetViews>
  <sheetFormatPr baseColWidth="10" defaultColWidth="14.42578125" defaultRowHeight="15" customHeight="1" x14ac:dyDescent="0.25"/>
  <cols>
    <col min="1" max="1" width="10.7109375" style="165" customWidth="1"/>
    <col min="2" max="2" width="34.140625" style="165" customWidth="1"/>
    <col min="3" max="3" width="25" style="165" customWidth="1"/>
    <col min="4" max="4" width="12.42578125" style="165" customWidth="1"/>
    <col min="5" max="5" width="10.7109375" style="165" customWidth="1"/>
    <col min="6" max="6" width="17.140625" style="165" customWidth="1"/>
    <col min="7" max="7" width="14.7109375" style="165" customWidth="1"/>
    <col min="8" max="8" width="22.28515625" style="165" customWidth="1"/>
    <col min="9" max="9" width="10.7109375" style="165" customWidth="1"/>
    <col min="10" max="10" width="20.85546875" style="165" customWidth="1"/>
    <col min="11" max="26" width="10.7109375" style="165" customWidth="1"/>
    <col min="27" max="16384" width="14.42578125" style="165"/>
  </cols>
  <sheetData>
    <row r="1" spans="1:26" ht="18.75" x14ac:dyDescent="0.3">
      <c r="A1" s="334" t="s">
        <v>0</v>
      </c>
      <c r="B1" s="335"/>
      <c r="C1" s="335"/>
      <c r="D1" s="335"/>
      <c r="E1" s="335"/>
      <c r="F1" s="335"/>
      <c r="G1" s="335"/>
      <c r="H1" s="335"/>
      <c r="I1" s="335"/>
      <c r="J1" s="335"/>
      <c r="K1" s="335"/>
      <c r="L1" s="336"/>
      <c r="M1" s="1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x14ac:dyDescent="0.25">
      <c r="A2" s="3"/>
      <c r="B2" s="4"/>
      <c r="C2" s="4"/>
      <c r="D2" s="4"/>
      <c r="E2" s="4"/>
      <c r="F2" s="4"/>
      <c r="G2" s="4"/>
      <c r="H2" s="4"/>
      <c r="I2" s="4"/>
      <c r="J2" s="4"/>
      <c r="K2" s="4"/>
      <c r="L2" s="5"/>
      <c r="M2" s="1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</row>
    <row r="3" spans="1:26" x14ac:dyDescent="0.25">
      <c r="A3" s="3"/>
      <c r="B3" s="7" t="s">
        <v>1</v>
      </c>
      <c r="C3" s="7" t="s">
        <v>2</v>
      </c>
      <c r="D3" s="8" t="s">
        <v>3</v>
      </c>
      <c r="E3" s="4"/>
      <c r="F3" s="4"/>
      <c r="G3" s="337" t="s">
        <v>4</v>
      </c>
      <c r="H3" s="338"/>
      <c r="I3" s="337" t="s">
        <v>5</v>
      </c>
      <c r="J3" s="338"/>
      <c r="K3" s="4"/>
      <c r="L3" s="5"/>
      <c r="M3" s="1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x14ac:dyDescent="0.25">
      <c r="A4" s="3"/>
      <c r="B4" s="9" t="s">
        <v>6</v>
      </c>
      <c r="C4" s="10">
        <f>SUMIFS('DETALLE AGOSTO'!$L$2:$L$255,'DETALLE AGOSTO'!$E$2:$E$255,'RESUMEN AGOSTO'!$B4)</f>
        <v>58845500</v>
      </c>
      <c r="D4" s="11">
        <f>'RESUMEN AGOSTO'!$C4/$C$12</f>
        <v>9.5986660274056293E-2</v>
      </c>
      <c r="E4" s="4"/>
      <c r="F4" s="4"/>
      <c r="G4" s="12" t="s">
        <v>7</v>
      </c>
      <c r="H4" s="10">
        <v>200090750</v>
      </c>
      <c r="I4" s="13"/>
      <c r="J4" s="10"/>
      <c r="K4" s="4"/>
      <c r="L4" s="5"/>
      <c r="M4" s="1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x14ac:dyDescent="0.25">
      <c r="A5" s="3"/>
      <c r="B5" s="9" t="s">
        <v>8</v>
      </c>
      <c r="C5" s="10">
        <f>SUMIFS('DETALLE AGOSTO'!$L$2:$L$255,'DETALLE AGOSTO'!$E$2:$E$255,'RESUMEN AGOSTO'!$B5)</f>
        <v>16987250</v>
      </c>
      <c r="D5" s="11">
        <f>'RESUMEN AGOSTO'!$C5/$C$12</f>
        <v>2.7708990402672471E-2</v>
      </c>
      <c r="E5" s="4"/>
      <c r="F5" s="4"/>
      <c r="G5" s="12" t="s">
        <v>9</v>
      </c>
      <c r="H5" s="10">
        <v>200090750</v>
      </c>
      <c r="I5" s="13">
        <v>0.3</v>
      </c>
      <c r="J5" s="10">
        <f>C14*I5</f>
        <v>240108900</v>
      </c>
      <c r="K5" s="4"/>
      <c r="L5" s="5"/>
      <c r="M5" s="1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x14ac:dyDescent="0.25">
      <c r="A6" s="3"/>
      <c r="B6" s="9" t="s">
        <v>10</v>
      </c>
      <c r="C6" s="10">
        <f>SUMIFS('DETALLE AGOSTO'!$L$2:$L$255,'DETALLE AGOSTO'!$E$2:$E$255,'RESUMEN AGOSTO'!$B6)</f>
        <v>218070999.98039997</v>
      </c>
      <c r="D6" s="11">
        <f>'RESUMEN AGOSTO'!$C6/$C$12</f>
        <v>0.35570956132146703</v>
      </c>
      <c r="E6" s="4"/>
      <c r="F6" s="4"/>
      <c r="G6" s="12" t="s">
        <v>11</v>
      </c>
      <c r="H6" s="10">
        <v>320145200</v>
      </c>
      <c r="I6" s="13">
        <v>0.5</v>
      </c>
      <c r="J6" s="10">
        <f>I6*C14</f>
        <v>400181500</v>
      </c>
      <c r="K6" s="4"/>
      <c r="L6" s="5"/>
      <c r="M6" s="1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x14ac:dyDescent="0.25">
      <c r="A7" s="3"/>
      <c r="B7" s="9" t="s">
        <v>12</v>
      </c>
      <c r="C7" s="10">
        <f>SUMIFS('DETALLE AGOSTO'!$L$2:$L$255,'DETALLE AGOSTO'!$E$2:$E$255,'RESUMEN AGOSTO'!$B7)</f>
        <v>49888370</v>
      </c>
      <c r="D7" s="11">
        <f>'RESUMEN AGOSTO'!$C7/$C$12</f>
        <v>8.1376112409894077E-2</v>
      </c>
      <c r="E7" s="4"/>
      <c r="F7" s="4"/>
      <c r="G7" s="4"/>
      <c r="H7" s="14"/>
      <c r="I7" s="15"/>
      <c r="J7" s="14"/>
      <c r="K7" s="4"/>
      <c r="L7" s="5"/>
      <c r="M7" s="1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x14ac:dyDescent="0.25">
      <c r="A8" s="3"/>
      <c r="B8" s="9" t="s">
        <v>13</v>
      </c>
      <c r="C8" s="10">
        <f>SUMIFS('DETALLE AGOSTO'!$L$2:$L$255,'DETALLE AGOSTO'!$E$2:$E$255,'RESUMEN AGOSTO'!$B8)</f>
        <v>48302100</v>
      </c>
      <c r="D8" s="11">
        <f>'RESUMEN AGOSTO'!$C8/$C$12</f>
        <v>7.8788645915549946E-2</v>
      </c>
      <c r="E8" s="4"/>
      <c r="F8" s="4"/>
      <c r="G8" s="4"/>
      <c r="H8" s="14"/>
      <c r="I8" s="15"/>
      <c r="J8" s="14"/>
      <c r="K8" s="4"/>
      <c r="L8" s="5"/>
      <c r="M8" s="1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x14ac:dyDescent="0.25">
      <c r="A9" s="3"/>
      <c r="B9" s="9" t="s">
        <v>14</v>
      </c>
      <c r="C9" s="10">
        <f>SUMIFS('DETALLE AGOSTO'!$L$2:$L$255,'DETALLE AGOSTO'!$E$2:$E$255,'RESUMEN AGOSTO'!$B9)</f>
        <v>47782248.5</v>
      </c>
      <c r="D9" s="11">
        <f>'RESUMEN AGOSTO'!$C9/$C$12</f>
        <v>7.7940682871248196E-2</v>
      </c>
      <c r="E9" s="4"/>
      <c r="F9" s="4"/>
      <c r="G9" s="4"/>
      <c r="H9" s="14"/>
      <c r="I9" s="15"/>
      <c r="J9" s="14"/>
      <c r="K9" s="4"/>
      <c r="L9" s="5"/>
      <c r="M9" s="1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x14ac:dyDescent="0.25">
      <c r="A10" s="3"/>
      <c r="B10" s="9" t="s">
        <v>15</v>
      </c>
      <c r="C10" s="10">
        <f>SUMIFS('DETALLE AGOSTO'!$L$2:$L$255,'DETALLE AGOSTO'!$E$2:$E$255,'RESUMEN AGOSTO'!$B10)</f>
        <v>2491265</v>
      </c>
      <c r="D10" s="11">
        <f>'RESUMEN AGOSTO'!$C10/$C$12</f>
        <v>4.0636617448682882E-3</v>
      </c>
      <c r="E10" s="4"/>
      <c r="F10" s="4"/>
      <c r="G10" s="4"/>
      <c r="H10" s="16"/>
      <c r="I10" s="4"/>
      <c r="J10" s="16"/>
      <c r="K10" s="4"/>
      <c r="L10" s="5"/>
      <c r="M10" s="1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x14ac:dyDescent="0.25">
      <c r="A11" s="3"/>
      <c r="B11" s="9" t="s">
        <v>16</v>
      </c>
      <c r="C11" s="10">
        <f>SUMIFS('DETALLE AGOSTO'!$L$2:$L$255,'DETALLE AGOSTO'!$E$2:$E$255,'RESUMEN AGOSTO'!$B11)</f>
        <v>170691412.78</v>
      </c>
      <c r="D11" s="11">
        <f>'RESUMEN AGOSTO'!$C11/$C$12</f>
        <v>0.27842568506024373</v>
      </c>
      <c r="E11" s="4"/>
      <c r="F11" s="4"/>
      <c r="G11" s="4"/>
      <c r="H11" s="4"/>
      <c r="I11" s="4"/>
      <c r="J11" s="4"/>
      <c r="K11" s="4"/>
      <c r="L11" s="5"/>
      <c r="M11" s="1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x14ac:dyDescent="0.25">
      <c r="A12" s="3"/>
      <c r="B12" s="17" t="s">
        <v>17</v>
      </c>
      <c r="C12" s="18">
        <f>SUM(C4:C11)</f>
        <v>613059146.26039994</v>
      </c>
      <c r="D12" s="19">
        <v>1</v>
      </c>
      <c r="E12" s="4"/>
      <c r="F12" s="4"/>
      <c r="G12" s="4"/>
      <c r="H12" s="4"/>
      <c r="I12" s="4"/>
      <c r="J12" s="4"/>
      <c r="K12" s="4"/>
      <c r="L12" s="5"/>
      <c r="M12" s="1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x14ac:dyDescent="0.25">
      <c r="A13" s="3"/>
      <c r="B13" s="4"/>
      <c r="C13" s="4"/>
      <c r="D13" s="4"/>
      <c r="E13" s="4"/>
      <c r="F13" s="4"/>
      <c r="G13" s="4"/>
      <c r="H13" s="4"/>
      <c r="I13" s="4"/>
      <c r="J13" s="4"/>
      <c r="K13" s="4"/>
      <c r="L13" s="5"/>
      <c r="M13" s="1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</row>
    <row r="14" spans="1:26" x14ac:dyDescent="0.25">
      <c r="A14" s="3"/>
      <c r="B14" s="20" t="s">
        <v>18</v>
      </c>
      <c r="C14" s="21">
        <v>800363000</v>
      </c>
      <c r="D14" s="12"/>
      <c r="E14" s="4"/>
      <c r="F14" s="4"/>
      <c r="G14" s="4"/>
      <c r="H14" s="4"/>
      <c r="I14" s="4"/>
      <c r="J14" s="4"/>
      <c r="K14" s="4"/>
      <c r="L14" s="5"/>
      <c r="M14" s="1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x14ac:dyDescent="0.25">
      <c r="A15" s="3"/>
      <c r="B15" s="20" t="s">
        <v>19</v>
      </c>
      <c r="C15" s="21">
        <f>+'DETALLE AGOSTO'!L256</f>
        <v>515175753.16000009</v>
      </c>
      <c r="D15" s="12"/>
      <c r="E15" s="4"/>
      <c r="F15" s="4"/>
      <c r="G15" s="4"/>
      <c r="H15" s="4"/>
      <c r="I15" s="4"/>
      <c r="J15" s="4"/>
      <c r="K15" s="4"/>
      <c r="L15" s="5"/>
      <c r="M15" s="1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x14ac:dyDescent="0.25">
      <c r="A16" s="3"/>
      <c r="B16" s="20" t="s">
        <v>20</v>
      </c>
      <c r="C16" s="21">
        <f>+'DETALLE AGOSTO'!L257</f>
        <v>97883393.100400001</v>
      </c>
      <c r="D16" s="20" t="s">
        <v>21</v>
      </c>
      <c r="E16" s="4"/>
      <c r="F16" s="4"/>
      <c r="G16" s="4"/>
      <c r="H16" s="4"/>
      <c r="I16" s="4"/>
      <c r="J16" s="4"/>
      <c r="K16" s="4"/>
      <c r="L16" s="5"/>
      <c r="M16" s="1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x14ac:dyDescent="0.25">
      <c r="A17" s="3"/>
      <c r="B17" s="20" t="s">
        <v>22</v>
      </c>
      <c r="C17" s="22">
        <f>+'DETALLE AGOSTO'!L258</f>
        <v>613059146.26040006</v>
      </c>
      <c r="D17" s="23">
        <f>C17/C14</f>
        <v>0.76597637104713745</v>
      </c>
      <c r="E17" s="4"/>
      <c r="F17" s="4"/>
      <c r="G17" s="4"/>
      <c r="H17" s="4"/>
      <c r="I17" s="4"/>
      <c r="J17" s="4"/>
      <c r="K17" s="4"/>
      <c r="L17" s="5"/>
      <c r="M17" s="1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x14ac:dyDescent="0.25">
      <c r="A18" s="3"/>
      <c r="B18" s="20" t="s">
        <v>23</v>
      </c>
      <c r="C18" s="22">
        <f>C14-C17</f>
        <v>187303853.73959994</v>
      </c>
      <c r="D18" s="23">
        <f>C18/C14</f>
        <v>0.23402362895286258</v>
      </c>
      <c r="E18" s="4"/>
      <c r="F18" s="4"/>
      <c r="G18" s="4"/>
      <c r="H18" s="4"/>
      <c r="I18" s="4"/>
      <c r="J18" s="4"/>
      <c r="K18" s="4"/>
      <c r="L18" s="5"/>
      <c r="M18" s="1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5.75" customHeight="1" x14ac:dyDescent="0.25">
      <c r="A19" s="3"/>
      <c r="B19" s="12"/>
      <c r="C19" s="12"/>
      <c r="D19" s="12"/>
      <c r="E19" s="4"/>
      <c r="F19" s="4"/>
      <c r="G19" s="4"/>
      <c r="H19" s="4"/>
      <c r="I19" s="4"/>
      <c r="J19" s="4"/>
      <c r="K19" s="4"/>
      <c r="L19" s="5"/>
      <c r="M19" s="1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5.75" customHeight="1" x14ac:dyDescent="0.25">
      <c r="A20" s="3"/>
      <c r="B20" s="12"/>
      <c r="C20" s="12"/>
      <c r="D20" s="12"/>
      <c r="E20" s="4"/>
      <c r="F20" s="4"/>
      <c r="G20" s="4"/>
      <c r="H20" s="4"/>
      <c r="I20" s="4"/>
      <c r="J20" s="4"/>
      <c r="K20" s="4"/>
      <c r="L20" s="5"/>
      <c r="M20" s="1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5.75" customHeight="1" x14ac:dyDescent="0.25">
      <c r="A21" s="3"/>
      <c r="B21" s="12"/>
      <c r="C21" s="12"/>
      <c r="D21" s="12"/>
      <c r="E21" s="4"/>
      <c r="F21" s="4"/>
      <c r="G21" s="4"/>
      <c r="H21" s="4"/>
      <c r="I21" s="4"/>
      <c r="J21" s="4"/>
      <c r="K21" s="4"/>
      <c r="L21" s="5"/>
      <c r="M21" s="1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5.75" customHeight="1" x14ac:dyDescent="0.25">
      <c r="A22" s="3"/>
      <c r="B22" s="12"/>
      <c r="C22" s="12"/>
      <c r="D22" s="12"/>
      <c r="E22" s="4"/>
      <c r="F22" s="4"/>
      <c r="G22" s="4"/>
      <c r="H22" s="4"/>
      <c r="I22" s="4"/>
      <c r="J22" s="4"/>
      <c r="K22" s="4"/>
      <c r="L22" s="5"/>
      <c r="M22" s="1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5.75" customHeight="1" x14ac:dyDescent="0.25">
      <c r="A23" s="3"/>
      <c r="B23" s="12"/>
      <c r="C23" s="12"/>
      <c r="D23" s="12"/>
      <c r="E23" s="4"/>
      <c r="F23" s="4"/>
      <c r="G23" s="4"/>
      <c r="H23" s="4"/>
      <c r="I23" s="4"/>
      <c r="J23" s="4"/>
      <c r="K23" s="4"/>
      <c r="L23" s="5"/>
      <c r="M23" s="1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5.75" customHeight="1" x14ac:dyDescent="0.25">
      <c r="A24" s="3"/>
      <c r="B24" s="12"/>
      <c r="C24" s="12"/>
      <c r="D24" s="12"/>
      <c r="E24" s="4"/>
      <c r="F24" s="4"/>
      <c r="G24" s="4"/>
      <c r="H24" s="4"/>
      <c r="I24" s="4"/>
      <c r="J24" s="4"/>
      <c r="K24" s="4"/>
      <c r="L24" s="5"/>
      <c r="M24" s="1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5.75" customHeight="1" x14ac:dyDescent="0.25">
      <c r="A25" s="3"/>
      <c r="B25" s="12"/>
      <c r="C25" s="12"/>
      <c r="D25" s="12"/>
      <c r="E25" s="4"/>
      <c r="F25" s="4"/>
      <c r="G25" s="4"/>
      <c r="H25" s="4"/>
      <c r="I25" s="4"/>
      <c r="J25" s="4"/>
      <c r="K25" s="4"/>
      <c r="L25" s="5"/>
      <c r="M25" s="1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5.75" customHeight="1" x14ac:dyDescent="0.25">
      <c r="A26" s="3"/>
      <c r="B26" s="4"/>
      <c r="C26" s="4"/>
      <c r="D26" s="4"/>
      <c r="E26" s="4"/>
      <c r="F26" s="4"/>
      <c r="G26" s="4"/>
      <c r="H26" s="4"/>
      <c r="I26" s="4"/>
      <c r="J26" s="4"/>
      <c r="K26" s="4"/>
      <c r="L26" s="5"/>
      <c r="M26" s="1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</row>
    <row r="27" spans="1:26" ht="15.75" customHeight="1" x14ac:dyDescent="0.25">
      <c r="A27" s="3"/>
      <c r="B27" s="4"/>
      <c r="C27" s="4"/>
      <c r="D27" s="4"/>
      <c r="E27" s="4"/>
      <c r="F27" s="4"/>
      <c r="G27" s="4"/>
      <c r="H27" s="4"/>
      <c r="I27" s="4"/>
      <c r="J27" s="4"/>
      <c r="K27" s="4"/>
      <c r="L27" s="5"/>
      <c r="M27" s="1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</row>
    <row r="28" spans="1:26" ht="15.75" customHeight="1" x14ac:dyDescent="0.25">
      <c r="A28" s="3"/>
      <c r="B28" s="4"/>
      <c r="C28" s="4"/>
      <c r="D28" s="4"/>
      <c r="E28" s="4"/>
      <c r="F28" s="4"/>
      <c r="G28" s="4"/>
      <c r="H28" s="4"/>
      <c r="I28" s="4"/>
      <c r="J28" s="4"/>
      <c r="K28" s="4"/>
      <c r="L28" s="5"/>
      <c r="M28" s="1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</row>
    <row r="29" spans="1:26" ht="15.75" customHeight="1" x14ac:dyDescent="0.25">
      <c r="A29" s="3"/>
      <c r="B29" s="4"/>
      <c r="C29" s="4"/>
      <c r="D29" s="4"/>
      <c r="E29" s="4"/>
      <c r="F29" s="4"/>
      <c r="G29" s="4"/>
      <c r="H29" s="4"/>
      <c r="I29" s="4"/>
      <c r="J29" s="4"/>
      <c r="K29" s="4"/>
      <c r="L29" s="5"/>
      <c r="M29" s="1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</row>
    <row r="30" spans="1:26" ht="15.75" customHeight="1" x14ac:dyDescent="0.25">
      <c r="A30" s="3"/>
      <c r="B30" s="4"/>
      <c r="C30" s="4"/>
      <c r="D30" s="4"/>
      <c r="E30" s="4"/>
      <c r="F30" s="4"/>
      <c r="G30" s="4"/>
      <c r="H30" s="4"/>
      <c r="I30" s="4"/>
      <c r="J30" s="4"/>
      <c r="K30" s="4"/>
      <c r="L30" s="5"/>
      <c r="M30" s="1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</row>
    <row r="31" spans="1:26" ht="15.75" customHeight="1" x14ac:dyDescent="0.25">
      <c r="A31" s="3"/>
      <c r="B31" s="4"/>
      <c r="C31" s="4"/>
      <c r="D31" s="4"/>
      <c r="E31" s="4"/>
      <c r="F31" s="4"/>
      <c r="G31" s="4"/>
      <c r="H31" s="4"/>
      <c r="I31" s="4"/>
      <c r="J31" s="4"/>
      <c r="K31" s="4"/>
      <c r="L31" s="5"/>
      <c r="M31" s="1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</row>
    <row r="32" spans="1:26" ht="15.75" customHeight="1" x14ac:dyDescent="0.25">
      <c r="A32" s="3"/>
      <c r="B32" s="4"/>
      <c r="C32" s="4"/>
      <c r="D32" s="4"/>
      <c r="E32" s="4"/>
      <c r="F32" s="4"/>
      <c r="G32" s="4"/>
      <c r="H32" s="4"/>
      <c r="I32" s="4"/>
      <c r="J32" s="4"/>
      <c r="K32" s="4"/>
      <c r="L32" s="5"/>
      <c r="M32" s="1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</row>
    <row r="33" spans="1:26" ht="15.75" customHeight="1" x14ac:dyDescent="0.25">
      <c r="A33" s="3"/>
      <c r="B33" s="4"/>
      <c r="C33" s="4"/>
      <c r="D33" s="4"/>
      <c r="E33" s="4"/>
      <c r="F33" s="4"/>
      <c r="G33" s="4"/>
      <c r="H33" s="4"/>
      <c r="I33" s="4"/>
      <c r="J33" s="4"/>
      <c r="K33" s="4"/>
      <c r="L33" s="5"/>
      <c r="M33" s="1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</row>
    <row r="34" spans="1:26" ht="15.75" customHeight="1" x14ac:dyDescent="0.25">
      <c r="A34" s="3"/>
      <c r="B34" s="4"/>
      <c r="C34" s="4"/>
      <c r="D34" s="4"/>
      <c r="E34" s="4"/>
      <c r="F34" s="4"/>
      <c r="G34" s="4"/>
      <c r="H34" s="4"/>
      <c r="I34" s="4"/>
      <c r="J34" s="4"/>
      <c r="K34" s="4"/>
      <c r="L34" s="5"/>
      <c r="M34" s="1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</row>
    <row r="35" spans="1:26" ht="15.75" customHeight="1" x14ac:dyDescent="0.25">
      <c r="A35" s="3"/>
      <c r="B35" s="4"/>
      <c r="C35" s="4"/>
      <c r="D35" s="4"/>
      <c r="E35" s="4"/>
      <c r="F35" s="4"/>
      <c r="G35" s="4"/>
      <c r="H35" s="4"/>
      <c r="I35" s="4"/>
      <c r="J35" s="4"/>
      <c r="K35" s="4"/>
      <c r="L35" s="5"/>
      <c r="M35" s="1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</row>
    <row r="36" spans="1:26" ht="15.75" customHeight="1" x14ac:dyDescent="0.25">
      <c r="A36" s="3"/>
      <c r="B36" s="4"/>
      <c r="C36" s="4"/>
      <c r="D36" s="4"/>
      <c r="E36" s="4"/>
      <c r="F36" s="4"/>
      <c r="G36" s="4"/>
      <c r="H36" s="4"/>
      <c r="I36" s="4"/>
      <c r="J36" s="4"/>
      <c r="K36" s="4"/>
      <c r="L36" s="5"/>
      <c r="M36" s="1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</row>
    <row r="37" spans="1:26" ht="15.75" customHeight="1" x14ac:dyDescent="0.25">
      <c r="A37" s="3"/>
      <c r="B37" s="4"/>
      <c r="C37" s="4"/>
      <c r="D37" s="4"/>
      <c r="E37" s="4"/>
      <c r="F37" s="4"/>
      <c r="G37" s="4"/>
      <c r="H37" s="4"/>
      <c r="I37" s="4"/>
      <c r="J37" s="4"/>
      <c r="K37" s="4"/>
      <c r="L37" s="5"/>
      <c r="M37" s="1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</row>
    <row r="38" spans="1:26" ht="15.75" customHeight="1" x14ac:dyDescent="0.25">
      <c r="A38" s="3"/>
      <c r="B38" s="4"/>
      <c r="C38" s="4"/>
      <c r="D38" s="4"/>
      <c r="E38" s="4"/>
      <c r="F38" s="4"/>
      <c r="G38" s="4"/>
      <c r="H38" s="4"/>
      <c r="I38" s="4"/>
      <c r="J38" s="4"/>
      <c r="K38" s="4"/>
      <c r="L38" s="5"/>
      <c r="M38" s="1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</row>
    <row r="39" spans="1:26" ht="15.75" customHeight="1" x14ac:dyDescent="0.25">
      <c r="A39" s="3"/>
      <c r="B39" s="4"/>
      <c r="C39" s="4"/>
      <c r="D39" s="4"/>
      <c r="E39" s="4"/>
      <c r="F39" s="4"/>
      <c r="G39" s="4"/>
      <c r="H39" s="4"/>
      <c r="I39" s="4"/>
      <c r="J39" s="4"/>
      <c r="K39" s="4"/>
      <c r="L39" s="5"/>
      <c r="M39" s="1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</row>
    <row r="40" spans="1:26" ht="15.75" customHeight="1" x14ac:dyDescent="0.25">
      <c r="A40" s="24"/>
      <c r="B40" s="25"/>
      <c r="C40" s="25"/>
      <c r="D40" s="25"/>
      <c r="E40" s="25"/>
      <c r="F40" s="25"/>
      <c r="G40" s="25"/>
      <c r="H40" s="25"/>
      <c r="I40" s="25"/>
      <c r="J40" s="25"/>
      <c r="K40" s="25"/>
      <c r="L40" s="26"/>
      <c r="M40" s="1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</row>
    <row r="41" spans="1:26" ht="15.75" customHeight="1" x14ac:dyDescent="0.25">
      <c r="A41" s="27"/>
      <c r="B41" s="27"/>
      <c r="C41" s="27"/>
      <c r="D41" s="27"/>
      <c r="E41" s="27"/>
      <c r="F41" s="27"/>
      <c r="G41" s="27"/>
      <c r="H41" s="27"/>
      <c r="I41" s="27"/>
      <c r="J41" s="27"/>
      <c r="K41" s="27"/>
      <c r="L41" s="27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hidden="1" customHeight="1" x14ac:dyDescent="0.25">
      <c r="A42" s="4"/>
      <c r="B42" s="12"/>
      <c r="C42" s="12"/>
      <c r="D42" s="12"/>
      <c r="E42" s="4"/>
      <c r="F42" s="4"/>
      <c r="G42" s="12"/>
      <c r="H42" s="12"/>
      <c r="I42" s="12"/>
      <c r="J42" s="12"/>
      <c r="K42" s="4"/>
      <c r="L42" s="4"/>
      <c r="M42" s="1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5.75" hidden="1" customHeight="1" x14ac:dyDescent="0.25">
      <c r="A43" s="4"/>
      <c r="B43" s="12"/>
      <c r="C43" s="12"/>
      <c r="D43" s="12"/>
      <c r="E43" s="4"/>
      <c r="F43" s="4"/>
      <c r="G43" s="12"/>
      <c r="H43" s="12"/>
      <c r="I43" s="12"/>
      <c r="J43" s="12"/>
      <c r="K43" s="4"/>
      <c r="L43" s="4"/>
      <c r="M43" s="1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5.75" hidden="1" customHeight="1" x14ac:dyDescent="0.25">
      <c r="A44" s="4"/>
      <c r="B44" s="12"/>
      <c r="C44" s="28"/>
      <c r="D44" s="28"/>
      <c r="E44" s="29"/>
      <c r="F44" s="4"/>
      <c r="G44" s="12"/>
      <c r="H44" s="12"/>
      <c r="I44" s="12"/>
      <c r="J44" s="12"/>
      <c r="K44" s="4"/>
      <c r="L44" s="4"/>
      <c r="M44" s="1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5.75" hidden="1" customHeight="1" x14ac:dyDescent="0.25">
      <c r="A45" s="4"/>
      <c r="B45" s="12"/>
      <c r="C45" s="12"/>
      <c r="D45" s="12"/>
      <c r="E45" s="4"/>
      <c r="F45" s="4"/>
      <c r="G45" s="12"/>
      <c r="H45" s="12"/>
      <c r="I45" s="12"/>
      <c r="J45" s="12"/>
      <c r="K45" s="4"/>
      <c r="L45" s="4"/>
      <c r="M45" s="1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5.75" hidden="1" customHeight="1" x14ac:dyDescent="0.25">
      <c r="A46" s="4"/>
      <c r="B46" s="12"/>
      <c r="C46" s="12"/>
      <c r="D46" s="12"/>
      <c r="E46" s="4"/>
      <c r="F46" s="4"/>
      <c r="G46" s="12"/>
      <c r="H46" s="12"/>
      <c r="I46" s="12"/>
      <c r="J46" s="12"/>
      <c r="K46" s="4"/>
      <c r="L46" s="4"/>
      <c r="M46" s="1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5.75" hidden="1" customHeight="1" x14ac:dyDescent="0.25">
      <c r="A47" s="4"/>
      <c r="B47" s="12"/>
      <c r="C47" s="12"/>
      <c r="D47" s="12"/>
      <c r="E47" s="4"/>
      <c r="F47" s="4"/>
      <c r="G47" s="12"/>
      <c r="H47" s="12"/>
      <c r="I47" s="12"/>
      <c r="J47" s="12"/>
      <c r="K47" s="4"/>
      <c r="L47" s="4"/>
      <c r="M47" s="1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5.75" hidden="1" customHeight="1" x14ac:dyDescent="0.25">
      <c r="A48" s="4"/>
      <c r="B48" s="12"/>
      <c r="C48" s="12"/>
      <c r="D48" s="12"/>
      <c r="E48" s="4"/>
      <c r="F48" s="4"/>
      <c r="G48" s="12"/>
      <c r="H48" s="12"/>
      <c r="I48" s="12"/>
      <c r="J48" s="12"/>
      <c r="K48" s="4"/>
      <c r="L48" s="4"/>
      <c r="M48" s="1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5.75" hidden="1" customHeight="1" x14ac:dyDescent="0.25">
      <c r="A49" s="4"/>
      <c r="B49" s="12"/>
      <c r="C49" s="12"/>
      <c r="D49" s="12"/>
      <c r="E49" s="4"/>
      <c r="F49" s="4"/>
      <c r="G49" s="12"/>
      <c r="H49" s="12"/>
      <c r="I49" s="12"/>
      <c r="J49" s="12"/>
      <c r="K49" s="4"/>
      <c r="L49" s="4"/>
      <c r="M49" s="1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5.75" hidden="1" customHeight="1" x14ac:dyDescent="0.25">
      <c r="A50" s="4"/>
      <c r="B50" s="12"/>
      <c r="C50" s="12"/>
      <c r="D50" s="12"/>
      <c r="E50" s="4"/>
      <c r="F50" s="4"/>
      <c r="G50" s="12"/>
      <c r="H50" s="12"/>
      <c r="I50" s="12"/>
      <c r="J50" s="12"/>
      <c r="K50" s="4"/>
      <c r="L50" s="4"/>
      <c r="M50" s="1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5.75" hidden="1" customHeight="1" x14ac:dyDescent="0.25">
      <c r="A51" s="4"/>
      <c r="B51" s="12"/>
      <c r="C51" s="12"/>
      <c r="D51" s="12"/>
      <c r="E51" s="4"/>
      <c r="F51" s="4"/>
      <c r="G51" s="12"/>
      <c r="H51" s="12"/>
      <c r="I51" s="12"/>
      <c r="J51" s="12"/>
      <c r="K51" s="4"/>
      <c r="L51" s="4"/>
      <c r="M51" s="1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5.75" hidden="1" customHeight="1" x14ac:dyDescent="0.25">
      <c r="A52" s="4"/>
      <c r="B52" s="12"/>
      <c r="C52" s="12"/>
      <c r="D52" s="12"/>
      <c r="E52" s="4"/>
      <c r="F52" s="4"/>
      <c r="G52" s="12"/>
      <c r="H52" s="12"/>
      <c r="I52" s="12"/>
      <c r="J52" s="12"/>
      <c r="K52" s="4"/>
      <c r="L52" s="4"/>
      <c r="M52" s="1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5.75" hidden="1" customHeight="1" x14ac:dyDescent="0.25">
      <c r="A53" s="4"/>
      <c r="B53" s="12"/>
      <c r="C53" s="12"/>
      <c r="D53" s="12"/>
      <c r="E53" s="4"/>
      <c r="F53" s="4"/>
      <c r="G53" s="12"/>
      <c r="H53" s="12"/>
      <c r="I53" s="12"/>
      <c r="J53" s="12"/>
      <c r="K53" s="4"/>
      <c r="L53" s="4"/>
      <c r="M53" s="1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5.75" hidden="1" customHeight="1" x14ac:dyDescent="0.25">
      <c r="A54" s="4"/>
      <c r="B54" s="12"/>
      <c r="C54" s="12"/>
      <c r="D54" s="12"/>
      <c r="E54" s="4"/>
      <c r="F54" s="4"/>
      <c r="G54" s="12"/>
      <c r="H54" s="12"/>
      <c r="I54" s="12"/>
      <c r="J54" s="12"/>
      <c r="K54" s="4"/>
      <c r="L54" s="4"/>
      <c r="M54" s="1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5.75" hidden="1" customHeight="1" x14ac:dyDescent="0.25">
      <c r="A55" s="4"/>
      <c r="B55" s="12"/>
      <c r="C55" s="12"/>
      <c r="D55" s="12"/>
      <c r="E55" s="4"/>
      <c r="F55" s="4"/>
      <c r="G55" s="12"/>
      <c r="H55" s="12"/>
      <c r="I55" s="12"/>
      <c r="J55" s="12"/>
      <c r="K55" s="4"/>
      <c r="L55" s="4"/>
      <c r="M55" s="1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5.75" hidden="1" customHeight="1" x14ac:dyDescent="0.25">
      <c r="A56" s="4"/>
      <c r="B56" s="12"/>
      <c r="C56" s="12"/>
      <c r="D56" s="12"/>
      <c r="E56" s="4"/>
      <c r="F56" s="4"/>
      <c r="G56" s="12"/>
      <c r="H56" s="12"/>
      <c r="I56" s="12"/>
      <c r="J56" s="12"/>
      <c r="K56" s="4"/>
      <c r="L56" s="4"/>
      <c r="M56" s="1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5.75" hidden="1" customHeight="1" x14ac:dyDescent="0.25">
      <c r="A57" s="4"/>
      <c r="B57" s="12"/>
      <c r="C57" s="12"/>
      <c r="D57" s="12"/>
      <c r="E57" s="4"/>
      <c r="F57" s="4"/>
      <c r="G57" s="12"/>
      <c r="H57" s="12"/>
      <c r="I57" s="12"/>
      <c r="J57" s="12"/>
      <c r="K57" s="4"/>
      <c r="L57" s="4"/>
      <c r="M57" s="1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5.75" hidden="1" customHeight="1" x14ac:dyDescent="0.25">
      <c r="A58" s="4"/>
      <c r="B58" s="12"/>
      <c r="C58" s="12"/>
      <c r="D58" s="12"/>
      <c r="E58" s="4"/>
      <c r="F58" s="4"/>
      <c r="G58" s="12"/>
      <c r="H58" s="12"/>
      <c r="I58" s="12"/>
      <c r="J58" s="12"/>
      <c r="K58" s="4"/>
      <c r="L58" s="4"/>
      <c r="M58" s="1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.75" hidden="1" customHeight="1" x14ac:dyDescent="0.25">
      <c r="A59" s="4"/>
      <c r="B59" s="12"/>
      <c r="C59" s="12"/>
      <c r="D59" s="12"/>
      <c r="E59" s="4"/>
      <c r="F59" s="4"/>
      <c r="G59" s="12"/>
      <c r="H59" s="12"/>
      <c r="I59" s="12"/>
      <c r="J59" s="12"/>
      <c r="K59" s="4"/>
      <c r="L59" s="4"/>
      <c r="M59" s="1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.75" hidden="1" customHeight="1" x14ac:dyDescent="0.25">
      <c r="A60" s="4"/>
      <c r="B60" s="12"/>
      <c r="C60" s="12"/>
      <c r="D60" s="12"/>
      <c r="E60" s="4"/>
      <c r="F60" s="4"/>
      <c r="G60" s="12"/>
      <c r="H60" s="12"/>
      <c r="I60" s="12"/>
      <c r="J60" s="12"/>
      <c r="K60" s="4"/>
      <c r="L60" s="4"/>
      <c r="M60" s="1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.75" hidden="1" customHeight="1" x14ac:dyDescent="0.25">
      <c r="A61" s="4"/>
      <c r="B61" s="12"/>
      <c r="C61" s="12"/>
      <c r="D61" s="12"/>
      <c r="E61" s="4"/>
      <c r="F61" s="4"/>
      <c r="G61" s="12"/>
      <c r="H61" s="12"/>
      <c r="I61" s="12"/>
      <c r="J61" s="12"/>
      <c r="K61" s="4"/>
      <c r="L61" s="4"/>
      <c r="M61" s="1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5.75" hidden="1" customHeight="1" x14ac:dyDescent="0.25">
      <c r="A62" s="4"/>
      <c r="B62" s="12"/>
      <c r="C62" s="12"/>
      <c r="D62" s="12"/>
      <c r="E62" s="4"/>
      <c r="F62" s="4"/>
      <c r="G62" s="12"/>
      <c r="H62" s="12"/>
      <c r="I62" s="12"/>
      <c r="J62" s="12"/>
      <c r="K62" s="4"/>
      <c r="L62" s="4"/>
      <c r="M62" s="1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5.75" hidden="1" customHeight="1" x14ac:dyDescent="0.25">
      <c r="A63" s="4"/>
      <c r="B63" s="12"/>
      <c r="C63" s="12"/>
      <c r="D63" s="12"/>
      <c r="E63" s="4"/>
      <c r="F63" s="4"/>
      <c r="G63" s="12"/>
      <c r="H63" s="12"/>
      <c r="I63" s="12"/>
      <c r="J63" s="12"/>
      <c r="K63" s="4"/>
      <c r="L63" s="4"/>
      <c r="M63" s="1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5.75" hidden="1" customHeight="1" x14ac:dyDescent="0.25">
      <c r="A64" s="4"/>
      <c r="B64" s="12"/>
      <c r="C64" s="12"/>
      <c r="D64" s="12"/>
      <c r="E64" s="4"/>
      <c r="F64" s="4"/>
      <c r="G64" s="12"/>
      <c r="H64" s="12"/>
      <c r="I64" s="12"/>
      <c r="J64" s="12"/>
      <c r="K64" s="4"/>
      <c r="L64" s="4"/>
      <c r="M64" s="1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5.75" hidden="1" customHeight="1" x14ac:dyDescent="0.25">
      <c r="A65" s="4"/>
      <c r="B65" s="12"/>
      <c r="C65" s="12"/>
      <c r="D65" s="12"/>
      <c r="E65" s="4"/>
      <c r="F65" s="4"/>
      <c r="G65" s="12"/>
      <c r="H65" s="12"/>
      <c r="I65" s="12"/>
      <c r="J65" s="12"/>
      <c r="K65" s="4"/>
      <c r="L65" s="4"/>
      <c r="M65" s="1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5.75" hidden="1" customHeight="1" x14ac:dyDescent="0.25">
      <c r="A66" s="4"/>
      <c r="B66" s="12"/>
      <c r="C66" s="12"/>
      <c r="D66" s="12"/>
      <c r="E66" s="4"/>
      <c r="F66" s="4"/>
      <c r="G66" s="12"/>
      <c r="H66" s="12"/>
      <c r="I66" s="12"/>
      <c r="J66" s="12"/>
      <c r="K66" s="4"/>
      <c r="L66" s="4"/>
      <c r="M66" s="1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5.75" hidden="1" customHeight="1" x14ac:dyDescent="0.25">
      <c r="A67" s="4"/>
      <c r="B67" s="12"/>
      <c r="C67" s="12"/>
      <c r="D67" s="12"/>
      <c r="E67" s="4"/>
      <c r="F67" s="4"/>
      <c r="G67" s="12"/>
      <c r="H67" s="12"/>
      <c r="I67" s="12"/>
      <c r="J67" s="12"/>
      <c r="K67" s="4"/>
      <c r="L67" s="4"/>
      <c r="M67" s="1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5.75" hidden="1" customHeight="1" x14ac:dyDescent="0.25">
      <c r="A68" s="4"/>
      <c r="B68" s="12"/>
      <c r="C68" s="12"/>
      <c r="D68" s="12"/>
      <c r="E68" s="4"/>
      <c r="F68" s="4"/>
      <c r="G68" s="12"/>
      <c r="H68" s="12"/>
      <c r="I68" s="12"/>
      <c r="J68" s="12"/>
      <c r="K68" s="4"/>
      <c r="L68" s="4"/>
      <c r="M68" s="1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5.75" hidden="1" customHeight="1" x14ac:dyDescent="0.25">
      <c r="A69" s="4"/>
      <c r="B69" s="12"/>
      <c r="C69" s="12"/>
      <c r="D69" s="12"/>
      <c r="E69" s="4"/>
      <c r="F69" s="4"/>
      <c r="G69" s="12"/>
      <c r="H69" s="12"/>
      <c r="I69" s="12"/>
      <c r="J69" s="12"/>
      <c r="K69" s="4"/>
      <c r="L69" s="4"/>
      <c r="M69" s="1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5.75" hidden="1" customHeight="1" x14ac:dyDescent="0.25">
      <c r="A70" s="4"/>
      <c r="B70" s="12"/>
      <c r="C70" s="12"/>
      <c r="D70" s="12"/>
      <c r="E70" s="4"/>
      <c r="F70" s="4"/>
      <c r="G70" s="12"/>
      <c r="H70" s="12"/>
      <c r="I70" s="12"/>
      <c r="J70" s="12"/>
      <c r="K70" s="4"/>
      <c r="L70" s="4"/>
      <c r="M70" s="1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5.75" hidden="1" customHeight="1" x14ac:dyDescent="0.25">
      <c r="A71" s="4"/>
      <c r="B71" s="12"/>
      <c r="C71" s="12"/>
      <c r="D71" s="12"/>
      <c r="E71" s="4"/>
      <c r="F71" s="4"/>
      <c r="G71" s="12"/>
      <c r="H71" s="12"/>
      <c r="I71" s="12"/>
      <c r="J71" s="12"/>
      <c r="K71" s="4"/>
      <c r="L71" s="4"/>
      <c r="M71" s="1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5.75" hidden="1" customHeight="1" x14ac:dyDescent="0.25">
      <c r="A72" s="4"/>
      <c r="B72" s="12"/>
      <c r="C72" s="12"/>
      <c r="D72" s="12"/>
      <c r="E72" s="4"/>
      <c r="F72" s="4"/>
      <c r="G72" s="12"/>
      <c r="H72" s="12"/>
      <c r="I72" s="12"/>
      <c r="J72" s="12"/>
      <c r="K72" s="4"/>
      <c r="L72" s="4"/>
      <c r="M72" s="1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5.75" hidden="1" customHeight="1" x14ac:dyDescent="0.25">
      <c r="A73" s="4"/>
      <c r="B73" s="12"/>
      <c r="C73" s="12"/>
      <c r="D73" s="12"/>
      <c r="E73" s="4"/>
      <c r="F73" s="4"/>
      <c r="G73" s="12"/>
      <c r="H73" s="12"/>
      <c r="I73" s="12"/>
      <c r="J73" s="12"/>
      <c r="K73" s="4"/>
      <c r="L73" s="4"/>
      <c r="M73" s="1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5.75" hidden="1" customHeight="1" x14ac:dyDescent="0.25">
      <c r="A74" s="4"/>
      <c r="B74" s="12"/>
      <c r="C74" s="12"/>
      <c r="D74" s="12"/>
      <c r="E74" s="4"/>
      <c r="F74" s="4"/>
      <c r="G74" s="12"/>
      <c r="H74" s="12"/>
      <c r="I74" s="12"/>
      <c r="J74" s="12"/>
      <c r="K74" s="4"/>
      <c r="L74" s="4"/>
      <c r="M74" s="1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hidden="1" customHeight="1" x14ac:dyDescent="0.25">
      <c r="A75" s="4"/>
      <c r="B75" s="12"/>
      <c r="C75" s="12"/>
      <c r="D75" s="12"/>
      <c r="E75" s="4"/>
      <c r="F75" s="4"/>
      <c r="G75" s="12"/>
      <c r="H75" s="12"/>
      <c r="I75" s="12"/>
      <c r="J75" s="12"/>
      <c r="K75" s="4"/>
      <c r="L75" s="4"/>
      <c r="M75" s="1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hidden="1" customHeight="1" x14ac:dyDescent="0.25">
      <c r="A76" s="4"/>
      <c r="B76" s="12"/>
      <c r="C76" s="12"/>
      <c r="D76" s="12"/>
      <c r="E76" s="4"/>
      <c r="F76" s="4"/>
      <c r="G76" s="12"/>
      <c r="H76" s="12"/>
      <c r="I76" s="12"/>
      <c r="J76" s="12"/>
      <c r="K76" s="4"/>
      <c r="L76" s="4"/>
      <c r="M76" s="1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5.75" hidden="1" customHeight="1" x14ac:dyDescent="0.25">
      <c r="A77" s="4"/>
      <c r="B77" s="12"/>
      <c r="C77" s="12"/>
      <c r="D77" s="12"/>
      <c r="E77" s="4"/>
      <c r="F77" s="4"/>
      <c r="G77" s="12"/>
      <c r="H77" s="12"/>
      <c r="I77" s="12"/>
      <c r="J77" s="12"/>
      <c r="K77" s="4"/>
      <c r="L77" s="4"/>
      <c r="M77" s="1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5.75" hidden="1" customHeight="1" x14ac:dyDescent="0.25">
      <c r="A78" s="4"/>
      <c r="B78" s="12"/>
      <c r="C78" s="12"/>
      <c r="D78" s="12"/>
      <c r="E78" s="4"/>
      <c r="F78" s="4"/>
      <c r="G78" s="12"/>
      <c r="H78" s="12"/>
      <c r="I78" s="12"/>
      <c r="J78" s="12"/>
      <c r="K78" s="4"/>
      <c r="L78" s="4"/>
      <c r="M78" s="1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5.75" hidden="1" customHeight="1" x14ac:dyDescent="0.25">
      <c r="A79" s="4"/>
      <c r="B79" s="12"/>
      <c r="C79" s="12"/>
      <c r="D79" s="12"/>
      <c r="E79" s="4"/>
      <c r="F79" s="4"/>
      <c r="G79" s="12"/>
      <c r="H79" s="12"/>
      <c r="I79" s="12"/>
      <c r="J79" s="12"/>
      <c r="K79" s="4"/>
      <c r="L79" s="4"/>
      <c r="M79" s="1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5.75" hidden="1" customHeight="1" x14ac:dyDescent="0.25">
      <c r="A80" s="4"/>
      <c r="B80" s="12"/>
      <c r="C80" s="12"/>
      <c r="D80" s="12"/>
      <c r="E80" s="4"/>
      <c r="F80" s="4"/>
      <c r="G80" s="12"/>
      <c r="H80" s="12"/>
      <c r="I80" s="12"/>
      <c r="J80" s="12"/>
      <c r="K80" s="4"/>
      <c r="L80" s="4"/>
      <c r="M80" s="1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5.75" hidden="1" customHeight="1" x14ac:dyDescent="0.25">
      <c r="A81" s="4"/>
      <c r="B81" s="12"/>
      <c r="C81" s="12"/>
      <c r="D81" s="12"/>
      <c r="E81" s="4"/>
      <c r="F81" s="4"/>
      <c r="G81" s="12"/>
      <c r="H81" s="12"/>
      <c r="I81" s="12"/>
      <c r="J81" s="12"/>
      <c r="K81" s="4"/>
      <c r="L81" s="4"/>
      <c r="M81" s="1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5.75" hidden="1" customHeight="1" x14ac:dyDescent="0.25">
      <c r="A82" s="4"/>
      <c r="B82" s="12"/>
      <c r="C82" s="12"/>
      <c r="D82" s="12"/>
      <c r="E82" s="4"/>
      <c r="F82" s="4"/>
      <c r="G82" s="12"/>
      <c r="H82" s="12"/>
      <c r="I82" s="12"/>
      <c r="J82" s="12"/>
      <c r="K82" s="4"/>
      <c r="L82" s="4"/>
      <c r="M82" s="1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hidden="1" customHeight="1" x14ac:dyDescent="0.25">
      <c r="A83" s="4"/>
      <c r="B83" s="12"/>
      <c r="C83" s="12"/>
      <c r="D83" s="12"/>
      <c r="E83" s="4"/>
      <c r="F83" s="4"/>
      <c r="G83" s="12"/>
      <c r="H83" s="12"/>
      <c r="I83" s="12"/>
      <c r="J83" s="12"/>
      <c r="K83" s="4"/>
      <c r="L83" s="4"/>
      <c r="M83" s="1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hidden="1" customHeight="1" x14ac:dyDescent="0.25">
      <c r="A84" s="4"/>
      <c r="B84" s="12"/>
      <c r="C84" s="12"/>
      <c r="D84" s="12"/>
      <c r="E84" s="4"/>
      <c r="F84" s="4"/>
      <c r="G84" s="12"/>
      <c r="H84" s="12"/>
      <c r="I84" s="12"/>
      <c r="J84" s="12"/>
      <c r="K84" s="4"/>
      <c r="L84" s="4"/>
      <c r="M84" s="1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hidden="1" customHeight="1" x14ac:dyDescent="0.25">
      <c r="A85" s="4"/>
      <c r="B85" s="12"/>
      <c r="C85" s="12"/>
      <c r="D85" s="12"/>
      <c r="E85" s="4"/>
      <c r="F85" s="4"/>
      <c r="G85" s="12"/>
      <c r="H85" s="12"/>
      <c r="I85" s="12"/>
      <c r="J85" s="12"/>
      <c r="K85" s="4"/>
      <c r="L85" s="4"/>
      <c r="M85" s="1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5.75" hidden="1" customHeight="1" x14ac:dyDescent="0.25">
      <c r="A86" s="4"/>
      <c r="B86" s="12"/>
      <c r="C86" s="12"/>
      <c r="D86" s="12"/>
      <c r="E86" s="4"/>
      <c r="F86" s="4"/>
      <c r="G86" s="12"/>
      <c r="H86" s="12"/>
      <c r="I86" s="12"/>
      <c r="J86" s="12"/>
      <c r="K86" s="4"/>
      <c r="L86" s="4"/>
      <c r="M86" s="1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5.75" hidden="1" customHeight="1" x14ac:dyDescent="0.25">
      <c r="A87" s="4"/>
      <c r="B87" s="12"/>
      <c r="C87" s="12"/>
      <c r="D87" s="12"/>
      <c r="E87" s="4"/>
      <c r="F87" s="4"/>
      <c r="G87" s="12"/>
      <c r="H87" s="12"/>
      <c r="I87" s="12"/>
      <c r="J87" s="12"/>
      <c r="K87" s="4"/>
      <c r="L87" s="4"/>
      <c r="M87" s="1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5.75" hidden="1" customHeight="1" x14ac:dyDescent="0.25">
      <c r="A88" s="4"/>
      <c r="B88" s="12"/>
      <c r="C88" s="12"/>
      <c r="D88" s="12"/>
      <c r="E88" s="4"/>
      <c r="F88" s="4"/>
      <c r="G88" s="12"/>
      <c r="H88" s="12"/>
      <c r="I88" s="12"/>
      <c r="J88" s="12"/>
      <c r="K88" s="4"/>
      <c r="L88" s="4"/>
      <c r="M88" s="1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5.75" hidden="1" customHeight="1" x14ac:dyDescent="0.25">
      <c r="A89" s="4"/>
      <c r="B89" s="12"/>
      <c r="C89" s="12"/>
      <c r="D89" s="12"/>
      <c r="E89" s="4"/>
      <c r="F89" s="4"/>
      <c r="G89" s="12"/>
      <c r="H89" s="12"/>
      <c r="I89" s="12"/>
      <c r="J89" s="12"/>
      <c r="K89" s="4"/>
      <c r="L89" s="4"/>
      <c r="M89" s="1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5.75" hidden="1" customHeight="1" x14ac:dyDescent="0.25">
      <c r="A90" s="4"/>
      <c r="B90" s="12"/>
      <c r="C90" s="12"/>
      <c r="D90" s="12"/>
      <c r="E90" s="4"/>
      <c r="F90" s="4"/>
      <c r="G90" s="12"/>
      <c r="H90" s="12"/>
      <c r="I90" s="12"/>
      <c r="J90" s="12"/>
      <c r="K90" s="4"/>
      <c r="L90" s="4"/>
      <c r="M90" s="1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5.75" hidden="1" customHeight="1" x14ac:dyDescent="0.25">
      <c r="A91" s="4"/>
      <c r="B91" s="12"/>
      <c r="C91" s="12"/>
      <c r="D91" s="12"/>
      <c r="E91" s="4"/>
      <c r="F91" s="4"/>
      <c r="G91" s="12"/>
      <c r="H91" s="12"/>
      <c r="I91" s="12"/>
      <c r="J91" s="12"/>
      <c r="K91" s="4"/>
      <c r="L91" s="4"/>
      <c r="M91" s="1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5.75" hidden="1" customHeight="1" x14ac:dyDescent="0.25">
      <c r="A92" s="4"/>
      <c r="B92" s="12"/>
      <c r="C92" s="12"/>
      <c r="D92" s="12"/>
      <c r="E92" s="4"/>
      <c r="F92" s="4"/>
      <c r="G92" s="12"/>
      <c r="H92" s="12"/>
      <c r="I92" s="12"/>
      <c r="J92" s="12"/>
      <c r="K92" s="4"/>
      <c r="L92" s="4"/>
      <c r="M92" s="1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5.75" hidden="1" customHeight="1" x14ac:dyDescent="0.25">
      <c r="A93" s="4"/>
      <c r="B93" s="12"/>
      <c r="C93" s="12"/>
      <c r="D93" s="12"/>
      <c r="E93" s="4"/>
      <c r="F93" s="4"/>
      <c r="G93" s="12"/>
      <c r="H93" s="12"/>
      <c r="I93" s="12"/>
      <c r="J93" s="12"/>
      <c r="K93" s="4"/>
      <c r="L93" s="4"/>
      <c r="M93" s="1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5.75" hidden="1" customHeight="1" x14ac:dyDescent="0.25">
      <c r="A94" s="4"/>
      <c r="B94" s="12"/>
      <c r="C94" s="12"/>
      <c r="D94" s="12"/>
      <c r="E94" s="4"/>
      <c r="F94" s="4"/>
      <c r="G94" s="12"/>
      <c r="H94" s="12"/>
      <c r="I94" s="12"/>
      <c r="J94" s="12"/>
      <c r="K94" s="4"/>
      <c r="L94" s="4"/>
      <c r="M94" s="1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hidden="1" customHeight="1" x14ac:dyDescent="0.25">
      <c r="A95" s="4"/>
      <c r="B95" s="12"/>
      <c r="C95" s="12"/>
      <c r="D95" s="12"/>
      <c r="E95" s="4"/>
      <c r="F95" s="4"/>
      <c r="G95" s="12"/>
      <c r="H95" s="12"/>
      <c r="I95" s="12"/>
      <c r="J95" s="12"/>
      <c r="K95" s="4"/>
      <c r="L95" s="4"/>
      <c r="M95" s="1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hidden="1" customHeight="1" x14ac:dyDescent="0.25">
      <c r="A96" s="4"/>
      <c r="B96" s="12"/>
      <c r="C96" s="12"/>
      <c r="D96" s="12"/>
      <c r="E96" s="4"/>
      <c r="F96" s="4"/>
      <c r="G96" s="12"/>
      <c r="H96" s="12"/>
      <c r="I96" s="12"/>
      <c r="J96" s="12"/>
      <c r="K96" s="4"/>
      <c r="L96" s="4"/>
      <c r="M96" s="1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hidden="1" customHeight="1" x14ac:dyDescent="0.25">
      <c r="A97" s="4"/>
      <c r="B97" s="12"/>
      <c r="C97" s="12"/>
      <c r="D97" s="12"/>
      <c r="E97" s="4"/>
      <c r="F97" s="4"/>
      <c r="G97" s="12"/>
      <c r="H97" s="12"/>
      <c r="I97" s="12"/>
      <c r="J97" s="12"/>
      <c r="K97" s="4"/>
      <c r="L97" s="4"/>
      <c r="M97" s="1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5.75" hidden="1" customHeight="1" x14ac:dyDescent="0.25">
      <c r="A98" s="4"/>
      <c r="B98" s="12"/>
      <c r="C98" s="12"/>
      <c r="D98" s="12"/>
      <c r="E98" s="4"/>
      <c r="F98" s="4"/>
      <c r="G98" s="12"/>
      <c r="H98" s="12"/>
      <c r="I98" s="12"/>
      <c r="J98" s="12"/>
      <c r="K98" s="4"/>
      <c r="L98" s="4"/>
      <c r="M98" s="1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hidden="1" customHeight="1" x14ac:dyDescent="0.25">
      <c r="A99" s="4"/>
      <c r="B99" s="12"/>
      <c r="C99" s="12"/>
      <c r="D99" s="12"/>
      <c r="E99" s="4"/>
      <c r="F99" s="4"/>
      <c r="G99" s="12"/>
      <c r="H99" s="12"/>
      <c r="I99" s="12"/>
      <c r="J99" s="12"/>
      <c r="K99" s="4"/>
      <c r="L99" s="4"/>
      <c r="M99" s="1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hidden="1" customHeight="1" x14ac:dyDescent="0.25">
      <c r="A100" s="4"/>
      <c r="B100" s="12"/>
      <c r="C100" s="12"/>
      <c r="D100" s="12"/>
      <c r="E100" s="4"/>
      <c r="F100" s="4"/>
      <c r="G100" s="12"/>
      <c r="H100" s="12"/>
      <c r="I100" s="12"/>
      <c r="J100" s="12"/>
      <c r="K100" s="4"/>
      <c r="L100" s="4"/>
      <c r="M100" s="1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5.75" hidden="1" customHeight="1" x14ac:dyDescent="0.25">
      <c r="A101" s="4"/>
      <c r="B101" s="12"/>
      <c r="C101" s="12"/>
      <c r="D101" s="12"/>
      <c r="E101" s="4"/>
      <c r="F101" s="4"/>
      <c r="G101" s="12"/>
      <c r="H101" s="12"/>
      <c r="I101" s="12"/>
      <c r="J101" s="12"/>
      <c r="K101" s="4"/>
      <c r="L101" s="4"/>
      <c r="M101" s="1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5.75" hidden="1" customHeight="1" x14ac:dyDescent="0.25">
      <c r="A102" s="4"/>
      <c r="B102" s="12"/>
      <c r="C102" s="12"/>
      <c r="D102" s="12"/>
      <c r="E102" s="4"/>
      <c r="F102" s="4"/>
      <c r="G102" s="12"/>
      <c r="H102" s="12"/>
      <c r="I102" s="12"/>
      <c r="J102" s="12"/>
      <c r="K102" s="4"/>
      <c r="L102" s="4"/>
      <c r="M102" s="1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5.75" hidden="1" customHeight="1" x14ac:dyDescent="0.25">
      <c r="A103" s="4"/>
      <c r="B103" s="12"/>
      <c r="C103" s="12"/>
      <c r="D103" s="12"/>
      <c r="E103" s="4"/>
      <c r="F103" s="4"/>
      <c r="G103" s="12"/>
      <c r="H103" s="12"/>
      <c r="I103" s="12"/>
      <c r="J103" s="12"/>
      <c r="K103" s="4"/>
      <c r="L103" s="4"/>
      <c r="M103" s="1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.75" hidden="1" customHeight="1" x14ac:dyDescent="0.25">
      <c r="A104" s="4"/>
      <c r="B104" s="12"/>
      <c r="C104" s="12"/>
      <c r="D104" s="12"/>
      <c r="E104" s="4"/>
      <c r="F104" s="4"/>
      <c r="G104" s="12"/>
      <c r="H104" s="12"/>
      <c r="I104" s="12"/>
      <c r="J104" s="12"/>
      <c r="K104" s="4"/>
      <c r="L104" s="4"/>
      <c r="M104" s="1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5.75" hidden="1" customHeight="1" x14ac:dyDescent="0.25">
      <c r="A105" s="4"/>
      <c r="B105" s="12"/>
      <c r="C105" s="12"/>
      <c r="D105" s="12"/>
      <c r="E105" s="4"/>
      <c r="F105" s="4"/>
      <c r="G105" s="12"/>
      <c r="H105" s="12"/>
      <c r="I105" s="12"/>
      <c r="J105" s="12"/>
      <c r="K105" s="4"/>
      <c r="L105" s="4"/>
      <c r="M105" s="1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5.75" hidden="1" customHeight="1" x14ac:dyDescent="0.25">
      <c r="A106" s="4"/>
      <c r="B106" s="12"/>
      <c r="C106" s="12"/>
      <c r="D106" s="12"/>
      <c r="E106" s="4"/>
      <c r="F106" s="4"/>
      <c r="G106" s="12"/>
      <c r="H106" s="12"/>
      <c r="I106" s="12"/>
      <c r="J106" s="12"/>
      <c r="K106" s="4"/>
      <c r="L106" s="4"/>
      <c r="M106" s="1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5.75" hidden="1" customHeight="1" x14ac:dyDescent="0.25">
      <c r="A107" s="4"/>
      <c r="B107" s="12"/>
      <c r="C107" s="12"/>
      <c r="D107" s="12"/>
      <c r="E107" s="4"/>
      <c r="F107" s="4"/>
      <c r="G107" s="12"/>
      <c r="H107" s="12"/>
      <c r="I107" s="12"/>
      <c r="J107" s="12"/>
      <c r="K107" s="4"/>
      <c r="L107" s="4"/>
      <c r="M107" s="1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5.75" hidden="1" customHeight="1" x14ac:dyDescent="0.25">
      <c r="A108" s="4"/>
      <c r="B108" s="12"/>
      <c r="C108" s="12"/>
      <c r="D108" s="12"/>
      <c r="E108" s="4"/>
      <c r="F108" s="4"/>
      <c r="G108" s="12"/>
      <c r="H108" s="12"/>
      <c r="I108" s="12"/>
      <c r="J108" s="12"/>
      <c r="K108" s="4"/>
      <c r="L108" s="4"/>
      <c r="M108" s="1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5.75" hidden="1" customHeight="1" x14ac:dyDescent="0.25">
      <c r="A109" s="4"/>
      <c r="B109" s="12"/>
      <c r="C109" s="12"/>
      <c r="D109" s="12"/>
      <c r="E109" s="4"/>
      <c r="F109" s="4"/>
      <c r="G109" s="12"/>
      <c r="H109" s="12"/>
      <c r="I109" s="12"/>
      <c r="J109" s="12"/>
      <c r="K109" s="4"/>
      <c r="L109" s="4"/>
      <c r="M109" s="1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hidden="1" customHeight="1" x14ac:dyDescent="0.25">
      <c r="A110" s="4"/>
      <c r="B110" s="12"/>
      <c r="C110" s="12"/>
      <c r="D110" s="12"/>
      <c r="E110" s="4"/>
      <c r="F110" s="4"/>
      <c r="G110" s="12"/>
      <c r="H110" s="12"/>
      <c r="I110" s="12"/>
      <c r="J110" s="12"/>
      <c r="K110" s="4"/>
      <c r="L110" s="4"/>
      <c r="M110" s="1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hidden="1" customHeight="1" x14ac:dyDescent="0.25">
      <c r="A111" s="4"/>
      <c r="B111" s="12"/>
      <c r="C111" s="12"/>
      <c r="D111" s="12"/>
      <c r="E111" s="4"/>
      <c r="F111" s="4"/>
      <c r="G111" s="12"/>
      <c r="H111" s="12"/>
      <c r="I111" s="12"/>
      <c r="J111" s="12"/>
      <c r="K111" s="4"/>
      <c r="L111" s="4"/>
      <c r="M111" s="1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5.75" hidden="1" customHeight="1" x14ac:dyDescent="0.25">
      <c r="A112" s="4"/>
      <c r="B112" s="12"/>
      <c r="C112" s="12"/>
      <c r="D112" s="12"/>
      <c r="E112" s="4"/>
      <c r="F112" s="4"/>
      <c r="G112" s="12"/>
      <c r="H112" s="12"/>
      <c r="I112" s="12"/>
      <c r="J112" s="12"/>
      <c r="K112" s="4"/>
      <c r="L112" s="4"/>
      <c r="M112" s="1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5.75" hidden="1" customHeight="1" x14ac:dyDescent="0.25">
      <c r="A113" s="4"/>
      <c r="B113" s="12"/>
      <c r="C113" s="12"/>
      <c r="D113" s="12"/>
      <c r="E113" s="4"/>
      <c r="F113" s="4"/>
      <c r="G113" s="12"/>
      <c r="H113" s="12"/>
      <c r="I113" s="12"/>
      <c r="J113" s="12"/>
      <c r="K113" s="4"/>
      <c r="L113" s="4"/>
      <c r="M113" s="1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5.75" hidden="1" customHeight="1" x14ac:dyDescent="0.25">
      <c r="A114" s="4"/>
      <c r="B114" s="12"/>
      <c r="C114" s="12"/>
      <c r="D114" s="12"/>
      <c r="E114" s="4"/>
      <c r="F114" s="4"/>
      <c r="G114" s="12"/>
      <c r="H114" s="12"/>
      <c r="I114" s="12"/>
      <c r="J114" s="12"/>
      <c r="K114" s="4"/>
      <c r="L114" s="4"/>
      <c r="M114" s="1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5.75" hidden="1" customHeight="1" x14ac:dyDescent="0.25">
      <c r="A115" s="4"/>
      <c r="B115" s="12"/>
      <c r="C115" s="12"/>
      <c r="D115" s="12"/>
      <c r="E115" s="4"/>
      <c r="F115" s="4"/>
      <c r="G115" s="12"/>
      <c r="H115" s="12"/>
      <c r="I115" s="12"/>
      <c r="J115" s="12"/>
      <c r="K115" s="4"/>
      <c r="L115" s="4"/>
      <c r="M115" s="1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hidden="1" customHeight="1" x14ac:dyDescent="0.25">
      <c r="A116" s="4"/>
      <c r="B116" s="12"/>
      <c r="C116" s="12"/>
      <c r="D116" s="12"/>
      <c r="E116" s="4"/>
      <c r="F116" s="4"/>
      <c r="G116" s="12"/>
      <c r="H116" s="12"/>
      <c r="I116" s="12"/>
      <c r="J116" s="12"/>
      <c r="K116" s="4"/>
      <c r="L116" s="4"/>
      <c r="M116" s="1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hidden="1" customHeight="1" x14ac:dyDescent="0.25">
      <c r="A117" s="4"/>
      <c r="B117" s="12"/>
      <c r="C117" s="12"/>
      <c r="D117" s="12"/>
      <c r="E117" s="4"/>
      <c r="F117" s="4"/>
      <c r="G117" s="12"/>
      <c r="H117" s="12"/>
      <c r="I117" s="12"/>
      <c r="J117" s="12"/>
      <c r="K117" s="4"/>
      <c r="L117" s="4"/>
      <c r="M117" s="1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hidden="1" customHeight="1" x14ac:dyDescent="0.25">
      <c r="A118" s="4"/>
      <c r="B118" s="12"/>
      <c r="C118" s="12"/>
      <c r="D118" s="12"/>
      <c r="E118" s="4"/>
      <c r="F118" s="4"/>
      <c r="G118" s="12"/>
      <c r="H118" s="12"/>
      <c r="I118" s="12"/>
      <c r="J118" s="12"/>
      <c r="K118" s="4"/>
      <c r="L118" s="4"/>
      <c r="M118" s="1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5.75" hidden="1" customHeight="1" x14ac:dyDescent="0.25">
      <c r="A119" s="4"/>
      <c r="B119" s="12"/>
      <c r="C119" s="12"/>
      <c r="D119" s="12"/>
      <c r="E119" s="4"/>
      <c r="F119" s="4"/>
      <c r="G119" s="12"/>
      <c r="H119" s="12"/>
      <c r="I119" s="12"/>
      <c r="J119" s="12"/>
      <c r="K119" s="4"/>
      <c r="L119" s="4"/>
      <c r="M119" s="1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.75" hidden="1" customHeight="1" x14ac:dyDescent="0.25">
      <c r="A120" s="4"/>
      <c r="B120" s="12"/>
      <c r="C120" s="12"/>
      <c r="D120" s="12"/>
      <c r="E120" s="4"/>
      <c r="F120" s="4"/>
      <c r="G120" s="12"/>
      <c r="H120" s="12"/>
      <c r="I120" s="12"/>
      <c r="J120" s="12"/>
      <c r="K120" s="4"/>
      <c r="L120" s="4"/>
      <c r="M120" s="1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5.75" hidden="1" customHeight="1" x14ac:dyDescent="0.25">
      <c r="A121" s="4"/>
      <c r="B121" s="12"/>
      <c r="C121" s="12"/>
      <c r="D121" s="12"/>
      <c r="E121" s="4"/>
      <c r="F121" s="4"/>
      <c r="G121" s="12"/>
      <c r="H121" s="12"/>
      <c r="I121" s="12"/>
      <c r="J121" s="12"/>
      <c r="K121" s="4"/>
      <c r="L121" s="4"/>
      <c r="M121" s="1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5.75" hidden="1" customHeight="1" x14ac:dyDescent="0.25">
      <c r="A122" s="4"/>
      <c r="B122" s="12"/>
      <c r="C122" s="12"/>
      <c r="D122" s="12"/>
      <c r="E122" s="4"/>
      <c r="F122" s="4"/>
      <c r="G122" s="12"/>
      <c r="H122" s="12"/>
      <c r="I122" s="12"/>
      <c r="J122" s="12"/>
      <c r="K122" s="4"/>
      <c r="L122" s="4"/>
      <c r="M122" s="1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5.75" hidden="1" customHeight="1" x14ac:dyDescent="0.25">
      <c r="A123" s="4"/>
      <c r="B123" s="12"/>
      <c r="C123" s="12"/>
      <c r="D123" s="12"/>
      <c r="E123" s="4"/>
      <c r="F123" s="4"/>
      <c r="G123" s="12"/>
      <c r="H123" s="12"/>
      <c r="I123" s="12"/>
      <c r="J123" s="12"/>
      <c r="K123" s="4"/>
      <c r="L123" s="4"/>
      <c r="M123" s="1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hidden="1" customHeight="1" x14ac:dyDescent="0.25">
      <c r="A124" s="4"/>
      <c r="B124" s="12"/>
      <c r="C124" s="12"/>
      <c r="D124" s="12"/>
      <c r="E124" s="4"/>
      <c r="F124" s="4"/>
      <c r="G124" s="12"/>
      <c r="H124" s="12"/>
      <c r="I124" s="12"/>
      <c r="J124" s="12"/>
      <c r="K124" s="4"/>
      <c r="L124" s="4"/>
      <c r="M124" s="1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hidden="1" customHeight="1" x14ac:dyDescent="0.25">
      <c r="A125" s="4"/>
      <c r="B125" s="12"/>
      <c r="C125" s="12"/>
      <c r="D125" s="12"/>
      <c r="E125" s="4"/>
      <c r="F125" s="4"/>
      <c r="G125" s="12"/>
      <c r="H125" s="12"/>
      <c r="I125" s="12"/>
      <c r="J125" s="12"/>
      <c r="K125" s="4"/>
      <c r="L125" s="4"/>
      <c r="M125" s="1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hidden="1" customHeight="1" x14ac:dyDescent="0.25">
      <c r="A126" s="4"/>
      <c r="B126" s="12"/>
      <c r="C126" s="12"/>
      <c r="D126" s="12"/>
      <c r="E126" s="4"/>
      <c r="F126" s="4"/>
      <c r="G126" s="12"/>
      <c r="H126" s="12"/>
      <c r="I126" s="12"/>
      <c r="J126" s="12"/>
      <c r="K126" s="4"/>
      <c r="L126" s="4"/>
      <c r="M126" s="1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5.75" hidden="1" customHeight="1" x14ac:dyDescent="0.25">
      <c r="A127" s="4"/>
      <c r="B127" s="12"/>
      <c r="C127" s="12"/>
      <c r="D127" s="12"/>
      <c r="E127" s="4"/>
      <c r="F127" s="4"/>
      <c r="G127" s="12"/>
      <c r="H127" s="12"/>
      <c r="I127" s="12"/>
      <c r="J127" s="12"/>
      <c r="K127" s="4"/>
      <c r="L127" s="4"/>
      <c r="M127" s="1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5.75" hidden="1" customHeight="1" x14ac:dyDescent="0.25">
      <c r="A128" s="4"/>
      <c r="B128" s="12"/>
      <c r="C128" s="12"/>
      <c r="D128" s="12"/>
      <c r="E128" s="4"/>
      <c r="F128" s="4"/>
      <c r="G128" s="12"/>
      <c r="H128" s="12"/>
      <c r="I128" s="12"/>
      <c r="J128" s="12"/>
      <c r="K128" s="4"/>
      <c r="L128" s="4"/>
      <c r="M128" s="1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5.75" hidden="1" customHeight="1" x14ac:dyDescent="0.25">
      <c r="A129" s="4"/>
      <c r="B129" s="12"/>
      <c r="C129" s="12"/>
      <c r="D129" s="12"/>
      <c r="E129" s="4"/>
      <c r="F129" s="4"/>
      <c r="G129" s="12"/>
      <c r="H129" s="12"/>
      <c r="I129" s="12"/>
      <c r="J129" s="12"/>
      <c r="K129" s="4"/>
      <c r="L129" s="4"/>
      <c r="M129" s="1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5.75" hidden="1" customHeight="1" x14ac:dyDescent="0.25">
      <c r="A130" s="4"/>
      <c r="B130" s="12"/>
      <c r="C130" s="12"/>
      <c r="D130" s="12"/>
      <c r="E130" s="4"/>
      <c r="F130" s="4"/>
      <c r="G130" s="12"/>
      <c r="H130" s="12"/>
      <c r="I130" s="12"/>
      <c r="J130" s="12"/>
      <c r="K130" s="4"/>
      <c r="L130" s="4"/>
      <c r="M130" s="1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5.75" hidden="1" customHeight="1" x14ac:dyDescent="0.25">
      <c r="A131" s="4"/>
      <c r="B131" s="12"/>
      <c r="C131" s="12"/>
      <c r="D131" s="12"/>
      <c r="E131" s="4"/>
      <c r="F131" s="4"/>
      <c r="G131" s="12"/>
      <c r="H131" s="12"/>
      <c r="I131" s="12"/>
      <c r="J131" s="12"/>
      <c r="K131" s="4"/>
      <c r="L131" s="4"/>
      <c r="M131" s="1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5.75" hidden="1" customHeight="1" x14ac:dyDescent="0.25">
      <c r="A132" s="4"/>
      <c r="B132" s="12"/>
      <c r="C132" s="12"/>
      <c r="D132" s="12"/>
      <c r="E132" s="4"/>
      <c r="F132" s="4"/>
      <c r="G132" s="12"/>
      <c r="H132" s="12"/>
      <c r="I132" s="12"/>
      <c r="J132" s="12"/>
      <c r="K132" s="4"/>
      <c r="L132" s="4"/>
      <c r="M132" s="1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5.75" hidden="1" customHeight="1" x14ac:dyDescent="0.25">
      <c r="A133" s="4"/>
      <c r="B133" s="12"/>
      <c r="C133" s="12"/>
      <c r="D133" s="12"/>
      <c r="E133" s="4"/>
      <c r="F133" s="4"/>
      <c r="G133" s="12"/>
      <c r="H133" s="12"/>
      <c r="I133" s="12"/>
      <c r="J133" s="12"/>
      <c r="K133" s="4"/>
      <c r="L133" s="4"/>
      <c r="M133" s="1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hidden="1" customHeight="1" x14ac:dyDescent="0.25">
      <c r="A134" s="4"/>
      <c r="B134" s="12"/>
      <c r="C134" s="12"/>
      <c r="D134" s="12"/>
      <c r="E134" s="4"/>
      <c r="F134" s="4"/>
      <c r="G134" s="12"/>
      <c r="H134" s="12"/>
      <c r="I134" s="12"/>
      <c r="J134" s="12"/>
      <c r="K134" s="4"/>
      <c r="L134" s="4"/>
      <c r="M134" s="1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hidden="1" customHeight="1" x14ac:dyDescent="0.25">
      <c r="A135" s="4"/>
      <c r="B135" s="12"/>
      <c r="C135" s="12"/>
      <c r="D135" s="12"/>
      <c r="E135" s="4"/>
      <c r="F135" s="4"/>
      <c r="G135" s="12"/>
      <c r="H135" s="12"/>
      <c r="I135" s="12"/>
      <c r="J135" s="12"/>
      <c r="K135" s="4"/>
      <c r="L135" s="4"/>
      <c r="M135" s="1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hidden="1" customHeight="1" x14ac:dyDescent="0.25">
      <c r="A136" s="4"/>
      <c r="B136" s="12"/>
      <c r="C136" s="12"/>
      <c r="D136" s="12"/>
      <c r="E136" s="4"/>
      <c r="F136" s="4"/>
      <c r="G136" s="12"/>
      <c r="H136" s="12"/>
      <c r="I136" s="12"/>
      <c r="J136" s="12"/>
      <c r="K136" s="4"/>
      <c r="L136" s="4"/>
      <c r="M136" s="1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hidden="1" customHeight="1" x14ac:dyDescent="0.25">
      <c r="A137" s="4"/>
      <c r="B137" s="12"/>
      <c r="C137" s="12"/>
      <c r="D137" s="12"/>
      <c r="E137" s="4"/>
      <c r="F137" s="4"/>
      <c r="G137" s="12"/>
      <c r="H137" s="12"/>
      <c r="I137" s="12"/>
      <c r="J137" s="12"/>
      <c r="K137" s="4"/>
      <c r="L137" s="4"/>
      <c r="M137" s="1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hidden="1" customHeight="1" x14ac:dyDescent="0.25">
      <c r="A138" s="4"/>
      <c r="B138" s="12"/>
      <c r="C138" s="12"/>
      <c r="D138" s="12"/>
      <c r="E138" s="4"/>
      <c r="F138" s="4"/>
      <c r="G138" s="12"/>
      <c r="H138" s="12"/>
      <c r="I138" s="12"/>
      <c r="J138" s="12"/>
      <c r="K138" s="4"/>
      <c r="L138" s="4"/>
      <c r="M138" s="1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5.75" hidden="1" customHeight="1" x14ac:dyDescent="0.25">
      <c r="A139" s="4"/>
      <c r="B139" s="12"/>
      <c r="C139" s="12"/>
      <c r="D139" s="12"/>
      <c r="E139" s="4"/>
      <c r="F139" s="4"/>
      <c r="G139" s="12"/>
      <c r="H139" s="12"/>
      <c r="I139" s="12"/>
      <c r="J139" s="12"/>
      <c r="K139" s="4"/>
      <c r="L139" s="4"/>
      <c r="M139" s="1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5.75" hidden="1" customHeight="1" x14ac:dyDescent="0.25">
      <c r="A140" s="4"/>
      <c r="B140" s="12"/>
      <c r="C140" s="12"/>
      <c r="D140" s="12"/>
      <c r="E140" s="4"/>
      <c r="F140" s="4"/>
      <c r="G140" s="12"/>
      <c r="H140" s="12"/>
      <c r="I140" s="12"/>
      <c r="J140" s="12"/>
      <c r="K140" s="4"/>
      <c r="L140" s="4"/>
      <c r="M140" s="1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5.75" hidden="1" customHeight="1" x14ac:dyDescent="0.25">
      <c r="A141" s="4"/>
      <c r="B141" s="12"/>
      <c r="C141" s="12"/>
      <c r="D141" s="12"/>
      <c r="E141" s="4"/>
      <c r="F141" s="4"/>
      <c r="G141" s="12"/>
      <c r="H141" s="12"/>
      <c r="I141" s="12"/>
      <c r="J141" s="12"/>
      <c r="K141" s="4"/>
      <c r="L141" s="4"/>
      <c r="M141" s="1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hidden="1" customHeight="1" x14ac:dyDescent="0.25">
      <c r="A142" s="4"/>
      <c r="B142" s="12"/>
      <c r="C142" s="12"/>
      <c r="D142" s="12"/>
      <c r="E142" s="4"/>
      <c r="F142" s="4"/>
      <c r="G142" s="12"/>
      <c r="H142" s="12"/>
      <c r="I142" s="12"/>
      <c r="J142" s="12"/>
      <c r="K142" s="4"/>
      <c r="L142" s="4"/>
      <c r="M142" s="1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5.75" hidden="1" customHeight="1" x14ac:dyDescent="0.25">
      <c r="A143" s="4"/>
      <c r="B143" s="12"/>
      <c r="C143" s="12"/>
      <c r="D143" s="12"/>
      <c r="E143" s="4"/>
      <c r="F143" s="4"/>
      <c r="G143" s="12"/>
      <c r="H143" s="12"/>
      <c r="I143" s="12"/>
      <c r="J143" s="12"/>
      <c r="K143" s="4"/>
      <c r="L143" s="4"/>
      <c r="M143" s="1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5.75" hidden="1" customHeight="1" x14ac:dyDescent="0.25">
      <c r="A144" s="4"/>
      <c r="B144" s="12"/>
      <c r="C144" s="12"/>
      <c r="D144" s="12"/>
      <c r="E144" s="4"/>
      <c r="F144" s="4"/>
      <c r="G144" s="12"/>
      <c r="H144" s="12"/>
      <c r="I144" s="12"/>
      <c r="J144" s="12"/>
      <c r="K144" s="4"/>
      <c r="L144" s="4"/>
      <c r="M144" s="1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5.75" hidden="1" customHeight="1" x14ac:dyDescent="0.25">
      <c r="A145" s="4"/>
      <c r="B145" s="12"/>
      <c r="C145" s="12"/>
      <c r="D145" s="12"/>
      <c r="E145" s="4"/>
      <c r="F145" s="4"/>
      <c r="G145" s="12"/>
      <c r="H145" s="12"/>
      <c r="I145" s="12"/>
      <c r="J145" s="12"/>
      <c r="K145" s="4"/>
      <c r="L145" s="4"/>
      <c r="M145" s="1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5.75" hidden="1" customHeight="1" x14ac:dyDescent="0.25">
      <c r="A146" s="4"/>
      <c r="B146" s="12"/>
      <c r="C146" s="12"/>
      <c r="D146" s="12"/>
      <c r="E146" s="4"/>
      <c r="F146" s="4"/>
      <c r="G146" s="12"/>
      <c r="H146" s="12"/>
      <c r="I146" s="12"/>
      <c r="J146" s="12"/>
      <c r="K146" s="4"/>
      <c r="L146" s="4"/>
      <c r="M146" s="1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5.75" hidden="1" customHeight="1" x14ac:dyDescent="0.25">
      <c r="A147" s="4"/>
      <c r="B147" s="12"/>
      <c r="C147" s="12"/>
      <c r="D147" s="12"/>
      <c r="E147" s="4"/>
      <c r="F147" s="4"/>
      <c r="G147" s="12"/>
      <c r="H147" s="12"/>
      <c r="I147" s="12"/>
      <c r="J147" s="12"/>
      <c r="K147" s="4"/>
      <c r="L147" s="4"/>
      <c r="M147" s="1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5.75" hidden="1" customHeight="1" x14ac:dyDescent="0.25">
      <c r="A148" s="4"/>
      <c r="B148" s="12"/>
      <c r="C148" s="12"/>
      <c r="D148" s="12"/>
      <c r="E148" s="4"/>
      <c r="F148" s="4"/>
      <c r="G148" s="12"/>
      <c r="H148" s="12"/>
      <c r="I148" s="12"/>
      <c r="J148" s="12"/>
      <c r="K148" s="4"/>
      <c r="L148" s="4"/>
      <c r="M148" s="1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hidden="1" customHeight="1" x14ac:dyDescent="0.25">
      <c r="A149" s="4"/>
      <c r="B149" s="12"/>
      <c r="C149" s="12"/>
      <c r="D149" s="12"/>
      <c r="E149" s="4"/>
      <c r="F149" s="4"/>
      <c r="G149" s="12"/>
      <c r="H149" s="12"/>
      <c r="I149" s="12"/>
      <c r="J149" s="12"/>
      <c r="K149" s="4"/>
      <c r="L149" s="4"/>
      <c r="M149" s="1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hidden="1" customHeight="1" x14ac:dyDescent="0.25">
      <c r="A150" s="4"/>
      <c r="B150" s="12"/>
      <c r="C150" s="12"/>
      <c r="D150" s="12"/>
      <c r="E150" s="4"/>
      <c r="F150" s="4"/>
      <c r="G150" s="12"/>
      <c r="H150" s="12"/>
      <c r="I150" s="12"/>
      <c r="J150" s="12"/>
      <c r="K150" s="4"/>
      <c r="L150" s="4"/>
      <c r="M150" s="1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hidden="1" customHeight="1" x14ac:dyDescent="0.25">
      <c r="A151" s="4"/>
      <c r="B151" s="12"/>
      <c r="C151" s="12"/>
      <c r="D151" s="12"/>
      <c r="E151" s="4"/>
      <c r="F151" s="4"/>
      <c r="G151" s="12"/>
      <c r="H151" s="12"/>
      <c r="I151" s="12"/>
      <c r="J151" s="12"/>
      <c r="K151" s="4"/>
      <c r="L151" s="4"/>
      <c r="M151" s="1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hidden="1" customHeight="1" x14ac:dyDescent="0.25">
      <c r="A152" s="4"/>
      <c r="B152" s="12"/>
      <c r="C152" s="12"/>
      <c r="D152" s="12"/>
      <c r="E152" s="4"/>
      <c r="F152" s="4"/>
      <c r="G152" s="12"/>
      <c r="H152" s="12"/>
      <c r="I152" s="12"/>
      <c r="J152" s="12"/>
      <c r="K152" s="4"/>
      <c r="L152" s="4"/>
      <c r="M152" s="1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5.75" hidden="1" customHeight="1" x14ac:dyDescent="0.25">
      <c r="A153" s="4"/>
      <c r="B153" s="12"/>
      <c r="C153" s="12"/>
      <c r="D153" s="12"/>
      <c r="E153" s="4"/>
      <c r="F153" s="4"/>
      <c r="G153" s="12"/>
      <c r="H153" s="12"/>
      <c r="I153" s="12"/>
      <c r="J153" s="12"/>
      <c r="K153" s="4"/>
      <c r="L153" s="4"/>
      <c r="M153" s="1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5.75" hidden="1" customHeight="1" x14ac:dyDescent="0.25">
      <c r="A154" s="4"/>
      <c r="B154" s="12"/>
      <c r="C154" s="12"/>
      <c r="D154" s="12"/>
      <c r="E154" s="4"/>
      <c r="F154" s="4"/>
      <c r="G154" s="12"/>
      <c r="H154" s="12"/>
      <c r="I154" s="12"/>
      <c r="J154" s="12"/>
      <c r="K154" s="4"/>
      <c r="L154" s="4"/>
      <c r="M154" s="1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5.75" hidden="1" customHeight="1" x14ac:dyDescent="0.25">
      <c r="A155" s="4"/>
      <c r="B155" s="12"/>
      <c r="C155" s="12"/>
      <c r="D155" s="12"/>
      <c r="E155" s="4"/>
      <c r="F155" s="4"/>
      <c r="G155" s="12"/>
      <c r="H155" s="12"/>
      <c r="I155" s="12"/>
      <c r="J155" s="12"/>
      <c r="K155" s="4"/>
      <c r="L155" s="4"/>
      <c r="M155" s="1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5.75" hidden="1" customHeight="1" x14ac:dyDescent="0.25">
      <c r="A156" s="4"/>
      <c r="B156" s="12"/>
      <c r="C156" s="12"/>
      <c r="D156" s="12"/>
      <c r="E156" s="4"/>
      <c r="F156" s="4"/>
      <c r="G156" s="12"/>
      <c r="H156" s="12"/>
      <c r="I156" s="12"/>
      <c r="J156" s="12"/>
      <c r="K156" s="4"/>
      <c r="L156" s="4"/>
      <c r="M156" s="1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5.75" hidden="1" customHeight="1" x14ac:dyDescent="0.25">
      <c r="A157" s="4"/>
      <c r="B157" s="12"/>
      <c r="C157" s="12"/>
      <c r="D157" s="12"/>
      <c r="E157" s="4"/>
      <c r="F157" s="4"/>
      <c r="G157" s="12"/>
      <c r="H157" s="12"/>
      <c r="I157" s="12"/>
      <c r="J157" s="12"/>
      <c r="K157" s="4"/>
      <c r="L157" s="4"/>
      <c r="M157" s="1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.75" hidden="1" customHeight="1" x14ac:dyDescent="0.25">
      <c r="A158" s="4"/>
      <c r="B158" s="12"/>
      <c r="C158" s="12"/>
      <c r="D158" s="12"/>
      <c r="E158" s="4"/>
      <c r="F158" s="4"/>
      <c r="G158" s="12"/>
      <c r="H158" s="12"/>
      <c r="I158" s="12"/>
      <c r="J158" s="12"/>
      <c r="K158" s="4"/>
      <c r="L158" s="4"/>
      <c r="M158" s="1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5.75" hidden="1" customHeight="1" x14ac:dyDescent="0.25">
      <c r="A159" s="4"/>
      <c r="B159" s="12"/>
      <c r="C159" s="12"/>
      <c r="D159" s="12"/>
      <c r="E159" s="4"/>
      <c r="F159" s="4"/>
      <c r="G159" s="12"/>
      <c r="H159" s="12"/>
      <c r="I159" s="12"/>
      <c r="J159" s="12"/>
      <c r="K159" s="4"/>
      <c r="L159" s="4"/>
      <c r="M159" s="1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.75" hidden="1" customHeight="1" x14ac:dyDescent="0.25">
      <c r="A160" s="4"/>
      <c r="B160" s="12"/>
      <c r="C160" s="12"/>
      <c r="D160" s="12"/>
      <c r="E160" s="4"/>
      <c r="F160" s="4"/>
      <c r="G160" s="12"/>
      <c r="H160" s="12"/>
      <c r="I160" s="12"/>
      <c r="J160" s="12"/>
      <c r="K160" s="4"/>
      <c r="L160" s="4"/>
      <c r="M160" s="1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.75" hidden="1" customHeight="1" x14ac:dyDescent="0.25">
      <c r="A161" s="4"/>
      <c r="B161" s="12"/>
      <c r="C161" s="12"/>
      <c r="D161" s="12"/>
      <c r="E161" s="4"/>
      <c r="F161" s="4"/>
      <c r="G161" s="12"/>
      <c r="H161" s="12"/>
      <c r="I161" s="12"/>
      <c r="J161" s="12"/>
      <c r="K161" s="4"/>
      <c r="L161" s="4"/>
      <c r="M161" s="1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5.75" hidden="1" customHeight="1" x14ac:dyDescent="0.25">
      <c r="A162" s="4"/>
      <c r="B162" s="12"/>
      <c r="C162" s="12"/>
      <c r="D162" s="12"/>
      <c r="E162" s="4"/>
      <c r="F162" s="4"/>
      <c r="G162" s="12"/>
      <c r="H162" s="12"/>
      <c r="I162" s="12"/>
      <c r="J162" s="12"/>
      <c r="K162" s="4"/>
      <c r="L162" s="4"/>
      <c r="M162" s="1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hidden="1" customHeight="1" x14ac:dyDescent="0.25">
      <c r="A163" s="4"/>
      <c r="B163" s="12"/>
      <c r="C163" s="12"/>
      <c r="D163" s="12"/>
      <c r="E163" s="4"/>
      <c r="F163" s="4"/>
      <c r="G163" s="12"/>
      <c r="H163" s="12"/>
      <c r="I163" s="12"/>
      <c r="J163" s="12"/>
      <c r="K163" s="4"/>
      <c r="L163" s="4"/>
      <c r="M163" s="1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hidden="1" customHeight="1" x14ac:dyDescent="0.25">
      <c r="A164" s="4"/>
      <c r="B164" s="12"/>
      <c r="C164" s="12"/>
      <c r="D164" s="12"/>
      <c r="E164" s="4"/>
      <c r="F164" s="4"/>
      <c r="G164" s="12"/>
      <c r="H164" s="12"/>
      <c r="I164" s="12"/>
      <c r="J164" s="12"/>
      <c r="K164" s="4"/>
      <c r="L164" s="4"/>
      <c r="M164" s="1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hidden="1" customHeight="1" x14ac:dyDescent="0.25">
      <c r="A165" s="4"/>
      <c r="B165" s="12"/>
      <c r="C165" s="12"/>
      <c r="D165" s="12"/>
      <c r="E165" s="4"/>
      <c r="F165" s="4"/>
      <c r="G165" s="12"/>
      <c r="H165" s="12"/>
      <c r="I165" s="12"/>
      <c r="J165" s="12"/>
      <c r="K165" s="4"/>
      <c r="L165" s="4"/>
      <c r="M165" s="1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hidden="1" customHeight="1" x14ac:dyDescent="0.25">
      <c r="A166" s="4"/>
      <c r="B166" s="12"/>
      <c r="C166" s="12"/>
      <c r="D166" s="12"/>
      <c r="E166" s="4"/>
      <c r="F166" s="4"/>
      <c r="G166" s="12"/>
      <c r="H166" s="12"/>
      <c r="I166" s="12"/>
      <c r="J166" s="12"/>
      <c r="K166" s="4"/>
      <c r="L166" s="4"/>
      <c r="M166" s="1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hidden="1" customHeight="1" x14ac:dyDescent="0.25">
      <c r="A167" s="4"/>
      <c r="B167" s="12"/>
      <c r="C167" s="12"/>
      <c r="D167" s="12"/>
      <c r="E167" s="4"/>
      <c r="F167" s="4"/>
      <c r="G167" s="12"/>
      <c r="H167" s="12"/>
      <c r="I167" s="12"/>
      <c r="J167" s="12"/>
      <c r="K167" s="4"/>
      <c r="L167" s="4"/>
      <c r="M167" s="1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hidden="1" customHeight="1" x14ac:dyDescent="0.25">
      <c r="A168" s="4"/>
      <c r="B168" s="12"/>
      <c r="C168" s="12"/>
      <c r="D168" s="12"/>
      <c r="E168" s="4"/>
      <c r="F168" s="4"/>
      <c r="G168" s="12"/>
      <c r="H168" s="12"/>
      <c r="I168" s="12"/>
      <c r="J168" s="12"/>
      <c r="K168" s="4"/>
      <c r="L168" s="4"/>
      <c r="M168" s="1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hidden="1" customHeight="1" x14ac:dyDescent="0.25">
      <c r="A169" s="4"/>
      <c r="B169" s="12"/>
      <c r="C169" s="12"/>
      <c r="D169" s="12"/>
      <c r="E169" s="4"/>
      <c r="F169" s="4"/>
      <c r="G169" s="12"/>
      <c r="H169" s="12"/>
      <c r="I169" s="12"/>
      <c r="J169" s="12"/>
      <c r="K169" s="4"/>
      <c r="L169" s="4"/>
      <c r="M169" s="1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hidden="1" customHeight="1" x14ac:dyDescent="0.25">
      <c r="A170" s="4"/>
      <c r="B170" s="12"/>
      <c r="C170" s="12"/>
      <c r="D170" s="12"/>
      <c r="E170" s="4"/>
      <c r="F170" s="4"/>
      <c r="G170" s="12"/>
      <c r="H170" s="12"/>
      <c r="I170" s="12"/>
      <c r="J170" s="12"/>
      <c r="K170" s="4"/>
      <c r="L170" s="4"/>
      <c r="M170" s="1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hidden="1" customHeight="1" x14ac:dyDescent="0.25">
      <c r="A171" s="4"/>
      <c r="B171" s="12"/>
      <c r="C171" s="12"/>
      <c r="D171" s="12"/>
      <c r="E171" s="4"/>
      <c r="F171" s="4"/>
      <c r="G171" s="12"/>
      <c r="H171" s="12"/>
      <c r="I171" s="12"/>
      <c r="J171" s="12"/>
      <c r="K171" s="4"/>
      <c r="L171" s="4"/>
      <c r="M171" s="1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hidden="1" customHeight="1" x14ac:dyDescent="0.25">
      <c r="A172" s="4"/>
      <c r="B172" s="12"/>
      <c r="C172" s="12"/>
      <c r="D172" s="12"/>
      <c r="E172" s="4"/>
      <c r="F172" s="4"/>
      <c r="G172" s="12"/>
      <c r="H172" s="12"/>
      <c r="I172" s="12"/>
      <c r="J172" s="12"/>
      <c r="K172" s="4"/>
      <c r="L172" s="4"/>
      <c r="M172" s="1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hidden="1" customHeight="1" x14ac:dyDescent="0.25">
      <c r="A173" s="4"/>
      <c r="B173" s="12"/>
      <c r="C173" s="12"/>
      <c r="D173" s="12"/>
      <c r="E173" s="4"/>
      <c r="F173" s="4"/>
      <c r="G173" s="12"/>
      <c r="H173" s="12"/>
      <c r="I173" s="12"/>
      <c r="J173" s="12"/>
      <c r="K173" s="4"/>
      <c r="L173" s="4"/>
      <c r="M173" s="1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hidden="1" customHeight="1" x14ac:dyDescent="0.25">
      <c r="A174" s="4"/>
      <c r="B174" s="12"/>
      <c r="C174" s="12"/>
      <c r="D174" s="12"/>
      <c r="E174" s="4"/>
      <c r="F174" s="4"/>
      <c r="G174" s="12"/>
      <c r="H174" s="12"/>
      <c r="I174" s="12"/>
      <c r="J174" s="12"/>
      <c r="K174" s="4"/>
      <c r="L174" s="4"/>
      <c r="M174" s="1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hidden="1" customHeight="1" x14ac:dyDescent="0.25">
      <c r="A175" s="4"/>
      <c r="B175" s="12"/>
      <c r="C175" s="12"/>
      <c r="D175" s="12"/>
      <c r="E175" s="4"/>
      <c r="F175" s="4"/>
      <c r="G175" s="12"/>
      <c r="H175" s="12"/>
      <c r="I175" s="12"/>
      <c r="J175" s="12"/>
      <c r="K175" s="4"/>
      <c r="L175" s="4"/>
      <c r="M175" s="1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hidden="1" customHeight="1" x14ac:dyDescent="0.25">
      <c r="A176" s="4"/>
      <c r="B176" s="12"/>
      <c r="C176" s="12"/>
      <c r="D176" s="12"/>
      <c r="E176" s="4"/>
      <c r="F176" s="4"/>
      <c r="G176" s="12"/>
      <c r="H176" s="12"/>
      <c r="I176" s="12"/>
      <c r="J176" s="12"/>
      <c r="K176" s="4"/>
      <c r="L176" s="4"/>
      <c r="M176" s="1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hidden="1" customHeight="1" x14ac:dyDescent="0.25">
      <c r="A177" s="4"/>
      <c r="B177" s="12"/>
      <c r="C177" s="12"/>
      <c r="D177" s="12"/>
      <c r="E177" s="4"/>
      <c r="F177" s="4"/>
      <c r="G177" s="12"/>
      <c r="H177" s="12"/>
      <c r="I177" s="12"/>
      <c r="J177" s="12"/>
      <c r="K177" s="4"/>
      <c r="L177" s="4"/>
      <c r="M177" s="1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hidden="1" customHeight="1" x14ac:dyDescent="0.25">
      <c r="A178" s="4"/>
      <c r="B178" s="12"/>
      <c r="C178" s="12"/>
      <c r="D178" s="12"/>
      <c r="E178" s="4"/>
      <c r="F178" s="4"/>
      <c r="G178" s="12"/>
      <c r="H178" s="12"/>
      <c r="I178" s="12"/>
      <c r="J178" s="12"/>
      <c r="K178" s="4"/>
      <c r="L178" s="4"/>
      <c r="M178" s="1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hidden="1" customHeight="1" x14ac:dyDescent="0.25">
      <c r="A179" s="4"/>
      <c r="B179" s="12"/>
      <c r="C179" s="12"/>
      <c r="D179" s="12"/>
      <c r="E179" s="4"/>
      <c r="F179" s="4"/>
      <c r="G179" s="12"/>
      <c r="H179" s="12"/>
      <c r="I179" s="12"/>
      <c r="J179" s="12"/>
      <c r="K179" s="4"/>
      <c r="L179" s="4"/>
      <c r="M179" s="1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hidden="1" customHeight="1" x14ac:dyDescent="0.25">
      <c r="A180" s="4"/>
      <c r="B180" s="12"/>
      <c r="C180" s="12"/>
      <c r="D180" s="12"/>
      <c r="E180" s="4"/>
      <c r="F180" s="4"/>
      <c r="G180" s="12"/>
      <c r="H180" s="12"/>
      <c r="I180" s="12"/>
      <c r="J180" s="12"/>
      <c r="K180" s="4"/>
      <c r="L180" s="4"/>
      <c r="M180" s="1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hidden="1" customHeight="1" x14ac:dyDescent="0.25">
      <c r="A181" s="4"/>
      <c r="B181" s="12"/>
      <c r="C181" s="12"/>
      <c r="D181" s="12"/>
      <c r="E181" s="4"/>
      <c r="F181" s="4"/>
      <c r="G181" s="12"/>
      <c r="H181" s="12"/>
      <c r="I181" s="12"/>
      <c r="J181" s="12"/>
      <c r="K181" s="4"/>
      <c r="L181" s="4"/>
      <c r="M181" s="1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hidden="1" customHeight="1" x14ac:dyDescent="0.25">
      <c r="A182" s="4"/>
      <c r="B182" s="12"/>
      <c r="C182" s="12"/>
      <c r="D182" s="12"/>
      <c r="E182" s="4"/>
      <c r="F182" s="4"/>
      <c r="G182" s="12"/>
      <c r="H182" s="12"/>
      <c r="I182" s="12"/>
      <c r="J182" s="12"/>
      <c r="K182" s="4"/>
      <c r="L182" s="4"/>
      <c r="M182" s="1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hidden="1" customHeight="1" x14ac:dyDescent="0.25">
      <c r="A183" s="4"/>
      <c r="B183" s="12"/>
      <c r="C183" s="12"/>
      <c r="D183" s="12"/>
      <c r="E183" s="4"/>
      <c r="F183" s="4"/>
      <c r="G183" s="12"/>
      <c r="H183" s="12"/>
      <c r="I183" s="12"/>
      <c r="J183" s="12"/>
      <c r="K183" s="4"/>
      <c r="L183" s="4"/>
      <c r="M183" s="1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hidden="1" customHeight="1" x14ac:dyDescent="0.25">
      <c r="A184" s="4"/>
      <c r="B184" s="12"/>
      <c r="C184" s="12"/>
      <c r="D184" s="12"/>
      <c r="E184" s="4"/>
      <c r="F184" s="4"/>
      <c r="G184" s="12"/>
      <c r="H184" s="12"/>
      <c r="I184" s="12"/>
      <c r="J184" s="12"/>
      <c r="K184" s="4"/>
      <c r="L184" s="4"/>
      <c r="M184" s="1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hidden="1" customHeight="1" x14ac:dyDescent="0.25">
      <c r="A185" s="4"/>
      <c r="B185" s="12"/>
      <c r="C185" s="12"/>
      <c r="D185" s="12"/>
      <c r="E185" s="4"/>
      <c r="F185" s="4"/>
      <c r="G185" s="12"/>
      <c r="H185" s="12"/>
      <c r="I185" s="12"/>
      <c r="J185" s="12"/>
      <c r="K185" s="4"/>
      <c r="L185" s="4"/>
      <c r="M185" s="1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hidden="1" customHeight="1" x14ac:dyDescent="0.25">
      <c r="A186" s="4"/>
      <c r="B186" s="12"/>
      <c r="C186" s="12"/>
      <c r="D186" s="12"/>
      <c r="E186" s="4"/>
      <c r="F186" s="4"/>
      <c r="G186" s="12"/>
      <c r="H186" s="12"/>
      <c r="I186" s="12"/>
      <c r="J186" s="12"/>
      <c r="K186" s="4"/>
      <c r="L186" s="4"/>
      <c r="M186" s="1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hidden="1" customHeight="1" x14ac:dyDescent="0.25">
      <c r="A187" s="4"/>
      <c r="B187" s="12"/>
      <c r="C187" s="12"/>
      <c r="D187" s="12"/>
      <c r="E187" s="4"/>
      <c r="F187" s="4"/>
      <c r="G187" s="12"/>
      <c r="H187" s="12"/>
      <c r="I187" s="12"/>
      <c r="J187" s="12"/>
      <c r="K187" s="4"/>
      <c r="L187" s="4"/>
      <c r="M187" s="1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hidden="1" customHeight="1" x14ac:dyDescent="0.25">
      <c r="A188" s="4"/>
      <c r="B188" s="12"/>
      <c r="C188" s="12"/>
      <c r="D188" s="12"/>
      <c r="E188" s="4"/>
      <c r="F188" s="4"/>
      <c r="G188" s="12"/>
      <c r="H188" s="12"/>
      <c r="I188" s="12"/>
      <c r="J188" s="12"/>
      <c r="K188" s="4"/>
      <c r="L188" s="4"/>
      <c r="M188" s="1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hidden="1" customHeight="1" x14ac:dyDescent="0.25">
      <c r="A189" s="4"/>
      <c r="B189" s="12"/>
      <c r="C189" s="12"/>
      <c r="D189" s="12"/>
      <c r="E189" s="4"/>
      <c r="F189" s="4"/>
      <c r="G189" s="12"/>
      <c r="H189" s="12"/>
      <c r="I189" s="12"/>
      <c r="J189" s="12"/>
      <c r="K189" s="4"/>
      <c r="L189" s="4"/>
      <c r="M189" s="1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hidden="1" customHeight="1" x14ac:dyDescent="0.25">
      <c r="A190" s="4"/>
      <c r="B190" s="12"/>
      <c r="C190" s="12"/>
      <c r="D190" s="12"/>
      <c r="E190" s="4"/>
      <c r="F190" s="4"/>
      <c r="G190" s="12"/>
      <c r="H190" s="12"/>
      <c r="I190" s="12"/>
      <c r="J190" s="12"/>
      <c r="K190" s="4"/>
      <c r="L190" s="4"/>
      <c r="M190" s="1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hidden="1" customHeight="1" x14ac:dyDescent="0.25">
      <c r="A191" s="4"/>
      <c r="B191" s="12"/>
      <c r="C191" s="12"/>
      <c r="D191" s="12"/>
      <c r="E191" s="4"/>
      <c r="F191" s="4"/>
      <c r="G191" s="12"/>
      <c r="H191" s="12"/>
      <c r="I191" s="12"/>
      <c r="J191" s="12"/>
      <c r="K191" s="4"/>
      <c r="L191" s="4"/>
      <c r="M191" s="1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hidden="1" customHeight="1" x14ac:dyDescent="0.25">
      <c r="A192" s="4"/>
      <c r="B192" s="12"/>
      <c r="C192" s="12"/>
      <c r="D192" s="12"/>
      <c r="E192" s="4"/>
      <c r="F192" s="4"/>
      <c r="G192" s="12"/>
      <c r="H192" s="12"/>
      <c r="I192" s="12"/>
      <c r="J192" s="12"/>
      <c r="K192" s="4"/>
      <c r="L192" s="4"/>
      <c r="M192" s="1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hidden="1" customHeight="1" x14ac:dyDescent="0.25">
      <c r="A193" s="4"/>
      <c r="B193" s="12"/>
      <c r="C193" s="12"/>
      <c r="D193" s="12"/>
      <c r="E193" s="4"/>
      <c r="F193" s="4"/>
      <c r="G193" s="12"/>
      <c r="H193" s="12"/>
      <c r="I193" s="12"/>
      <c r="J193" s="12"/>
      <c r="K193" s="4"/>
      <c r="L193" s="4"/>
      <c r="M193" s="1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hidden="1" customHeight="1" x14ac:dyDescent="0.25">
      <c r="A194" s="4"/>
      <c r="B194" s="12"/>
      <c r="C194" s="12"/>
      <c r="D194" s="12"/>
      <c r="E194" s="4"/>
      <c r="F194" s="4"/>
      <c r="G194" s="12"/>
      <c r="H194" s="12"/>
      <c r="I194" s="12"/>
      <c r="J194" s="12"/>
      <c r="K194" s="4"/>
      <c r="L194" s="4"/>
      <c r="M194" s="1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hidden="1" customHeight="1" x14ac:dyDescent="0.25">
      <c r="A195" s="4"/>
      <c r="B195" s="12"/>
      <c r="C195" s="12"/>
      <c r="D195" s="12"/>
      <c r="E195" s="4"/>
      <c r="F195" s="4"/>
      <c r="G195" s="12"/>
      <c r="H195" s="12"/>
      <c r="I195" s="12"/>
      <c r="J195" s="12"/>
      <c r="K195" s="4"/>
      <c r="L195" s="4"/>
      <c r="M195" s="1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hidden="1" customHeight="1" x14ac:dyDescent="0.25">
      <c r="A196" s="4"/>
      <c r="B196" s="12"/>
      <c r="C196" s="12"/>
      <c r="D196" s="12"/>
      <c r="E196" s="4"/>
      <c r="F196" s="4"/>
      <c r="G196" s="12"/>
      <c r="H196" s="12"/>
      <c r="I196" s="12"/>
      <c r="J196" s="12"/>
      <c r="K196" s="4"/>
      <c r="L196" s="4"/>
      <c r="M196" s="1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hidden="1" customHeight="1" x14ac:dyDescent="0.25">
      <c r="A197" s="4"/>
      <c r="B197" s="12"/>
      <c r="C197" s="12"/>
      <c r="D197" s="12"/>
      <c r="E197" s="4"/>
      <c r="F197" s="4"/>
      <c r="G197" s="12"/>
      <c r="H197" s="12"/>
      <c r="I197" s="12"/>
      <c r="J197" s="12"/>
      <c r="K197" s="4"/>
      <c r="L197" s="4"/>
      <c r="M197" s="1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hidden="1" customHeight="1" x14ac:dyDescent="0.25">
      <c r="A198" s="4"/>
      <c r="B198" s="12"/>
      <c r="C198" s="12"/>
      <c r="D198" s="12"/>
      <c r="E198" s="4"/>
      <c r="F198" s="4"/>
      <c r="G198" s="12"/>
      <c r="H198" s="12"/>
      <c r="I198" s="12"/>
      <c r="J198" s="12"/>
      <c r="K198" s="4"/>
      <c r="L198" s="4"/>
      <c r="M198" s="1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hidden="1" customHeight="1" x14ac:dyDescent="0.25">
      <c r="A199" s="4"/>
      <c r="B199" s="12"/>
      <c r="C199" s="12"/>
      <c r="D199" s="12"/>
      <c r="E199" s="4"/>
      <c r="F199" s="4"/>
      <c r="G199" s="12"/>
      <c r="H199" s="12"/>
      <c r="I199" s="12"/>
      <c r="J199" s="12"/>
      <c r="K199" s="4"/>
      <c r="L199" s="4"/>
      <c r="M199" s="1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hidden="1" customHeight="1" x14ac:dyDescent="0.25">
      <c r="A200" s="4"/>
      <c r="B200" s="12"/>
      <c r="C200" s="12"/>
      <c r="D200" s="12"/>
      <c r="E200" s="4"/>
      <c r="F200" s="4"/>
      <c r="G200" s="12"/>
      <c r="H200" s="12"/>
      <c r="I200" s="12"/>
      <c r="J200" s="12"/>
      <c r="K200" s="4"/>
      <c r="L200" s="4"/>
      <c r="M200" s="1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hidden="1" customHeight="1" x14ac:dyDescent="0.25">
      <c r="A201" s="4"/>
      <c r="B201" s="12"/>
      <c r="C201" s="12"/>
      <c r="D201" s="12"/>
      <c r="E201" s="4"/>
      <c r="F201" s="4"/>
      <c r="G201" s="12"/>
      <c r="H201" s="12"/>
      <c r="I201" s="12"/>
      <c r="J201" s="12"/>
      <c r="K201" s="4"/>
      <c r="L201" s="4"/>
      <c r="M201" s="1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hidden="1" customHeight="1" x14ac:dyDescent="0.25">
      <c r="A202" s="4"/>
      <c r="B202" s="12"/>
      <c r="C202" s="12"/>
      <c r="D202" s="12"/>
      <c r="E202" s="4"/>
      <c r="F202" s="4"/>
      <c r="G202" s="12"/>
      <c r="H202" s="12"/>
      <c r="I202" s="12"/>
      <c r="J202" s="12"/>
      <c r="K202" s="4"/>
      <c r="L202" s="4"/>
      <c r="M202" s="1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hidden="1" customHeight="1" x14ac:dyDescent="0.25">
      <c r="A203" s="4"/>
      <c r="B203" s="12"/>
      <c r="C203" s="12"/>
      <c r="D203" s="12"/>
      <c r="E203" s="4"/>
      <c r="F203" s="4"/>
      <c r="G203" s="12"/>
      <c r="H203" s="12"/>
      <c r="I203" s="12"/>
      <c r="J203" s="12"/>
      <c r="K203" s="4"/>
      <c r="L203" s="4"/>
      <c r="M203" s="1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hidden="1" customHeight="1" x14ac:dyDescent="0.25">
      <c r="A204" s="4"/>
      <c r="B204" s="12"/>
      <c r="C204" s="12"/>
      <c r="D204" s="12"/>
      <c r="E204" s="4"/>
      <c r="F204" s="4"/>
      <c r="G204" s="12"/>
      <c r="H204" s="12"/>
      <c r="I204" s="12"/>
      <c r="J204" s="12"/>
      <c r="K204" s="4"/>
      <c r="L204" s="4"/>
      <c r="M204" s="1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hidden="1" customHeight="1" x14ac:dyDescent="0.25">
      <c r="A205" s="4"/>
      <c r="B205" s="12"/>
      <c r="C205" s="12"/>
      <c r="D205" s="12"/>
      <c r="E205" s="4"/>
      <c r="F205" s="4"/>
      <c r="G205" s="12"/>
      <c r="H205" s="12"/>
      <c r="I205" s="12"/>
      <c r="J205" s="12"/>
      <c r="K205" s="4"/>
      <c r="L205" s="4"/>
      <c r="M205" s="1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hidden="1" customHeight="1" x14ac:dyDescent="0.25">
      <c r="A206" s="4"/>
      <c r="B206" s="12"/>
      <c r="C206" s="12"/>
      <c r="D206" s="12"/>
      <c r="E206" s="4"/>
      <c r="F206" s="4"/>
      <c r="G206" s="12"/>
      <c r="H206" s="12"/>
      <c r="I206" s="12"/>
      <c r="J206" s="12"/>
      <c r="K206" s="4"/>
      <c r="L206" s="4"/>
      <c r="M206" s="1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hidden="1" customHeight="1" x14ac:dyDescent="0.25">
      <c r="A207" s="4"/>
      <c r="B207" s="12"/>
      <c r="C207" s="12"/>
      <c r="D207" s="12"/>
      <c r="E207" s="4"/>
      <c r="F207" s="4"/>
      <c r="G207" s="12"/>
      <c r="H207" s="12"/>
      <c r="I207" s="12"/>
      <c r="J207" s="12"/>
      <c r="K207" s="4"/>
      <c r="L207" s="4"/>
      <c r="M207" s="1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hidden="1" customHeight="1" x14ac:dyDescent="0.25">
      <c r="A208" s="4"/>
      <c r="B208" s="12"/>
      <c r="C208" s="12"/>
      <c r="D208" s="12"/>
      <c r="E208" s="4"/>
      <c r="F208" s="4"/>
      <c r="G208" s="12"/>
      <c r="H208" s="12"/>
      <c r="I208" s="12"/>
      <c r="J208" s="12"/>
      <c r="K208" s="4"/>
      <c r="L208" s="4"/>
      <c r="M208" s="1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hidden="1" customHeight="1" x14ac:dyDescent="0.25">
      <c r="A209" s="4"/>
      <c r="B209" s="12"/>
      <c r="C209" s="12"/>
      <c r="D209" s="12"/>
      <c r="E209" s="4"/>
      <c r="F209" s="4"/>
      <c r="G209" s="12"/>
      <c r="H209" s="12"/>
      <c r="I209" s="12"/>
      <c r="J209" s="12"/>
      <c r="K209" s="4"/>
      <c r="L209" s="4"/>
      <c r="M209" s="1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hidden="1" customHeight="1" x14ac:dyDescent="0.25">
      <c r="A210" s="4"/>
      <c r="B210" s="12"/>
      <c r="C210" s="12"/>
      <c r="D210" s="12"/>
      <c r="E210" s="4"/>
      <c r="F210" s="4"/>
      <c r="G210" s="12"/>
      <c r="H210" s="12"/>
      <c r="I210" s="12"/>
      <c r="J210" s="12"/>
      <c r="K210" s="4"/>
      <c r="L210" s="4"/>
      <c r="M210" s="1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hidden="1" customHeight="1" x14ac:dyDescent="0.25">
      <c r="A211" s="4"/>
      <c r="B211" s="12"/>
      <c r="C211" s="12"/>
      <c r="D211" s="12"/>
      <c r="E211" s="4"/>
      <c r="F211" s="4"/>
      <c r="G211" s="12"/>
      <c r="H211" s="12"/>
      <c r="I211" s="12"/>
      <c r="J211" s="12"/>
      <c r="K211" s="4"/>
      <c r="L211" s="4"/>
      <c r="M211" s="1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hidden="1" customHeight="1" x14ac:dyDescent="0.25">
      <c r="A212" s="4"/>
      <c r="B212" s="12"/>
      <c r="C212" s="12"/>
      <c r="D212" s="12"/>
      <c r="E212" s="4"/>
      <c r="F212" s="4"/>
      <c r="G212" s="12"/>
      <c r="H212" s="12"/>
      <c r="I212" s="12"/>
      <c r="J212" s="12"/>
      <c r="K212" s="4"/>
      <c r="L212" s="4"/>
      <c r="M212" s="1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hidden="1" customHeight="1" x14ac:dyDescent="0.25">
      <c r="A213" s="4"/>
      <c r="B213" s="12"/>
      <c r="C213" s="12"/>
      <c r="D213" s="12"/>
      <c r="E213" s="4"/>
      <c r="F213" s="4"/>
      <c r="G213" s="12"/>
      <c r="H213" s="12"/>
      <c r="I213" s="12"/>
      <c r="J213" s="12"/>
      <c r="K213" s="4"/>
      <c r="L213" s="4"/>
      <c r="M213" s="1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hidden="1" customHeight="1" x14ac:dyDescent="0.25">
      <c r="A214" s="4"/>
      <c r="B214" s="12"/>
      <c r="C214" s="12"/>
      <c r="D214" s="12"/>
      <c r="E214" s="4"/>
      <c r="F214" s="4"/>
      <c r="G214" s="12"/>
      <c r="H214" s="12"/>
      <c r="I214" s="12"/>
      <c r="J214" s="12"/>
      <c r="K214" s="4"/>
      <c r="L214" s="4"/>
      <c r="M214" s="1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hidden="1" customHeight="1" x14ac:dyDescent="0.25">
      <c r="A215" s="4"/>
      <c r="B215" s="12"/>
      <c r="C215" s="12"/>
      <c r="D215" s="12"/>
      <c r="E215" s="4"/>
      <c r="F215" s="4"/>
      <c r="G215" s="12"/>
      <c r="H215" s="12"/>
      <c r="I215" s="12"/>
      <c r="J215" s="12"/>
      <c r="K215" s="4"/>
      <c r="L215" s="4"/>
      <c r="M215" s="1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hidden="1" customHeight="1" x14ac:dyDescent="0.25">
      <c r="A216" s="4"/>
      <c r="B216" s="12"/>
      <c r="C216" s="12"/>
      <c r="D216" s="12"/>
      <c r="E216" s="4"/>
      <c r="F216" s="4"/>
      <c r="G216" s="12"/>
      <c r="H216" s="12"/>
      <c r="I216" s="12"/>
      <c r="J216" s="12"/>
      <c r="K216" s="4"/>
      <c r="L216" s="4"/>
      <c r="M216" s="1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hidden="1" customHeight="1" x14ac:dyDescent="0.25">
      <c r="A217" s="4"/>
      <c r="B217" s="12"/>
      <c r="C217" s="12"/>
      <c r="D217" s="12"/>
      <c r="E217" s="4"/>
      <c r="F217" s="4"/>
      <c r="G217" s="12"/>
      <c r="H217" s="12"/>
      <c r="I217" s="12"/>
      <c r="J217" s="12"/>
      <c r="K217" s="4"/>
      <c r="L217" s="4"/>
      <c r="M217" s="1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hidden="1" customHeight="1" x14ac:dyDescent="0.25">
      <c r="A218" s="4"/>
      <c r="B218" s="12"/>
      <c r="C218" s="12"/>
      <c r="D218" s="12"/>
      <c r="E218" s="4"/>
      <c r="F218" s="4"/>
      <c r="G218" s="12"/>
      <c r="H218" s="12"/>
      <c r="I218" s="12"/>
      <c r="J218" s="12"/>
      <c r="K218" s="4"/>
      <c r="L218" s="4"/>
      <c r="M218" s="1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hidden="1" customHeight="1" x14ac:dyDescent="0.25">
      <c r="A219" s="4"/>
      <c r="B219" s="12"/>
      <c r="C219" s="12"/>
      <c r="D219" s="12"/>
      <c r="E219" s="4"/>
      <c r="F219" s="4"/>
      <c r="G219" s="12"/>
      <c r="H219" s="12"/>
      <c r="I219" s="12"/>
      <c r="J219" s="12"/>
      <c r="K219" s="4"/>
      <c r="L219" s="4"/>
      <c r="M219" s="1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hidden="1" customHeight="1" x14ac:dyDescent="0.25">
      <c r="A220" s="4"/>
      <c r="B220" s="12"/>
      <c r="C220" s="12"/>
      <c r="D220" s="12"/>
      <c r="E220" s="4"/>
      <c r="F220" s="4"/>
      <c r="G220" s="12"/>
      <c r="H220" s="12"/>
      <c r="I220" s="12"/>
      <c r="J220" s="12"/>
      <c r="K220" s="4"/>
      <c r="L220" s="4"/>
      <c r="M220" s="1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 x14ac:dyDescent="0.25">
      <c r="A221" s="6"/>
      <c r="B221" s="2"/>
      <c r="C221" s="2"/>
      <c r="D221" s="2"/>
      <c r="E221" s="6"/>
      <c r="F221" s="6"/>
      <c r="G221" s="2"/>
      <c r="H221" s="2"/>
      <c r="I221" s="2"/>
      <c r="J221" s="2"/>
      <c r="K221" s="6"/>
      <c r="L221" s="6"/>
      <c r="M221" s="1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 x14ac:dyDescent="0.25">
      <c r="A222" s="6"/>
      <c r="B222" s="2"/>
      <c r="C222" s="2"/>
      <c r="D222" s="2"/>
      <c r="E222" s="6"/>
      <c r="F222" s="6"/>
      <c r="G222" s="2"/>
      <c r="H222" s="2"/>
      <c r="I222" s="2"/>
      <c r="J222" s="2"/>
      <c r="K222" s="6"/>
      <c r="L222" s="6"/>
      <c r="M222" s="1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 x14ac:dyDescent="0.25">
      <c r="A223" s="6"/>
      <c r="B223" s="2"/>
      <c r="C223" s="2"/>
      <c r="D223" s="2"/>
      <c r="E223" s="6"/>
      <c r="F223" s="6"/>
      <c r="G223" s="2"/>
      <c r="H223" s="2"/>
      <c r="I223" s="2"/>
      <c r="J223" s="2"/>
      <c r="K223" s="6"/>
      <c r="L223" s="6"/>
      <c r="M223" s="1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 x14ac:dyDescent="0.25">
      <c r="A224" s="6"/>
      <c r="B224" s="2"/>
      <c r="C224" s="2"/>
      <c r="D224" s="2"/>
      <c r="E224" s="6"/>
      <c r="F224" s="6"/>
      <c r="G224" s="2"/>
      <c r="H224" s="2"/>
      <c r="I224" s="2"/>
      <c r="J224" s="2"/>
      <c r="K224" s="6"/>
      <c r="L224" s="6"/>
      <c r="M224" s="1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 x14ac:dyDescent="0.25">
      <c r="A225" s="6"/>
      <c r="B225" s="2"/>
      <c r="C225" s="2"/>
      <c r="D225" s="2"/>
      <c r="E225" s="6"/>
      <c r="F225" s="6"/>
      <c r="G225" s="2"/>
      <c r="H225" s="2"/>
      <c r="I225" s="2"/>
      <c r="J225" s="2"/>
      <c r="K225" s="6"/>
      <c r="L225" s="6"/>
      <c r="M225" s="1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 x14ac:dyDescent="0.25">
      <c r="A226" s="6"/>
      <c r="B226" s="2"/>
      <c r="C226" s="2"/>
      <c r="D226" s="2"/>
      <c r="E226" s="6"/>
      <c r="F226" s="6"/>
      <c r="G226" s="2"/>
      <c r="H226" s="2"/>
      <c r="I226" s="2"/>
      <c r="J226" s="2"/>
      <c r="K226" s="6"/>
      <c r="L226" s="6"/>
      <c r="M226" s="1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 x14ac:dyDescent="0.25">
      <c r="A227" s="6"/>
      <c r="B227" s="2"/>
      <c r="C227" s="2"/>
      <c r="D227" s="2"/>
      <c r="E227" s="6"/>
      <c r="F227" s="6"/>
      <c r="G227" s="2"/>
      <c r="H227" s="2"/>
      <c r="I227" s="2"/>
      <c r="J227" s="2"/>
      <c r="K227" s="6"/>
      <c r="L227" s="6"/>
      <c r="M227" s="1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 x14ac:dyDescent="0.25">
      <c r="A228" s="6"/>
      <c r="B228" s="2"/>
      <c r="C228" s="2"/>
      <c r="D228" s="2"/>
      <c r="E228" s="6"/>
      <c r="F228" s="6"/>
      <c r="G228" s="2"/>
      <c r="H228" s="2"/>
      <c r="I228" s="2"/>
      <c r="J228" s="2"/>
      <c r="K228" s="6"/>
      <c r="L228" s="6"/>
      <c r="M228" s="1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 x14ac:dyDescent="0.25">
      <c r="A229" s="6"/>
      <c r="B229" s="2"/>
      <c r="C229" s="2"/>
      <c r="D229" s="2"/>
      <c r="E229" s="6"/>
      <c r="F229" s="6"/>
      <c r="G229" s="2"/>
      <c r="H229" s="2"/>
      <c r="I229" s="2"/>
      <c r="J229" s="2"/>
      <c r="K229" s="6"/>
      <c r="L229" s="6"/>
      <c r="M229" s="1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 x14ac:dyDescent="0.25">
      <c r="A230" s="6"/>
      <c r="B230" s="2"/>
      <c r="C230" s="2"/>
      <c r="D230" s="2"/>
      <c r="E230" s="6"/>
      <c r="F230" s="6"/>
      <c r="G230" s="2"/>
      <c r="H230" s="2"/>
      <c r="I230" s="2"/>
      <c r="J230" s="2"/>
      <c r="K230" s="6"/>
      <c r="L230" s="6"/>
      <c r="M230" s="1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 x14ac:dyDescent="0.25">
      <c r="A231" s="6"/>
      <c r="B231" s="2"/>
      <c r="C231" s="2"/>
      <c r="D231" s="2"/>
      <c r="E231" s="6"/>
      <c r="F231" s="6"/>
      <c r="G231" s="2"/>
      <c r="H231" s="2"/>
      <c r="I231" s="2"/>
      <c r="J231" s="2"/>
      <c r="K231" s="6"/>
      <c r="L231" s="6"/>
      <c r="M231" s="1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 x14ac:dyDescent="0.25">
      <c r="A232" s="6"/>
      <c r="B232" s="2"/>
      <c r="C232" s="2"/>
      <c r="D232" s="2"/>
      <c r="E232" s="6"/>
      <c r="F232" s="6"/>
      <c r="G232" s="2"/>
      <c r="H232" s="2"/>
      <c r="I232" s="2"/>
      <c r="J232" s="2"/>
      <c r="K232" s="6"/>
      <c r="L232" s="6"/>
      <c r="M232" s="1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 x14ac:dyDescent="0.25">
      <c r="A233" s="6"/>
      <c r="B233" s="2"/>
      <c r="C233" s="2"/>
      <c r="D233" s="2"/>
      <c r="E233" s="6"/>
      <c r="F233" s="6"/>
      <c r="G233" s="2"/>
      <c r="H233" s="2"/>
      <c r="I233" s="2"/>
      <c r="J233" s="2"/>
      <c r="K233" s="6"/>
      <c r="L233" s="6"/>
      <c r="M233" s="1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 x14ac:dyDescent="0.25">
      <c r="A234" s="6"/>
      <c r="B234" s="2"/>
      <c r="C234" s="2"/>
      <c r="D234" s="2"/>
      <c r="E234" s="6"/>
      <c r="F234" s="6"/>
      <c r="G234" s="2"/>
      <c r="H234" s="2"/>
      <c r="I234" s="2"/>
      <c r="J234" s="2"/>
      <c r="K234" s="6"/>
      <c r="L234" s="6"/>
      <c r="M234" s="1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 x14ac:dyDescent="0.25">
      <c r="A235" s="6"/>
      <c r="B235" s="2"/>
      <c r="C235" s="2"/>
      <c r="D235" s="2"/>
      <c r="E235" s="6"/>
      <c r="F235" s="6"/>
      <c r="G235" s="2"/>
      <c r="H235" s="2"/>
      <c r="I235" s="2"/>
      <c r="J235" s="2"/>
      <c r="K235" s="6"/>
      <c r="L235" s="6"/>
      <c r="M235" s="1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 x14ac:dyDescent="0.25">
      <c r="A236" s="6"/>
      <c r="B236" s="2"/>
      <c r="C236" s="2"/>
      <c r="D236" s="2"/>
      <c r="E236" s="6"/>
      <c r="F236" s="6"/>
      <c r="G236" s="2"/>
      <c r="H236" s="2"/>
      <c r="I236" s="2"/>
      <c r="J236" s="2"/>
      <c r="K236" s="6"/>
      <c r="L236" s="6"/>
      <c r="M236" s="1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 x14ac:dyDescent="0.25">
      <c r="A237" s="6"/>
      <c r="B237" s="2"/>
      <c r="C237" s="2"/>
      <c r="D237" s="2"/>
      <c r="E237" s="6"/>
      <c r="F237" s="6"/>
      <c r="G237" s="2"/>
      <c r="H237" s="2"/>
      <c r="I237" s="2"/>
      <c r="J237" s="2"/>
      <c r="K237" s="6"/>
      <c r="L237" s="6"/>
      <c r="M237" s="1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 x14ac:dyDescent="0.25">
      <c r="A238" s="6"/>
      <c r="B238" s="2"/>
      <c r="C238" s="2"/>
      <c r="D238" s="2"/>
      <c r="E238" s="6"/>
      <c r="F238" s="6"/>
      <c r="G238" s="2"/>
      <c r="H238" s="2"/>
      <c r="I238" s="2"/>
      <c r="J238" s="2"/>
      <c r="K238" s="6"/>
      <c r="L238" s="6"/>
      <c r="M238" s="1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 x14ac:dyDescent="0.25">
      <c r="A239" s="6"/>
      <c r="B239" s="2"/>
      <c r="C239" s="2"/>
      <c r="D239" s="2"/>
      <c r="E239" s="6"/>
      <c r="F239" s="6"/>
      <c r="G239" s="2"/>
      <c r="H239" s="2"/>
      <c r="I239" s="2"/>
      <c r="J239" s="2"/>
      <c r="K239" s="6"/>
      <c r="L239" s="6"/>
      <c r="M239" s="1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 x14ac:dyDescent="0.25">
      <c r="A240" s="6"/>
      <c r="B240" s="2"/>
      <c r="C240" s="2"/>
      <c r="D240" s="2"/>
      <c r="E240" s="6"/>
      <c r="F240" s="6"/>
      <c r="G240" s="2"/>
      <c r="H240" s="2"/>
      <c r="I240" s="2"/>
      <c r="J240" s="2"/>
      <c r="K240" s="6"/>
      <c r="L240" s="6"/>
      <c r="M240" s="1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 x14ac:dyDescent="0.25">
      <c r="A241" s="6"/>
      <c r="B241" s="2"/>
      <c r="C241" s="2"/>
      <c r="D241" s="2"/>
      <c r="E241" s="6"/>
      <c r="F241" s="6"/>
      <c r="G241" s="2"/>
      <c r="H241" s="2"/>
      <c r="I241" s="2"/>
      <c r="J241" s="2"/>
      <c r="K241" s="6"/>
      <c r="L241" s="6"/>
      <c r="M241" s="1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 x14ac:dyDescent="0.25">
      <c r="A242" s="6"/>
      <c r="B242" s="2"/>
      <c r="C242" s="2"/>
      <c r="D242" s="2"/>
      <c r="E242" s="6"/>
      <c r="F242" s="6"/>
      <c r="G242" s="2"/>
      <c r="H242" s="2"/>
      <c r="I242" s="2"/>
      <c r="J242" s="2"/>
      <c r="K242" s="6"/>
      <c r="L242" s="6"/>
      <c r="M242" s="1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 x14ac:dyDescent="0.25">
      <c r="A243" s="6"/>
      <c r="B243" s="2"/>
      <c r="C243" s="2"/>
      <c r="D243" s="2"/>
      <c r="E243" s="6"/>
      <c r="F243" s="6"/>
      <c r="G243" s="2"/>
      <c r="H243" s="2"/>
      <c r="I243" s="2"/>
      <c r="J243" s="2"/>
      <c r="K243" s="6"/>
      <c r="L243" s="6"/>
      <c r="M243" s="1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 x14ac:dyDescent="0.25">
      <c r="A244" s="6"/>
      <c r="B244" s="2"/>
      <c r="C244" s="2"/>
      <c r="D244" s="2"/>
      <c r="E244" s="6"/>
      <c r="F244" s="6"/>
      <c r="G244" s="2"/>
      <c r="H244" s="2"/>
      <c r="I244" s="2"/>
      <c r="J244" s="2"/>
      <c r="K244" s="6"/>
      <c r="L244" s="6"/>
      <c r="M244" s="1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 x14ac:dyDescent="0.25">
      <c r="A245" s="6"/>
      <c r="B245" s="2"/>
      <c r="C245" s="2"/>
      <c r="D245" s="2"/>
      <c r="E245" s="6"/>
      <c r="F245" s="6"/>
      <c r="G245" s="2"/>
      <c r="H245" s="2"/>
      <c r="I245" s="2"/>
      <c r="J245" s="2"/>
      <c r="K245" s="6"/>
      <c r="L245" s="6"/>
      <c r="M245" s="1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 x14ac:dyDescent="0.25">
      <c r="A246" s="6"/>
      <c r="B246" s="2"/>
      <c r="C246" s="2"/>
      <c r="D246" s="2"/>
      <c r="E246" s="6"/>
      <c r="F246" s="6"/>
      <c r="G246" s="2"/>
      <c r="H246" s="2"/>
      <c r="I246" s="2"/>
      <c r="J246" s="2"/>
      <c r="K246" s="6"/>
      <c r="L246" s="6"/>
      <c r="M246" s="1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 x14ac:dyDescent="0.25">
      <c r="A247" s="6"/>
      <c r="B247" s="2"/>
      <c r="C247" s="2"/>
      <c r="D247" s="2"/>
      <c r="E247" s="6"/>
      <c r="F247" s="6"/>
      <c r="G247" s="2"/>
      <c r="H247" s="2"/>
      <c r="I247" s="2"/>
      <c r="J247" s="2"/>
      <c r="K247" s="6"/>
      <c r="L247" s="6"/>
      <c r="M247" s="1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 x14ac:dyDescent="0.25">
      <c r="A248" s="6"/>
      <c r="B248" s="2"/>
      <c r="C248" s="2"/>
      <c r="D248" s="2"/>
      <c r="E248" s="6"/>
      <c r="F248" s="6"/>
      <c r="G248" s="2"/>
      <c r="H248" s="2"/>
      <c r="I248" s="2"/>
      <c r="J248" s="2"/>
      <c r="K248" s="6"/>
      <c r="L248" s="6"/>
      <c r="M248" s="1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 x14ac:dyDescent="0.25">
      <c r="A249" s="6"/>
      <c r="B249" s="2"/>
      <c r="C249" s="2"/>
      <c r="D249" s="2"/>
      <c r="E249" s="6"/>
      <c r="F249" s="6"/>
      <c r="G249" s="2"/>
      <c r="H249" s="2"/>
      <c r="I249" s="2"/>
      <c r="J249" s="2"/>
      <c r="K249" s="6"/>
      <c r="L249" s="6"/>
      <c r="M249" s="1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 x14ac:dyDescent="0.25">
      <c r="A250" s="6"/>
      <c r="B250" s="2"/>
      <c r="C250" s="2"/>
      <c r="D250" s="2"/>
      <c r="E250" s="6"/>
      <c r="F250" s="6"/>
      <c r="G250" s="2"/>
      <c r="H250" s="2"/>
      <c r="I250" s="2"/>
      <c r="J250" s="2"/>
      <c r="K250" s="6"/>
      <c r="L250" s="6"/>
      <c r="M250" s="1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 x14ac:dyDescent="0.25">
      <c r="A251" s="6"/>
      <c r="B251" s="2"/>
      <c r="C251" s="2"/>
      <c r="D251" s="2"/>
      <c r="E251" s="6"/>
      <c r="F251" s="6"/>
      <c r="G251" s="2"/>
      <c r="H251" s="2"/>
      <c r="I251" s="2"/>
      <c r="J251" s="2"/>
      <c r="K251" s="6"/>
      <c r="L251" s="6"/>
      <c r="M251" s="1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 x14ac:dyDescent="0.25">
      <c r="A252" s="6"/>
      <c r="B252" s="2"/>
      <c r="C252" s="2"/>
      <c r="D252" s="2"/>
      <c r="E252" s="6"/>
      <c r="F252" s="6"/>
      <c r="G252" s="2"/>
      <c r="H252" s="2"/>
      <c r="I252" s="2"/>
      <c r="J252" s="2"/>
      <c r="K252" s="6"/>
      <c r="L252" s="6"/>
      <c r="M252" s="1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 x14ac:dyDescent="0.25">
      <c r="A253" s="6"/>
      <c r="B253" s="2"/>
      <c r="C253" s="2"/>
      <c r="D253" s="2"/>
      <c r="E253" s="6"/>
      <c r="F253" s="6"/>
      <c r="G253" s="2"/>
      <c r="H253" s="2"/>
      <c r="I253" s="2"/>
      <c r="J253" s="2"/>
      <c r="K253" s="6"/>
      <c r="L253" s="6"/>
      <c r="M253" s="1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 x14ac:dyDescent="0.25">
      <c r="A254" s="6"/>
      <c r="B254" s="2"/>
      <c r="C254" s="2"/>
      <c r="D254" s="2"/>
      <c r="E254" s="6"/>
      <c r="F254" s="6"/>
      <c r="G254" s="2"/>
      <c r="H254" s="2"/>
      <c r="I254" s="2"/>
      <c r="J254" s="2"/>
      <c r="K254" s="6"/>
      <c r="L254" s="6"/>
      <c r="M254" s="1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 x14ac:dyDescent="0.25">
      <c r="A255" s="6"/>
      <c r="B255" s="2"/>
      <c r="C255" s="2"/>
      <c r="D255" s="2"/>
      <c r="E255" s="6"/>
      <c r="F255" s="6"/>
      <c r="G255" s="2"/>
      <c r="H255" s="2"/>
      <c r="I255" s="2"/>
      <c r="J255" s="2"/>
      <c r="K255" s="6"/>
      <c r="L255" s="6"/>
      <c r="M255" s="1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 x14ac:dyDescent="0.25">
      <c r="A256" s="6"/>
      <c r="B256" s="2"/>
      <c r="C256" s="2"/>
      <c r="D256" s="2"/>
      <c r="E256" s="6"/>
      <c r="F256" s="6"/>
      <c r="G256" s="2"/>
      <c r="H256" s="2"/>
      <c r="I256" s="2"/>
      <c r="J256" s="2"/>
      <c r="K256" s="6"/>
      <c r="L256" s="6"/>
      <c r="M256" s="1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 x14ac:dyDescent="0.25">
      <c r="A257" s="6"/>
      <c r="B257" s="2"/>
      <c r="C257" s="2"/>
      <c r="D257" s="2"/>
      <c r="E257" s="6"/>
      <c r="F257" s="6"/>
      <c r="G257" s="2"/>
      <c r="H257" s="2"/>
      <c r="I257" s="2"/>
      <c r="J257" s="2"/>
      <c r="K257" s="6"/>
      <c r="L257" s="6"/>
      <c r="M257" s="1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 x14ac:dyDescent="0.25">
      <c r="A258" s="6"/>
      <c r="B258" s="2"/>
      <c r="C258" s="2"/>
      <c r="D258" s="2"/>
      <c r="E258" s="6"/>
      <c r="F258" s="6"/>
      <c r="G258" s="2"/>
      <c r="H258" s="2"/>
      <c r="I258" s="2"/>
      <c r="J258" s="2"/>
      <c r="K258" s="6"/>
      <c r="L258" s="6"/>
      <c r="M258" s="1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 x14ac:dyDescent="0.25">
      <c r="A259" s="6"/>
      <c r="B259" s="2"/>
      <c r="C259" s="2"/>
      <c r="D259" s="2"/>
      <c r="E259" s="6"/>
      <c r="F259" s="6"/>
      <c r="G259" s="2"/>
      <c r="H259" s="2"/>
      <c r="I259" s="2"/>
      <c r="J259" s="2"/>
      <c r="K259" s="6"/>
      <c r="L259" s="6"/>
      <c r="M259" s="1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 x14ac:dyDescent="0.25">
      <c r="A260" s="6"/>
      <c r="B260" s="2"/>
      <c r="C260" s="2"/>
      <c r="D260" s="2"/>
      <c r="E260" s="6"/>
      <c r="F260" s="6"/>
      <c r="G260" s="2"/>
      <c r="H260" s="2"/>
      <c r="I260" s="2"/>
      <c r="J260" s="2"/>
      <c r="K260" s="6"/>
      <c r="L260" s="6"/>
      <c r="M260" s="1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 x14ac:dyDescent="0.25">
      <c r="A261" s="6"/>
      <c r="B261" s="2"/>
      <c r="C261" s="2"/>
      <c r="D261" s="2"/>
      <c r="E261" s="6"/>
      <c r="F261" s="6"/>
      <c r="G261" s="2"/>
      <c r="H261" s="2"/>
      <c r="I261" s="2"/>
      <c r="J261" s="2"/>
      <c r="K261" s="6"/>
      <c r="L261" s="6"/>
      <c r="M261" s="1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 x14ac:dyDescent="0.25">
      <c r="A262" s="6"/>
      <c r="B262" s="2"/>
      <c r="C262" s="2"/>
      <c r="D262" s="2"/>
      <c r="E262" s="6"/>
      <c r="F262" s="6"/>
      <c r="G262" s="2"/>
      <c r="H262" s="2"/>
      <c r="I262" s="2"/>
      <c r="J262" s="2"/>
      <c r="K262" s="6"/>
      <c r="L262" s="6"/>
      <c r="M262" s="1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 x14ac:dyDescent="0.25">
      <c r="A263" s="6"/>
      <c r="B263" s="2"/>
      <c r="C263" s="2"/>
      <c r="D263" s="2"/>
      <c r="E263" s="6"/>
      <c r="F263" s="6"/>
      <c r="G263" s="2"/>
      <c r="H263" s="2"/>
      <c r="I263" s="2"/>
      <c r="J263" s="2"/>
      <c r="K263" s="6"/>
      <c r="L263" s="6"/>
      <c r="M263" s="1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 x14ac:dyDescent="0.25">
      <c r="A264" s="6"/>
      <c r="B264" s="2"/>
      <c r="C264" s="2"/>
      <c r="D264" s="2"/>
      <c r="E264" s="6"/>
      <c r="F264" s="6"/>
      <c r="G264" s="2"/>
      <c r="H264" s="2"/>
      <c r="I264" s="2"/>
      <c r="J264" s="2"/>
      <c r="K264" s="6"/>
      <c r="L264" s="6"/>
      <c r="M264" s="1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 x14ac:dyDescent="0.25">
      <c r="A265" s="6"/>
      <c r="B265" s="2"/>
      <c r="C265" s="2"/>
      <c r="D265" s="2"/>
      <c r="E265" s="6"/>
      <c r="F265" s="6"/>
      <c r="G265" s="2"/>
      <c r="H265" s="2"/>
      <c r="I265" s="2"/>
      <c r="J265" s="2"/>
      <c r="K265" s="6"/>
      <c r="L265" s="6"/>
      <c r="M265" s="1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 x14ac:dyDescent="0.25">
      <c r="A266" s="6"/>
      <c r="B266" s="2"/>
      <c r="C266" s="2"/>
      <c r="D266" s="2"/>
      <c r="E266" s="6"/>
      <c r="F266" s="6"/>
      <c r="G266" s="2"/>
      <c r="H266" s="2"/>
      <c r="I266" s="2"/>
      <c r="J266" s="2"/>
      <c r="K266" s="6"/>
      <c r="L266" s="6"/>
      <c r="M266" s="1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 x14ac:dyDescent="0.25">
      <c r="A267" s="6"/>
      <c r="B267" s="2"/>
      <c r="C267" s="2"/>
      <c r="D267" s="2"/>
      <c r="E267" s="6"/>
      <c r="F267" s="6"/>
      <c r="G267" s="2"/>
      <c r="H267" s="2"/>
      <c r="I267" s="2"/>
      <c r="J267" s="2"/>
      <c r="K267" s="6"/>
      <c r="L267" s="6"/>
      <c r="M267" s="1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 x14ac:dyDescent="0.25">
      <c r="A268" s="6"/>
      <c r="B268" s="2"/>
      <c r="C268" s="2"/>
      <c r="D268" s="2"/>
      <c r="E268" s="6"/>
      <c r="F268" s="6"/>
      <c r="G268" s="2"/>
      <c r="H268" s="2"/>
      <c r="I268" s="2"/>
      <c r="J268" s="2"/>
      <c r="K268" s="6"/>
      <c r="L268" s="6"/>
      <c r="M268" s="1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 x14ac:dyDescent="0.25">
      <c r="A269" s="6"/>
      <c r="B269" s="2"/>
      <c r="C269" s="2"/>
      <c r="D269" s="2"/>
      <c r="E269" s="6"/>
      <c r="F269" s="6"/>
      <c r="G269" s="2"/>
      <c r="H269" s="2"/>
      <c r="I269" s="2"/>
      <c r="J269" s="2"/>
      <c r="K269" s="6"/>
      <c r="L269" s="6"/>
      <c r="M269" s="1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 x14ac:dyDescent="0.25">
      <c r="A270" s="6"/>
      <c r="B270" s="2"/>
      <c r="C270" s="2"/>
      <c r="D270" s="2"/>
      <c r="E270" s="6"/>
      <c r="F270" s="6"/>
      <c r="G270" s="2"/>
      <c r="H270" s="2"/>
      <c r="I270" s="2"/>
      <c r="J270" s="2"/>
      <c r="K270" s="6"/>
      <c r="L270" s="6"/>
      <c r="M270" s="1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 x14ac:dyDescent="0.25">
      <c r="A271" s="6"/>
      <c r="B271" s="2"/>
      <c r="C271" s="2"/>
      <c r="D271" s="2"/>
      <c r="E271" s="6"/>
      <c r="F271" s="6"/>
      <c r="G271" s="2"/>
      <c r="H271" s="2"/>
      <c r="I271" s="2"/>
      <c r="J271" s="2"/>
      <c r="K271" s="6"/>
      <c r="L271" s="6"/>
      <c r="M271" s="1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 x14ac:dyDescent="0.25">
      <c r="A272" s="6"/>
      <c r="B272" s="2"/>
      <c r="C272" s="2"/>
      <c r="D272" s="2"/>
      <c r="E272" s="6"/>
      <c r="F272" s="6"/>
      <c r="G272" s="2"/>
      <c r="H272" s="2"/>
      <c r="I272" s="2"/>
      <c r="J272" s="2"/>
      <c r="K272" s="6"/>
      <c r="L272" s="6"/>
      <c r="M272" s="1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 x14ac:dyDescent="0.25">
      <c r="A273" s="6"/>
      <c r="B273" s="2"/>
      <c r="C273" s="2"/>
      <c r="D273" s="2"/>
      <c r="E273" s="6"/>
      <c r="F273" s="6"/>
      <c r="G273" s="2"/>
      <c r="H273" s="2"/>
      <c r="I273" s="2"/>
      <c r="J273" s="2"/>
      <c r="K273" s="6"/>
      <c r="L273" s="6"/>
      <c r="M273" s="1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 x14ac:dyDescent="0.25">
      <c r="A274" s="6"/>
      <c r="B274" s="2"/>
      <c r="C274" s="2"/>
      <c r="D274" s="2"/>
      <c r="E274" s="6"/>
      <c r="F274" s="6"/>
      <c r="G274" s="2"/>
      <c r="H274" s="2"/>
      <c r="I274" s="2"/>
      <c r="J274" s="2"/>
      <c r="K274" s="6"/>
      <c r="L274" s="6"/>
      <c r="M274" s="1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 x14ac:dyDescent="0.25">
      <c r="A275" s="6"/>
      <c r="B275" s="2"/>
      <c r="C275" s="2"/>
      <c r="D275" s="2"/>
      <c r="E275" s="6"/>
      <c r="F275" s="6"/>
      <c r="G275" s="2"/>
      <c r="H275" s="2"/>
      <c r="I275" s="2"/>
      <c r="J275" s="2"/>
      <c r="K275" s="6"/>
      <c r="L275" s="6"/>
      <c r="M275" s="1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 x14ac:dyDescent="0.25">
      <c r="A276" s="6"/>
      <c r="B276" s="2"/>
      <c r="C276" s="2"/>
      <c r="D276" s="2"/>
      <c r="E276" s="6"/>
      <c r="F276" s="6"/>
      <c r="G276" s="2"/>
      <c r="H276" s="2"/>
      <c r="I276" s="2"/>
      <c r="J276" s="2"/>
      <c r="K276" s="6"/>
      <c r="L276" s="6"/>
      <c r="M276" s="1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 x14ac:dyDescent="0.25">
      <c r="A277" s="6"/>
      <c r="B277" s="2"/>
      <c r="C277" s="2"/>
      <c r="D277" s="2"/>
      <c r="E277" s="6"/>
      <c r="F277" s="6"/>
      <c r="G277" s="2"/>
      <c r="H277" s="2"/>
      <c r="I277" s="2"/>
      <c r="J277" s="2"/>
      <c r="K277" s="6"/>
      <c r="L277" s="6"/>
      <c r="M277" s="1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 x14ac:dyDescent="0.25">
      <c r="A278" s="6"/>
      <c r="B278" s="2"/>
      <c r="C278" s="2"/>
      <c r="D278" s="2"/>
      <c r="E278" s="6"/>
      <c r="F278" s="6"/>
      <c r="G278" s="2"/>
      <c r="H278" s="2"/>
      <c r="I278" s="2"/>
      <c r="J278" s="2"/>
      <c r="K278" s="6"/>
      <c r="L278" s="6"/>
      <c r="M278" s="1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 x14ac:dyDescent="0.25">
      <c r="A279" s="6"/>
      <c r="B279" s="2"/>
      <c r="C279" s="2"/>
      <c r="D279" s="2"/>
      <c r="E279" s="6"/>
      <c r="F279" s="6"/>
      <c r="G279" s="2"/>
      <c r="H279" s="2"/>
      <c r="I279" s="2"/>
      <c r="J279" s="2"/>
      <c r="K279" s="6"/>
      <c r="L279" s="6"/>
      <c r="M279" s="1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 x14ac:dyDescent="0.25">
      <c r="A280" s="6"/>
      <c r="B280" s="2"/>
      <c r="C280" s="2"/>
      <c r="D280" s="2"/>
      <c r="E280" s="6"/>
      <c r="F280" s="6"/>
      <c r="G280" s="2"/>
      <c r="H280" s="2"/>
      <c r="I280" s="2"/>
      <c r="J280" s="2"/>
      <c r="K280" s="6"/>
      <c r="L280" s="6"/>
      <c r="M280" s="1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 x14ac:dyDescent="0.25">
      <c r="A281" s="6"/>
      <c r="B281" s="2"/>
      <c r="C281" s="2"/>
      <c r="D281" s="2"/>
      <c r="E281" s="6"/>
      <c r="F281" s="6"/>
      <c r="G281" s="2"/>
      <c r="H281" s="2"/>
      <c r="I281" s="2"/>
      <c r="J281" s="2"/>
      <c r="K281" s="6"/>
      <c r="L281" s="6"/>
      <c r="M281" s="1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 x14ac:dyDescent="0.25">
      <c r="A282" s="6"/>
      <c r="B282" s="2"/>
      <c r="C282" s="2"/>
      <c r="D282" s="2"/>
      <c r="E282" s="6"/>
      <c r="F282" s="6"/>
      <c r="G282" s="2"/>
      <c r="H282" s="2"/>
      <c r="I282" s="2"/>
      <c r="J282" s="2"/>
      <c r="K282" s="6"/>
      <c r="L282" s="6"/>
      <c r="M282" s="1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 x14ac:dyDescent="0.25">
      <c r="A283" s="6"/>
      <c r="B283" s="2"/>
      <c r="C283" s="2"/>
      <c r="D283" s="2"/>
      <c r="E283" s="6"/>
      <c r="F283" s="6"/>
      <c r="G283" s="2"/>
      <c r="H283" s="2"/>
      <c r="I283" s="2"/>
      <c r="J283" s="2"/>
      <c r="K283" s="6"/>
      <c r="L283" s="6"/>
      <c r="M283" s="1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 x14ac:dyDescent="0.25">
      <c r="A284" s="6"/>
      <c r="B284" s="2"/>
      <c r="C284" s="2"/>
      <c r="D284" s="2"/>
      <c r="E284" s="6"/>
      <c r="F284" s="6"/>
      <c r="G284" s="2"/>
      <c r="H284" s="2"/>
      <c r="I284" s="2"/>
      <c r="J284" s="2"/>
      <c r="K284" s="6"/>
      <c r="L284" s="6"/>
      <c r="M284" s="1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 x14ac:dyDescent="0.25">
      <c r="A285" s="6"/>
      <c r="B285" s="2"/>
      <c r="C285" s="2"/>
      <c r="D285" s="2"/>
      <c r="E285" s="6"/>
      <c r="F285" s="6"/>
      <c r="G285" s="2"/>
      <c r="H285" s="2"/>
      <c r="I285" s="2"/>
      <c r="J285" s="2"/>
      <c r="K285" s="6"/>
      <c r="L285" s="6"/>
      <c r="M285" s="1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 x14ac:dyDescent="0.25">
      <c r="A286" s="6"/>
      <c r="B286" s="2"/>
      <c r="C286" s="2"/>
      <c r="D286" s="2"/>
      <c r="E286" s="6"/>
      <c r="F286" s="6"/>
      <c r="G286" s="2"/>
      <c r="H286" s="2"/>
      <c r="I286" s="2"/>
      <c r="J286" s="2"/>
      <c r="K286" s="6"/>
      <c r="L286" s="6"/>
      <c r="M286" s="1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 x14ac:dyDescent="0.25">
      <c r="A287" s="6"/>
      <c r="B287" s="2"/>
      <c r="C287" s="2"/>
      <c r="D287" s="2"/>
      <c r="E287" s="6"/>
      <c r="F287" s="6"/>
      <c r="G287" s="2"/>
      <c r="H287" s="2"/>
      <c r="I287" s="2"/>
      <c r="J287" s="2"/>
      <c r="K287" s="6"/>
      <c r="L287" s="6"/>
      <c r="M287" s="1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 x14ac:dyDescent="0.25">
      <c r="A288" s="6"/>
      <c r="B288" s="2"/>
      <c r="C288" s="2"/>
      <c r="D288" s="2"/>
      <c r="E288" s="6"/>
      <c r="F288" s="6"/>
      <c r="G288" s="2"/>
      <c r="H288" s="2"/>
      <c r="I288" s="2"/>
      <c r="J288" s="2"/>
      <c r="K288" s="6"/>
      <c r="L288" s="6"/>
      <c r="M288" s="1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 x14ac:dyDescent="0.25">
      <c r="A289" s="6"/>
      <c r="B289" s="2"/>
      <c r="C289" s="2"/>
      <c r="D289" s="2"/>
      <c r="E289" s="6"/>
      <c r="F289" s="6"/>
      <c r="G289" s="2"/>
      <c r="H289" s="2"/>
      <c r="I289" s="2"/>
      <c r="J289" s="2"/>
      <c r="K289" s="6"/>
      <c r="L289" s="6"/>
      <c r="M289" s="1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 x14ac:dyDescent="0.25">
      <c r="A290" s="6"/>
      <c r="B290" s="2"/>
      <c r="C290" s="2"/>
      <c r="D290" s="2"/>
      <c r="E290" s="6"/>
      <c r="F290" s="6"/>
      <c r="G290" s="2"/>
      <c r="H290" s="2"/>
      <c r="I290" s="2"/>
      <c r="J290" s="2"/>
      <c r="K290" s="6"/>
      <c r="L290" s="6"/>
      <c r="M290" s="1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 x14ac:dyDescent="0.25">
      <c r="A291" s="6"/>
      <c r="B291" s="2"/>
      <c r="C291" s="2"/>
      <c r="D291" s="2"/>
      <c r="E291" s="6"/>
      <c r="F291" s="6"/>
      <c r="G291" s="2"/>
      <c r="H291" s="2"/>
      <c r="I291" s="2"/>
      <c r="J291" s="2"/>
      <c r="K291" s="6"/>
      <c r="L291" s="6"/>
      <c r="M291" s="1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 x14ac:dyDescent="0.25">
      <c r="A292" s="6"/>
      <c r="B292" s="2"/>
      <c r="C292" s="2"/>
      <c r="D292" s="2"/>
      <c r="E292" s="6"/>
      <c r="F292" s="6"/>
      <c r="G292" s="2"/>
      <c r="H292" s="2"/>
      <c r="I292" s="2"/>
      <c r="J292" s="2"/>
      <c r="K292" s="6"/>
      <c r="L292" s="6"/>
      <c r="M292" s="1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 x14ac:dyDescent="0.25">
      <c r="A293" s="6"/>
      <c r="B293" s="2"/>
      <c r="C293" s="2"/>
      <c r="D293" s="2"/>
      <c r="E293" s="6"/>
      <c r="F293" s="6"/>
      <c r="G293" s="2"/>
      <c r="H293" s="2"/>
      <c r="I293" s="2"/>
      <c r="J293" s="2"/>
      <c r="K293" s="6"/>
      <c r="L293" s="6"/>
      <c r="M293" s="1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 x14ac:dyDescent="0.25">
      <c r="A294" s="6"/>
      <c r="B294" s="2"/>
      <c r="C294" s="2"/>
      <c r="D294" s="2"/>
      <c r="E294" s="6"/>
      <c r="F294" s="6"/>
      <c r="G294" s="2"/>
      <c r="H294" s="2"/>
      <c r="I294" s="2"/>
      <c r="J294" s="2"/>
      <c r="K294" s="6"/>
      <c r="L294" s="6"/>
      <c r="M294" s="1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 x14ac:dyDescent="0.25">
      <c r="A295" s="6"/>
      <c r="B295" s="2"/>
      <c r="C295" s="2"/>
      <c r="D295" s="2"/>
      <c r="E295" s="6"/>
      <c r="F295" s="6"/>
      <c r="G295" s="2"/>
      <c r="H295" s="2"/>
      <c r="I295" s="2"/>
      <c r="J295" s="2"/>
      <c r="K295" s="6"/>
      <c r="L295" s="6"/>
      <c r="M295" s="1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 x14ac:dyDescent="0.25">
      <c r="A296" s="6"/>
      <c r="B296" s="2"/>
      <c r="C296" s="2"/>
      <c r="D296" s="2"/>
      <c r="E296" s="6"/>
      <c r="F296" s="6"/>
      <c r="G296" s="2"/>
      <c r="H296" s="2"/>
      <c r="I296" s="2"/>
      <c r="J296" s="2"/>
      <c r="K296" s="6"/>
      <c r="L296" s="6"/>
      <c r="M296" s="1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 x14ac:dyDescent="0.25">
      <c r="A297" s="6"/>
      <c r="B297" s="2"/>
      <c r="C297" s="2"/>
      <c r="D297" s="2"/>
      <c r="E297" s="6"/>
      <c r="F297" s="6"/>
      <c r="G297" s="2"/>
      <c r="H297" s="2"/>
      <c r="I297" s="2"/>
      <c r="J297" s="2"/>
      <c r="K297" s="6"/>
      <c r="L297" s="6"/>
      <c r="M297" s="1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 x14ac:dyDescent="0.25">
      <c r="A298" s="6"/>
      <c r="B298" s="2"/>
      <c r="C298" s="2"/>
      <c r="D298" s="2"/>
      <c r="E298" s="6"/>
      <c r="F298" s="6"/>
      <c r="G298" s="2"/>
      <c r="H298" s="2"/>
      <c r="I298" s="2"/>
      <c r="J298" s="2"/>
      <c r="K298" s="6"/>
      <c r="L298" s="6"/>
      <c r="M298" s="1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 x14ac:dyDescent="0.25">
      <c r="A299" s="6"/>
      <c r="B299" s="2"/>
      <c r="C299" s="2"/>
      <c r="D299" s="2"/>
      <c r="E299" s="6"/>
      <c r="F299" s="6"/>
      <c r="G299" s="2"/>
      <c r="H299" s="2"/>
      <c r="I299" s="2"/>
      <c r="J299" s="2"/>
      <c r="K299" s="6"/>
      <c r="L299" s="6"/>
      <c r="M299" s="1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 x14ac:dyDescent="0.25">
      <c r="A300" s="6"/>
      <c r="B300" s="2"/>
      <c r="C300" s="2"/>
      <c r="D300" s="2"/>
      <c r="E300" s="6"/>
      <c r="F300" s="6"/>
      <c r="G300" s="2"/>
      <c r="H300" s="2"/>
      <c r="I300" s="2"/>
      <c r="J300" s="2"/>
      <c r="K300" s="6"/>
      <c r="L300" s="6"/>
      <c r="M300" s="1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 x14ac:dyDescent="0.25">
      <c r="A301" s="6"/>
      <c r="B301" s="2"/>
      <c r="C301" s="2"/>
      <c r="D301" s="2"/>
      <c r="E301" s="6"/>
      <c r="F301" s="6"/>
      <c r="G301" s="2"/>
      <c r="H301" s="2"/>
      <c r="I301" s="2"/>
      <c r="J301" s="2"/>
      <c r="K301" s="6"/>
      <c r="L301" s="6"/>
      <c r="M301" s="1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 x14ac:dyDescent="0.25">
      <c r="A302" s="6"/>
      <c r="B302" s="2"/>
      <c r="C302" s="2"/>
      <c r="D302" s="2"/>
      <c r="E302" s="6"/>
      <c r="F302" s="6"/>
      <c r="G302" s="2"/>
      <c r="H302" s="2"/>
      <c r="I302" s="2"/>
      <c r="J302" s="2"/>
      <c r="K302" s="6"/>
      <c r="L302" s="6"/>
      <c r="M302" s="1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 x14ac:dyDescent="0.25">
      <c r="A303" s="6"/>
      <c r="B303" s="2"/>
      <c r="C303" s="2"/>
      <c r="D303" s="2"/>
      <c r="E303" s="6"/>
      <c r="F303" s="6"/>
      <c r="G303" s="2"/>
      <c r="H303" s="2"/>
      <c r="I303" s="2"/>
      <c r="J303" s="2"/>
      <c r="K303" s="6"/>
      <c r="L303" s="6"/>
      <c r="M303" s="1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 x14ac:dyDescent="0.25">
      <c r="A304" s="6"/>
      <c r="B304" s="2"/>
      <c r="C304" s="2"/>
      <c r="D304" s="2"/>
      <c r="E304" s="6"/>
      <c r="F304" s="6"/>
      <c r="G304" s="2"/>
      <c r="H304" s="2"/>
      <c r="I304" s="2"/>
      <c r="J304" s="2"/>
      <c r="K304" s="6"/>
      <c r="L304" s="6"/>
      <c r="M304" s="1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 x14ac:dyDescent="0.25">
      <c r="A305" s="6"/>
      <c r="B305" s="2"/>
      <c r="C305" s="2"/>
      <c r="D305" s="2"/>
      <c r="E305" s="6"/>
      <c r="F305" s="6"/>
      <c r="G305" s="2"/>
      <c r="H305" s="2"/>
      <c r="I305" s="2"/>
      <c r="J305" s="2"/>
      <c r="K305" s="6"/>
      <c r="L305" s="6"/>
      <c r="M305" s="1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 x14ac:dyDescent="0.25">
      <c r="A306" s="6"/>
      <c r="B306" s="2"/>
      <c r="C306" s="2"/>
      <c r="D306" s="2"/>
      <c r="E306" s="6"/>
      <c r="F306" s="6"/>
      <c r="G306" s="2"/>
      <c r="H306" s="2"/>
      <c r="I306" s="2"/>
      <c r="J306" s="2"/>
      <c r="K306" s="6"/>
      <c r="L306" s="6"/>
      <c r="M306" s="1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 x14ac:dyDescent="0.25">
      <c r="A307" s="6"/>
      <c r="B307" s="2"/>
      <c r="C307" s="2"/>
      <c r="D307" s="2"/>
      <c r="E307" s="6"/>
      <c r="F307" s="6"/>
      <c r="G307" s="2"/>
      <c r="H307" s="2"/>
      <c r="I307" s="2"/>
      <c r="J307" s="2"/>
      <c r="K307" s="6"/>
      <c r="L307" s="6"/>
      <c r="M307" s="1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 x14ac:dyDescent="0.25">
      <c r="A308" s="6"/>
      <c r="B308" s="2"/>
      <c r="C308" s="2"/>
      <c r="D308" s="2"/>
      <c r="E308" s="6"/>
      <c r="F308" s="6"/>
      <c r="G308" s="2"/>
      <c r="H308" s="2"/>
      <c r="I308" s="2"/>
      <c r="J308" s="2"/>
      <c r="K308" s="6"/>
      <c r="L308" s="6"/>
      <c r="M308" s="1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 x14ac:dyDescent="0.25">
      <c r="A309" s="6"/>
      <c r="B309" s="2"/>
      <c r="C309" s="2"/>
      <c r="D309" s="2"/>
      <c r="E309" s="6"/>
      <c r="F309" s="6"/>
      <c r="G309" s="2"/>
      <c r="H309" s="2"/>
      <c r="I309" s="2"/>
      <c r="J309" s="2"/>
      <c r="K309" s="6"/>
      <c r="L309" s="6"/>
      <c r="M309" s="1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 x14ac:dyDescent="0.25">
      <c r="A310" s="6"/>
      <c r="B310" s="2"/>
      <c r="C310" s="2"/>
      <c r="D310" s="2"/>
      <c r="E310" s="6"/>
      <c r="F310" s="6"/>
      <c r="G310" s="2"/>
      <c r="H310" s="2"/>
      <c r="I310" s="2"/>
      <c r="J310" s="2"/>
      <c r="K310" s="6"/>
      <c r="L310" s="6"/>
      <c r="M310" s="1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 x14ac:dyDescent="0.25">
      <c r="A311" s="6"/>
      <c r="B311" s="2"/>
      <c r="C311" s="2"/>
      <c r="D311" s="2"/>
      <c r="E311" s="6"/>
      <c r="F311" s="6"/>
      <c r="G311" s="2"/>
      <c r="H311" s="2"/>
      <c r="I311" s="2"/>
      <c r="J311" s="2"/>
      <c r="K311" s="6"/>
      <c r="L311" s="6"/>
      <c r="M311" s="1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 x14ac:dyDescent="0.25">
      <c r="A312" s="6"/>
      <c r="B312" s="2"/>
      <c r="C312" s="2"/>
      <c r="D312" s="2"/>
      <c r="E312" s="6"/>
      <c r="F312" s="6"/>
      <c r="G312" s="2"/>
      <c r="H312" s="2"/>
      <c r="I312" s="2"/>
      <c r="J312" s="2"/>
      <c r="K312" s="6"/>
      <c r="L312" s="6"/>
      <c r="M312" s="1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 x14ac:dyDescent="0.25">
      <c r="A313" s="6"/>
      <c r="B313" s="2"/>
      <c r="C313" s="2"/>
      <c r="D313" s="2"/>
      <c r="E313" s="6"/>
      <c r="F313" s="6"/>
      <c r="G313" s="2"/>
      <c r="H313" s="2"/>
      <c r="I313" s="2"/>
      <c r="J313" s="2"/>
      <c r="K313" s="6"/>
      <c r="L313" s="6"/>
      <c r="M313" s="1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 x14ac:dyDescent="0.25">
      <c r="A314" s="6"/>
      <c r="B314" s="2"/>
      <c r="C314" s="2"/>
      <c r="D314" s="2"/>
      <c r="E314" s="6"/>
      <c r="F314" s="6"/>
      <c r="G314" s="2"/>
      <c r="H314" s="2"/>
      <c r="I314" s="2"/>
      <c r="J314" s="2"/>
      <c r="K314" s="6"/>
      <c r="L314" s="6"/>
      <c r="M314" s="1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 x14ac:dyDescent="0.25">
      <c r="A315" s="6"/>
      <c r="B315" s="2"/>
      <c r="C315" s="2"/>
      <c r="D315" s="2"/>
      <c r="E315" s="6"/>
      <c r="F315" s="6"/>
      <c r="G315" s="2"/>
      <c r="H315" s="2"/>
      <c r="I315" s="2"/>
      <c r="J315" s="2"/>
      <c r="K315" s="6"/>
      <c r="L315" s="6"/>
      <c r="M315" s="1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 x14ac:dyDescent="0.25">
      <c r="A316" s="6"/>
      <c r="B316" s="2"/>
      <c r="C316" s="2"/>
      <c r="D316" s="2"/>
      <c r="E316" s="6"/>
      <c r="F316" s="6"/>
      <c r="G316" s="2"/>
      <c r="H316" s="2"/>
      <c r="I316" s="2"/>
      <c r="J316" s="2"/>
      <c r="K316" s="6"/>
      <c r="L316" s="6"/>
      <c r="M316" s="1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 x14ac:dyDescent="0.25">
      <c r="A317" s="6"/>
      <c r="B317" s="2"/>
      <c r="C317" s="2"/>
      <c r="D317" s="2"/>
      <c r="E317" s="6"/>
      <c r="F317" s="6"/>
      <c r="G317" s="2"/>
      <c r="H317" s="2"/>
      <c r="I317" s="2"/>
      <c r="J317" s="2"/>
      <c r="K317" s="6"/>
      <c r="L317" s="6"/>
      <c r="M317" s="1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 x14ac:dyDescent="0.25">
      <c r="A318" s="6"/>
      <c r="B318" s="2"/>
      <c r="C318" s="2"/>
      <c r="D318" s="2"/>
      <c r="E318" s="6"/>
      <c r="F318" s="6"/>
      <c r="G318" s="2"/>
      <c r="H318" s="2"/>
      <c r="I318" s="2"/>
      <c r="J318" s="2"/>
      <c r="K318" s="6"/>
      <c r="L318" s="6"/>
      <c r="M318" s="1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 x14ac:dyDescent="0.25">
      <c r="A319" s="6"/>
      <c r="B319" s="2"/>
      <c r="C319" s="2"/>
      <c r="D319" s="2"/>
      <c r="E319" s="6"/>
      <c r="F319" s="6"/>
      <c r="G319" s="2"/>
      <c r="H319" s="2"/>
      <c r="I319" s="2"/>
      <c r="J319" s="2"/>
      <c r="K319" s="6"/>
      <c r="L319" s="6"/>
      <c r="M319" s="1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 x14ac:dyDescent="0.25">
      <c r="A320" s="6"/>
      <c r="B320" s="2"/>
      <c r="C320" s="2"/>
      <c r="D320" s="2"/>
      <c r="E320" s="6"/>
      <c r="F320" s="6"/>
      <c r="G320" s="2"/>
      <c r="H320" s="2"/>
      <c r="I320" s="2"/>
      <c r="J320" s="2"/>
      <c r="K320" s="6"/>
      <c r="L320" s="6"/>
      <c r="M320" s="1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 x14ac:dyDescent="0.25">
      <c r="A321" s="6"/>
      <c r="B321" s="2"/>
      <c r="C321" s="2"/>
      <c r="D321" s="2"/>
      <c r="E321" s="6"/>
      <c r="F321" s="6"/>
      <c r="G321" s="2"/>
      <c r="H321" s="2"/>
      <c r="I321" s="2"/>
      <c r="J321" s="2"/>
      <c r="K321" s="6"/>
      <c r="L321" s="6"/>
      <c r="M321" s="1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 x14ac:dyDescent="0.25">
      <c r="A322" s="6"/>
      <c r="B322" s="2"/>
      <c r="C322" s="2"/>
      <c r="D322" s="2"/>
      <c r="E322" s="6"/>
      <c r="F322" s="6"/>
      <c r="G322" s="2"/>
      <c r="H322" s="2"/>
      <c r="I322" s="2"/>
      <c r="J322" s="2"/>
      <c r="K322" s="6"/>
      <c r="L322" s="6"/>
      <c r="M322" s="1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 x14ac:dyDescent="0.25">
      <c r="A323" s="6"/>
      <c r="B323" s="2"/>
      <c r="C323" s="2"/>
      <c r="D323" s="2"/>
      <c r="E323" s="6"/>
      <c r="F323" s="6"/>
      <c r="G323" s="2"/>
      <c r="H323" s="2"/>
      <c r="I323" s="2"/>
      <c r="J323" s="2"/>
      <c r="K323" s="6"/>
      <c r="L323" s="6"/>
      <c r="M323" s="1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 x14ac:dyDescent="0.25">
      <c r="A324" s="6"/>
      <c r="B324" s="2"/>
      <c r="C324" s="2"/>
      <c r="D324" s="2"/>
      <c r="E324" s="6"/>
      <c r="F324" s="6"/>
      <c r="G324" s="2"/>
      <c r="H324" s="2"/>
      <c r="I324" s="2"/>
      <c r="J324" s="2"/>
      <c r="K324" s="6"/>
      <c r="L324" s="6"/>
      <c r="M324" s="1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 x14ac:dyDescent="0.25">
      <c r="A325" s="6"/>
      <c r="B325" s="2"/>
      <c r="C325" s="2"/>
      <c r="D325" s="2"/>
      <c r="E325" s="6"/>
      <c r="F325" s="6"/>
      <c r="G325" s="2"/>
      <c r="H325" s="2"/>
      <c r="I325" s="2"/>
      <c r="J325" s="2"/>
      <c r="K325" s="6"/>
      <c r="L325" s="6"/>
      <c r="M325" s="1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 x14ac:dyDescent="0.25">
      <c r="A326" s="6"/>
      <c r="B326" s="2"/>
      <c r="C326" s="2"/>
      <c r="D326" s="2"/>
      <c r="E326" s="6"/>
      <c r="F326" s="6"/>
      <c r="G326" s="2"/>
      <c r="H326" s="2"/>
      <c r="I326" s="2"/>
      <c r="J326" s="2"/>
      <c r="K326" s="6"/>
      <c r="L326" s="6"/>
      <c r="M326" s="1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 x14ac:dyDescent="0.25">
      <c r="A327" s="6"/>
      <c r="B327" s="2"/>
      <c r="C327" s="2"/>
      <c r="D327" s="2"/>
      <c r="E327" s="6"/>
      <c r="F327" s="6"/>
      <c r="G327" s="2"/>
      <c r="H327" s="2"/>
      <c r="I327" s="2"/>
      <c r="J327" s="2"/>
      <c r="K327" s="6"/>
      <c r="L327" s="6"/>
      <c r="M327" s="1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 x14ac:dyDescent="0.25">
      <c r="A328" s="6"/>
      <c r="B328" s="2"/>
      <c r="C328" s="2"/>
      <c r="D328" s="2"/>
      <c r="E328" s="6"/>
      <c r="F328" s="6"/>
      <c r="G328" s="2"/>
      <c r="H328" s="2"/>
      <c r="I328" s="2"/>
      <c r="J328" s="2"/>
      <c r="K328" s="6"/>
      <c r="L328" s="6"/>
      <c r="M328" s="1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 x14ac:dyDescent="0.25">
      <c r="A329" s="6"/>
      <c r="B329" s="2"/>
      <c r="C329" s="2"/>
      <c r="D329" s="2"/>
      <c r="E329" s="6"/>
      <c r="F329" s="6"/>
      <c r="G329" s="2"/>
      <c r="H329" s="2"/>
      <c r="I329" s="2"/>
      <c r="J329" s="2"/>
      <c r="K329" s="6"/>
      <c r="L329" s="6"/>
      <c r="M329" s="1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 x14ac:dyDescent="0.25">
      <c r="A330" s="6"/>
      <c r="B330" s="2"/>
      <c r="C330" s="2"/>
      <c r="D330" s="2"/>
      <c r="E330" s="6"/>
      <c r="F330" s="6"/>
      <c r="G330" s="2"/>
      <c r="H330" s="2"/>
      <c r="I330" s="2"/>
      <c r="J330" s="2"/>
      <c r="K330" s="6"/>
      <c r="L330" s="6"/>
      <c r="M330" s="1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 x14ac:dyDescent="0.25">
      <c r="A331" s="6"/>
      <c r="B331" s="2"/>
      <c r="C331" s="2"/>
      <c r="D331" s="2"/>
      <c r="E331" s="6"/>
      <c r="F331" s="6"/>
      <c r="G331" s="2"/>
      <c r="H331" s="2"/>
      <c r="I331" s="2"/>
      <c r="J331" s="2"/>
      <c r="K331" s="6"/>
      <c r="L331" s="6"/>
      <c r="M331" s="1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 x14ac:dyDescent="0.25">
      <c r="A332" s="6"/>
      <c r="B332" s="2"/>
      <c r="C332" s="2"/>
      <c r="D332" s="2"/>
      <c r="E332" s="6"/>
      <c r="F332" s="6"/>
      <c r="G332" s="2"/>
      <c r="H332" s="2"/>
      <c r="I332" s="2"/>
      <c r="J332" s="2"/>
      <c r="K332" s="6"/>
      <c r="L332" s="6"/>
      <c r="M332" s="1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 x14ac:dyDescent="0.25">
      <c r="A333" s="6"/>
      <c r="B333" s="2"/>
      <c r="C333" s="2"/>
      <c r="D333" s="2"/>
      <c r="E333" s="6"/>
      <c r="F333" s="6"/>
      <c r="G333" s="2"/>
      <c r="H333" s="2"/>
      <c r="I333" s="2"/>
      <c r="J333" s="2"/>
      <c r="K333" s="6"/>
      <c r="L333" s="6"/>
      <c r="M333" s="1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 x14ac:dyDescent="0.25">
      <c r="A334" s="6"/>
      <c r="B334" s="2"/>
      <c r="C334" s="2"/>
      <c r="D334" s="2"/>
      <c r="E334" s="6"/>
      <c r="F334" s="6"/>
      <c r="G334" s="2"/>
      <c r="H334" s="2"/>
      <c r="I334" s="2"/>
      <c r="J334" s="2"/>
      <c r="K334" s="6"/>
      <c r="L334" s="6"/>
      <c r="M334" s="1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 x14ac:dyDescent="0.25">
      <c r="A335" s="6"/>
      <c r="B335" s="2"/>
      <c r="C335" s="2"/>
      <c r="D335" s="2"/>
      <c r="E335" s="6"/>
      <c r="F335" s="6"/>
      <c r="G335" s="2"/>
      <c r="H335" s="2"/>
      <c r="I335" s="2"/>
      <c r="J335" s="2"/>
      <c r="K335" s="6"/>
      <c r="L335" s="6"/>
      <c r="M335" s="1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 x14ac:dyDescent="0.25">
      <c r="A336" s="6"/>
      <c r="B336" s="2"/>
      <c r="C336" s="2"/>
      <c r="D336" s="2"/>
      <c r="E336" s="6"/>
      <c r="F336" s="6"/>
      <c r="G336" s="2"/>
      <c r="H336" s="2"/>
      <c r="I336" s="2"/>
      <c r="J336" s="2"/>
      <c r="K336" s="6"/>
      <c r="L336" s="6"/>
      <c r="M336" s="1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 x14ac:dyDescent="0.25">
      <c r="A337" s="6"/>
      <c r="B337" s="2"/>
      <c r="C337" s="2"/>
      <c r="D337" s="2"/>
      <c r="E337" s="6"/>
      <c r="F337" s="6"/>
      <c r="G337" s="2"/>
      <c r="H337" s="2"/>
      <c r="I337" s="2"/>
      <c r="J337" s="2"/>
      <c r="K337" s="6"/>
      <c r="L337" s="6"/>
      <c r="M337" s="1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 x14ac:dyDescent="0.25">
      <c r="A338" s="6"/>
      <c r="B338" s="2"/>
      <c r="C338" s="2"/>
      <c r="D338" s="2"/>
      <c r="E338" s="6"/>
      <c r="F338" s="6"/>
      <c r="G338" s="2"/>
      <c r="H338" s="2"/>
      <c r="I338" s="2"/>
      <c r="J338" s="2"/>
      <c r="K338" s="6"/>
      <c r="L338" s="6"/>
      <c r="M338" s="1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 x14ac:dyDescent="0.25">
      <c r="A339" s="6"/>
      <c r="B339" s="2"/>
      <c r="C339" s="2"/>
      <c r="D339" s="2"/>
      <c r="E339" s="6"/>
      <c r="F339" s="6"/>
      <c r="G339" s="2"/>
      <c r="H339" s="2"/>
      <c r="I339" s="2"/>
      <c r="J339" s="2"/>
      <c r="K339" s="6"/>
      <c r="L339" s="6"/>
      <c r="M339" s="1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 x14ac:dyDescent="0.25">
      <c r="A340" s="6"/>
      <c r="B340" s="2"/>
      <c r="C340" s="2"/>
      <c r="D340" s="2"/>
      <c r="E340" s="6"/>
      <c r="F340" s="6"/>
      <c r="G340" s="2"/>
      <c r="H340" s="2"/>
      <c r="I340" s="2"/>
      <c r="J340" s="2"/>
      <c r="K340" s="6"/>
      <c r="L340" s="6"/>
      <c r="M340" s="1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 x14ac:dyDescent="0.25">
      <c r="A341" s="6"/>
      <c r="B341" s="2"/>
      <c r="C341" s="2"/>
      <c r="D341" s="2"/>
      <c r="E341" s="6"/>
      <c r="F341" s="6"/>
      <c r="G341" s="2"/>
      <c r="H341" s="2"/>
      <c r="I341" s="2"/>
      <c r="J341" s="2"/>
      <c r="K341" s="6"/>
      <c r="L341" s="6"/>
      <c r="M341" s="1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 x14ac:dyDescent="0.25">
      <c r="A342" s="6"/>
      <c r="B342" s="2"/>
      <c r="C342" s="2"/>
      <c r="D342" s="2"/>
      <c r="E342" s="6"/>
      <c r="F342" s="6"/>
      <c r="G342" s="2"/>
      <c r="H342" s="2"/>
      <c r="I342" s="2"/>
      <c r="J342" s="2"/>
      <c r="K342" s="6"/>
      <c r="L342" s="6"/>
      <c r="M342" s="1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 x14ac:dyDescent="0.25">
      <c r="A343" s="6"/>
      <c r="B343" s="2"/>
      <c r="C343" s="2"/>
      <c r="D343" s="2"/>
      <c r="E343" s="6"/>
      <c r="F343" s="6"/>
      <c r="G343" s="2"/>
      <c r="H343" s="2"/>
      <c r="I343" s="2"/>
      <c r="J343" s="2"/>
      <c r="K343" s="6"/>
      <c r="L343" s="6"/>
      <c r="M343" s="1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 x14ac:dyDescent="0.25">
      <c r="A344" s="6"/>
      <c r="B344" s="2"/>
      <c r="C344" s="2"/>
      <c r="D344" s="2"/>
      <c r="E344" s="6"/>
      <c r="F344" s="6"/>
      <c r="G344" s="2"/>
      <c r="H344" s="2"/>
      <c r="I344" s="2"/>
      <c r="J344" s="2"/>
      <c r="K344" s="6"/>
      <c r="L344" s="6"/>
      <c r="M344" s="1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 x14ac:dyDescent="0.25">
      <c r="A345" s="6"/>
      <c r="B345" s="2"/>
      <c r="C345" s="2"/>
      <c r="D345" s="2"/>
      <c r="E345" s="6"/>
      <c r="F345" s="6"/>
      <c r="G345" s="2"/>
      <c r="H345" s="2"/>
      <c r="I345" s="2"/>
      <c r="J345" s="2"/>
      <c r="K345" s="6"/>
      <c r="L345" s="6"/>
      <c r="M345" s="1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 x14ac:dyDescent="0.25">
      <c r="A346" s="6"/>
      <c r="B346" s="2"/>
      <c r="C346" s="2"/>
      <c r="D346" s="2"/>
      <c r="E346" s="6"/>
      <c r="F346" s="6"/>
      <c r="G346" s="2"/>
      <c r="H346" s="2"/>
      <c r="I346" s="2"/>
      <c r="J346" s="2"/>
      <c r="K346" s="6"/>
      <c r="L346" s="6"/>
      <c r="M346" s="1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 x14ac:dyDescent="0.25">
      <c r="A347" s="6"/>
      <c r="B347" s="2"/>
      <c r="C347" s="2"/>
      <c r="D347" s="2"/>
      <c r="E347" s="6"/>
      <c r="F347" s="6"/>
      <c r="G347" s="2"/>
      <c r="H347" s="2"/>
      <c r="I347" s="2"/>
      <c r="J347" s="2"/>
      <c r="K347" s="6"/>
      <c r="L347" s="6"/>
      <c r="M347" s="1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 x14ac:dyDescent="0.25">
      <c r="A348" s="6"/>
      <c r="B348" s="2"/>
      <c r="C348" s="2"/>
      <c r="D348" s="2"/>
      <c r="E348" s="6"/>
      <c r="F348" s="6"/>
      <c r="G348" s="2"/>
      <c r="H348" s="2"/>
      <c r="I348" s="2"/>
      <c r="J348" s="2"/>
      <c r="K348" s="6"/>
      <c r="L348" s="6"/>
      <c r="M348" s="1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 x14ac:dyDescent="0.25">
      <c r="A349" s="6"/>
      <c r="B349" s="2"/>
      <c r="C349" s="2"/>
      <c r="D349" s="2"/>
      <c r="E349" s="6"/>
      <c r="F349" s="6"/>
      <c r="G349" s="2"/>
      <c r="H349" s="2"/>
      <c r="I349" s="2"/>
      <c r="J349" s="2"/>
      <c r="K349" s="6"/>
      <c r="L349" s="6"/>
      <c r="M349" s="1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 x14ac:dyDescent="0.25">
      <c r="A350" s="6"/>
      <c r="B350" s="2"/>
      <c r="C350" s="2"/>
      <c r="D350" s="2"/>
      <c r="E350" s="6"/>
      <c r="F350" s="6"/>
      <c r="G350" s="2"/>
      <c r="H350" s="2"/>
      <c r="I350" s="2"/>
      <c r="J350" s="2"/>
      <c r="K350" s="6"/>
      <c r="L350" s="6"/>
      <c r="M350" s="1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 x14ac:dyDescent="0.25">
      <c r="A351" s="6"/>
      <c r="B351" s="2"/>
      <c r="C351" s="2"/>
      <c r="D351" s="2"/>
      <c r="E351" s="6"/>
      <c r="F351" s="6"/>
      <c r="G351" s="2"/>
      <c r="H351" s="2"/>
      <c r="I351" s="2"/>
      <c r="J351" s="2"/>
      <c r="K351" s="6"/>
      <c r="L351" s="6"/>
      <c r="M351" s="1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 x14ac:dyDescent="0.25">
      <c r="A352" s="6"/>
      <c r="B352" s="2"/>
      <c r="C352" s="2"/>
      <c r="D352" s="2"/>
      <c r="E352" s="6"/>
      <c r="F352" s="6"/>
      <c r="G352" s="2"/>
      <c r="H352" s="2"/>
      <c r="I352" s="2"/>
      <c r="J352" s="2"/>
      <c r="K352" s="6"/>
      <c r="L352" s="6"/>
      <c r="M352" s="1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 x14ac:dyDescent="0.25">
      <c r="A353" s="6"/>
      <c r="B353" s="2"/>
      <c r="C353" s="2"/>
      <c r="D353" s="2"/>
      <c r="E353" s="6"/>
      <c r="F353" s="6"/>
      <c r="G353" s="2"/>
      <c r="H353" s="2"/>
      <c r="I353" s="2"/>
      <c r="J353" s="2"/>
      <c r="K353" s="6"/>
      <c r="L353" s="6"/>
      <c r="M353" s="1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 x14ac:dyDescent="0.25">
      <c r="A354" s="6"/>
      <c r="B354" s="2"/>
      <c r="C354" s="2"/>
      <c r="D354" s="2"/>
      <c r="E354" s="6"/>
      <c r="F354" s="6"/>
      <c r="G354" s="2"/>
      <c r="H354" s="2"/>
      <c r="I354" s="2"/>
      <c r="J354" s="2"/>
      <c r="K354" s="6"/>
      <c r="L354" s="6"/>
      <c r="M354" s="1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 x14ac:dyDescent="0.25">
      <c r="A355" s="6"/>
      <c r="B355" s="2"/>
      <c r="C355" s="2"/>
      <c r="D355" s="2"/>
      <c r="E355" s="6"/>
      <c r="F355" s="6"/>
      <c r="G355" s="2"/>
      <c r="H355" s="2"/>
      <c r="I355" s="2"/>
      <c r="J355" s="2"/>
      <c r="K355" s="6"/>
      <c r="L355" s="6"/>
      <c r="M355" s="1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 x14ac:dyDescent="0.25">
      <c r="A356" s="6"/>
      <c r="B356" s="2"/>
      <c r="C356" s="2"/>
      <c r="D356" s="2"/>
      <c r="E356" s="6"/>
      <c r="F356" s="6"/>
      <c r="G356" s="2"/>
      <c r="H356" s="2"/>
      <c r="I356" s="2"/>
      <c r="J356" s="2"/>
      <c r="K356" s="6"/>
      <c r="L356" s="6"/>
      <c r="M356" s="1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 x14ac:dyDescent="0.25">
      <c r="A357" s="6"/>
      <c r="B357" s="2"/>
      <c r="C357" s="2"/>
      <c r="D357" s="2"/>
      <c r="E357" s="6"/>
      <c r="F357" s="6"/>
      <c r="G357" s="2"/>
      <c r="H357" s="2"/>
      <c r="I357" s="2"/>
      <c r="J357" s="2"/>
      <c r="K357" s="6"/>
      <c r="L357" s="6"/>
      <c r="M357" s="1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 x14ac:dyDescent="0.25">
      <c r="A358" s="6"/>
      <c r="B358" s="2"/>
      <c r="C358" s="2"/>
      <c r="D358" s="2"/>
      <c r="E358" s="6"/>
      <c r="F358" s="6"/>
      <c r="G358" s="2"/>
      <c r="H358" s="2"/>
      <c r="I358" s="2"/>
      <c r="J358" s="2"/>
      <c r="K358" s="6"/>
      <c r="L358" s="6"/>
      <c r="M358" s="1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 x14ac:dyDescent="0.25">
      <c r="A359" s="6"/>
      <c r="B359" s="2"/>
      <c r="C359" s="2"/>
      <c r="D359" s="2"/>
      <c r="E359" s="6"/>
      <c r="F359" s="6"/>
      <c r="G359" s="2"/>
      <c r="H359" s="2"/>
      <c r="I359" s="2"/>
      <c r="J359" s="2"/>
      <c r="K359" s="6"/>
      <c r="L359" s="6"/>
      <c r="M359" s="1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 x14ac:dyDescent="0.25">
      <c r="A360" s="6"/>
      <c r="B360" s="2"/>
      <c r="C360" s="2"/>
      <c r="D360" s="2"/>
      <c r="E360" s="6"/>
      <c r="F360" s="6"/>
      <c r="G360" s="2"/>
      <c r="H360" s="2"/>
      <c r="I360" s="2"/>
      <c r="J360" s="2"/>
      <c r="K360" s="6"/>
      <c r="L360" s="6"/>
      <c r="M360" s="1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 x14ac:dyDescent="0.25">
      <c r="A361" s="6"/>
      <c r="B361" s="2"/>
      <c r="C361" s="2"/>
      <c r="D361" s="2"/>
      <c r="E361" s="6"/>
      <c r="F361" s="6"/>
      <c r="G361" s="2"/>
      <c r="H361" s="2"/>
      <c r="I361" s="2"/>
      <c r="J361" s="2"/>
      <c r="K361" s="6"/>
      <c r="L361" s="6"/>
      <c r="M361" s="1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 x14ac:dyDescent="0.25">
      <c r="A362" s="6"/>
      <c r="B362" s="2"/>
      <c r="C362" s="2"/>
      <c r="D362" s="2"/>
      <c r="E362" s="6"/>
      <c r="F362" s="6"/>
      <c r="G362" s="2"/>
      <c r="H362" s="2"/>
      <c r="I362" s="2"/>
      <c r="J362" s="2"/>
      <c r="K362" s="6"/>
      <c r="L362" s="6"/>
      <c r="M362" s="1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 x14ac:dyDescent="0.25">
      <c r="A363" s="6"/>
      <c r="B363" s="2"/>
      <c r="C363" s="2"/>
      <c r="D363" s="2"/>
      <c r="E363" s="6"/>
      <c r="F363" s="6"/>
      <c r="G363" s="2"/>
      <c r="H363" s="2"/>
      <c r="I363" s="2"/>
      <c r="J363" s="2"/>
      <c r="K363" s="6"/>
      <c r="L363" s="6"/>
      <c r="M363" s="1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 x14ac:dyDescent="0.25">
      <c r="A364" s="6"/>
      <c r="B364" s="2"/>
      <c r="C364" s="2"/>
      <c r="D364" s="2"/>
      <c r="E364" s="6"/>
      <c r="F364" s="6"/>
      <c r="G364" s="2"/>
      <c r="H364" s="2"/>
      <c r="I364" s="2"/>
      <c r="J364" s="2"/>
      <c r="K364" s="6"/>
      <c r="L364" s="6"/>
      <c r="M364" s="1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 x14ac:dyDescent="0.25">
      <c r="A365" s="6"/>
      <c r="B365" s="2"/>
      <c r="C365" s="2"/>
      <c r="D365" s="2"/>
      <c r="E365" s="6"/>
      <c r="F365" s="6"/>
      <c r="G365" s="2"/>
      <c r="H365" s="2"/>
      <c r="I365" s="2"/>
      <c r="J365" s="2"/>
      <c r="K365" s="6"/>
      <c r="L365" s="6"/>
      <c r="M365" s="1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 x14ac:dyDescent="0.25">
      <c r="A366" s="6"/>
      <c r="B366" s="2"/>
      <c r="C366" s="2"/>
      <c r="D366" s="2"/>
      <c r="E366" s="6"/>
      <c r="F366" s="6"/>
      <c r="G366" s="2"/>
      <c r="H366" s="2"/>
      <c r="I366" s="2"/>
      <c r="J366" s="2"/>
      <c r="K366" s="6"/>
      <c r="L366" s="6"/>
      <c r="M366" s="1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 x14ac:dyDescent="0.25">
      <c r="A367" s="6"/>
      <c r="B367" s="2"/>
      <c r="C367" s="2"/>
      <c r="D367" s="2"/>
      <c r="E367" s="6"/>
      <c r="F367" s="6"/>
      <c r="G367" s="2"/>
      <c r="H367" s="2"/>
      <c r="I367" s="2"/>
      <c r="J367" s="2"/>
      <c r="K367" s="6"/>
      <c r="L367" s="6"/>
      <c r="M367" s="1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 x14ac:dyDescent="0.25">
      <c r="A368" s="6"/>
      <c r="B368" s="2"/>
      <c r="C368" s="2"/>
      <c r="D368" s="2"/>
      <c r="E368" s="6"/>
      <c r="F368" s="6"/>
      <c r="G368" s="2"/>
      <c r="H368" s="2"/>
      <c r="I368" s="2"/>
      <c r="J368" s="2"/>
      <c r="K368" s="6"/>
      <c r="L368" s="6"/>
      <c r="M368" s="1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 x14ac:dyDescent="0.25">
      <c r="A369" s="6"/>
      <c r="B369" s="2"/>
      <c r="C369" s="2"/>
      <c r="D369" s="2"/>
      <c r="E369" s="6"/>
      <c r="F369" s="6"/>
      <c r="G369" s="2"/>
      <c r="H369" s="2"/>
      <c r="I369" s="2"/>
      <c r="J369" s="2"/>
      <c r="K369" s="6"/>
      <c r="L369" s="6"/>
      <c r="M369" s="1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 x14ac:dyDescent="0.25">
      <c r="A370" s="6"/>
      <c r="B370" s="2"/>
      <c r="C370" s="2"/>
      <c r="D370" s="2"/>
      <c r="E370" s="6"/>
      <c r="F370" s="6"/>
      <c r="G370" s="2"/>
      <c r="H370" s="2"/>
      <c r="I370" s="2"/>
      <c r="J370" s="2"/>
      <c r="K370" s="6"/>
      <c r="L370" s="6"/>
      <c r="M370" s="1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 x14ac:dyDescent="0.25">
      <c r="A371" s="6"/>
      <c r="B371" s="2"/>
      <c r="C371" s="2"/>
      <c r="D371" s="2"/>
      <c r="E371" s="6"/>
      <c r="F371" s="6"/>
      <c r="G371" s="2"/>
      <c r="H371" s="2"/>
      <c r="I371" s="2"/>
      <c r="J371" s="2"/>
      <c r="K371" s="6"/>
      <c r="L371" s="6"/>
      <c r="M371" s="1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 x14ac:dyDescent="0.25">
      <c r="A372" s="6"/>
      <c r="B372" s="2"/>
      <c r="C372" s="2"/>
      <c r="D372" s="2"/>
      <c r="E372" s="6"/>
      <c r="F372" s="6"/>
      <c r="G372" s="2"/>
      <c r="H372" s="2"/>
      <c r="I372" s="2"/>
      <c r="J372" s="2"/>
      <c r="K372" s="6"/>
      <c r="L372" s="6"/>
      <c r="M372" s="1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 x14ac:dyDescent="0.25">
      <c r="A373" s="6"/>
      <c r="B373" s="2"/>
      <c r="C373" s="2"/>
      <c r="D373" s="2"/>
      <c r="E373" s="6"/>
      <c r="F373" s="6"/>
      <c r="G373" s="2"/>
      <c r="H373" s="2"/>
      <c r="I373" s="2"/>
      <c r="J373" s="2"/>
      <c r="K373" s="6"/>
      <c r="L373" s="6"/>
      <c r="M373" s="1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 x14ac:dyDescent="0.25">
      <c r="A374" s="6"/>
      <c r="B374" s="2"/>
      <c r="C374" s="2"/>
      <c r="D374" s="2"/>
      <c r="E374" s="6"/>
      <c r="F374" s="6"/>
      <c r="G374" s="2"/>
      <c r="H374" s="2"/>
      <c r="I374" s="2"/>
      <c r="J374" s="2"/>
      <c r="K374" s="6"/>
      <c r="L374" s="6"/>
      <c r="M374" s="1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 x14ac:dyDescent="0.25">
      <c r="A375" s="6"/>
      <c r="B375" s="2"/>
      <c r="C375" s="2"/>
      <c r="D375" s="2"/>
      <c r="E375" s="6"/>
      <c r="F375" s="6"/>
      <c r="G375" s="2"/>
      <c r="H375" s="2"/>
      <c r="I375" s="2"/>
      <c r="J375" s="2"/>
      <c r="K375" s="6"/>
      <c r="L375" s="6"/>
      <c r="M375" s="1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 x14ac:dyDescent="0.25">
      <c r="A376" s="6"/>
      <c r="B376" s="2"/>
      <c r="C376" s="2"/>
      <c r="D376" s="2"/>
      <c r="E376" s="6"/>
      <c r="F376" s="6"/>
      <c r="G376" s="2"/>
      <c r="H376" s="2"/>
      <c r="I376" s="2"/>
      <c r="J376" s="2"/>
      <c r="K376" s="6"/>
      <c r="L376" s="6"/>
      <c r="M376" s="1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 x14ac:dyDescent="0.25">
      <c r="A377" s="6"/>
      <c r="B377" s="2"/>
      <c r="C377" s="2"/>
      <c r="D377" s="2"/>
      <c r="E377" s="6"/>
      <c r="F377" s="6"/>
      <c r="G377" s="2"/>
      <c r="H377" s="2"/>
      <c r="I377" s="2"/>
      <c r="J377" s="2"/>
      <c r="K377" s="6"/>
      <c r="L377" s="6"/>
      <c r="M377" s="1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 x14ac:dyDescent="0.25">
      <c r="A378" s="6"/>
      <c r="B378" s="2"/>
      <c r="C378" s="2"/>
      <c r="D378" s="2"/>
      <c r="E378" s="6"/>
      <c r="F378" s="6"/>
      <c r="G378" s="2"/>
      <c r="H378" s="2"/>
      <c r="I378" s="2"/>
      <c r="J378" s="2"/>
      <c r="K378" s="6"/>
      <c r="L378" s="6"/>
      <c r="M378" s="1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 x14ac:dyDescent="0.25">
      <c r="A379" s="6"/>
      <c r="B379" s="2"/>
      <c r="C379" s="2"/>
      <c r="D379" s="2"/>
      <c r="E379" s="6"/>
      <c r="F379" s="6"/>
      <c r="G379" s="2"/>
      <c r="H379" s="2"/>
      <c r="I379" s="2"/>
      <c r="J379" s="2"/>
      <c r="K379" s="6"/>
      <c r="L379" s="6"/>
      <c r="M379" s="1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 x14ac:dyDescent="0.25">
      <c r="A380" s="6"/>
      <c r="B380" s="2"/>
      <c r="C380" s="2"/>
      <c r="D380" s="2"/>
      <c r="E380" s="6"/>
      <c r="F380" s="6"/>
      <c r="G380" s="2"/>
      <c r="H380" s="2"/>
      <c r="I380" s="2"/>
      <c r="J380" s="2"/>
      <c r="K380" s="6"/>
      <c r="L380" s="6"/>
      <c r="M380" s="1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 x14ac:dyDescent="0.25">
      <c r="A381" s="6"/>
      <c r="B381" s="2"/>
      <c r="C381" s="2"/>
      <c r="D381" s="2"/>
      <c r="E381" s="6"/>
      <c r="F381" s="6"/>
      <c r="G381" s="2"/>
      <c r="H381" s="2"/>
      <c r="I381" s="2"/>
      <c r="J381" s="2"/>
      <c r="K381" s="6"/>
      <c r="L381" s="6"/>
      <c r="M381" s="1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 x14ac:dyDescent="0.25">
      <c r="A382" s="6"/>
      <c r="B382" s="2"/>
      <c r="C382" s="2"/>
      <c r="D382" s="2"/>
      <c r="E382" s="6"/>
      <c r="F382" s="6"/>
      <c r="G382" s="2"/>
      <c r="H382" s="2"/>
      <c r="I382" s="2"/>
      <c r="J382" s="2"/>
      <c r="K382" s="6"/>
      <c r="L382" s="6"/>
      <c r="M382" s="1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 x14ac:dyDescent="0.25">
      <c r="A383" s="6"/>
      <c r="B383" s="2"/>
      <c r="C383" s="2"/>
      <c r="D383" s="2"/>
      <c r="E383" s="6"/>
      <c r="F383" s="6"/>
      <c r="G383" s="2"/>
      <c r="H383" s="2"/>
      <c r="I383" s="2"/>
      <c r="J383" s="2"/>
      <c r="K383" s="6"/>
      <c r="L383" s="6"/>
      <c r="M383" s="1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 x14ac:dyDescent="0.25">
      <c r="A384" s="6"/>
      <c r="B384" s="2"/>
      <c r="C384" s="2"/>
      <c r="D384" s="2"/>
      <c r="E384" s="6"/>
      <c r="F384" s="6"/>
      <c r="G384" s="2"/>
      <c r="H384" s="2"/>
      <c r="I384" s="2"/>
      <c r="J384" s="2"/>
      <c r="K384" s="6"/>
      <c r="L384" s="6"/>
      <c r="M384" s="1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 x14ac:dyDescent="0.25">
      <c r="A385" s="6"/>
      <c r="B385" s="2"/>
      <c r="C385" s="2"/>
      <c r="D385" s="2"/>
      <c r="E385" s="6"/>
      <c r="F385" s="6"/>
      <c r="G385" s="2"/>
      <c r="H385" s="2"/>
      <c r="I385" s="2"/>
      <c r="J385" s="2"/>
      <c r="K385" s="6"/>
      <c r="L385" s="6"/>
      <c r="M385" s="1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 x14ac:dyDescent="0.25">
      <c r="A386" s="6"/>
      <c r="B386" s="2"/>
      <c r="C386" s="2"/>
      <c r="D386" s="2"/>
      <c r="E386" s="6"/>
      <c r="F386" s="6"/>
      <c r="G386" s="2"/>
      <c r="H386" s="2"/>
      <c r="I386" s="2"/>
      <c r="J386" s="2"/>
      <c r="K386" s="6"/>
      <c r="L386" s="6"/>
      <c r="M386" s="1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 x14ac:dyDescent="0.25">
      <c r="A387" s="6"/>
      <c r="B387" s="2"/>
      <c r="C387" s="2"/>
      <c r="D387" s="2"/>
      <c r="E387" s="6"/>
      <c r="F387" s="6"/>
      <c r="G387" s="2"/>
      <c r="H387" s="2"/>
      <c r="I387" s="2"/>
      <c r="J387" s="2"/>
      <c r="K387" s="6"/>
      <c r="L387" s="6"/>
      <c r="M387" s="1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 x14ac:dyDescent="0.25">
      <c r="A388" s="6"/>
      <c r="B388" s="2"/>
      <c r="C388" s="2"/>
      <c r="D388" s="2"/>
      <c r="E388" s="6"/>
      <c r="F388" s="6"/>
      <c r="G388" s="2"/>
      <c r="H388" s="2"/>
      <c r="I388" s="2"/>
      <c r="J388" s="2"/>
      <c r="K388" s="6"/>
      <c r="L388" s="6"/>
      <c r="M388" s="1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 x14ac:dyDescent="0.25">
      <c r="A389" s="6"/>
      <c r="B389" s="2"/>
      <c r="C389" s="2"/>
      <c r="D389" s="2"/>
      <c r="E389" s="6"/>
      <c r="F389" s="6"/>
      <c r="G389" s="2"/>
      <c r="H389" s="2"/>
      <c r="I389" s="2"/>
      <c r="J389" s="2"/>
      <c r="K389" s="6"/>
      <c r="L389" s="6"/>
      <c r="M389" s="1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 x14ac:dyDescent="0.25">
      <c r="A390" s="6"/>
      <c r="B390" s="2"/>
      <c r="C390" s="2"/>
      <c r="D390" s="2"/>
      <c r="E390" s="6"/>
      <c r="F390" s="6"/>
      <c r="G390" s="2"/>
      <c r="H390" s="2"/>
      <c r="I390" s="2"/>
      <c r="J390" s="2"/>
      <c r="K390" s="6"/>
      <c r="L390" s="6"/>
      <c r="M390" s="1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 x14ac:dyDescent="0.25">
      <c r="A391" s="6"/>
      <c r="B391" s="2"/>
      <c r="C391" s="2"/>
      <c r="D391" s="2"/>
      <c r="E391" s="6"/>
      <c r="F391" s="6"/>
      <c r="G391" s="2"/>
      <c r="H391" s="2"/>
      <c r="I391" s="2"/>
      <c r="J391" s="2"/>
      <c r="K391" s="6"/>
      <c r="L391" s="6"/>
      <c r="M391" s="1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 x14ac:dyDescent="0.25">
      <c r="A392" s="6"/>
      <c r="B392" s="2"/>
      <c r="C392" s="2"/>
      <c r="D392" s="2"/>
      <c r="E392" s="6"/>
      <c r="F392" s="6"/>
      <c r="G392" s="2"/>
      <c r="H392" s="2"/>
      <c r="I392" s="2"/>
      <c r="J392" s="2"/>
      <c r="K392" s="6"/>
      <c r="L392" s="6"/>
      <c r="M392" s="1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 x14ac:dyDescent="0.25">
      <c r="A393" s="6"/>
      <c r="B393" s="2"/>
      <c r="C393" s="2"/>
      <c r="D393" s="2"/>
      <c r="E393" s="6"/>
      <c r="F393" s="6"/>
      <c r="G393" s="2"/>
      <c r="H393" s="2"/>
      <c r="I393" s="2"/>
      <c r="J393" s="2"/>
      <c r="K393" s="6"/>
      <c r="L393" s="6"/>
      <c r="M393" s="1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 x14ac:dyDescent="0.25">
      <c r="A394" s="6"/>
      <c r="B394" s="2"/>
      <c r="C394" s="2"/>
      <c r="D394" s="2"/>
      <c r="E394" s="6"/>
      <c r="F394" s="6"/>
      <c r="G394" s="2"/>
      <c r="H394" s="2"/>
      <c r="I394" s="2"/>
      <c r="J394" s="2"/>
      <c r="K394" s="6"/>
      <c r="L394" s="6"/>
      <c r="M394" s="1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 x14ac:dyDescent="0.25">
      <c r="A395" s="6"/>
      <c r="B395" s="2"/>
      <c r="C395" s="2"/>
      <c r="D395" s="2"/>
      <c r="E395" s="6"/>
      <c r="F395" s="6"/>
      <c r="G395" s="2"/>
      <c r="H395" s="2"/>
      <c r="I395" s="2"/>
      <c r="J395" s="2"/>
      <c r="K395" s="6"/>
      <c r="L395" s="6"/>
      <c r="M395" s="1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 x14ac:dyDescent="0.25">
      <c r="A396" s="6"/>
      <c r="B396" s="2"/>
      <c r="C396" s="2"/>
      <c r="D396" s="2"/>
      <c r="E396" s="6"/>
      <c r="F396" s="6"/>
      <c r="G396" s="2"/>
      <c r="H396" s="2"/>
      <c r="I396" s="2"/>
      <c r="J396" s="2"/>
      <c r="K396" s="6"/>
      <c r="L396" s="6"/>
      <c r="M396" s="1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 x14ac:dyDescent="0.25">
      <c r="A397" s="6"/>
      <c r="B397" s="2"/>
      <c r="C397" s="2"/>
      <c r="D397" s="2"/>
      <c r="E397" s="6"/>
      <c r="F397" s="6"/>
      <c r="G397" s="2"/>
      <c r="H397" s="2"/>
      <c r="I397" s="2"/>
      <c r="J397" s="2"/>
      <c r="K397" s="6"/>
      <c r="L397" s="6"/>
      <c r="M397" s="1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 x14ac:dyDescent="0.25">
      <c r="A398" s="6"/>
      <c r="B398" s="2"/>
      <c r="C398" s="2"/>
      <c r="D398" s="2"/>
      <c r="E398" s="6"/>
      <c r="F398" s="6"/>
      <c r="G398" s="2"/>
      <c r="H398" s="2"/>
      <c r="I398" s="2"/>
      <c r="J398" s="2"/>
      <c r="K398" s="6"/>
      <c r="L398" s="6"/>
      <c r="M398" s="1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 x14ac:dyDescent="0.25">
      <c r="A399" s="6"/>
      <c r="B399" s="2"/>
      <c r="C399" s="2"/>
      <c r="D399" s="2"/>
      <c r="E399" s="6"/>
      <c r="F399" s="6"/>
      <c r="G399" s="2"/>
      <c r="H399" s="2"/>
      <c r="I399" s="2"/>
      <c r="J399" s="2"/>
      <c r="K399" s="6"/>
      <c r="L399" s="6"/>
      <c r="M399" s="1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 x14ac:dyDescent="0.25">
      <c r="A400" s="6"/>
      <c r="B400" s="2"/>
      <c r="C400" s="2"/>
      <c r="D400" s="2"/>
      <c r="E400" s="6"/>
      <c r="F400" s="6"/>
      <c r="G400" s="2"/>
      <c r="H400" s="2"/>
      <c r="I400" s="2"/>
      <c r="J400" s="2"/>
      <c r="K400" s="6"/>
      <c r="L400" s="6"/>
      <c r="M400" s="1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 x14ac:dyDescent="0.25">
      <c r="A401" s="6"/>
      <c r="B401" s="2"/>
      <c r="C401" s="2"/>
      <c r="D401" s="2"/>
      <c r="E401" s="6"/>
      <c r="F401" s="6"/>
      <c r="G401" s="2"/>
      <c r="H401" s="2"/>
      <c r="I401" s="2"/>
      <c r="J401" s="2"/>
      <c r="K401" s="6"/>
      <c r="L401" s="6"/>
      <c r="M401" s="1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 x14ac:dyDescent="0.25">
      <c r="A402" s="6"/>
      <c r="B402" s="2"/>
      <c r="C402" s="2"/>
      <c r="D402" s="2"/>
      <c r="E402" s="6"/>
      <c r="F402" s="6"/>
      <c r="G402" s="2"/>
      <c r="H402" s="2"/>
      <c r="I402" s="2"/>
      <c r="J402" s="2"/>
      <c r="K402" s="6"/>
      <c r="L402" s="6"/>
      <c r="M402" s="1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 x14ac:dyDescent="0.25">
      <c r="A403" s="6"/>
      <c r="B403" s="2"/>
      <c r="C403" s="2"/>
      <c r="D403" s="2"/>
      <c r="E403" s="6"/>
      <c r="F403" s="6"/>
      <c r="G403" s="2"/>
      <c r="H403" s="2"/>
      <c r="I403" s="2"/>
      <c r="J403" s="2"/>
      <c r="K403" s="6"/>
      <c r="L403" s="6"/>
      <c r="M403" s="1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 x14ac:dyDescent="0.25">
      <c r="A404" s="6"/>
      <c r="B404" s="2"/>
      <c r="C404" s="2"/>
      <c r="D404" s="2"/>
      <c r="E404" s="6"/>
      <c r="F404" s="6"/>
      <c r="G404" s="2"/>
      <c r="H404" s="2"/>
      <c r="I404" s="2"/>
      <c r="J404" s="2"/>
      <c r="K404" s="6"/>
      <c r="L404" s="6"/>
      <c r="M404" s="1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 x14ac:dyDescent="0.25">
      <c r="A405" s="6"/>
      <c r="B405" s="2"/>
      <c r="C405" s="2"/>
      <c r="D405" s="2"/>
      <c r="E405" s="6"/>
      <c r="F405" s="6"/>
      <c r="G405" s="2"/>
      <c r="H405" s="2"/>
      <c r="I405" s="2"/>
      <c r="J405" s="2"/>
      <c r="K405" s="6"/>
      <c r="L405" s="6"/>
      <c r="M405" s="1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 x14ac:dyDescent="0.25">
      <c r="A406" s="6"/>
      <c r="B406" s="2"/>
      <c r="C406" s="2"/>
      <c r="D406" s="2"/>
      <c r="E406" s="6"/>
      <c r="F406" s="6"/>
      <c r="G406" s="2"/>
      <c r="H406" s="2"/>
      <c r="I406" s="2"/>
      <c r="J406" s="2"/>
      <c r="K406" s="6"/>
      <c r="L406" s="6"/>
      <c r="M406" s="1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 x14ac:dyDescent="0.25">
      <c r="A407" s="6"/>
      <c r="B407" s="2"/>
      <c r="C407" s="2"/>
      <c r="D407" s="2"/>
      <c r="E407" s="6"/>
      <c r="F407" s="6"/>
      <c r="G407" s="2"/>
      <c r="H407" s="2"/>
      <c r="I407" s="2"/>
      <c r="J407" s="2"/>
      <c r="K407" s="6"/>
      <c r="L407" s="6"/>
      <c r="M407" s="1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 x14ac:dyDescent="0.25">
      <c r="A408" s="6"/>
      <c r="B408" s="2"/>
      <c r="C408" s="2"/>
      <c r="D408" s="2"/>
      <c r="E408" s="6"/>
      <c r="F408" s="6"/>
      <c r="G408" s="2"/>
      <c r="H408" s="2"/>
      <c r="I408" s="2"/>
      <c r="J408" s="2"/>
      <c r="K408" s="6"/>
      <c r="L408" s="6"/>
      <c r="M408" s="1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 x14ac:dyDescent="0.25">
      <c r="A409" s="6"/>
      <c r="B409" s="2"/>
      <c r="C409" s="2"/>
      <c r="D409" s="2"/>
      <c r="E409" s="6"/>
      <c r="F409" s="6"/>
      <c r="G409" s="2"/>
      <c r="H409" s="2"/>
      <c r="I409" s="2"/>
      <c r="J409" s="2"/>
      <c r="K409" s="6"/>
      <c r="L409" s="6"/>
      <c r="M409" s="1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 x14ac:dyDescent="0.25">
      <c r="A410" s="6"/>
      <c r="B410" s="2"/>
      <c r="C410" s="2"/>
      <c r="D410" s="2"/>
      <c r="E410" s="6"/>
      <c r="F410" s="6"/>
      <c r="G410" s="2"/>
      <c r="H410" s="2"/>
      <c r="I410" s="2"/>
      <c r="J410" s="2"/>
      <c r="K410" s="6"/>
      <c r="L410" s="6"/>
      <c r="M410" s="1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 x14ac:dyDescent="0.25">
      <c r="A411" s="6"/>
      <c r="B411" s="2"/>
      <c r="C411" s="2"/>
      <c r="D411" s="2"/>
      <c r="E411" s="6"/>
      <c r="F411" s="6"/>
      <c r="G411" s="2"/>
      <c r="H411" s="2"/>
      <c r="I411" s="2"/>
      <c r="J411" s="2"/>
      <c r="K411" s="6"/>
      <c r="L411" s="6"/>
      <c r="M411" s="1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 x14ac:dyDescent="0.25">
      <c r="A412" s="6"/>
      <c r="B412" s="2"/>
      <c r="C412" s="2"/>
      <c r="D412" s="2"/>
      <c r="E412" s="6"/>
      <c r="F412" s="6"/>
      <c r="G412" s="2"/>
      <c r="H412" s="2"/>
      <c r="I412" s="2"/>
      <c r="J412" s="2"/>
      <c r="K412" s="6"/>
      <c r="L412" s="6"/>
      <c r="M412" s="1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 x14ac:dyDescent="0.25">
      <c r="A413" s="6"/>
      <c r="B413" s="2"/>
      <c r="C413" s="2"/>
      <c r="D413" s="2"/>
      <c r="E413" s="6"/>
      <c r="F413" s="6"/>
      <c r="G413" s="2"/>
      <c r="H413" s="2"/>
      <c r="I413" s="2"/>
      <c r="J413" s="2"/>
      <c r="K413" s="6"/>
      <c r="L413" s="6"/>
      <c r="M413" s="1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 x14ac:dyDescent="0.25">
      <c r="A414" s="6"/>
      <c r="B414" s="2"/>
      <c r="C414" s="2"/>
      <c r="D414" s="2"/>
      <c r="E414" s="6"/>
      <c r="F414" s="6"/>
      <c r="G414" s="2"/>
      <c r="H414" s="2"/>
      <c r="I414" s="2"/>
      <c r="J414" s="2"/>
      <c r="K414" s="6"/>
      <c r="L414" s="6"/>
      <c r="M414" s="1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 x14ac:dyDescent="0.25">
      <c r="A415" s="6"/>
      <c r="B415" s="2"/>
      <c r="C415" s="2"/>
      <c r="D415" s="2"/>
      <c r="E415" s="6"/>
      <c r="F415" s="6"/>
      <c r="G415" s="2"/>
      <c r="H415" s="2"/>
      <c r="I415" s="2"/>
      <c r="J415" s="2"/>
      <c r="K415" s="6"/>
      <c r="L415" s="6"/>
      <c r="M415" s="1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 x14ac:dyDescent="0.25">
      <c r="A416" s="6"/>
      <c r="B416" s="2"/>
      <c r="C416" s="2"/>
      <c r="D416" s="2"/>
      <c r="E416" s="6"/>
      <c r="F416" s="6"/>
      <c r="G416" s="2"/>
      <c r="H416" s="2"/>
      <c r="I416" s="2"/>
      <c r="J416" s="2"/>
      <c r="K416" s="6"/>
      <c r="L416" s="6"/>
      <c r="M416" s="1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 x14ac:dyDescent="0.25">
      <c r="A417" s="6"/>
      <c r="B417" s="2"/>
      <c r="C417" s="2"/>
      <c r="D417" s="2"/>
      <c r="E417" s="6"/>
      <c r="F417" s="6"/>
      <c r="G417" s="2"/>
      <c r="H417" s="2"/>
      <c r="I417" s="2"/>
      <c r="J417" s="2"/>
      <c r="K417" s="6"/>
      <c r="L417" s="6"/>
      <c r="M417" s="1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 x14ac:dyDescent="0.25">
      <c r="A418" s="6"/>
      <c r="B418" s="2"/>
      <c r="C418" s="2"/>
      <c r="D418" s="2"/>
      <c r="E418" s="6"/>
      <c r="F418" s="6"/>
      <c r="G418" s="2"/>
      <c r="H418" s="2"/>
      <c r="I418" s="2"/>
      <c r="J418" s="2"/>
      <c r="K418" s="6"/>
      <c r="L418" s="6"/>
      <c r="M418" s="1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 x14ac:dyDescent="0.25">
      <c r="A419" s="6"/>
      <c r="B419" s="2"/>
      <c r="C419" s="2"/>
      <c r="D419" s="2"/>
      <c r="E419" s="6"/>
      <c r="F419" s="6"/>
      <c r="G419" s="2"/>
      <c r="H419" s="2"/>
      <c r="I419" s="2"/>
      <c r="J419" s="2"/>
      <c r="K419" s="6"/>
      <c r="L419" s="6"/>
      <c r="M419" s="1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 x14ac:dyDescent="0.25">
      <c r="A420" s="6"/>
      <c r="B420" s="2"/>
      <c r="C420" s="2"/>
      <c r="D420" s="2"/>
      <c r="E420" s="6"/>
      <c r="F420" s="6"/>
      <c r="G420" s="2"/>
      <c r="H420" s="2"/>
      <c r="I420" s="2"/>
      <c r="J420" s="2"/>
      <c r="K420" s="6"/>
      <c r="L420" s="6"/>
      <c r="M420" s="1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 x14ac:dyDescent="0.25">
      <c r="A421" s="6"/>
      <c r="B421" s="2"/>
      <c r="C421" s="2"/>
      <c r="D421" s="2"/>
      <c r="E421" s="6"/>
      <c r="F421" s="6"/>
      <c r="G421" s="2"/>
      <c r="H421" s="2"/>
      <c r="I421" s="2"/>
      <c r="J421" s="2"/>
      <c r="K421" s="6"/>
      <c r="L421" s="6"/>
      <c r="M421" s="1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 x14ac:dyDescent="0.25">
      <c r="A422" s="6"/>
      <c r="B422" s="2"/>
      <c r="C422" s="2"/>
      <c r="D422" s="2"/>
      <c r="E422" s="6"/>
      <c r="F422" s="6"/>
      <c r="G422" s="2"/>
      <c r="H422" s="2"/>
      <c r="I422" s="2"/>
      <c r="J422" s="2"/>
      <c r="K422" s="6"/>
      <c r="L422" s="6"/>
      <c r="M422" s="1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 x14ac:dyDescent="0.25">
      <c r="A423" s="6"/>
      <c r="B423" s="2"/>
      <c r="C423" s="2"/>
      <c r="D423" s="2"/>
      <c r="E423" s="6"/>
      <c r="F423" s="6"/>
      <c r="G423" s="2"/>
      <c r="H423" s="2"/>
      <c r="I423" s="2"/>
      <c r="J423" s="2"/>
      <c r="K423" s="6"/>
      <c r="L423" s="6"/>
      <c r="M423" s="1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 x14ac:dyDescent="0.25">
      <c r="A424" s="6"/>
      <c r="B424" s="2"/>
      <c r="C424" s="2"/>
      <c r="D424" s="2"/>
      <c r="E424" s="6"/>
      <c r="F424" s="6"/>
      <c r="G424" s="2"/>
      <c r="H424" s="2"/>
      <c r="I424" s="2"/>
      <c r="J424" s="2"/>
      <c r="K424" s="6"/>
      <c r="L424" s="6"/>
      <c r="M424" s="1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 x14ac:dyDescent="0.25">
      <c r="A425" s="6"/>
      <c r="B425" s="2"/>
      <c r="C425" s="2"/>
      <c r="D425" s="2"/>
      <c r="E425" s="6"/>
      <c r="F425" s="6"/>
      <c r="G425" s="2"/>
      <c r="H425" s="2"/>
      <c r="I425" s="2"/>
      <c r="J425" s="2"/>
      <c r="K425" s="6"/>
      <c r="L425" s="6"/>
      <c r="M425" s="1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 x14ac:dyDescent="0.25">
      <c r="A426" s="6"/>
      <c r="B426" s="2"/>
      <c r="C426" s="2"/>
      <c r="D426" s="2"/>
      <c r="E426" s="6"/>
      <c r="F426" s="6"/>
      <c r="G426" s="2"/>
      <c r="H426" s="2"/>
      <c r="I426" s="2"/>
      <c r="J426" s="2"/>
      <c r="K426" s="6"/>
      <c r="L426" s="6"/>
      <c r="M426" s="1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 x14ac:dyDescent="0.25">
      <c r="A427" s="6"/>
      <c r="B427" s="2"/>
      <c r="C427" s="2"/>
      <c r="D427" s="2"/>
      <c r="E427" s="6"/>
      <c r="F427" s="6"/>
      <c r="G427" s="2"/>
      <c r="H427" s="2"/>
      <c r="I427" s="2"/>
      <c r="J427" s="2"/>
      <c r="K427" s="6"/>
      <c r="L427" s="6"/>
      <c r="M427" s="1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 x14ac:dyDescent="0.25">
      <c r="A428" s="6"/>
      <c r="B428" s="2"/>
      <c r="C428" s="2"/>
      <c r="D428" s="2"/>
      <c r="E428" s="6"/>
      <c r="F428" s="6"/>
      <c r="G428" s="2"/>
      <c r="H428" s="2"/>
      <c r="I428" s="2"/>
      <c r="J428" s="2"/>
      <c r="K428" s="6"/>
      <c r="L428" s="6"/>
      <c r="M428" s="1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 x14ac:dyDescent="0.25">
      <c r="A429" s="6"/>
      <c r="B429" s="2"/>
      <c r="C429" s="2"/>
      <c r="D429" s="2"/>
      <c r="E429" s="6"/>
      <c r="F429" s="6"/>
      <c r="G429" s="2"/>
      <c r="H429" s="2"/>
      <c r="I429" s="2"/>
      <c r="J429" s="2"/>
      <c r="K429" s="6"/>
      <c r="L429" s="6"/>
      <c r="M429" s="1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 x14ac:dyDescent="0.25">
      <c r="A430" s="6"/>
      <c r="B430" s="2"/>
      <c r="C430" s="2"/>
      <c r="D430" s="2"/>
      <c r="E430" s="6"/>
      <c r="F430" s="6"/>
      <c r="G430" s="2"/>
      <c r="H430" s="2"/>
      <c r="I430" s="2"/>
      <c r="J430" s="2"/>
      <c r="K430" s="6"/>
      <c r="L430" s="6"/>
      <c r="M430" s="1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 x14ac:dyDescent="0.25">
      <c r="A431" s="6"/>
      <c r="B431" s="2"/>
      <c r="C431" s="2"/>
      <c r="D431" s="2"/>
      <c r="E431" s="6"/>
      <c r="F431" s="6"/>
      <c r="G431" s="2"/>
      <c r="H431" s="2"/>
      <c r="I431" s="2"/>
      <c r="J431" s="2"/>
      <c r="K431" s="6"/>
      <c r="L431" s="6"/>
      <c r="M431" s="1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 x14ac:dyDescent="0.25">
      <c r="A432" s="6"/>
      <c r="B432" s="2"/>
      <c r="C432" s="2"/>
      <c r="D432" s="2"/>
      <c r="E432" s="6"/>
      <c r="F432" s="6"/>
      <c r="G432" s="2"/>
      <c r="H432" s="2"/>
      <c r="I432" s="2"/>
      <c r="J432" s="2"/>
      <c r="K432" s="6"/>
      <c r="L432" s="6"/>
      <c r="M432" s="1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 x14ac:dyDescent="0.25">
      <c r="A433" s="6"/>
      <c r="B433" s="2"/>
      <c r="C433" s="2"/>
      <c r="D433" s="2"/>
      <c r="E433" s="6"/>
      <c r="F433" s="6"/>
      <c r="G433" s="2"/>
      <c r="H433" s="2"/>
      <c r="I433" s="2"/>
      <c r="J433" s="2"/>
      <c r="K433" s="6"/>
      <c r="L433" s="6"/>
      <c r="M433" s="1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 x14ac:dyDescent="0.25">
      <c r="A434" s="6"/>
      <c r="B434" s="2"/>
      <c r="C434" s="2"/>
      <c r="D434" s="2"/>
      <c r="E434" s="6"/>
      <c r="F434" s="6"/>
      <c r="G434" s="2"/>
      <c r="H434" s="2"/>
      <c r="I434" s="2"/>
      <c r="J434" s="2"/>
      <c r="K434" s="6"/>
      <c r="L434" s="6"/>
      <c r="M434" s="1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 x14ac:dyDescent="0.25">
      <c r="A435" s="6"/>
      <c r="B435" s="2"/>
      <c r="C435" s="2"/>
      <c r="D435" s="2"/>
      <c r="E435" s="6"/>
      <c r="F435" s="6"/>
      <c r="G435" s="2"/>
      <c r="H435" s="2"/>
      <c r="I435" s="2"/>
      <c r="J435" s="2"/>
      <c r="K435" s="6"/>
      <c r="L435" s="6"/>
      <c r="M435" s="1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 x14ac:dyDescent="0.25">
      <c r="A436" s="6"/>
      <c r="B436" s="2"/>
      <c r="C436" s="2"/>
      <c r="D436" s="2"/>
      <c r="E436" s="6"/>
      <c r="F436" s="6"/>
      <c r="G436" s="2"/>
      <c r="H436" s="2"/>
      <c r="I436" s="2"/>
      <c r="J436" s="2"/>
      <c r="K436" s="6"/>
      <c r="L436" s="6"/>
      <c r="M436" s="1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 x14ac:dyDescent="0.25">
      <c r="A437" s="6"/>
      <c r="B437" s="2"/>
      <c r="C437" s="2"/>
      <c r="D437" s="2"/>
      <c r="E437" s="6"/>
      <c r="F437" s="6"/>
      <c r="G437" s="2"/>
      <c r="H437" s="2"/>
      <c r="I437" s="2"/>
      <c r="J437" s="2"/>
      <c r="K437" s="6"/>
      <c r="L437" s="6"/>
      <c r="M437" s="1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 x14ac:dyDescent="0.25">
      <c r="A438" s="6"/>
      <c r="B438" s="2"/>
      <c r="C438" s="2"/>
      <c r="D438" s="2"/>
      <c r="E438" s="6"/>
      <c r="F438" s="6"/>
      <c r="G438" s="2"/>
      <c r="H438" s="2"/>
      <c r="I438" s="2"/>
      <c r="J438" s="2"/>
      <c r="K438" s="6"/>
      <c r="L438" s="6"/>
      <c r="M438" s="1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 x14ac:dyDescent="0.25">
      <c r="A439" s="6"/>
      <c r="B439" s="2"/>
      <c r="C439" s="2"/>
      <c r="D439" s="2"/>
      <c r="E439" s="6"/>
      <c r="F439" s="6"/>
      <c r="G439" s="2"/>
      <c r="H439" s="2"/>
      <c r="I439" s="2"/>
      <c r="J439" s="2"/>
      <c r="K439" s="6"/>
      <c r="L439" s="6"/>
      <c r="M439" s="1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 x14ac:dyDescent="0.25">
      <c r="A440" s="6"/>
      <c r="B440" s="2"/>
      <c r="C440" s="2"/>
      <c r="D440" s="2"/>
      <c r="E440" s="6"/>
      <c r="F440" s="6"/>
      <c r="G440" s="2"/>
      <c r="H440" s="2"/>
      <c r="I440" s="2"/>
      <c r="J440" s="2"/>
      <c r="K440" s="6"/>
      <c r="L440" s="6"/>
      <c r="M440" s="1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 x14ac:dyDescent="0.25">
      <c r="A441" s="6"/>
      <c r="B441" s="2"/>
      <c r="C441" s="2"/>
      <c r="D441" s="2"/>
      <c r="E441" s="6"/>
      <c r="F441" s="6"/>
      <c r="G441" s="2"/>
      <c r="H441" s="2"/>
      <c r="I441" s="2"/>
      <c r="J441" s="2"/>
      <c r="K441" s="6"/>
      <c r="L441" s="6"/>
      <c r="M441" s="1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 x14ac:dyDescent="0.25">
      <c r="A442" s="6"/>
      <c r="B442" s="2"/>
      <c r="C442" s="2"/>
      <c r="D442" s="2"/>
      <c r="E442" s="6"/>
      <c r="F442" s="6"/>
      <c r="G442" s="2"/>
      <c r="H442" s="2"/>
      <c r="I442" s="2"/>
      <c r="J442" s="2"/>
      <c r="K442" s="6"/>
      <c r="L442" s="6"/>
      <c r="M442" s="1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 x14ac:dyDescent="0.25">
      <c r="A443" s="6"/>
      <c r="B443" s="2"/>
      <c r="C443" s="2"/>
      <c r="D443" s="2"/>
      <c r="E443" s="6"/>
      <c r="F443" s="6"/>
      <c r="G443" s="2"/>
      <c r="H443" s="2"/>
      <c r="I443" s="2"/>
      <c r="J443" s="2"/>
      <c r="K443" s="6"/>
      <c r="L443" s="6"/>
      <c r="M443" s="1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 x14ac:dyDescent="0.25">
      <c r="A444" s="6"/>
      <c r="B444" s="2"/>
      <c r="C444" s="2"/>
      <c r="D444" s="2"/>
      <c r="E444" s="6"/>
      <c r="F444" s="6"/>
      <c r="G444" s="2"/>
      <c r="H444" s="2"/>
      <c r="I444" s="2"/>
      <c r="J444" s="2"/>
      <c r="K444" s="6"/>
      <c r="L444" s="6"/>
      <c r="M444" s="1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 x14ac:dyDescent="0.25">
      <c r="A445" s="6"/>
      <c r="B445" s="2"/>
      <c r="C445" s="2"/>
      <c r="D445" s="2"/>
      <c r="E445" s="6"/>
      <c r="F445" s="6"/>
      <c r="G445" s="2"/>
      <c r="H445" s="2"/>
      <c r="I445" s="2"/>
      <c r="J445" s="2"/>
      <c r="K445" s="6"/>
      <c r="L445" s="6"/>
      <c r="M445" s="1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 x14ac:dyDescent="0.25">
      <c r="A446" s="6"/>
      <c r="B446" s="2"/>
      <c r="C446" s="2"/>
      <c r="D446" s="2"/>
      <c r="E446" s="6"/>
      <c r="F446" s="6"/>
      <c r="G446" s="2"/>
      <c r="H446" s="2"/>
      <c r="I446" s="2"/>
      <c r="J446" s="2"/>
      <c r="K446" s="6"/>
      <c r="L446" s="6"/>
      <c r="M446" s="1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 x14ac:dyDescent="0.25">
      <c r="A447" s="6"/>
      <c r="B447" s="2"/>
      <c r="C447" s="2"/>
      <c r="D447" s="2"/>
      <c r="E447" s="6"/>
      <c r="F447" s="6"/>
      <c r="G447" s="2"/>
      <c r="H447" s="2"/>
      <c r="I447" s="2"/>
      <c r="J447" s="2"/>
      <c r="K447" s="6"/>
      <c r="L447" s="6"/>
      <c r="M447" s="1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 x14ac:dyDescent="0.25">
      <c r="A448" s="6"/>
      <c r="B448" s="2"/>
      <c r="C448" s="2"/>
      <c r="D448" s="2"/>
      <c r="E448" s="6"/>
      <c r="F448" s="6"/>
      <c r="G448" s="2"/>
      <c r="H448" s="2"/>
      <c r="I448" s="2"/>
      <c r="J448" s="2"/>
      <c r="K448" s="6"/>
      <c r="L448" s="6"/>
      <c r="M448" s="1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 x14ac:dyDescent="0.25">
      <c r="A449" s="6"/>
      <c r="B449" s="2"/>
      <c r="C449" s="2"/>
      <c r="D449" s="2"/>
      <c r="E449" s="6"/>
      <c r="F449" s="6"/>
      <c r="G449" s="2"/>
      <c r="H449" s="2"/>
      <c r="I449" s="2"/>
      <c r="J449" s="2"/>
      <c r="K449" s="6"/>
      <c r="L449" s="6"/>
      <c r="M449" s="1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 x14ac:dyDescent="0.25">
      <c r="A450" s="6"/>
      <c r="B450" s="2"/>
      <c r="C450" s="2"/>
      <c r="D450" s="2"/>
      <c r="E450" s="6"/>
      <c r="F450" s="6"/>
      <c r="G450" s="2"/>
      <c r="H450" s="2"/>
      <c r="I450" s="2"/>
      <c r="J450" s="2"/>
      <c r="K450" s="6"/>
      <c r="L450" s="6"/>
      <c r="M450" s="1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 x14ac:dyDescent="0.25">
      <c r="A451" s="6"/>
      <c r="B451" s="2"/>
      <c r="C451" s="2"/>
      <c r="D451" s="2"/>
      <c r="E451" s="6"/>
      <c r="F451" s="6"/>
      <c r="G451" s="2"/>
      <c r="H451" s="2"/>
      <c r="I451" s="2"/>
      <c r="J451" s="2"/>
      <c r="K451" s="6"/>
      <c r="L451" s="6"/>
      <c r="M451" s="1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 x14ac:dyDescent="0.25">
      <c r="A452" s="6"/>
      <c r="B452" s="2"/>
      <c r="C452" s="2"/>
      <c r="D452" s="2"/>
      <c r="E452" s="6"/>
      <c r="F452" s="6"/>
      <c r="G452" s="2"/>
      <c r="H452" s="2"/>
      <c r="I452" s="2"/>
      <c r="J452" s="2"/>
      <c r="K452" s="6"/>
      <c r="L452" s="6"/>
      <c r="M452" s="1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 x14ac:dyDescent="0.25">
      <c r="A453" s="6"/>
      <c r="B453" s="2"/>
      <c r="C453" s="2"/>
      <c r="D453" s="2"/>
      <c r="E453" s="6"/>
      <c r="F453" s="6"/>
      <c r="G453" s="2"/>
      <c r="H453" s="2"/>
      <c r="I453" s="2"/>
      <c r="J453" s="2"/>
      <c r="K453" s="6"/>
      <c r="L453" s="6"/>
      <c r="M453" s="1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 x14ac:dyDescent="0.25">
      <c r="A454" s="6"/>
      <c r="B454" s="2"/>
      <c r="C454" s="2"/>
      <c r="D454" s="2"/>
      <c r="E454" s="6"/>
      <c r="F454" s="6"/>
      <c r="G454" s="2"/>
      <c r="H454" s="2"/>
      <c r="I454" s="2"/>
      <c r="J454" s="2"/>
      <c r="K454" s="6"/>
      <c r="L454" s="6"/>
      <c r="M454" s="1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 x14ac:dyDescent="0.25">
      <c r="A455" s="6"/>
      <c r="B455" s="2"/>
      <c r="C455" s="2"/>
      <c r="D455" s="2"/>
      <c r="E455" s="6"/>
      <c r="F455" s="6"/>
      <c r="G455" s="2"/>
      <c r="H455" s="2"/>
      <c r="I455" s="2"/>
      <c r="J455" s="2"/>
      <c r="K455" s="6"/>
      <c r="L455" s="6"/>
      <c r="M455" s="1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 x14ac:dyDescent="0.25">
      <c r="A456" s="6"/>
      <c r="B456" s="2"/>
      <c r="C456" s="2"/>
      <c r="D456" s="2"/>
      <c r="E456" s="6"/>
      <c r="F456" s="6"/>
      <c r="G456" s="2"/>
      <c r="H456" s="2"/>
      <c r="I456" s="2"/>
      <c r="J456" s="2"/>
      <c r="K456" s="6"/>
      <c r="L456" s="6"/>
      <c r="M456" s="1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 x14ac:dyDescent="0.25">
      <c r="A457" s="6"/>
      <c r="B457" s="2"/>
      <c r="C457" s="2"/>
      <c r="D457" s="2"/>
      <c r="E457" s="6"/>
      <c r="F457" s="6"/>
      <c r="G457" s="2"/>
      <c r="H457" s="2"/>
      <c r="I457" s="2"/>
      <c r="J457" s="2"/>
      <c r="K457" s="6"/>
      <c r="L457" s="6"/>
      <c r="M457" s="1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 x14ac:dyDescent="0.25">
      <c r="A458" s="6"/>
      <c r="B458" s="2"/>
      <c r="C458" s="2"/>
      <c r="D458" s="2"/>
      <c r="E458" s="6"/>
      <c r="F458" s="6"/>
      <c r="G458" s="2"/>
      <c r="H458" s="2"/>
      <c r="I458" s="2"/>
      <c r="J458" s="2"/>
      <c r="K458" s="6"/>
      <c r="L458" s="6"/>
      <c r="M458" s="1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 x14ac:dyDescent="0.25">
      <c r="A459" s="6"/>
      <c r="B459" s="2"/>
      <c r="C459" s="2"/>
      <c r="D459" s="2"/>
      <c r="E459" s="6"/>
      <c r="F459" s="6"/>
      <c r="G459" s="2"/>
      <c r="H459" s="2"/>
      <c r="I459" s="2"/>
      <c r="J459" s="2"/>
      <c r="K459" s="6"/>
      <c r="L459" s="6"/>
      <c r="M459" s="1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 x14ac:dyDescent="0.25">
      <c r="A460" s="6"/>
      <c r="B460" s="2"/>
      <c r="C460" s="2"/>
      <c r="D460" s="2"/>
      <c r="E460" s="6"/>
      <c r="F460" s="6"/>
      <c r="G460" s="2"/>
      <c r="H460" s="2"/>
      <c r="I460" s="2"/>
      <c r="J460" s="2"/>
      <c r="K460" s="6"/>
      <c r="L460" s="6"/>
      <c r="M460" s="1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 x14ac:dyDescent="0.25">
      <c r="A461" s="6"/>
      <c r="B461" s="2"/>
      <c r="C461" s="2"/>
      <c r="D461" s="2"/>
      <c r="E461" s="6"/>
      <c r="F461" s="6"/>
      <c r="G461" s="2"/>
      <c r="H461" s="2"/>
      <c r="I461" s="2"/>
      <c r="J461" s="2"/>
      <c r="K461" s="6"/>
      <c r="L461" s="6"/>
      <c r="M461" s="1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 x14ac:dyDescent="0.25">
      <c r="A462" s="6"/>
      <c r="B462" s="2"/>
      <c r="C462" s="2"/>
      <c r="D462" s="2"/>
      <c r="E462" s="6"/>
      <c r="F462" s="6"/>
      <c r="G462" s="2"/>
      <c r="H462" s="2"/>
      <c r="I462" s="2"/>
      <c r="J462" s="2"/>
      <c r="K462" s="6"/>
      <c r="L462" s="6"/>
      <c r="M462" s="1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 x14ac:dyDescent="0.25">
      <c r="A463" s="6"/>
      <c r="B463" s="2"/>
      <c r="C463" s="2"/>
      <c r="D463" s="2"/>
      <c r="E463" s="6"/>
      <c r="F463" s="6"/>
      <c r="G463" s="2"/>
      <c r="H463" s="2"/>
      <c r="I463" s="2"/>
      <c r="J463" s="2"/>
      <c r="K463" s="6"/>
      <c r="L463" s="6"/>
      <c r="M463" s="1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 x14ac:dyDescent="0.25">
      <c r="A464" s="6"/>
      <c r="B464" s="2"/>
      <c r="C464" s="2"/>
      <c r="D464" s="2"/>
      <c r="E464" s="6"/>
      <c r="F464" s="6"/>
      <c r="G464" s="2"/>
      <c r="H464" s="2"/>
      <c r="I464" s="2"/>
      <c r="J464" s="2"/>
      <c r="K464" s="6"/>
      <c r="L464" s="6"/>
      <c r="M464" s="1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 x14ac:dyDescent="0.25">
      <c r="A465" s="6"/>
      <c r="B465" s="2"/>
      <c r="C465" s="2"/>
      <c r="D465" s="2"/>
      <c r="E465" s="6"/>
      <c r="F465" s="6"/>
      <c r="G465" s="2"/>
      <c r="H465" s="2"/>
      <c r="I465" s="2"/>
      <c r="J465" s="2"/>
      <c r="K465" s="6"/>
      <c r="L465" s="6"/>
      <c r="M465" s="1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 x14ac:dyDescent="0.25">
      <c r="A466" s="6"/>
      <c r="B466" s="2"/>
      <c r="C466" s="2"/>
      <c r="D466" s="2"/>
      <c r="E466" s="6"/>
      <c r="F466" s="6"/>
      <c r="G466" s="2"/>
      <c r="H466" s="2"/>
      <c r="I466" s="2"/>
      <c r="J466" s="2"/>
      <c r="K466" s="6"/>
      <c r="L466" s="6"/>
      <c r="M466" s="1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 x14ac:dyDescent="0.25">
      <c r="A467" s="6"/>
      <c r="B467" s="2"/>
      <c r="C467" s="2"/>
      <c r="D467" s="2"/>
      <c r="E467" s="6"/>
      <c r="F467" s="6"/>
      <c r="G467" s="2"/>
      <c r="H467" s="2"/>
      <c r="I467" s="2"/>
      <c r="J467" s="2"/>
      <c r="K467" s="6"/>
      <c r="L467" s="6"/>
      <c r="M467" s="1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 x14ac:dyDescent="0.25">
      <c r="A468" s="6"/>
      <c r="B468" s="2"/>
      <c r="C468" s="2"/>
      <c r="D468" s="2"/>
      <c r="E468" s="6"/>
      <c r="F468" s="6"/>
      <c r="G468" s="2"/>
      <c r="H468" s="2"/>
      <c r="I468" s="2"/>
      <c r="J468" s="2"/>
      <c r="K468" s="6"/>
      <c r="L468" s="6"/>
      <c r="M468" s="1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 x14ac:dyDescent="0.25">
      <c r="A469" s="6"/>
      <c r="B469" s="2"/>
      <c r="C469" s="2"/>
      <c r="D469" s="2"/>
      <c r="E469" s="6"/>
      <c r="F469" s="6"/>
      <c r="G469" s="2"/>
      <c r="H469" s="2"/>
      <c r="I469" s="2"/>
      <c r="J469" s="2"/>
      <c r="K469" s="6"/>
      <c r="L469" s="6"/>
      <c r="M469" s="1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 x14ac:dyDescent="0.25">
      <c r="A470" s="6"/>
      <c r="B470" s="2"/>
      <c r="C470" s="2"/>
      <c r="D470" s="2"/>
      <c r="E470" s="6"/>
      <c r="F470" s="6"/>
      <c r="G470" s="2"/>
      <c r="H470" s="2"/>
      <c r="I470" s="2"/>
      <c r="J470" s="2"/>
      <c r="K470" s="6"/>
      <c r="L470" s="6"/>
      <c r="M470" s="1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 x14ac:dyDescent="0.25">
      <c r="A471" s="6"/>
      <c r="B471" s="2"/>
      <c r="C471" s="2"/>
      <c r="D471" s="2"/>
      <c r="E471" s="6"/>
      <c r="F471" s="6"/>
      <c r="G471" s="2"/>
      <c r="H471" s="2"/>
      <c r="I471" s="2"/>
      <c r="J471" s="2"/>
      <c r="K471" s="6"/>
      <c r="L471" s="6"/>
      <c r="M471" s="1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 x14ac:dyDescent="0.25">
      <c r="A472" s="6"/>
      <c r="B472" s="2"/>
      <c r="C472" s="2"/>
      <c r="D472" s="2"/>
      <c r="E472" s="6"/>
      <c r="F472" s="6"/>
      <c r="G472" s="2"/>
      <c r="H472" s="2"/>
      <c r="I472" s="2"/>
      <c r="J472" s="2"/>
      <c r="K472" s="6"/>
      <c r="L472" s="6"/>
      <c r="M472" s="1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 x14ac:dyDescent="0.25">
      <c r="A473" s="6"/>
      <c r="B473" s="2"/>
      <c r="C473" s="2"/>
      <c r="D473" s="2"/>
      <c r="E473" s="6"/>
      <c r="F473" s="6"/>
      <c r="G473" s="2"/>
      <c r="H473" s="2"/>
      <c r="I473" s="2"/>
      <c r="J473" s="2"/>
      <c r="K473" s="6"/>
      <c r="L473" s="6"/>
      <c r="M473" s="1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 x14ac:dyDescent="0.25">
      <c r="A474" s="6"/>
      <c r="B474" s="2"/>
      <c r="C474" s="2"/>
      <c r="D474" s="2"/>
      <c r="E474" s="6"/>
      <c r="F474" s="6"/>
      <c r="G474" s="2"/>
      <c r="H474" s="2"/>
      <c r="I474" s="2"/>
      <c r="J474" s="2"/>
      <c r="K474" s="6"/>
      <c r="L474" s="6"/>
      <c r="M474" s="1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 x14ac:dyDescent="0.25">
      <c r="A475" s="6"/>
      <c r="B475" s="2"/>
      <c r="C475" s="2"/>
      <c r="D475" s="2"/>
      <c r="E475" s="6"/>
      <c r="F475" s="6"/>
      <c r="G475" s="2"/>
      <c r="H475" s="2"/>
      <c r="I475" s="2"/>
      <c r="J475" s="2"/>
      <c r="K475" s="6"/>
      <c r="L475" s="6"/>
      <c r="M475" s="1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 x14ac:dyDescent="0.25">
      <c r="A476" s="6"/>
      <c r="B476" s="2"/>
      <c r="C476" s="2"/>
      <c r="D476" s="2"/>
      <c r="E476" s="6"/>
      <c r="F476" s="6"/>
      <c r="G476" s="2"/>
      <c r="H476" s="2"/>
      <c r="I476" s="2"/>
      <c r="J476" s="2"/>
      <c r="K476" s="6"/>
      <c r="L476" s="6"/>
      <c r="M476" s="1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 x14ac:dyDescent="0.25">
      <c r="A477" s="6"/>
      <c r="B477" s="2"/>
      <c r="C477" s="2"/>
      <c r="D477" s="2"/>
      <c r="E477" s="6"/>
      <c r="F477" s="6"/>
      <c r="G477" s="2"/>
      <c r="H477" s="2"/>
      <c r="I477" s="2"/>
      <c r="J477" s="2"/>
      <c r="K477" s="6"/>
      <c r="L477" s="6"/>
      <c r="M477" s="1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 x14ac:dyDescent="0.25">
      <c r="A478" s="6"/>
      <c r="B478" s="2"/>
      <c r="C478" s="2"/>
      <c r="D478" s="2"/>
      <c r="E478" s="6"/>
      <c r="F478" s="6"/>
      <c r="G478" s="2"/>
      <c r="H478" s="2"/>
      <c r="I478" s="2"/>
      <c r="J478" s="2"/>
      <c r="K478" s="6"/>
      <c r="L478" s="6"/>
      <c r="M478" s="1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 x14ac:dyDescent="0.25">
      <c r="A479" s="6"/>
      <c r="B479" s="2"/>
      <c r="C479" s="2"/>
      <c r="D479" s="2"/>
      <c r="E479" s="6"/>
      <c r="F479" s="6"/>
      <c r="G479" s="2"/>
      <c r="H479" s="2"/>
      <c r="I479" s="2"/>
      <c r="J479" s="2"/>
      <c r="K479" s="6"/>
      <c r="L479" s="6"/>
      <c r="M479" s="1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 x14ac:dyDescent="0.25">
      <c r="A480" s="6"/>
      <c r="B480" s="2"/>
      <c r="C480" s="2"/>
      <c r="D480" s="2"/>
      <c r="E480" s="6"/>
      <c r="F480" s="6"/>
      <c r="G480" s="2"/>
      <c r="H480" s="2"/>
      <c r="I480" s="2"/>
      <c r="J480" s="2"/>
      <c r="K480" s="6"/>
      <c r="L480" s="6"/>
      <c r="M480" s="1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 x14ac:dyDescent="0.25">
      <c r="A481" s="6"/>
      <c r="B481" s="2"/>
      <c r="C481" s="2"/>
      <c r="D481" s="2"/>
      <c r="E481" s="6"/>
      <c r="F481" s="6"/>
      <c r="G481" s="2"/>
      <c r="H481" s="2"/>
      <c r="I481" s="2"/>
      <c r="J481" s="2"/>
      <c r="K481" s="6"/>
      <c r="L481" s="6"/>
      <c r="M481" s="1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 x14ac:dyDescent="0.25">
      <c r="A482" s="6"/>
      <c r="B482" s="2"/>
      <c r="C482" s="2"/>
      <c r="D482" s="2"/>
      <c r="E482" s="6"/>
      <c r="F482" s="6"/>
      <c r="G482" s="2"/>
      <c r="H482" s="2"/>
      <c r="I482" s="2"/>
      <c r="J482" s="2"/>
      <c r="K482" s="6"/>
      <c r="L482" s="6"/>
      <c r="M482" s="1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 x14ac:dyDescent="0.25">
      <c r="A483" s="6"/>
      <c r="B483" s="2"/>
      <c r="C483" s="2"/>
      <c r="D483" s="2"/>
      <c r="E483" s="6"/>
      <c r="F483" s="6"/>
      <c r="G483" s="2"/>
      <c r="H483" s="2"/>
      <c r="I483" s="2"/>
      <c r="J483" s="2"/>
      <c r="K483" s="6"/>
      <c r="L483" s="6"/>
      <c r="M483" s="1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 x14ac:dyDescent="0.25">
      <c r="A484" s="6"/>
      <c r="B484" s="2"/>
      <c r="C484" s="2"/>
      <c r="D484" s="2"/>
      <c r="E484" s="6"/>
      <c r="F484" s="6"/>
      <c r="G484" s="2"/>
      <c r="H484" s="2"/>
      <c r="I484" s="2"/>
      <c r="J484" s="2"/>
      <c r="K484" s="6"/>
      <c r="L484" s="6"/>
      <c r="M484" s="1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 x14ac:dyDescent="0.25">
      <c r="A485" s="6"/>
      <c r="B485" s="2"/>
      <c r="C485" s="2"/>
      <c r="D485" s="2"/>
      <c r="E485" s="6"/>
      <c r="F485" s="6"/>
      <c r="G485" s="2"/>
      <c r="H485" s="2"/>
      <c r="I485" s="2"/>
      <c r="J485" s="2"/>
      <c r="K485" s="6"/>
      <c r="L485" s="6"/>
      <c r="M485" s="1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 x14ac:dyDescent="0.25">
      <c r="A486" s="6"/>
      <c r="B486" s="2"/>
      <c r="C486" s="2"/>
      <c r="D486" s="2"/>
      <c r="E486" s="6"/>
      <c r="F486" s="6"/>
      <c r="G486" s="2"/>
      <c r="H486" s="2"/>
      <c r="I486" s="2"/>
      <c r="J486" s="2"/>
      <c r="K486" s="6"/>
      <c r="L486" s="6"/>
      <c r="M486" s="1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 x14ac:dyDescent="0.25">
      <c r="A487" s="6"/>
      <c r="B487" s="2"/>
      <c r="C487" s="2"/>
      <c r="D487" s="2"/>
      <c r="E487" s="6"/>
      <c r="F487" s="6"/>
      <c r="G487" s="2"/>
      <c r="H487" s="2"/>
      <c r="I487" s="2"/>
      <c r="J487" s="2"/>
      <c r="K487" s="6"/>
      <c r="L487" s="6"/>
      <c r="M487" s="1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 x14ac:dyDescent="0.25">
      <c r="A488" s="6"/>
      <c r="B488" s="2"/>
      <c r="C488" s="2"/>
      <c r="D488" s="2"/>
      <c r="E488" s="6"/>
      <c r="F488" s="6"/>
      <c r="G488" s="2"/>
      <c r="H488" s="2"/>
      <c r="I488" s="2"/>
      <c r="J488" s="2"/>
      <c r="K488" s="6"/>
      <c r="L488" s="6"/>
      <c r="M488" s="1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 x14ac:dyDescent="0.25">
      <c r="A489" s="6"/>
      <c r="B489" s="2"/>
      <c r="C489" s="2"/>
      <c r="D489" s="2"/>
      <c r="E489" s="6"/>
      <c r="F489" s="6"/>
      <c r="G489" s="2"/>
      <c r="H489" s="2"/>
      <c r="I489" s="2"/>
      <c r="J489" s="2"/>
      <c r="K489" s="6"/>
      <c r="L489" s="6"/>
      <c r="M489" s="1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 x14ac:dyDescent="0.25">
      <c r="A490" s="6"/>
      <c r="B490" s="2"/>
      <c r="C490" s="2"/>
      <c r="D490" s="2"/>
      <c r="E490" s="6"/>
      <c r="F490" s="6"/>
      <c r="G490" s="2"/>
      <c r="H490" s="2"/>
      <c r="I490" s="2"/>
      <c r="J490" s="2"/>
      <c r="K490" s="6"/>
      <c r="L490" s="6"/>
      <c r="M490" s="1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 x14ac:dyDescent="0.25">
      <c r="A491" s="6"/>
      <c r="B491" s="2"/>
      <c r="C491" s="2"/>
      <c r="D491" s="2"/>
      <c r="E491" s="6"/>
      <c r="F491" s="6"/>
      <c r="G491" s="2"/>
      <c r="H491" s="2"/>
      <c r="I491" s="2"/>
      <c r="J491" s="2"/>
      <c r="K491" s="6"/>
      <c r="L491" s="6"/>
      <c r="M491" s="1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 x14ac:dyDescent="0.25">
      <c r="A492" s="6"/>
      <c r="B492" s="2"/>
      <c r="C492" s="2"/>
      <c r="D492" s="2"/>
      <c r="E492" s="6"/>
      <c r="F492" s="6"/>
      <c r="G492" s="2"/>
      <c r="H492" s="2"/>
      <c r="I492" s="2"/>
      <c r="J492" s="2"/>
      <c r="K492" s="6"/>
      <c r="L492" s="6"/>
      <c r="M492" s="1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 x14ac:dyDescent="0.25">
      <c r="A493" s="6"/>
      <c r="B493" s="2"/>
      <c r="C493" s="2"/>
      <c r="D493" s="2"/>
      <c r="E493" s="6"/>
      <c r="F493" s="6"/>
      <c r="G493" s="2"/>
      <c r="H493" s="2"/>
      <c r="I493" s="2"/>
      <c r="J493" s="2"/>
      <c r="K493" s="6"/>
      <c r="L493" s="6"/>
      <c r="M493" s="1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 x14ac:dyDescent="0.25">
      <c r="A494" s="6"/>
      <c r="B494" s="2"/>
      <c r="C494" s="2"/>
      <c r="D494" s="2"/>
      <c r="E494" s="6"/>
      <c r="F494" s="6"/>
      <c r="G494" s="2"/>
      <c r="H494" s="2"/>
      <c r="I494" s="2"/>
      <c r="J494" s="2"/>
      <c r="K494" s="6"/>
      <c r="L494" s="6"/>
      <c r="M494" s="1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 x14ac:dyDescent="0.25">
      <c r="A495" s="6"/>
      <c r="B495" s="2"/>
      <c r="C495" s="2"/>
      <c r="D495" s="2"/>
      <c r="E495" s="6"/>
      <c r="F495" s="6"/>
      <c r="G495" s="2"/>
      <c r="H495" s="2"/>
      <c r="I495" s="2"/>
      <c r="J495" s="2"/>
      <c r="K495" s="6"/>
      <c r="L495" s="6"/>
      <c r="M495" s="1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 x14ac:dyDescent="0.25">
      <c r="A496" s="6"/>
      <c r="B496" s="2"/>
      <c r="C496" s="2"/>
      <c r="D496" s="2"/>
      <c r="E496" s="6"/>
      <c r="F496" s="6"/>
      <c r="G496" s="2"/>
      <c r="H496" s="2"/>
      <c r="I496" s="2"/>
      <c r="J496" s="2"/>
      <c r="K496" s="6"/>
      <c r="L496" s="6"/>
      <c r="M496" s="1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 x14ac:dyDescent="0.25">
      <c r="A497" s="6"/>
      <c r="B497" s="2"/>
      <c r="C497" s="2"/>
      <c r="D497" s="2"/>
      <c r="E497" s="6"/>
      <c r="F497" s="6"/>
      <c r="G497" s="2"/>
      <c r="H497" s="2"/>
      <c r="I497" s="2"/>
      <c r="J497" s="2"/>
      <c r="K497" s="6"/>
      <c r="L497" s="6"/>
      <c r="M497" s="1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 x14ac:dyDescent="0.25">
      <c r="A498" s="6"/>
      <c r="B498" s="2"/>
      <c r="C498" s="2"/>
      <c r="D498" s="2"/>
      <c r="E498" s="6"/>
      <c r="F498" s="6"/>
      <c r="G498" s="2"/>
      <c r="H498" s="2"/>
      <c r="I498" s="2"/>
      <c r="J498" s="2"/>
      <c r="K498" s="6"/>
      <c r="L498" s="6"/>
      <c r="M498" s="1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 x14ac:dyDescent="0.25">
      <c r="A499" s="6"/>
      <c r="B499" s="2"/>
      <c r="C499" s="2"/>
      <c r="D499" s="2"/>
      <c r="E499" s="6"/>
      <c r="F499" s="6"/>
      <c r="G499" s="2"/>
      <c r="H499" s="2"/>
      <c r="I499" s="2"/>
      <c r="J499" s="2"/>
      <c r="K499" s="6"/>
      <c r="L499" s="6"/>
      <c r="M499" s="1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 x14ac:dyDescent="0.25">
      <c r="A500" s="6"/>
      <c r="B500" s="2"/>
      <c r="C500" s="2"/>
      <c r="D500" s="2"/>
      <c r="E500" s="6"/>
      <c r="F500" s="6"/>
      <c r="G500" s="2"/>
      <c r="H500" s="2"/>
      <c r="I500" s="2"/>
      <c r="J500" s="2"/>
      <c r="K500" s="6"/>
      <c r="L500" s="6"/>
      <c r="M500" s="1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 x14ac:dyDescent="0.25">
      <c r="A501" s="6"/>
      <c r="B501" s="2"/>
      <c r="C501" s="2"/>
      <c r="D501" s="2"/>
      <c r="E501" s="6"/>
      <c r="F501" s="6"/>
      <c r="G501" s="2"/>
      <c r="H501" s="2"/>
      <c r="I501" s="2"/>
      <c r="J501" s="2"/>
      <c r="K501" s="6"/>
      <c r="L501" s="6"/>
      <c r="M501" s="1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 x14ac:dyDescent="0.25">
      <c r="A502" s="6"/>
      <c r="B502" s="2"/>
      <c r="C502" s="2"/>
      <c r="D502" s="2"/>
      <c r="E502" s="6"/>
      <c r="F502" s="6"/>
      <c r="G502" s="2"/>
      <c r="H502" s="2"/>
      <c r="I502" s="2"/>
      <c r="J502" s="2"/>
      <c r="K502" s="6"/>
      <c r="L502" s="6"/>
      <c r="M502" s="1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 x14ac:dyDescent="0.25">
      <c r="A503" s="6"/>
      <c r="B503" s="2"/>
      <c r="C503" s="2"/>
      <c r="D503" s="2"/>
      <c r="E503" s="6"/>
      <c r="F503" s="6"/>
      <c r="G503" s="2"/>
      <c r="H503" s="2"/>
      <c r="I503" s="2"/>
      <c r="J503" s="2"/>
      <c r="K503" s="6"/>
      <c r="L503" s="6"/>
      <c r="M503" s="1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 x14ac:dyDescent="0.25">
      <c r="A504" s="6"/>
      <c r="B504" s="2"/>
      <c r="C504" s="2"/>
      <c r="D504" s="2"/>
      <c r="E504" s="6"/>
      <c r="F504" s="6"/>
      <c r="G504" s="2"/>
      <c r="H504" s="2"/>
      <c r="I504" s="2"/>
      <c r="J504" s="2"/>
      <c r="K504" s="6"/>
      <c r="L504" s="6"/>
      <c r="M504" s="1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 x14ac:dyDescent="0.25">
      <c r="A505" s="6"/>
      <c r="B505" s="2"/>
      <c r="C505" s="2"/>
      <c r="D505" s="2"/>
      <c r="E505" s="6"/>
      <c r="F505" s="6"/>
      <c r="G505" s="2"/>
      <c r="H505" s="2"/>
      <c r="I505" s="2"/>
      <c r="J505" s="2"/>
      <c r="K505" s="6"/>
      <c r="L505" s="6"/>
      <c r="M505" s="1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 x14ac:dyDescent="0.25">
      <c r="A506" s="6"/>
      <c r="B506" s="2"/>
      <c r="C506" s="2"/>
      <c r="D506" s="2"/>
      <c r="E506" s="6"/>
      <c r="F506" s="6"/>
      <c r="G506" s="2"/>
      <c r="H506" s="2"/>
      <c r="I506" s="2"/>
      <c r="J506" s="2"/>
      <c r="K506" s="6"/>
      <c r="L506" s="6"/>
      <c r="M506" s="1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 x14ac:dyDescent="0.25">
      <c r="A507" s="6"/>
      <c r="B507" s="2"/>
      <c r="C507" s="2"/>
      <c r="D507" s="2"/>
      <c r="E507" s="6"/>
      <c r="F507" s="6"/>
      <c r="G507" s="2"/>
      <c r="H507" s="2"/>
      <c r="I507" s="2"/>
      <c r="J507" s="2"/>
      <c r="K507" s="6"/>
      <c r="L507" s="6"/>
      <c r="M507" s="1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 x14ac:dyDescent="0.25">
      <c r="A508" s="6"/>
      <c r="B508" s="2"/>
      <c r="C508" s="2"/>
      <c r="D508" s="2"/>
      <c r="E508" s="6"/>
      <c r="F508" s="6"/>
      <c r="G508" s="2"/>
      <c r="H508" s="2"/>
      <c r="I508" s="2"/>
      <c r="J508" s="2"/>
      <c r="K508" s="6"/>
      <c r="L508" s="6"/>
      <c r="M508" s="1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 x14ac:dyDescent="0.25">
      <c r="A509" s="6"/>
      <c r="B509" s="2"/>
      <c r="C509" s="2"/>
      <c r="D509" s="2"/>
      <c r="E509" s="6"/>
      <c r="F509" s="6"/>
      <c r="G509" s="2"/>
      <c r="H509" s="2"/>
      <c r="I509" s="2"/>
      <c r="J509" s="2"/>
      <c r="K509" s="6"/>
      <c r="L509" s="6"/>
      <c r="M509" s="1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 x14ac:dyDescent="0.25">
      <c r="A510" s="6"/>
      <c r="B510" s="2"/>
      <c r="C510" s="2"/>
      <c r="D510" s="2"/>
      <c r="E510" s="6"/>
      <c r="F510" s="6"/>
      <c r="G510" s="2"/>
      <c r="H510" s="2"/>
      <c r="I510" s="2"/>
      <c r="J510" s="2"/>
      <c r="K510" s="6"/>
      <c r="L510" s="6"/>
      <c r="M510" s="1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 x14ac:dyDescent="0.25">
      <c r="A511" s="6"/>
      <c r="B511" s="2"/>
      <c r="C511" s="2"/>
      <c r="D511" s="2"/>
      <c r="E511" s="6"/>
      <c r="F511" s="6"/>
      <c r="G511" s="2"/>
      <c r="H511" s="2"/>
      <c r="I511" s="2"/>
      <c r="J511" s="2"/>
      <c r="K511" s="6"/>
      <c r="L511" s="6"/>
      <c r="M511" s="1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 x14ac:dyDescent="0.25">
      <c r="A512" s="6"/>
      <c r="B512" s="2"/>
      <c r="C512" s="2"/>
      <c r="D512" s="2"/>
      <c r="E512" s="6"/>
      <c r="F512" s="6"/>
      <c r="G512" s="2"/>
      <c r="H512" s="2"/>
      <c r="I512" s="2"/>
      <c r="J512" s="2"/>
      <c r="K512" s="6"/>
      <c r="L512" s="6"/>
      <c r="M512" s="1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 x14ac:dyDescent="0.25">
      <c r="A513" s="6"/>
      <c r="B513" s="2"/>
      <c r="C513" s="2"/>
      <c r="D513" s="2"/>
      <c r="E513" s="6"/>
      <c r="F513" s="6"/>
      <c r="G513" s="2"/>
      <c r="H513" s="2"/>
      <c r="I513" s="2"/>
      <c r="J513" s="2"/>
      <c r="K513" s="6"/>
      <c r="L513" s="6"/>
      <c r="M513" s="1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 x14ac:dyDescent="0.25">
      <c r="A514" s="6"/>
      <c r="B514" s="2"/>
      <c r="C514" s="2"/>
      <c r="D514" s="2"/>
      <c r="E514" s="6"/>
      <c r="F514" s="6"/>
      <c r="G514" s="2"/>
      <c r="H514" s="2"/>
      <c r="I514" s="2"/>
      <c r="J514" s="2"/>
      <c r="K514" s="6"/>
      <c r="L514" s="6"/>
      <c r="M514" s="1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 x14ac:dyDescent="0.25">
      <c r="A515" s="6"/>
      <c r="B515" s="2"/>
      <c r="C515" s="2"/>
      <c r="D515" s="2"/>
      <c r="E515" s="6"/>
      <c r="F515" s="6"/>
      <c r="G515" s="2"/>
      <c r="H515" s="2"/>
      <c r="I515" s="2"/>
      <c r="J515" s="2"/>
      <c r="K515" s="6"/>
      <c r="L515" s="6"/>
      <c r="M515" s="1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 x14ac:dyDescent="0.25">
      <c r="A516" s="6"/>
      <c r="B516" s="2"/>
      <c r="C516" s="2"/>
      <c r="D516" s="2"/>
      <c r="E516" s="6"/>
      <c r="F516" s="6"/>
      <c r="G516" s="2"/>
      <c r="H516" s="2"/>
      <c r="I516" s="2"/>
      <c r="J516" s="2"/>
      <c r="K516" s="6"/>
      <c r="L516" s="6"/>
      <c r="M516" s="1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 x14ac:dyDescent="0.25">
      <c r="A517" s="6"/>
      <c r="B517" s="2"/>
      <c r="C517" s="2"/>
      <c r="D517" s="2"/>
      <c r="E517" s="6"/>
      <c r="F517" s="6"/>
      <c r="G517" s="2"/>
      <c r="H517" s="2"/>
      <c r="I517" s="2"/>
      <c r="J517" s="2"/>
      <c r="K517" s="6"/>
      <c r="L517" s="6"/>
      <c r="M517" s="1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 x14ac:dyDescent="0.25">
      <c r="A518" s="6"/>
      <c r="B518" s="2"/>
      <c r="C518" s="2"/>
      <c r="D518" s="2"/>
      <c r="E518" s="6"/>
      <c r="F518" s="6"/>
      <c r="G518" s="2"/>
      <c r="H518" s="2"/>
      <c r="I518" s="2"/>
      <c r="J518" s="2"/>
      <c r="K518" s="6"/>
      <c r="L518" s="6"/>
      <c r="M518" s="1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 x14ac:dyDescent="0.25">
      <c r="A519" s="6"/>
      <c r="B519" s="2"/>
      <c r="C519" s="2"/>
      <c r="D519" s="2"/>
      <c r="E519" s="6"/>
      <c r="F519" s="6"/>
      <c r="G519" s="2"/>
      <c r="H519" s="2"/>
      <c r="I519" s="2"/>
      <c r="J519" s="2"/>
      <c r="K519" s="6"/>
      <c r="L519" s="6"/>
      <c r="M519" s="1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 x14ac:dyDescent="0.25">
      <c r="A520" s="6"/>
      <c r="B520" s="2"/>
      <c r="C520" s="2"/>
      <c r="D520" s="2"/>
      <c r="E520" s="6"/>
      <c r="F520" s="6"/>
      <c r="G520" s="2"/>
      <c r="H520" s="2"/>
      <c r="I520" s="2"/>
      <c r="J520" s="2"/>
      <c r="K520" s="6"/>
      <c r="L520" s="6"/>
      <c r="M520" s="1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 x14ac:dyDescent="0.25">
      <c r="A521" s="6"/>
      <c r="B521" s="2"/>
      <c r="C521" s="2"/>
      <c r="D521" s="2"/>
      <c r="E521" s="6"/>
      <c r="F521" s="6"/>
      <c r="G521" s="2"/>
      <c r="H521" s="2"/>
      <c r="I521" s="2"/>
      <c r="J521" s="2"/>
      <c r="K521" s="6"/>
      <c r="L521" s="6"/>
      <c r="M521" s="1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 x14ac:dyDescent="0.25">
      <c r="A522" s="6"/>
      <c r="B522" s="2"/>
      <c r="C522" s="2"/>
      <c r="D522" s="2"/>
      <c r="E522" s="6"/>
      <c r="F522" s="6"/>
      <c r="G522" s="2"/>
      <c r="H522" s="2"/>
      <c r="I522" s="2"/>
      <c r="J522" s="2"/>
      <c r="K522" s="6"/>
      <c r="L522" s="6"/>
      <c r="M522" s="1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 x14ac:dyDescent="0.25">
      <c r="A523" s="6"/>
      <c r="B523" s="2"/>
      <c r="C523" s="2"/>
      <c r="D523" s="2"/>
      <c r="E523" s="6"/>
      <c r="F523" s="6"/>
      <c r="G523" s="2"/>
      <c r="H523" s="2"/>
      <c r="I523" s="2"/>
      <c r="J523" s="2"/>
      <c r="K523" s="6"/>
      <c r="L523" s="6"/>
      <c r="M523" s="1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 x14ac:dyDescent="0.25">
      <c r="A524" s="6"/>
      <c r="B524" s="2"/>
      <c r="C524" s="2"/>
      <c r="D524" s="2"/>
      <c r="E524" s="6"/>
      <c r="F524" s="6"/>
      <c r="G524" s="2"/>
      <c r="H524" s="2"/>
      <c r="I524" s="2"/>
      <c r="J524" s="2"/>
      <c r="K524" s="6"/>
      <c r="L524" s="6"/>
      <c r="M524" s="1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 x14ac:dyDescent="0.25">
      <c r="A525" s="6"/>
      <c r="B525" s="2"/>
      <c r="C525" s="2"/>
      <c r="D525" s="2"/>
      <c r="E525" s="6"/>
      <c r="F525" s="6"/>
      <c r="G525" s="2"/>
      <c r="H525" s="2"/>
      <c r="I525" s="2"/>
      <c r="J525" s="2"/>
      <c r="K525" s="6"/>
      <c r="L525" s="6"/>
      <c r="M525" s="1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 x14ac:dyDescent="0.25">
      <c r="A526" s="6"/>
      <c r="B526" s="2"/>
      <c r="C526" s="2"/>
      <c r="D526" s="2"/>
      <c r="E526" s="6"/>
      <c r="F526" s="6"/>
      <c r="G526" s="2"/>
      <c r="H526" s="2"/>
      <c r="I526" s="2"/>
      <c r="J526" s="2"/>
      <c r="K526" s="6"/>
      <c r="L526" s="6"/>
      <c r="M526" s="1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 x14ac:dyDescent="0.25">
      <c r="A527" s="6"/>
      <c r="B527" s="2"/>
      <c r="C527" s="2"/>
      <c r="D527" s="2"/>
      <c r="E527" s="6"/>
      <c r="F527" s="6"/>
      <c r="G527" s="2"/>
      <c r="H527" s="2"/>
      <c r="I527" s="2"/>
      <c r="J527" s="2"/>
      <c r="K527" s="6"/>
      <c r="L527" s="6"/>
      <c r="M527" s="1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 x14ac:dyDescent="0.25">
      <c r="A528" s="6"/>
      <c r="B528" s="2"/>
      <c r="C528" s="2"/>
      <c r="D528" s="2"/>
      <c r="E528" s="6"/>
      <c r="F528" s="6"/>
      <c r="G528" s="2"/>
      <c r="H528" s="2"/>
      <c r="I528" s="2"/>
      <c r="J528" s="2"/>
      <c r="K528" s="6"/>
      <c r="L528" s="6"/>
      <c r="M528" s="1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 x14ac:dyDescent="0.25">
      <c r="A529" s="6"/>
      <c r="B529" s="2"/>
      <c r="C529" s="2"/>
      <c r="D529" s="2"/>
      <c r="E529" s="6"/>
      <c r="F529" s="6"/>
      <c r="G529" s="2"/>
      <c r="H529" s="2"/>
      <c r="I529" s="2"/>
      <c r="J529" s="2"/>
      <c r="K529" s="6"/>
      <c r="L529" s="6"/>
      <c r="M529" s="1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 x14ac:dyDescent="0.25">
      <c r="A530" s="6"/>
      <c r="B530" s="2"/>
      <c r="C530" s="2"/>
      <c r="D530" s="2"/>
      <c r="E530" s="6"/>
      <c r="F530" s="6"/>
      <c r="G530" s="2"/>
      <c r="H530" s="2"/>
      <c r="I530" s="2"/>
      <c r="J530" s="2"/>
      <c r="K530" s="6"/>
      <c r="L530" s="6"/>
      <c r="M530" s="1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 x14ac:dyDescent="0.25">
      <c r="A531" s="6"/>
      <c r="B531" s="2"/>
      <c r="C531" s="2"/>
      <c r="D531" s="2"/>
      <c r="E531" s="6"/>
      <c r="F531" s="6"/>
      <c r="G531" s="2"/>
      <c r="H531" s="2"/>
      <c r="I531" s="2"/>
      <c r="J531" s="2"/>
      <c r="K531" s="6"/>
      <c r="L531" s="6"/>
      <c r="M531" s="1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 x14ac:dyDescent="0.25">
      <c r="A532" s="6"/>
      <c r="B532" s="2"/>
      <c r="C532" s="2"/>
      <c r="D532" s="2"/>
      <c r="E532" s="6"/>
      <c r="F532" s="6"/>
      <c r="G532" s="2"/>
      <c r="H532" s="2"/>
      <c r="I532" s="2"/>
      <c r="J532" s="2"/>
      <c r="K532" s="6"/>
      <c r="L532" s="6"/>
      <c r="M532" s="1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 x14ac:dyDescent="0.25">
      <c r="A533" s="6"/>
      <c r="B533" s="2"/>
      <c r="C533" s="2"/>
      <c r="D533" s="2"/>
      <c r="E533" s="6"/>
      <c r="F533" s="6"/>
      <c r="G533" s="2"/>
      <c r="H533" s="2"/>
      <c r="I533" s="2"/>
      <c r="J533" s="2"/>
      <c r="K533" s="6"/>
      <c r="L533" s="6"/>
      <c r="M533" s="1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 x14ac:dyDescent="0.25">
      <c r="A534" s="6"/>
      <c r="B534" s="2"/>
      <c r="C534" s="2"/>
      <c r="D534" s="2"/>
      <c r="E534" s="6"/>
      <c r="F534" s="6"/>
      <c r="G534" s="2"/>
      <c r="H534" s="2"/>
      <c r="I534" s="2"/>
      <c r="J534" s="2"/>
      <c r="K534" s="6"/>
      <c r="L534" s="6"/>
      <c r="M534" s="1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 x14ac:dyDescent="0.25">
      <c r="A535" s="6"/>
      <c r="B535" s="2"/>
      <c r="C535" s="2"/>
      <c r="D535" s="2"/>
      <c r="E535" s="6"/>
      <c r="F535" s="6"/>
      <c r="G535" s="2"/>
      <c r="H535" s="2"/>
      <c r="I535" s="2"/>
      <c r="J535" s="2"/>
      <c r="K535" s="6"/>
      <c r="L535" s="6"/>
      <c r="M535" s="1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 x14ac:dyDescent="0.25">
      <c r="A536" s="6"/>
      <c r="B536" s="2"/>
      <c r="C536" s="2"/>
      <c r="D536" s="2"/>
      <c r="E536" s="6"/>
      <c r="F536" s="6"/>
      <c r="G536" s="2"/>
      <c r="H536" s="2"/>
      <c r="I536" s="2"/>
      <c r="J536" s="2"/>
      <c r="K536" s="6"/>
      <c r="L536" s="6"/>
      <c r="M536" s="1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 x14ac:dyDescent="0.25">
      <c r="A537" s="6"/>
      <c r="B537" s="2"/>
      <c r="C537" s="2"/>
      <c r="D537" s="2"/>
      <c r="E537" s="6"/>
      <c r="F537" s="6"/>
      <c r="G537" s="2"/>
      <c r="H537" s="2"/>
      <c r="I537" s="2"/>
      <c r="J537" s="2"/>
      <c r="K537" s="6"/>
      <c r="L537" s="6"/>
      <c r="M537" s="1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 x14ac:dyDescent="0.25">
      <c r="A538" s="6"/>
      <c r="B538" s="2"/>
      <c r="C538" s="2"/>
      <c r="D538" s="2"/>
      <c r="E538" s="6"/>
      <c r="F538" s="6"/>
      <c r="G538" s="2"/>
      <c r="H538" s="2"/>
      <c r="I538" s="2"/>
      <c r="J538" s="2"/>
      <c r="K538" s="6"/>
      <c r="L538" s="6"/>
      <c r="M538" s="1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 x14ac:dyDescent="0.25">
      <c r="A539" s="6"/>
      <c r="B539" s="2"/>
      <c r="C539" s="2"/>
      <c r="D539" s="2"/>
      <c r="E539" s="6"/>
      <c r="F539" s="6"/>
      <c r="G539" s="2"/>
      <c r="H539" s="2"/>
      <c r="I539" s="2"/>
      <c r="J539" s="2"/>
      <c r="K539" s="6"/>
      <c r="L539" s="6"/>
      <c r="M539" s="1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 x14ac:dyDescent="0.25">
      <c r="A540" s="6"/>
      <c r="B540" s="2"/>
      <c r="C540" s="2"/>
      <c r="D540" s="2"/>
      <c r="E540" s="6"/>
      <c r="F540" s="6"/>
      <c r="G540" s="2"/>
      <c r="H540" s="2"/>
      <c r="I540" s="2"/>
      <c r="J540" s="2"/>
      <c r="K540" s="6"/>
      <c r="L540" s="6"/>
      <c r="M540" s="1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 x14ac:dyDescent="0.25">
      <c r="A541" s="6"/>
      <c r="B541" s="2"/>
      <c r="C541" s="2"/>
      <c r="D541" s="2"/>
      <c r="E541" s="6"/>
      <c r="F541" s="6"/>
      <c r="G541" s="2"/>
      <c r="H541" s="2"/>
      <c r="I541" s="2"/>
      <c r="J541" s="2"/>
      <c r="K541" s="6"/>
      <c r="L541" s="6"/>
      <c r="M541" s="1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 x14ac:dyDescent="0.25">
      <c r="A542" s="6"/>
      <c r="B542" s="2"/>
      <c r="C542" s="2"/>
      <c r="D542" s="2"/>
      <c r="E542" s="6"/>
      <c r="F542" s="6"/>
      <c r="G542" s="2"/>
      <c r="H542" s="2"/>
      <c r="I542" s="2"/>
      <c r="J542" s="2"/>
      <c r="K542" s="6"/>
      <c r="L542" s="6"/>
      <c r="M542" s="1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 x14ac:dyDescent="0.25">
      <c r="A543" s="6"/>
      <c r="B543" s="2"/>
      <c r="C543" s="2"/>
      <c r="D543" s="2"/>
      <c r="E543" s="6"/>
      <c r="F543" s="6"/>
      <c r="G543" s="2"/>
      <c r="H543" s="2"/>
      <c r="I543" s="2"/>
      <c r="J543" s="2"/>
      <c r="K543" s="6"/>
      <c r="L543" s="6"/>
      <c r="M543" s="1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 x14ac:dyDescent="0.25">
      <c r="A544" s="6"/>
      <c r="B544" s="2"/>
      <c r="C544" s="2"/>
      <c r="D544" s="2"/>
      <c r="E544" s="6"/>
      <c r="F544" s="6"/>
      <c r="G544" s="2"/>
      <c r="H544" s="2"/>
      <c r="I544" s="2"/>
      <c r="J544" s="2"/>
      <c r="K544" s="6"/>
      <c r="L544" s="6"/>
      <c r="M544" s="1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 x14ac:dyDescent="0.25">
      <c r="A545" s="6"/>
      <c r="B545" s="2"/>
      <c r="C545" s="2"/>
      <c r="D545" s="2"/>
      <c r="E545" s="6"/>
      <c r="F545" s="6"/>
      <c r="G545" s="2"/>
      <c r="H545" s="2"/>
      <c r="I545" s="2"/>
      <c r="J545" s="2"/>
      <c r="K545" s="6"/>
      <c r="L545" s="6"/>
      <c r="M545" s="1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 x14ac:dyDescent="0.25">
      <c r="A546" s="6"/>
      <c r="B546" s="2"/>
      <c r="C546" s="2"/>
      <c r="D546" s="2"/>
      <c r="E546" s="6"/>
      <c r="F546" s="6"/>
      <c r="G546" s="2"/>
      <c r="H546" s="2"/>
      <c r="I546" s="2"/>
      <c r="J546" s="2"/>
      <c r="K546" s="6"/>
      <c r="L546" s="6"/>
      <c r="M546" s="1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 x14ac:dyDescent="0.25">
      <c r="A547" s="6"/>
      <c r="B547" s="2"/>
      <c r="C547" s="2"/>
      <c r="D547" s="2"/>
      <c r="E547" s="6"/>
      <c r="F547" s="6"/>
      <c r="G547" s="2"/>
      <c r="H547" s="2"/>
      <c r="I547" s="2"/>
      <c r="J547" s="2"/>
      <c r="K547" s="6"/>
      <c r="L547" s="6"/>
      <c r="M547" s="1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 x14ac:dyDescent="0.25">
      <c r="A548" s="6"/>
      <c r="B548" s="2"/>
      <c r="C548" s="2"/>
      <c r="D548" s="2"/>
      <c r="E548" s="6"/>
      <c r="F548" s="6"/>
      <c r="G548" s="2"/>
      <c r="H548" s="2"/>
      <c r="I548" s="2"/>
      <c r="J548" s="2"/>
      <c r="K548" s="6"/>
      <c r="L548" s="6"/>
      <c r="M548" s="1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 x14ac:dyDescent="0.25">
      <c r="A549" s="6"/>
      <c r="B549" s="2"/>
      <c r="C549" s="2"/>
      <c r="D549" s="2"/>
      <c r="E549" s="6"/>
      <c r="F549" s="6"/>
      <c r="G549" s="2"/>
      <c r="H549" s="2"/>
      <c r="I549" s="2"/>
      <c r="J549" s="2"/>
      <c r="K549" s="6"/>
      <c r="L549" s="6"/>
      <c r="M549" s="1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 x14ac:dyDescent="0.25">
      <c r="A550" s="6"/>
      <c r="B550" s="2"/>
      <c r="C550" s="2"/>
      <c r="D550" s="2"/>
      <c r="E550" s="6"/>
      <c r="F550" s="6"/>
      <c r="G550" s="2"/>
      <c r="H550" s="2"/>
      <c r="I550" s="2"/>
      <c r="J550" s="2"/>
      <c r="K550" s="6"/>
      <c r="L550" s="6"/>
      <c r="M550" s="1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 x14ac:dyDescent="0.25">
      <c r="A551" s="6"/>
      <c r="B551" s="2"/>
      <c r="C551" s="2"/>
      <c r="D551" s="2"/>
      <c r="E551" s="6"/>
      <c r="F551" s="6"/>
      <c r="G551" s="2"/>
      <c r="H551" s="2"/>
      <c r="I551" s="2"/>
      <c r="J551" s="2"/>
      <c r="K551" s="6"/>
      <c r="L551" s="6"/>
      <c r="M551" s="1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 x14ac:dyDescent="0.25">
      <c r="A552" s="6"/>
      <c r="B552" s="2"/>
      <c r="C552" s="2"/>
      <c r="D552" s="2"/>
      <c r="E552" s="6"/>
      <c r="F552" s="6"/>
      <c r="G552" s="2"/>
      <c r="H552" s="2"/>
      <c r="I552" s="2"/>
      <c r="J552" s="2"/>
      <c r="K552" s="6"/>
      <c r="L552" s="6"/>
      <c r="M552" s="1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 x14ac:dyDescent="0.25">
      <c r="A553" s="6"/>
      <c r="B553" s="2"/>
      <c r="C553" s="2"/>
      <c r="D553" s="2"/>
      <c r="E553" s="6"/>
      <c r="F553" s="6"/>
      <c r="G553" s="2"/>
      <c r="H553" s="2"/>
      <c r="I553" s="2"/>
      <c r="J553" s="2"/>
      <c r="K553" s="6"/>
      <c r="L553" s="6"/>
      <c r="M553" s="1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 x14ac:dyDescent="0.25">
      <c r="A554" s="6"/>
      <c r="B554" s="2"/>
      <c r="C554" s="2"/>
      <c r="D554" s="2"/>
      <c r="E554" s="6"/>
      <c r="F554" s="6"/>
      <c r="G554" s="2"/>
      <c r="H554" s="2"/>
      <c r="I554" s="2"/>
      <c r="J554" s="2"/>
      <c r="K554" s="6"/>
      <c r="L554" s="6"/>
      <c r="M554" s="1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 x14ac:dyDescent="0.25">
      <c r="A555" s="6"/>
      <c r="B555" s="2"/>
      <c r="C555" s="2"/>
      <c r="D555" s="2"/>
      <c r="E555" s="6"/>
      <c r="F555" s="6"/>
      <c r="G555" s="2"/>
      <c r="H555" s="2"/>
      <c r="I555" s="2"/>
      <c r="J555" s="2"/>
      <c r="K555" s="6"/>
      <c r="L555" s="6"/>
      <c r="M555" s="1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 x14ac:dyDescent="0.25">
      <c r="A556" s="6"/>
      <c r="B556" s="2"/>
      <c r="C556" s="2"/>
      <c r="D556" s="2"/>
      <c r="E556" s="6"/>
      <c r="F556" s="6"/>
      <c r="G556" s="2"/>
      <c r="H556" s="2"/>
      <c r="I556" s="2"/>
      <c r="J556" s="2"/>
      <c r="K556" s="6"/>
      <c r="L556" s="6"/>
      <c r="M556" s="1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 x14ac:dyDescent="0.25">
      <c r="A557" s="6"/>
      <c r="B557" s="2"/>
      <c r="C557" s="2"/>
      <c r="D557" s="2"/>
      <c r="E557" s="6"/>
      <c r="F557" s="6"/>
      <c r="G557" s="2"/>
      <c r="H557" s="2"/>
      <c r="I557" s="2"/>
      <c r="J557" s="2"/>
      <c r="K557" s="6"/>
      <c r="L557" s="6"/>
      <c r="M557" s="1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 x14ac:dyDescent="0.25">
      <c r="A558" s="6"/>
      <c r="B558" s="2"/>
      <c r="C558" s="2"/>
      <c r="D558" s="2"/>
      <c r="E558" s="6"/>
      <c r="F558" s="6"/>
      <c r="G558" s="2"/>
      <c r="H558" s="2"/>
      <c r="I558" s="2"/>
      <c r="J558" s="2"/>
      <c r="K558" s="6"/>
      <c r="L558" s="6"/>
      <c r="M558" s="1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 x14ac:dyDescent="0.25">
      <c r="A559" s="6"/>
      <c r="B559" s="2"/>
      <c r="C559" s="2"/>
      <c r="D559" s="2"/>
      <c r="E559" s="6"/>
      <c r="F559" s="6"/>
      <c r="G559" s="2"/>
      <c r="H559" s="2"/>
      <c r="I559" s="2"/>
      <c r="J559" s="2"/>
      <c r="K559" s="6"/>
      <c r="L559" s="6"/>
      <c r="M559" s="1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 x14ac:dyDescent="0.25">
      <c r="A560" s="6"/>
      <c r="B560" s="2"/>
      <c r="C560" s="2"/>
      <c r="D560" s="2"/>
      <c r="E560" s="6"/>
      <c r="F560" s="6"/>
      <c r="G560" s="2"/>
      <c r="H560" s="2"/>
      <c r="I560" s="2"/>
      <c r="J560" s="2"/>
      <c r="K560" s="6"/>
      <c r="L560" s="6"/>
      <c r="M560" s="1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 x14ac:dyDescent="0.25">
      <c r="A561" s="6"/>
      <c r="B561" s="2"/>
      <c r="C561" s="2"/>
      <c r="D561" s="2"/>
      <c r="E561" s="6"/>
      <c r="F561" s="6"/>
      <c r="G561" s="2"/>
      <c r="H561" s="2"/>
      <c r="I561" s="2"/>
      <c r="J561" s="2"/>
      <c r="K561" s="6"/>
      <c r="L561" s="6"/>
      <c r="M561" s="1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 x14ac:dyDescent="0.25">
      <c r="A562" s="6"/>
      <c r="B562" s="2"/>
      <c r="C562" s="2"/>
      <c r="D562" s="2"/>
      <c r="E562" s="6"/>
      <c r="F562" s="6"/>
      <c r="G562" s="2"/>
      <c r="H562" s="2"/>
      <c r="I562" s="2"/>
      <c r="J562" s="2"/>
      <c r="K562" s="6"/>
      <c r="L562" s="6"/>
      <c r="M562" s="1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 x14ac:dyDescent="0.25">
      <c r="A563" s="6"/>
      <c r="B563" s="2"/>
      <c r="C563" s="2"/>
      <c r="D563" s="2"/>
      <c r="E563" s="6"/>
      <c r="F563" s="6"/>
      <c r="G563" s="2"/>
      <c r="H563" s="2"/>
      <c r="I563" s="2"/>
      <c r="J563" s="2"/>
      <c r="K563" s="6"/>
      <c r="L563" s="6"/>
      <c r="M563" s="1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 x14ac:dyDescent="0.25">
      <c r="A564" s="6"/>
      <c r="B564" s="2"/>
      <c r="C564" s="2"/>
      <c r="D564" s="2"/>
      <c r="E564" s="6"/>
      <c r="F564" s="6"/>
      <c r="G564" s="2"/>
      <c r="H564" s="2"/>
      <c r="I564" s="2"/>
      <c r="J564" s="2"/>
      <c r="K564" s="6"/>
      <c r="L564" s="6"/>
      <c r="M564" s="1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 x14ac:dyDescent="0.25">
      <c r="A565" s="6"/>
      <c r="B565" s="2"/>
      <c r="C565" s="2"/>
      <c r="D565" s="2"/>
      <c r="E565" s="6"/>
      <c r="F565" s="6"/>
      <c r="G565" s="2"/>
      <c r="H565" s="2"/>
      <c r="I565" s="2"/>
      <c r="J565" s="2"/>
      <c r="K565" s="6"/>
      <c r="L565" s="6"/>
      <c r="M565" s="1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 x14ac:dyDescent="0.25">
      <c r="A566" s="6"/>
      <c r="B566" s="2"/>
      <c r="C566" s="2"/>
      <c r="D566" s="2"/>
      <c r="E566" s="6"/>
      <c r="F566" s="6"/>
      <c r="G566" s="2"/>
      <c r="H566" s="2"/>
      <c r="I566" s="2"/>
      <c r="J566" s="2"/>
      <c r="K566" s="6"/>
      <c r="L566" s="6"/>
      <c r="M566" s="1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 x14ac:dyDescent="0.25">
      <c r="A567" s="6"/>
      <c r="B567" s="2"/>
      <c r="C567" s="2"/>
      <c r="D567" s="2"/>
      <c r="E567" s="6"/>
      <c r="F567" s="6"/>
      <c r="G567" s="2"/>
      <c r="H567" s="2"/>
      <c r="I567" s="2"/>
      <c r="J567" s="2"/>
      <c r="K567" s="6"/>
      <c r="L567" s="6"/>
      <c r="M567" s="1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 x14ac:dyDescent="0.25">
      <c r="A568" s="6"/>
      <c r="B568" s="2"/>
      <c r="C568" s="2"/>
      <c r="D568" s="2"/>
      <c r="E568" s="6"/>
      <c r="F568" s="6"/>
      <c r="G568" s="2"/>
      <c r="H568" s="2"/>
      <c r="I568" s="2"/>
      <c r="J568" s="2"/>
      <c r="K568" s="6"/>
      <c r="L568" s="6"/>
      <c r="M568" s="1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 x14ac:dyDescent="0.25">
      <c r="A569" s="6"/>
      <c r="B569" s="2"/>
      <c r="C569" s="2"/>
      <c r="D569" s="2"/>
      <c r="E569" s="6"/>
      <c r="F569" s="6"/>
      <c r="G569" s="2"/>
      <c r="H569" s="2"/>
      <c r="I569" s="2"/>
      <c r="J569" s="2"/>
      <c r="K569" s="6"/>
      <c r="L569" s="6"/>
      <c r="M569" s="1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 x14ac:dyDescent="0.25">
      <c r="A570" s="6"/>
      <c r="B570" s="2"/>
      <c r="C570" s="2"/>
      <c r="D570" s="2"/>
      <c r="E570" s="6"/>
      <c r="F570" s="6"/>
      <c r="G570" s="2"/>
      <c r="H570" s="2"/>
      <c r="I570" s="2"/>
      <c r="J570" s="2"/>
      <c r="K570" s="6"/>
      <c r="L570" s="6"/>
      <c r="M570" s="1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 x14ac:dyDescent="0.25">
      <c r="A571" s="6"/>
      <c r="B571" s="2"/>
      <c r="C571" s="2"/>
      <c r="D571" s="2"/>
      <c r="E571" s="6"/>
      <c r="F571" s="6"/>
      <c r="G571" s="2"/>
      <c r="H571" s="2"/>
      <c r="I571" s="2"/>
      <c r="J571" s="2"/>
      <c r="K571" s="6"/>
      <c r="L571" s="6"/>
      <c r="M571" s="1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 x14ac:dyDescent="0.25">
      <c r="A572" s="6"/>
      <c r="B572" s="2"/>
      <c r="C572" s="2"/>
      <c r="D572" s="2"/>
      <c r="E572" s="6"/>
      <c r="F572" s="6"/>
      <c r="G572" s="2"/>
      <c r="H572" s="2"/>
      <c r="I572" s="2"/>
      <c r="J572" s="2"/>
      <c r="K572" s="6"/>
      <c r="L572" s="6"/>
      <c r="M572" s="1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 x14ac:dyDescent="0.25">
      <c r="A573" s="6"/>
      <c r="B573" s="2"/>
      <c r="C573" s="2"/>
      <c r="D573" s="2"/>
      <c r="E573" s="6"/>
      <c r="F573" s="6"/>
      <c r="G573" s="2"/>
      <c r="H573" s="2"/>
      <c r="I573" s="2"/>
      <c r="J573" s="2"/>
      <c r="K573" s="6"/>
      <c r="L573" s="6"/>
      <c r="M573" s="1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 x14ac:dyDescent="0.25">
      <c r="A574" s="6"/>
      <c r="B574" s="2"/>
      <c r="C574" s="2"/>
      <c r="D574" s="2"/>
      <c r="E574" s="6"/>
      <c r="F574" s="6"/>
      <c r="G574" s="2"/>
      <c r="H574" s="2"/>
      <c r="I574" s="2"/>
      <c r="J574" s="2"/>
      <c r="K574" s="6"/>
      <c r="L574" s="6"/>
      <c r="M574" s="1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 x14ac:dyDescent="0.25">
      <c r="A575" s="6"/>
      <c r="B575" s="2"/>
      <c r="C575" s="2"/>
      <c r="D575" s="2"/>
      <c r="E575" s="6"/>
      <c r="F575" s="6"/>
      <c r="G575" s="2"/>
      <c r="H575" s="2"/>
      <c r="I575" s="2"/>
      <c r="J575" s="2"/>
      <c r="K575" s="6"/>
      <c r="L575" s="6"/>
      <c r="M575" s="1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 x14ac:dyDescent="0.25">
      <c r="A576" s="6"/>
      <c r="B576" s="2"/>
      <c r="C576" s="2"/>
      <c r="D576" s="2"/>
      <c r="E576" s="6"/>
      <c r="F576" s="6"/>
      <c r="G576" s="2"/>
      <c r="H576" s="2"/>
      <c r="I576" s="2"/>
      <c r="J576" s="2"/>
      <c r="K576" s="6"/>
      <c r="L576" s="6"/>
      <c r="M576" s="1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 x14ac:dyDescent="0.25">
      <c r="A577" s="6"/>
      <c r="B577" s="2"/>
      <c r="C577" s="2"/>
      <c r="D577" s="2"/>
      <c r="E577" s="6"/>
      <c r="F577" s="6"/>
      <c r="G577" s="2"/>
      <c r="H577" s="2"/>
      <c r="I577" s="2"/>
      <c r="J577" s="2"/>
      <c r="K577" s="6"/>
      <c r="L577" s="6"/>
      <c r="M577" s="1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 x14ac:dyDescent="0.25">
      <c r="A578" s="6"/>
      <c r="B578" s="2"/>
      <c r="C578" s="2"/>
      <c r="D578" s="2"/>
      <c r="E578" s="6"/>
      <c r="F578" s="6"/>
      <c r="G578" s="2"/>
      <c r="H578" s="2"/>
      <c r="I578" s="2"/>
      <c r="J578" s="2"/>
      <c r="K578" s="6"/>
      <c r="L578" s="6"/>
      <c r="M578" s="1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 x14ac:dyDescent="0.25">
      <c r="A579" s="6"/>
      <c r="B579" s="2"/>
      <c r="C579" s="2"/>
      <c r="D579" s="2"/>
      <c r="E579" s="6"/>
      <c r="F579" s="6"/>
      <c r="G579" s="2"/>
      <c r="H579" s="2"/>
      <c r="I579" s="2"/>
      <c r="J579" s="2"/>
      <c r="K579" s="6"/>
      <c r="L579" s="6"/>
      <c r="M579" s="1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 x14ac:dyDescent="0.25">
      <c r="A580" s="6"/>
      <c r="B580" s="2"/>
      <c r="C580" s="2"/>
      <c r="D580" s="2"/>
      <c r="E580" s="6"/>
      <c r="F580" s="6"/>
      <c r="G580" s="2"/>
      <c r="H580" s="2"/>
      <c r="I580" s="2"/>
      <c r="J580" s="2"/>
      <c r="K580" s="6"/>
      <c r="L580" s="6"/>
      <c r="M580" s="1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 x14ac:dyDescent="0.25">
      <c r="A581" s="6"/>
      <c r="B581" s="2"/>
      <c r="C581" s="2"/>
      <c r="D581" s="2"/>
      <c r="E581" s="6"/>
      <c r="F581" s="6"/>
      <c r="G581" s="2"/>
      <c r="H581" s="2"/>
      <c r="I581" s="2"/>
      <c r="J581" s="2"/>
      <c r="K581" s="6"/>
      <c r="L581" s="6"/>
      <c r="M581" s="1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 x14ac:dyDescent="0.25">
      <c r="A582" s="6"/>
      <c r="B582" s="2"/>
      <c r="C582" s="2"/>
      <c r="D582" s="2"/>
      <c r="E582" s="6"/>
      <c r="F582" s="6"/>
      <c r="G582" s="2"/>
      <c r="H582" s="2"/>
      <c r="I582" s="2"/>
      <c r="J582" s="2"/>
      <c r="K582" s="6"/>
      <c r="L582" s="6"/>
      <c r="M582" s="1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 x14ac:dyDescent="0.25">
      <c r="A583" s="6"/>
      <c r="B583" s="2"/>
      <c r="C583" s="2"/>
      <c r="D583" s="2"/>
      <c r="E583" s="6"/>
      <c r="F583" s="6"/>
      <c r="G583" s="2"/>
      <c r="H583" s="2"/>
      <c r="I583" s="2"/>
      <c r="J583" s="2"/>
      <c r="K583" s="6"/>
      <c r="L583" s="6"/>
      <c r="M583" s="1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 x14ac:dyDescent="0.25">
      <c r="A584" s="6"/>
      <c r="B584" s="2"/>
      <c r="C584" s="2"/>
      <c r="D584" s="2"/>
      <c r="E584" s="6"/>
      <c r="F584" s="6"/>
      <c r="G584" s="2"/>
      <c r="H584" s="2"/>
      <c r="I584" s="2"/>
      <c r="J584" s="2"/>
      <c r="K584" s="6"/>
      <c r="L584" s="6"/>
      <c r="M584" s="1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 x14ac:dyDescent="0.25">
      <c r="A585" s="6"/>
      <c r="B585" s="2"/>
      <c r="C585" s="2"/>
      <c r="D585" s="2"/>
      <c r="E585" s="6"/>
      <c r="F585" s="6"/>
      <c r="G585" s="2"/>
      <c r="H585" s="2"/>
      <c r="I585" s="2"/>
      <c r="J585" s="2"/>
      <c r="K585" s="6"/>
      <c r="L585" s="6"/>
      <c r="M585" s="1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 x14ac:dyDescent="0.25">
      <c r="A586" s="6"/>
      <c r="B586" s="2"/>
      <c r="C586" s="2"/>
      <c r="D586" s="2"/>
      <c r="E586" s="6"/>
      <c r="F586" s="6"/>
      <c r="G586" s="2"/>
      <c r="H586" s="2"/>
      <c r="I586" s="2"/>
      <c r="J586" s="2"/>
      <c r="K586" s="6"/>
      <c r="L586" s="6"/>
      <c r="M586" s="1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 x14ac:dyDescent="0.25">
      <c r="A587" s="6"/>
      <c r="B587" s="2"/>
      <c r="C587" s="2"/>
      <c r="D587" s="2"/>
      <c r="E587" s="6"/>
      <c r="F587" s="6"/>
      <c r="G587" s="2"/>
      <c r="H587" s="2"/>
      <c r="I587" s="2"/>
      <c r="J587" s="2"/>
      <c r="K587" s="6"/>
      <c r="L587" s="6"/>
      <c r="M587" s="1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 x14ac:dyDescent="0.25">
      <c r="A588" s="6"/>
      <c r="B588" s="2"/>
      <c r="C588" s="2"/>
      <c r="D588" s="2"/>
      <c r="E588" s="6"/>
      <c r="F588" s="6"/>
      <c r="G588" s="2"/>
      <c r="H588" s="2"/>
      <c r="I588" s="2"/>
      <c r="J588" s="2"/>
      <c r="K588" s="6"/>
      <c r="L588" s="6"/>
      <c r="M588" s="1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 x14ac:dyDescent="0.25">
      <c r="A589" s="6"/>
      <c r="B589" s="2"/>
      <c r="C589" s="2"/>
      <c r="D589" s="2"/>
      <c r="E589" s="6"/>
      <c r="F589" s="6"/>
      <c r="G589" s="2"/>
      <c r="H589" s="2"/>
      <c r="I589" s="2"/>
      <c r="J589" s="2"/>
      <c r="K589" s="6"/>
      <c r="L589" s="6"/>
      <c r="M589" s="1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 x14ac:dyDescent="0.25">
      <c r="A590" s="6"/>
      <c r="B590" s="2"/>
      <c r="C590" s="2"/>
      <c r="D590" s="2"/>
      <c r="E590" s="6"/>
      <c r="F590" s="6"/>
      <c r="G590" s="2"/>
      <c r="H590" s="2"/>
      <c r="I590" s="2"/>
      <c r="J590" s="2"/>
      <c r="K590" s="6"/>
      <c r="L590" s="6"/>
      <c r="M590" s="1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 x14ac:dyDescent="0.25">
      <c r="A591" s="6"/>
      <c r="B591" s="2"/>
      <c r="C591" s="2"/>
      <c r="D591" s="2"/>
      <c r="E591" s="6"/>
      <c r="F591" s="6"/>
      <c r="G591" s="2"/>
      <c r="H591" s="2"/>
      <c r="I591" s="2"/>
      <c r="J591" s="2"/>
      <c r="K591" s="6"/>
      <c r="L591" s="6"/>
      <c r="M591" s="1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 x14ac:dyDescent="0.25">
      <c r="A592" s="6"/>
      <c r="B592" s="2"/>
      <c r="C592" s="2"/>
      <c r="D592" s="2"/>
      <c r="E592" s="6"/>
      <c r="F592" s="6"/>
      <c r="G592" s="2"/>
      <c r="H592" s="2"/>
      <c r="I592" s="2"/>
      <c r="J592" s="2"/>
      <c r="K592" s="6"/>
      <c r="L592" s="6"/>
      <c r="M592" s="1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 x14ac:dyDescent="0.25">
      <c r="A593" s="6"/>
      <c r="B593" s="2"/>
      <c r="C593" s="2"/>
      <c r="D593" s="2"/>
      <c r="E593" s="6"/>
      <c r="F593" s="6"/>
      <c r="G593" s="2"/>
      <c r="H593" s="2"/>
      <c r="I593" s="2"/>
      <c r="J593" s="2"/>
      <c r="K593" s="6"/>
      <c r="L593" s="6"/>
      <c r="M593" s="1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 x14ac:dyDescent="0.25">
      <c r="A594" s="6"/>
      <c r="B594" s="2"/>
      <c r="C594" s="2"/>
      <c r="D594" s="2"/>
      <c r="E594" s="6"/>
      <c r="F594" s="6"/>
      <c r="G594" s="2"/>
      <c r="H594" s="2"/>
      <c r="I594" s="2"/>
      <c r="J594" s="2"/>
      <c r="K594" s="6"/>
      <c r="L594" s="6"/>
      <c r="M594" s="1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 x14ac:dyDescent="0.25">
      <c r="A595" s="6"/>
      <c r="B595" s="2"/>
      <c r="C595" s="2"/>
      <c r="D595" s="2"/>
      <c r="E595" s="6"/>
      <c r="F595" s="6"/>
      <c r="G595" s="2"/>
      <c r="H595" s="2"/>
      <c r="I595" s="2"/>
      <c r="J595" s="2"/>
      <c r="K595" s="6"/>
      <c r="L595" s="6"/>
      <c r="M595" s="1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 x14ac:dyDescent="0.25">
      <c r="A596" s="6"/>
      <c r="B596" s="2"/>
      <c r="C596" s="2"/>
      <c r="D596" s="2"/>
      <c r="E596" s="6"/>
      <c r="F596" s="6"/>
      <c r="G596" s="2"/>
      <c r="H596" s="2"/>
      <c r="I596" s="2"/>
      <c r="J596" s="2"/>
      <c r="K596" s="6"/>
      <c r="L596" s="6"/>
      <c r="M596" s="1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 x14ac:dyDescent="0.25">
      <c r="A597" s="6"/>
      <c r="B597" s="2"/>
      <c r="C597" s="2"/>
      <c r="D597" s="2"/>
      <c r="E597" s="6"/>
      <c r="F597" s="6"/>
      <c r="G597" s="2"/>
      <c r="H597" s="2"/>
      <c r="I597" s="2"/>
      <c r="J597" s="2"/>
      <c r="K597" s="6"/>
      <c r="L597" s="6"/>
      <c r="M597" s="1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 x14ac:dyDescent="0.25">
      <c r="A598" s="6"/>
      <c r="B598" s="2"/>
      <c r="C598" s="2"/>
      <c r="D598" s="2"/>
      <c r="E598" s="6"/>
      <c r="F598" s="6"/>
      <c r="G598" s="2"/>
      <c r="H598" s="2"/>
      <c r="I598" s="2"/>
      <c r="J598" s="2"/>
      <c r="K598" s="6"/>
      <c r="L598" s="6"/>
      <c r="M598" s="1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 x14ac:dyDescent="0.25">
      <c r="A599" s="6"/>
      <c r="B599" s="2"/>
      <c r="C599" s="2"/>
      <c r="D599" s="2"/>
      <c r="E599" s="6"/>
      <c r="F599" s="6"/>
      <c r="G599" s="2"/>
      <c r="H599" s="2"/>
      <c r="I599" s="2"/>
      <c r="J599" s="2"/>
      <c r="K599" s="6"/>
      <c r="L599" s="6"/>
      <c r="M599" s="1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 x14ac:dyDescent="0.25">
      <c r="A600" s="6"/>
      <c r="B600" s="2"/>
      <c r="C600" s="2"/>
      <c r="D600" s="2"/>
      <c r="E600" s="6"/>
      <c r="F600" s="6"/>
      <c r="G600" s="2"/>
      <c r="H600" s="2"/>
      <c r="I600" s="2"/>
      <c r="J600" s="2"/>
      <c r="K600" s="6"/>
      <c r="L600" s="6"/>
      <c r="M600" s="1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 x14ac:dyDescent="0.25">
      <c r="A601" s="6"/>
      <c r="B601" s="2"/>
      <c r="C601" s="2"/>
      <c r="D601" s="2"/>
      <c r="E601" s="6"/>
      <c r="F601" s="6"/>
      <c r="G601" s="2"/>
      <c r="H601" s="2"/>
      <c r="I601" s="2"/>
      <c r="J601" s="2"/>
      <c r="K601" s="6"/>
      <c r="L601" s="6"/>
      <c r="M601" s="1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 x14ac:dyDescent="0.25">
      <c r="A602" s="6"/>
      <c r="B602" s="2"/>
      <c r="C602" s="2"/>
      <c r="D602" s="2"/>
      <c r="E602" s="6"/>
      <c r="F602" s="6"/>
      <c r="G602" s="2"/>
      <c r="H602" s="2"/>
      <c r="I602" s="2"/>
      <c r="J602" s="2"/>
      <c r="K602" s="6"/>
      <c r="L602" s="6"/>
      <c r="M602" s="1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 x14ac:dyDescent="0.25">
      <c r="A603" s="6"/>
      <c r="B603" s="2"/>
      <c r="C603" s="2"/>
      <c r="D603" s="2"/>
      <c r="E603" s="6"/>
      <c r="F603" s="6"/>
      <c r="G603" s="2"/>
      <c r="H603" s="2"/>
      <c r="I603" s="2"/>
      <c r="J603" s="2"/>
      <c r="K603" s="6"/>
      <c r="L603" s="6"/>
      <c r="M603" s="1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 x14ac:dyDescent="0.25">
      <c r="A604" s="6"/>
      <c r="B604" s="2"/>
      <c r="C604" s="2"/>
      <c r="D604" s="2"/>
      <c r="E604" s="6"/>
      <c r="F604" s="6"/>
      <c r="G604" s="2"/>
      <c r="H604" s="2"/>
      <c r="I604" s="2"/>
      <c r="J604" s="2"/>
      <c r="K604" s="6"/>
      <c r="L604" s="6"/>
      <c r="M604" s="1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 x14ac:dyDescent="0.25">
      <c r="A605" s="6"/>
      <c r="B605" s="2"/>
      <c r="C605" s="2"/>
      <c r="D605" s="2"/>
      <c r="E605" s="6"/>
      <c r="F605" s="6"/>
      <c r="G605" s="2"/>
      <c r="H605" s="2"/>
      <c r="I605" s="2"/>
      <c r="J605" s="2"/>
      <c r="K605" s="6"/>
      <c r="L605" s="6"/>
      <c r="M605" s="1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 x14ac:dyDescent="0.25">
      <c r="A606" s="6"/>
      <c r="B606" s="2"/>
      <c r="C606" s="2"/>
      <c r="D606" s="2"/>
      <c r="E606" s="6"/>
      <c r="F606" s="6"/>
      <c r="G606" s="2"/>
      <c r="H606" s="2"/>
      <c r="I606" s="2"/>
      <c r="J606" s="2"/>
      <c r="K606" s="6"/>
      <c r="L606" s="6"/>
      <c r="M606" s="1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 x14ac:dyDescent="0.25">
      <c r="A607" s="6"/>
      <c r="B607" s="2"/>
      <c r="C607" s="2"/>
      <c r="D607" s="2"/>
      <c r="E607" s="6"/>
      <c r="F607" s="6"/>
      <c r="G607" s="2"/>
      <c r="H607" s="2"/>
      <c r="I607" s="2"/>
      <c r="J607" s="2"/>
      <c r="K607" s="6"/>
      <c r="L607" s="6"/>
      <c r="M607" s="1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 x14ac:dyDescent="0.25">
      <c r="A608" s="6"/>
      <c r="B608" s="2"/>
      <c r="C608" s="2"/>
      <c r="D608" s="2"/>
      <c r="E608" s="6"/>
      <c r="F608" s="6"/>
      <c r="G608" s="2"/>
      <c r="H608" s="2"/>
      <c r="I608" s="2"/>
      <c r="J608" s="2"/>
      <c r="K608" s="6"/>
      <c r="L608" s="6"/>
      <c r="M608" s="1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 x14ac:dyDescent="0.25">
      <c r="A609" s="6"/>
      <c r="B609" s="2"/>
      <c r="C609" s="2"/>
      <c r="D609" s="2"/>
      <c r="E609" s="6"/>
      <c r="F609" s="6"/>
      <c r="G609" s="2"/>
      <c r="H609" s="2"/>
      <c r="I609" s="2"/>
      <c r="J609" s="2"/>
      <c r="K609" s="6"/>
      <c r="L609" s="6"/>
      <c r="M609" s="1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 x14ac:dyDescent="0.25">
      <c r="A610" s="6"/>
      <c r="B610" s="2"/>
      <c r="C610" s="2"/>
      <c r="D610" s="2"/>
      <c r="E610" s="6"/>
      <c r="F610" s="6"/>
      <c r="G610" s="2"/>
      <c r="H610" s="2"/>
      <c r="I610" s="2"/>
      <c r="J610" s="2"/>
      <c r="K610" s="6"/>
      <c r="L610" s="6"/>
      <c r="M610" s="1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 x14ac:dyDescent="0.25">
      <c r="A611" s="6"/>
      <c r="B611" s="2"/>
      <c r="C611" s="2"/>
      <c r="D611" s="2"/>
      <c r="E611" s="6"/>
      <c r="F611" s="6"/>
      <c r="G611" s="2"/>
      <c r="H611" s="2"/>
      <c r="I611" s="2"/>
      <c r="J611" s="2"/>
      <c r="K611" s="6"/>
      <c r="L611" s="6"/>
      <c r="M611" s="1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 x14ac:dyDescent="0.25">
      <c r="A612" s="6"/>
      <c r="B612" s="2"/>
      <c r="C612" s="2"/>
      <c r="D612" s="2"/>
      <c r="E612" s="6"/>
      <c r="F612" s="6"/>
      <c r="G612" s="2"/>
      <c r="H612" s="2"/>
      <c r="I612" s="2"/>
      <c r="J612" s="2"/>
      <c r="K612" s="6"/>
      <c r="L612" s="6"/>
      <c r="M612" s="1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 x14ac:dyDescent="0.25">
      <c r="A613" s="6"/>
      <c r="B613" s="2"/>
      <c r="C613" s="2"/>
      <c r="D613" s="2"/>
      <c r="E613" s="6"/>
      <c r="F613" s="6"/>
      <c r="G613" s="2"/>
      <c r="H613" s="2"/>
      <c r="I613" s="2"/>
      <c r="J613" s="2"/>
      <c r="K613" s="6"/>
      <c r="L613" s="6"/>
      <c r="M613" s="1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 x14ac:dyDescent="0.25">
      <c r="A614" s="6"/>
      <c r="B614" s="2"/>
      <c r="C614" s="2"/>
      <c r="D614" s="2"/>
      <c r="E614" s="6"/>
      <c r="F614" s="6"/>
      <c r="G614" s="2"/>
      <c r="H614" s="2"/>
      <c r="I614" s="2"/>
      <c r="J614" s="2"/>
      <c r="K614" s="6"/>
      <c r="L614" s="6"/>
      <c r="M614" s="1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 x14ac:dyDescent="0.25">
      <c r="A615" s="6"/>
      <c r="B615" s="2"/>
      <c r="C615" s="2"/>
      <c r="D615" s="2"/>
      <c r="E615" s="6"/>
      <c r="F615" s="6"/>
      <c r="G615" s="2"/>
      <c r="H615" s="2"/>
      <c r="I615" s="2"/>
      <c r="J615" s="2"/>
      <c r="K615" s="6"/>
      <c r="L615" s="6"/>
      <c r="M615" s="1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 x14ac:dyDescent="0.25">
      <c r="A616" s="6"/>
      <c r="B616" s="2"/>
      <c r="C616" s="2"/>
      <c r="D616" s="2"/>
      <c r="E616" s="6"/>
      <c r="F616" s="6"/>
      <c r="G616" s="2"/>
      <c r="H616" s="2"/>
      <c r="I616" s="2"/>
      <c r="J616" s="2"/>
      <c r="K616" s="6"/>
      <c r="L616" s="6"/>
      <c r="M616" s="1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 x14ac:dyDescent="0.25">
      <c r="A617" s="6"/>
      <c r="B617" s="2"/>
      <c r="C617" s="2"/>
      <c r="D617" s="2"/>
      <c r="E617" s="6"/>
      <c r="F617" s="6"/>
      <c r="G617" s="2"/>
      <c r="H617" s="2"/>
      <c r="I617" s="2"/>
      <c r="J617" s="2"/>
      <c r="K617" s="6"/>
      <c r="L617" s="6"/>
      <c r="M617" s="1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 x14ac:dyDescent="0.25">
      <c r="A618" s="6"/>
      <c r="B618" s="2"/>
      <c r="C618" s="2"/>
      <c r="D618" s="2"/>
      <c r="E618" s="6"/>
      <c r="F618" s="6"/>
      <c r="G618" s="2"/>
      <c r="H618" s="2"/>
      <c r="I618" s="2"/>
      <c r="J618" s="2"/>
      <c r="K618" s="6"/>
      <c r="L618" s="6"/>
      <c r="M618" s="1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 x14ac:dyDescent="0.25">
      <c r="A619" s="6"/>
      <c r="B619" s="2"/>
      <c r="C619" s="2"/>
      <c r="D619" s="2"/>
      <c r="E619" s="6"/>
      <c r="F619" s="6"/>
      <c r="G619" s="2"/>
      <c r="H619" s="2"/>
      <c r="I619" s="2"/>
      <c r="J619" s="2"/>
      <c r="K619" s="6"/>
      <c r="L619" s="6"/>
      <c r="M619" s="1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 x14ac:dyDescent="0.25">
      <c r="A620" s="6"/>
      <c r="B620" s="2"/>
      <c r="C620" s="2"/>
      <c r="D620" s="2"/>
      <c r="E620" s="6"/>
      <c r="F620" s="6"/>
      <c r="G620" s="2"/>
      <c r="H620" s="2"/>
      <c r="I620" s="2"/>
      <c r="J620" s="2"/>
      <c r="K620" s="6"/>
      <c r="L620" s="6"/>
      <c r="M620" s="1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 x14ac:dyDescent="0.25">
      <c r="A621" s="6"/>
      <c r="B621" s="2"/>
      <c r="C621" s="2"/>
      <c r="D621" s="2"/>
      <c r="E621" s="6"/>
      <c r="F621" s="6"/>
      <c r="G621" s="2"/>
      <c r="H621" s="2"/>
      <c r="I621" s="2"/>
      <c r="J621" s="2"/>
      <c r="K621" s="6"/>
      <c r="L621" s="6"/>
      <c r="M621" s="1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 x14ac:dyDescent="0.25">
      <c r="A622" s="6"/>
      <c r="B622" s="2"/>
      <c r="C622" s="2"/>
      <c r="D622" s="2"/>
      <c r="E622" s="6"/>
      <c r="F622" s="6"/>
      <c r="G622" s="2"/>
      <c r="H622" s="2"/>
      <c r="I622" s="2"/>
      <c r="J622" s="2"/>
      <c r="K622" s="6"/>
      <c r="L622" s="6"/>
      <c r="M622" s="1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 x14ac:dyDescent="0.25">
      <c r="A623" s="6"/>
      <c r="B623" s="2"/>
      <c r="C623" s="2"/>
      <c r="D623" s="2"/>
      <c r="E623" s="6"/>
      <c r="F623" s="6"/>
      <c r="G623" s="2"/>
      <c r="H623" s="2"/>
      <c r="I623" s="2"/>
      <c r="J623" s="2"/>
      <c r="K623" s="6"/>
      <c r="L623" s="6"/>
      <c r="M623" s="1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 x14ac:dyDescent="0.25">
      <c r="A624" s="6"/>
      <c r="B624" s="2"/>
      <c r="C624" s="2"/>
      <c r="D624" s="2"/>
      <c r="E624" s="6"/>
      <c r="F624" s="6"/>
      <c r="G624" s="2"/>
      <c r="H624" s="2"/>
      <c r="I624" s="2"/>
      <c r="J624" s="2"/>
      <c r="K624" s="6"/>
      <c r="L624" s="6"/>
      <c r="M624" s="1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 x14ac:dyDescent="0.25">
      <c r="A625" s="6"/>
      <c r="B625" s="2"/>
      <c r="C625" s="2"/>
      <c r="D625" s="2"/>
      <c r="E625" s="6"/>
      <c r="F625" s="6"/>
      <c r="G625" s="2"/>
      <c r="H625" s="2"/>
      <c r="I625" s="2"/>
      <c r="J625" s="2"/>
      <c r="K625" s="6"/>
      <c r="L625" s="6"/>
      <c r="M625" s="1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 x14ac:dyDescent="0.25">
      <c r="A626" s="6"/>
      <c r="B626" s="2"/>
      <c r="C626" s="2"/>
      <c r="D626" s="2"/>
      <c r="E626" s="6"/>
      <c r="F626" s="6"/>
      <c r="G626" s="2"/>
      <c r="H626" s="2"/>
      <c r="I626" s="2"/>
      <c r="J626" s="2"/>
      <c r="K626" s="6"/>
      <c r="L626" s="6"/>
      <c r="M626" s="1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 x14ac:dyDescent="0.25">
      <c r="A627" s="6"/>
      <c r="B627" s="2"/>
      <c r="C627" s="2"/>
      <c r="D627" s="2"/>
      <c r="E627" s="6"/>
      <c r="F627" s="6"/>
      <c r="G627" s="2"/>
      <c r="H627" s="2"/>
      <c r="I627" s="2"/>
      <c r="J627" s="2"/>
      <c r="K627" s="6"/>
      <c r="L627" s="6"/>
      <c r="M627" s="1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 x14ac:dyDescent="0.25">
      <c r="A628" s="6"/>
      <c r="B628" s="2"/>
      <c r="C628" s="2"/>
      <c r="D628" s="2"/>
      <c r="E628" s="6"/>
      <c r="F628" s="6"/>
      <c r="G628" s="2"/>
      <c r="H628" s="2"/>
      <c r="I628" s="2"/>
      <c r="J628" s="2"/>
      <c r="K628" s="6"/>
      <c r="L628" s="6"/>
      <c r="M628" s="1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 x14ac:dyDescent="0.25">
      <c r="A629" s="6"/>
      <c r="B629" s="2"/>
      <c r="C629" s="2"/>
      <c r="D629" s="2"/>
      <c r="E629" s="6"/>
      <c r="F629" s="6"/>
      <c r="G629" s="2"/>
      <c r="H629" s="2"/>
      <c r="I629" s="2"/>
      <c r="J629" s="2"/>
      <c r="K629" s="6"/>
      <c r="L629" s="6"/>
      <c r="M629" s="1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 x14ac:dyDescent="0.25">
      <c r="A630" s="6"/>
      <c r="B630" s="2"/>
      <c r="C630" s="2"/>
      <c r="D630" s="2"/>
      <c r="E630" s="6"/>
      <c r="F630" s="6"/>
      <c r="G630" s="2"/>
      <c r="H630" s="2"/>
      <c r="I630" s="2"/>
      <c r="J630" s="2"/>
      <c r="K630" s="6"/>
      <c r="L630" s="6"/>
      <c r="M630" s="1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 x14ac:dyDescent="0.25">
      <c r="A631" s="6"/>
      <c r="B631" s="2"/>
      <c r="C631" s="2"/>
      <c r="D631" s="2"/>
      <c r="E631" s="6"/>
      <c r="F631" s="6"/>
      <c r="G631" s="2"/>
      <c r="H631" s="2"/>
      <c r="I631" s="2"/>
      <c r="J631" s="2"/>
      <c r="K631" s="6"/>
      <c r="L631" s="6"/>
      <c r="M631" s="1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 x14ac:dyDescent="0.25">
      <c r="A632" s="6"/>
      <c r="B632" s="2"/>
      <c r="C632" s="2"/>
      <c r="D632" s="2"/>
      <c r="E632" s="6"/>
      <c r="F632" s="6"/>
      <c r="G632" s="2"/>
      <c r="H632" s="2"/>
      <c r="I632" s="2"/>
      <c r="J632" s="2"/>
      <c r="K632" s="6"/>
      <c r="L632" s="6"/>
      <c r="M632" s="1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 x14ac:dyDescent="0.25">
      <c r="A633" s="6"/>
      <c r="B633" s="2"/>
      <c r="C633" s="2"/>
      <c r="D633" s="2"/>
      <c r="E633" s="6"/>
      <c r="F633" s="6"/>
      <c r="G633" s="2"/>
      <c r="H633" s="2"/>
      <c r="I633" s="2"/>
      <c r="J633" s="2"/>
      <c r="K633" s="6"/>
      <c r="L633" s="6"/>
      <c r="M633" s="1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 x14ac:dyDescent="0.25">
      <c r="A634" s="6"/>
      <c r="B634" s="2"/>
      <c r="C634" s="2"/>
      <c r="D634" s="2"/>
      <c r="E634" s="6"/>
      <c r="F634" s="6"/>
      <c r="G634" s="2"/>
      <c r="H634" s="2"/>
      <c r="I634" s="2"/>
      <c r="J634" s="2"/>
      <c r="K634" s="6"/>
      <c r="L634" s="6"/>
      <c r="M634" s="1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 x14ac:dyDescent="0.25">
      <c r="A635" s="6"/>
      <c r="B635" s="2"/>
      <c r="C635" s="2"/>
      <c r="D635" s="2"/>
      <c r="E635" s="6"/>
      <c r="F635" s="6"/>
      <c r="G635" s="2"/>
      <c r="H635" s="2"/>
      <c r="I635" s="2"/>
      <c r="J635" s="2"/>
      <c r="K635" s="6"/>
      <c r="L635" s="6"/>
      <c r="M635" s="1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 x14ac:dyDescent="0.25">
      <c r="A636" s="6"/>
      <c r="B636" s="2"/>
      <c r="C636" s="2"/>
      <c r="D636" s="2"/>
      <c r="E636" s="6"/>
      <c r="F636" s="6"/>
      <c r="G636" s="2"/>
      <c r="H636" s="2"/>
      <c r="I636" s="2"/>
      <c r="J636" s="2"/>
      <c r="K636" s="6"/>
      <c r="L636" s="6"/>
      <c r="M636" s="1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 x14ac:dyDescent="0.25">
      <c r="A637" s="6"/>
      <c r="B637" s="2"/>
      <c r="C637" s="2"/>
      <c r="D637" s="2"/>
      <c r="E637" s="6"/>
      <c r="F637" s="6"/>
      <c r="G637" s="2"/>
      <c r="H637" s="2"/>
      <c r="I637" s="2"/>
      <c r="J637" s="2"/>
      <c r="K637" s="6"/>
      <c r="L637" s="6"/>
      <c r="M637" s="1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 x14ac:dyDescent="0.25">
      <c r="A638" s="6"/>
      <c r="B638" s="2"/>
      <c r="C638" s="2"/>
      <c r="D638" s="2"/>
      <c r="E638" s="6"/>
      <c r="F638" s="6"/>
      <c r="G638" s="2"/>
      <c r="H638" s="2"/>
      <c r="I638" s="2"/>
      <c r="J638" s="2"/>
      <c r="K638" s="6"/>
      <c r="L638" s="6"/>
      <c r="M638" s="1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 x14ac:dyDescent="0.25">
      <c r="A639" s="6"/>
      <c r="B639" s="2"/>
      <c r="C639" s="2"/>
      <c r="D639" s="2"/>
      <c r="E639" s="6"/>
      <c r="F639" s="6"/>
      <c r="G639" s="2"/>
      <c r="H639" s="2"/>
      <c r="I639" s="2"/>
      <c r="J639" s="2"/>
      <c r="K639" s="6"/>
      <c r="L639" s="6"/>
      <c r="M639" s="1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 x14ac:dyDescent="0.25">
      <c r="A640" s="6"/>
      <c r="B640" s="2"/>
      <c r="C640" s="2"/>
      <c r="D640" s="2"/>
      <c r="E640" s="6"/>
      <c r="F640" s="6"/>
      <c r="G640" s="2"/>
      <c r="H640" s="2"/>
      <c r="I640" s="2"/>
      <c r="J640" s="2"/>
      <c r="K640" s="6"/>
      <c r="L640" s="6"/>
      <c r="M640" s="1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 x14ac:dyDescent="0.25">
      <c r="A641" s="6"/>
      <c r="B641" s="2"/>
      <c r="C641" s="2"/>
      <c r="D641" s="2"/>
      <c r="E641" s="6"/>
      <c r="F641" s="6"/>
      <c r="G641" s="2"/>
      <c r="H641" s="2"/>
      <c r="I641" s="2"/>
      <c r="J641" s="2"/>
      <c r="K641" s="6"/>
      <c r="L641" s="6"/>
      <c r="M641" s="1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 x14ac:dyDescent="0.25">
      <c r="A642" s="6"/>
      <c r="B642" s="2"/>
      <c r="C642" s="2"/>
      <c r="D642" s="2"/>
      <c r="E642" s="6"/>
      <c r="F642" s="6"/>
      <c r="G642" s="2"/>
      <c r="H642" s="2"/>
      <c r="I642" s="2"/>
      <c r="J642" s="2"/>
      <c r="K642" s="6"/>
      <c r="L642" s="6"/>
      <c r="M642" s="1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 x14ac:dyDescent="0.25">
      <c r="A643" s="6"/>
      <c r="B643" s="2"/>
      <c r="C643" s="2"/>
      <c r="D643" s="2"/>
      <c r="E643" s="6"/>
      <c r="F643" s="6"/>
      <c r="G643" s="2"/>
      <c r="H643" s="2"/>
      <c r="I643" s="2"/>
      <c r="J643" s="2"/>
      <c r="K643" s="6"/>
      <c r="L643" s="6"/>
      <c r="M643" s="1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 x14ac:dyDescent="0.25">
      <c r="A644" s="6"/>
      <c r="B644" s="2"/>
      <c r="C644" s="2"/>
      <c r="D644" s="2"/>
      <c r="E644" s="6"/>
      <c r="F644" s="6"/>
      <c r="G644" s="2"/>
      <c r="H644" s="2"/>
      <c r="I644" s="2"/>
      <c r="J644" s="2"/>
      <c r="K644" s="6"/>
      <c r="L644" s="6"/>
      <c r="M644" s="1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 x14ac:dyDescent="0.25">
      <c r="A645" s="6"/>
      <c r="B645" s="2"/>
      <c r="C645" s="2"/>
      <c r="D645" s="2"/>
      <c r="E645" s="6"/>
      <c r="F645" s="6"/>
      <c r="G645" s="2"/>
      <c r="H645" s="2"/>
      <c r="I645" s="2"/>
      <c r="J645" s="2"/>
      <c r="K645" s="6"/>
      <c r="L645" s="6"/>
      <c r="M645" s="1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 x14ac:dyDescent="0.25">
      <c r="A646" s="6"/>
      <c r="B646" s="2"/>
      <c r="C646" s="2"/>
      <c r="D646" s="2"/>
      <c r="E646" s="6"/>
      <c r="F646" s="6"/>
      <c r="G646" s="2"/>
      <c r="H646" s="2"/>
      <c r="I646" s="2"/>
      <c r="J646" s="2"/>
      <c r="K646" s="6"/>
      <c r="L646" s="6"/>
      <c r="M646" s="1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 x14ac:dyDescent="0.25">
      <c r="A647" s="6"/>
      <c r="B647" s="2"/>
      <c r="C647" s="2"/>
      <c r="D647" s="2"/>
      <c r="E647" s="6"/>
      <c r="F647" s="6"/>
      <c r="G647" s="2"/>
      <c r="H647" s="2"/>
      <c r="I647" s="2"/>
      <c r="J647" s="2"/>
      <c r="K647" s="6"/>
      <c r="L647" s="6"/>
      <c r="M647" s="1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 x14ac:dyDescent="0.25">
      <c r="A648" s="6"/>
      <c r="B648" s="2"/>
      <c r="C648" s="2"/>
      <c r="D648" s="2"/>
      <c r="E648" s="6"/>
      <c r="F648" s="6"/>
      <c r="G648" s="2"/>
      <c r="H648" s="2"/>
      <c r="I648" s="2"/>
      <c r="J648" s="2"/>
      <c r="K648" s="6"/>
      <c r="L648" s="6"/>
      <c r="M648" s="1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 x14ac:dyDescent="0.25">
      <c r="A649" s="6"/>
      <c r="B649" s="2"/>
      <c r="C649" s="2"/>
      <c r="D649" s="2"/>
      <c r="E649" s="6"/>
      <c r="F649" s="6"/>
      <c r="G649" s="2"/>
      <c r="H649" s="2"/>
      <c r="I649" s="2"/>
      <c r="J649" s="2"/>
      <c r="K649" s="6"/>
      <c r="L649" s="6"/>
      <c r="M649" s="1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 x14ac:dyDescent="0.25">
      <c r="A650" s="6"/>
      <c r="B650" s="2"/>
      <c r="C650" s="2"/>
      <c r="D650" s="2"/>
      <c r="E650" s="6"/>
      <c r="F650" s="6"/>
      <c r="G650" s="2"/>
      <c r="H650" s="2"/>
      <c r="I650" s="2"/>
      <c r="J650" s="2"/>
      <c r="K650" s="6"/>
      <c r="L650" s="6"/>
      <c r="M650" s="1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 x14ac:dyDescent="0.25">
      <c r="A651" s="6"/>
      <c r="B651" s="2"/>
      <c r="C651" s="2"/>
      <c r="D651" s="2"/>
      <c r="E651" s="6"/>
      <c r="F651" s="6"/>
      <c r="G651" s="2"/>
      <c r="H651" s="2"/>
      <c r="I651" s="2"/>
      <c r="J651" s="2"/>
      <c r="K651" s="6"/>
      <c r="L651" s="6"/>
      <c r="M651" s="1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 x14ac:dyDescent="0.25">
      <c r="A652" s="6"/>
      <c r="B652" s="2"/>
      <c r="C652" s="2"/>
      <c r="D652" s="2"/>
      <c r="E652" s="6"/>
      <c r="F652" s="6"/>
      <c r="G652" s="2"/>
      <c r="H652" s="2"/>
      <c r="I652" s="2"/>
      <c r="J652" s="2"/>
      <c r="K652" s="6"/>
      <c r="L652" s="6"/>
      <c r="M652" s="1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 x14ac:dyDescent="0.25">
      <c r="A653" s="6"/>
      <c r="B653" s="2"/>
      <c r="C653" s="2"/>
      <c r="D653" s="2"/>
      <c r="E653" s="6"/>
      <c r="F653" s="6"/>
      <c r="G653" s="2"/>
      <c r="H653" s="2"/>
      <c r="I653" s="2"/>
      <c r="J653" s="2"/>
      <c r="K653" s="6"/>
      <c r="L653" s="6"/>
      <c r="M653" s="1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 x14ac:dyDescent="0.25">
      <c r="A654" s="6"/>
      <c r="B654" s="2"/>
      <c r="C654" s="2"/>
      <c r="D654" s="2"/>
      <c r="E654" s="6"/>
      <c r="F654" s="6"/>
      <c r="G654" s="2"/>
      <c r="H654" s="2"/>
      <c r="I654" s="2"/>
      <c r="J654" s="2"/>
      <c r="K654" s="6"/>
      <c r="L654" s="6"/>
      <c r="M654" s="1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 x14ac:dyDescent="0.25">
      <c r="A655" s="6"/>
      <c r="B655" s="2"/>
      <c r="C655" s="2"/>
      <c r="D655" s="2"/>
      <c r="E655" s="6"/>
      <c r="F655" s="6"/>
      <c r="G655" s="2"/>
      <c r="H655" s="2"/>
      <c r="I655" s="2"/>
      <c r="J655" s="2"/>
      <c r="K655" s="6"/>
      <c r="L655" s="6"/>
      <c r="M655" s="1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 x14ac:dyDescent="0.25">
      <c r="A656" s="6"/>
      <c r="B656" s="2"/>
      <c r="C656" s="2"/>
      <c r="D656" s="2"/>
      <c r="E656" s="6"/>
      <c r="F656" s="6"/>
      <c r="G656" s="2"/>
      <c r="H656" s="2"/>
      <c r="I656" s="2"/>
      <c r="J656" s="2"/>
      <c r="K656" s="6"/>
      <c r="L656" s="6"/>
      <c r="M656" s="1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 x14ac:dyDescent="0.25">
      <c r="A657" s="6"/>
      <c r="B657" s="2"/>
      <c r="C657" s="2"/>
      <c r="D657" s="2"/>
      <c r="E657" s="6"/>
      <c r="F657" s="6"/>
      <c r="G657" s="2"/>
      <c r="H657" s="2"/>
      <c r="I657" s="2"/>
      <c r="J657" s="2"/>
      <c r="K657" s="6"/>
      <c r="L657" s="6"/>
      <c r="M657" s="1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 x14ac:dyDescent="0.25">
      <c r="A658" s="6"/>
      <c r="B658" s="2"/>
      <c r="C658" s="2"/>
      <c r="D658" s="2"/>
      <c r="E658" s="6"/>
      <c r="F658" s="6"/>
      <c r="G658" s="2"/>
      <c r="H658" s="2"/>
      <c r="I658" s="2"/>
      <c r="J658" s="2"/>
      <c r="K658" s="6"/>
      <c r="L658" s="6"/>
      <c r="M658" s="1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 x14ac:dyDescent="0.25">
      <c r="A659" s="6"/>
      <c r="B659" s="2"/>
      <c r="C659" s="2"/>
      <c r="D659" s="2"/>
      <c r="E659" s="6"/>
      <c r="F659" s="6"/>
      <c r="G659" s="2"/>
      <c r="H659" s="2"/>
      <c r="I659" s="2"/>
      <c r="J659" s="2"/>
      <c r="K659" s="6"/>
      <c r="L659" s="6"/>
      <c r="M659" s="1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 x14ac:dyDescent="0.25">
      <c r="A660" s="6"/>
      <c r="B660" s="2"/>
      <c r="C660" s="2"/>
      <c r="D660" s="2"/>
      <c r="E660" s="6"/>
      <c r="F660" s="6"/>
      <c r="G660" s="2"/>
      <c r="H660" s="2"/>
      <c r="I660" s="2"/>
      <c r="J660" s="2"/>
      <c r="K660" s="6"/>
      <c r="L660" s="6"/>
      <c r="M660" s="1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 x14ac:dyDescent="0.25">
      <c r="A661" s="6"/>
      <c r="B661" s="2"/>
      <c r="C661" s="2"/>
      <c r="D661" s="2"/>
      <c r="E661" s="6"/>
      <c r="F661" s="6"/>
      <c r="G661" s="2"/>
      <c r="H661" s="2"/>
      <c r="I661" s="2"/>
      <c r="J661" s="2"/>
      <c r="K661" s="6"/>
      <c r="L661" s="6"/>
      <c r="M661" s="1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 x14ac:dyDescent="0.25">
      <c r="A662" s="6"/>
      <c r="B662" s="2"/>
      <c r="C662" s="2"/>
      <c r="D662" s="2"/>
      <c r="E662" s="6"/>
      <c r="F662" s="6"/>
      <c r="G662" s="2"/>
      <c r="H662" s="2"/>
      <c r="I662" s="2"/>
      <c r="J662" s="2"/>
      <c r="K662" s="6"/>
      <c r="L662" s="6"/>
      <c r="M662" s="1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 x14ac:dyDescent="0.25">
      <c r="A663" s="6"/>
      <c r="B663" s="2"/>
      <c r="C663" s="2"/>
      <c r="D663" s="2"/>
      <c r="E663" s="6"/>
      <c r="F663" s="6"/>
      <c r="G663" s="2"/>
      <c r="H663" s="2"/>
      <c r="I663" s="2"/>
      <c r="J663" s="2"/>
      <c r="K663" s="6"/>
      <c r="L663" s="6"/>
      <c r="M663" s="1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 x14ac:dyDescent="0.25">
      <c r="A664" s="6"/>
      <c r="B664" s="2"/>
      <c r="C664" s="2"/>
      <c r="D664" s="2"/>
      <c r="E664" s="6"/>
      <c r="F664" s="6"/>
      <c r="G664" s="2"/>
      <c r="H664" s="2"/>
      <c r="I664" s="2"/>
      <c r="J664" s="2"/>
      <c r="K664" s="6"/>
      <c r="L664" s="6"/>
      <c r="M664" s="1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 x14ac:dyDescent="0.25">
      <c r="A665" s="6"/>
      <c r="B665" s="2"/>
      <c r="C665" s="2"/>
      <c r="D665" s="2"/>
      <c r="E665" s="6"/>
      <c r="F665" s="6"/>
      <c r="G665" s="2"/>
      <c r="H665" s="2"/>
      <c r="I665" s="2"/>
      <c r="J665" s="2"/>
      <c r="K665" s="6"/>
      <c r="L665" s="6"/>
      <c r="M665" s="1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 x14ac:dyDescent="0.25">
      <c r="A666" s="6"/>
      <c r="B666" s="2"/>
      <c r="C666" s="2"/>
      <c r="D666" s="2"/>
      <c r="E666" s="6"/>
      <c r="F666" s="6"/>
      <c r="G666" s="2"/>
      <c r="H666" s="2"/>
      <c r="I666" s="2"/>
      <c r="J666" s="2"/>
      <c r="K666" s="6"/>
      <c r="L666" s="6"/>
      <c r="M666" s="1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 x14ac:dyDescent="0.25">
      <c r="A667" s="6"/>
      <c r="B667" s="2"/>
      <c r="C667" s="2"/>
      <c r="D667" s="2"/>
      <c r="E667" s="6"/>
      <c r="F667" s="6"/>
      <c r="G667" s="2"/>
      <c r="H667" s="2"/>
      <c r="I667" s="2"/>
      <c r="J667" s="2"/>
      <c r="K667" s="6"/>
      <c r="L667" s="6"/>
      <c r="M667" s="1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 x14ac:dyDescent="0.25">
      <c r="A668" s="6"/>
      <c r="B668" s="2"/>
      <c r="C668" s="2"/>
      <c r="D668" s="2"/>
      <c r="E668" s="6"/>
      <c r="F668" s="6"/>
      <c r="G668" s="2"/>
      <c r="H668" s="2"/>
      <c r="I668" s="2"/>
      <c r="J668" s="2"/>
      <c r="K668" s="6"/>
      <c r="L668" s="6"/>
      <c r="M668" s="1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 x14ac:dyDescent="0.25">
      <c r="A669" s="6"/>
      <c r="B669" s="2"/>
      <c r="C669" s="2"/>
      <c r="D669" s="2"/>
      <c r="E669" s="6"/>
      <c r="F669" s="6"/>
      <c r="G669" s="2"/>
      <c r="H669" s="2"/>
      <c r="I669" s="2"/>
      <c r="J669" s="2"/>
      <c r="K669" s="6"/>
      <c r="L669" s="6"/>
      <c r="M669" s="1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 x14ac:dyDescent="0.25">
      <c r="A670" s="6"/>
      <c r="B670" s="2"/>
      <c r="C670" s="2"/>
      <c r="D670" s="2"/>
      <c r="E670" s="6"/>
      <c r="F670" s="6"/>
      <c r="G670" s="2"/>
      <c r="H670" s="2"/>
      <c r="I670" s="2"/>
      <c r="J670" s="2"/>
      <c r="K670" s="6"/>
      <c r="L670" s="6"/>
      <c r="M670" s="1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 x14ac:dyDescent="0.25">
      <c r="A671" s="6"/>
      <c r="B671" s="2"/>
      <c r="C671" s="2"/>
      <c r="D671" s="2"/>
      <c r="E671" s="6"/>
      <c r="F671" s="6"/>
      <c r="G671" s="2"/>
      <c r="H671" s="2"/>
      <c r="I671" s="2"/>
      <c r="J671" s="2"/>
      <c r="K671" s="6"/>
      <c r="L671" s="6"/>
      <c r="M671" s="1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 x14ac:dyDescent="0.25">
      <c r="A672" s="6"/>
      <c r="B672" s="2"/>
      <c r="C672" s="2"/>
      <c r="D672" s="2"/>
      <c r="E672" s="6"/>
      <c r="F672" s="6"/>
      <c r="G672" s="2"/>
      <c r="H672" s="2"/>
      <c r="I672" s="2"/>
      <c r="J672" s="2"/>
      <c r="K672" s="6"/>
      <c r="L672" s="6"/>
      <c r="M672" s="1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 x14ac:dyDescent="0.25">
      <c r="A673" s="6"/>
      <c r="B673" s="2"/>
      <c r="C673" s="2"/>
      <c r="D673" s="2"/>
      <c r="E673" s="6"/>
      <c r="F673" s="6"/>
      <c r="G673" s="2"/>
      <c r="H673" s="2"/>
      <c r="I673" s="2"/>
      <c r="J673" s="2"/>
      <c r="K673" s="6"/>
      <c r="L673" s="6"/>
      <c r="M673" s="1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 x14ac:dyDescent="0.25">
      <c r="A674" s="6"/>
      <c r="B674" s="2"/>
      <c r="C674" s="2"/>
      <c r="D674" s="2"/>
      <c r="E674" s="6"/>
      <c r="F674" s="6"/>
      <c r="G674" s="2"/>
      <c r="H674" s="2"/>
      <c r="I674" s="2"/>
      <c r="J674" s="2"/>
      <c r="K674" s="6"/>
      <c r="L674" s="6"/>
      <c r="M674" s="1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 x14ac:dyDescent="0.25">
      <c r="A675" s="6"/>
      <c r="B675" s="2"/>
      <c r="C675" s="2"/>
      <c r="D675" s="2"/>
      <c r="E675" s="6"/>
      <c r="F675" s="6"/>
      <c r="G675" s="2"/>
      <c r="H675" s="2"/>
      <c r="I675" s="2"/>
      <c r="J675" s="2"/>
      <c r="K675" s="6"/>
      <c r="L675" s="6"/>
      <c r="M675" s="1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 x14ac:dyDescent="0.25">
      <c r="A676" s="6"/>
      <c r="B676" s="2"/>
      <c r="C676" s="2"/>
      <c r="D676" s="2"/>
      <c r="E676" s="6"/>
      <c r="F676" s="6"/>
      <c r="G676" s="2"/>
      <c r="H676" s="2"/>
      <c r="I676" s="2"/>
      <c r="J676" s="2"/>
      <c r="K676" s="6"/>
      <c r="L676" s="6"/>
      <c r="M676" s="1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 x14ac:dyDescent="0.25">
      <c r="A677" s="6"/>
      <c r="B677" s="2"/>
      <c r="C677" s="2"/>
      <c r="D677" s="2"/>
      <c r="E677" s="6"/>
      <c r="F677" s="6"/>
      <c r="G677" s="2"/>
      <c r="H677" s="2"/>
      <c r="I677" s="2"/>
      <c r="J677" s="2"/>
      <c r="K677" s="6"/>
      <c r="L677" s="6"/>
      <c r="M677" s="1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 x14ac:dyDescent="0.25">
      <c r="A678" s="6"/>
      <c r="B678" s="2"/>
      <c r="C678" s="2"/>
      <c r="D678" s="2"/>
      <c r="E678" s="6"/>
      <c r="F678" s="6"/>
      <c r="G678" s="2"/>
      <c r="H678" s="2"/>
      <c r="I678" s="2"/>
      <c r="J678" s="2"/>
      <c r="K678" s="6"/>
      <c r="L678" s="6"/>
      <c r="M678" s="1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 x14ac:dyDescent="0.25">
      <c r="A679" s="6"/>
      <c r="B679" s="2"/>
      <c r="C679" s="2"/>
      <c r="D679" s="2"/>
      <c r="E679" s="6"/>
      <c r="F679" s="6"/>
      <c r="G679" s="2"/>
      <c r="H679" s="2"/>
      <c r="I679" s="2"/>
      <c r="J679" s="2"/>
      <c r="K679" s="6"/>
      <c r="L679" s="6"/>
      <c r="M679" s="1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 x14ac:dyDescent="0.25">
      <c r="A680" s="6"/>
      <c r="B680" s="2"/>
      <c r="C680" s="2"/>
      <c r="D680" s="2"/>
      <c r="E680" s="6"/>
      <c r="F680" s="6"/>
      <c r="G680" s="2"/>
      <c r="H680" s="2"/>
      <c r="I680" s="2"/>
      <c r="J680" s="2"/>
      <c r="K680" s="6"/>
      <c r="L680" s="6"/>
      <c r="M680" s="1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 x14ac:dyDescent="0.25">
      <c r="A681" s="6"/>
      <c r="B681" s="2"/>
      <c r="C681" s="2"/>
      <c r="D681" s="2"/>
      <c r="E681" s="6"/>
      <c r="F681" s="6"/>
      <c r="G681" s="2"/>
      <c r="H681" s="2"/>
      <c r="I681" s="2"/>
      <c r="J681" s="2"/>
      <c r="K681" s="6"/>
      <c r="L681" s="6"/>
      <c r="M681" s="1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 x14ac:dyDescent="0.25">
      <c r="A682" s="6"/>
      <c r="B682" s="2"/>
      <c r="C682" s="2"/>
      <c r="D682" s="2"/>
      <c r="E682" s="6"/>
      <c r="F682" s="6"/>
      <c r="G682" s="2"/>
      <c r="H682" s="2"/>
      <c r="I682" s="2"/>
      <c r="J682" s="2"/>
      <c r="K682" s="6"/>
      <c r="L682" s="6"/>
      <c r="M682" s="1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 x14ac:dyDescent="0.25">
      <c r="A683" s="6"/>
      <c r="B683" s="2"/>
      <c r="C683" s="2"/>
      <c r="D683" s="2"/>
      <c r="E683" s="6"/>
      <c r="F683" s="6"/>
      <c r="G683" s="2"/>
      <c r="H683" s="2"/>
      <c r="I683" s="2"/>
      <c r="J683" s="2"/>
      <c r="K683" s="6"/>
      <c r="L683" s="6"/>
      <c r="M683" s="1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 x14ac:dyDescent="0.25">
      <c r="A684" s="6"/>
      <c r="B684" s="2"/>
      <c r="C684" s="2"/>
      <c r="D684" s="2"/>
      <c r="E684" s="6"/>
      <c r="F684" s="6"/>
      <c r="G684" s="2"/>
      <c r="H684" s="2"/>
      <c r="I684" s="2"/>
      <c r="J684" s="2"/>
      <c r="K684" s="6"/>
      <c r="L684" s="6"/>
      <c r="M684" s="1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 x14ac:dyDescent="0.25">
      <c r="A685" s="6"/>
      <c r="B685" s="2"/>
      <c r="C685" s="2"/>
      <c r="D685" s="2"/>
      <c r="E685" s="6"/>
      <c r="F685" s="6"/>
      <c r="G685" s="2"/>
      <c r="H685" s="2"/>
      <c r="I685" s="2"/>
      <c r="J685" s="2"/>
      <c r="K685" s="6"/>
      <c r="L685" s="6"/>
      <c r="M685" s="1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 x14ac:dyDescent="0.25">
      <c r="A686" s="6"/>
      <c r="B686" s="2"/>
      <c r="C686" s="2"/>
      <c r="D686" s="2"/>
      <c r="E686" s="6"/>
      <c r="F686" s="6"/>
      <c r="G686" s="2"/>
      <c r="H686" s="2"/>
      <c r="I686" s="2"/>
      <c r="J686" s="2"/>
      <c r="K686" s="6"/>
      <c r="L686" s="6"/>
      <c r="M686" s="1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 x14ac:dyDescent="0.25">
      <c r="A687" s="6"/>
      <c r="B687" s="2"/>
      <c r="C687" s="2"/>
      <c r="D687" s="2"/>
      <c r="E687" s="6"/>
      <c r="F687" s="6"/>
      <c r="G687" s="2"/>
      <c r="H687" s="2"/>
      <c r="I687" s="2"/>
      <c r="J687" s="2"/>
      <c r="K687" s="6"/>
      <c r="L687" s="6"/>
      <c r="M687" s="1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 x14ac:dyDescent="0.25">
      <c r="A688" s="6"/>
      <c r="B688" s="2"/>
      <c r="C688" s="2"/>
      <c r="D688" s="2"/>
      <c r="E688" s="6"/>
      <c r="F688" s="6"/>
      <c r="G688" s="2"/>
      <c r="H688" s="2"/>
      <c r="I688" s="2"/>
      <c r="J688" s="2"/>
      <c r="K688" s="6"/>
      <c r="L688" s="6"/>
      <c r="M688" s="1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 x14ac:dyDescent="0.25">
      <c r="A689" s="6"/>
      <c r="B689" s="2"/>
      <c r="C689" s="2"/>
      <c r="D689" s="2"/>
      <c r="E689" s="6"/>
      <c r="F689" s="6"/>
      <c r="G689" s="2"/>
      <c r="H689" s="2"/>
      <c r="I689" s="2"/>
      <c r="J689" s="2"/>
      <c r="K689" s="6"/>
      <c r="L689" s="6"/>
      <c r="M689" s="1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 x14ac:dyDescent="0.25">
      <c r="A690" s="6"/>
      <c r="B690" s="2"/>
      <c r="C690" s="2"/>
      <c r="D690" s="2"/>
      <c r="E690" s="6"/>
      <c r="F690" s="6"/>
      <c r="G690" s="2"/>
      <c r="H690" s="2"/>
      <c r="I690" s="2"/>
      <c r="J690" s="2"/>
      <c r="K690" s="6"/>
      <c r="L690" s="6"/>
      <c r="M690" s="1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 x14ac:dyDescent="0.25">
      <c r="A691" s="6"/>
      <c r="B691" s="2"/>
      <c r="C691" s="2"/>
      <c r="D691" s="2"/>
      <c r="E691" s="6"/>
      <c r="F691" s="6"/>
      <c r="G691" s="2"/>
      <c r="H691" s="2"/>
      <c r="I691" s="2"/>
      <c r="J691" s="2"/>
      <c r="K691" s="6"/>
      <c r="L691" s="6"/>
      <c r="M691" s="1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 x14ac:dyDescent="0.25">
      <c r="A692" s="6"/>
      <c r="B692" s="2"/>
      <c r="C692" s="2"/>
      <c r="D692" s="2"/>
      <c r="E692" s="6"/>
      <c r="F692" s="6"/>
      <c r="G692" s="2"/>
      <c r="H692" s="2"/>
      <c r="I692" s="2"/>
      <c r="J692" s="2"/>
      <c r="K692" s="6"/>
      <c r="L692" s="6"/>
      <c r="M692" s="1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 x14ac:dyDescent="0.25">
      <c r="A693" s="6"/>
      <c r="B693" s="2"/>
      <c r="C693" s="2"/>
      <c r="D693" s="2"/>
      <c r="E693" s="6"/>
      <c r="F693" s="6"/>
      <c r="G693" s="2"/>
      <c r="H693" s="2"/>
      <c r="I693" s="2"/>
      <c r="J693" s="2"/>
      <c r="K693" s="6"/>
      <c r="L693" s="6"/>
      <c r="M693" s="1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 x14ac:dyDescent="0.25">
      <c r="A694" s="6"/>
      <c r="B694" s="2"/>
      <c r="C694" s="2"/>
      <c r="D694" s="2"/>
      <c r="E694" s="6"/>
      <c r="F694" s="6"/>
      <c r="G694" s="2"/>
      <c r="H694" s="2"/>
      <c r="I694" s="2"/>
      <c r="J694" s="2"/>
      <c r="K694" s="6"/>
      <c r="L694" s="6"/>
      <c r="M694" s="1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 x14ac:dyDescent="0.25">
      <c r="A695" s="6"/>
      <c r="B695" s="2"/>
      <c r="C695" s="2"/>
      <c r="D695" s="2"/>
      <c r="E695" s="6"/>
      <c r="F695" s="6"/>
      <c r="G695" s="2"/>
      <c r="H695" s="2"/>
      <c r="I695" s="2"/>
      <c r="J695" s="2"/>
      <c r="K695" s="6"/>
      <c r="L695" s="6"/>
      <c r="M695" s="1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 x14ac:dyDescent="0.25">
      <c r="A696" s="6"/>
      <c r="B696" s="2"/>
      <c r="C696" s="2"/>
      <c r="D696" s="2"/>
      <c r="E696" s="6"/>
      <c r="F696" s="6"/>
      <c r="G696" s="2"/>
      <c r="H696" s="2"/>
      <c r="I696" s="2"/>
      <c r="J696" s="2"/>
      <c r="K696" s="6"/>
      <c r="L696" s="6"/>
      <c r="M696" s="1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 x14ac:dyDescent="0.25">
      <c r="A697" s="6"/>
      <c r="B697" s="2"/>
      <c r="C697" s="2"/>
      <c r="D697" s="2"/>
      <c r="E697" s="6"/>
      <c r="F697" s="6"/>
      <c r="G697" s="2"/>
      <c r="H697" s="2"/>
      <c r="I697" s="2"/>
      <c r="J697" s="2"/>
      <c r="K697" s="6"/>
      <c r="L697" s="6"/>
      <c r="M697" s="1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 x14ac:dyDescent="0.25">
      <c r="A698" s="6"/>
      <c r="B698" s="2"/>
      <c r="C698" s="2"/>
      <c r="D698" s="2"/>
      <c r="E698" s="6"/>
      <c r="F698" s="6"/>
      <c r="G698" s="2"/>
      <c r="H698" s="2"/>
      <c r="I698" s="2"/>
      <c r="J698" s="2"/>
      <c r="K698" s="6"/>
      <c r="L698" s="6"/>
      <c r="M698" s="1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 x14ac:dyDescent="0.25">
      <c r="A699" s="6"/>
      <c r="B699" s="2"/>
      <c r="C699" s="2"/>
      <c r="D699" s="2"/>
      <c r="E699" s="6"/>
      <c r="F699" s="6"/>
      <c r="G699" s="2"/>
      <c r="H699" s="2"/>
      <c r="I699" s="2"/>
      <c r="J699" s="2"/>
      <c r="K699" s="6"/>
      <c r="L699" s="6"/>
      <c r="M699" s="1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 x14ac:dyDescent="0.25">
      <c r="A700" s="6"/>
      <c r="B700" s="2"/>
      <c r="C700" s="2"/>
      <c r="D700" s="2"/>
      <c r="E700" s="6"/>
      <c r="F700" s="6"/>
      <c r="G700" s="2"/>
      <c r="H700" s="2"/>
      <c r="I700" s="2"/>
      <c r="J700" s="2"/>
      <c r="K700" s="6"/>
      <c r="L700" s="6"/>
      <c r="M700" s="1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 x14ac:dyDescent="0.25">
      <c r="A701" s="6"/>
      <c r="B701" s="2"/>
      <c r="C701" s="2"/>
      <c r="D701" s="2"/>
      <c r="E701" s="6"/>
      <c r="F701" s="6"/>
      <c r="G701" s="2"/>
      <c r="H701" s="2"/>
      <c r="I701" s="2"/>
      <c r="J701" s="2"/>
      <c r="K701" s="6"/>
      <c r="L701" s="6"/>
      <c r="M701" s="1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 x14ac:dyDescent="0.25">
      <c r="A702" s="6"/>
      <c r="B702" s="2"/>
      <c r="C702" s="2"/>
      <c r="D702" s="2"/>
      <c r="E702" s="6"/>
      <c r="F702" s="6"/>
      <c r="G702" s="2"/>
      <c r="H702" s="2"/>
      <c r="I702" s="2"/>
      <c r="J702" s="2"/>
      <c r="K702" s="6"/>
      <c r="L702" s="6"/>
      <c r="M702" s="1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 x14ac:dyDescent="0.25">
      <c r="A703" s="6"/>
      <c r="B703" s="2"/>
      <c r="C703" s="2"/>
      <c r="D703" s="2"/>
      <c r="E703" s="6"/>
      <c r="F703" s="6"/>
      <c r="G703" s="2"/>
      <c r="H703" s="2"/>
      <c r="I703" s="2"/>
      <c r="J703" s="2"/>
      <c r="K703" s="6"/>
      <c r="L703" s="6"/>
      <c r="M703" s="1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 x14ac:dyDescent="0.25">
      <c r="A704" s="6"/>
      <c r="B704" s="2"/>
      <c r="C704" s="2"/>
      <c r="D704" s="2"/>
      <c r="E704" s="6"/>
      <c r="F704" s="6"/>
      <c r="G704" s="2"/>
      <c r="H704" s="2"/>
      <c r="I704" s="2"/>
      <c r="J704" s="2"/>
      <c r="K704" s="6"/>
      <c r="L704" s="6"/>
      <c r="M704" s="1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 x14ac:dyDescent="0.25">
      <c r="A705" s="6"/>
      <c r="B705" s="2"/>
      <c r="C705" s="2"/>
      <c r="D705" s="2"/>
      <c r="E705" s="6"/>
      <c r="F705" s="6"/>
      <c r="G705" s="2"/>
      <c r="H705" s="2"/>
      <c r="I705" s="2"/>
      <c r="J705" s="2"/>
      <c r="K705" s="6"/>
      <c r="L705" s="6"/>
      <c r="M705" s="1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 x14ac:dyDescent="0.25">
      <c r="A706" s="6"/>
      <c r="B706" s="2"/>
      <c r="C706" s="2"/>
      <c r="D706" s="2"/>
      <c r="E706" s="6"/>
      <c r="F706" s="6"/>
      <c r="G706" s="2"/>
      <c r="H706" s="2"/>
      <c r="I706" s="2"/>
      <c r="J706" s="2"/>
      <c r="K706" s="6"/>
      <c r="L706" s="6"/>
      <c r="M706" s="1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 x14ac:dyDescent="0.25">
      <c r="A707" s="6"/>
      <c r="B707" s="2"/>
      <c r="C707" s="2"/>
      <c r="D707" s="2"/>
      <c r="E707" s="6"/>
      <c r="F707" s="6"/>
      <c r="G707" s="2"/>
      <c r="H707" s="2"/>
      <c r="I707" s="2"/>
      <c r="J707" s="2"/>
      <c r="K707" s="6"/>
      <c r="L707" s="6"/>
      <c r="M707" s="1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 x14ac:dyDescent="0.25">
      <c r="A708" s="6"/>
      <c r="B708" s="2"/>
      <c r="C708" s="2"/>
      <c r="D708" s="2"/>
      <c r="E708" s="6"/>
      <c r="F708" s="6"/>
      <c r="G708" s="2"/>
      <c r="H708" s="2"/>
      <c r="I708" s="2"/>
      <c r="J708" s="2"/>
      <c r="K708" s="6"/>
      <c r="L708" s="6"/>
      <c r="M708" s="1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 x14ac:dyDescent="0.25">
      <c r="A709" s="6"/>
      <c r="B709" s="2"/>
      <c r="C709" s="2"/>
      <c r="D709" s="2"/>
      <c r="E709" s="6"/>
      <c r="F709" s="6"/>
      <c r="G709" s="2"/>
      <c r="H709" s="2"/>
      <c r="I709" s="2"/>
      <c r="J709" s="2"/>
      <c r="K709" s="6"/>
      <c r="L709" s="6"/>
      <c r="M709" s="1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 x14ac:dyDescent="0.25">
      <c r="A710" s="6"/>
      <c r="B710" s="2"/>
      <c r="C710" s="2"/>
      <c r="D710" s="2"/>
      <c r="E710" s="6"/>
      <c r="F710" s="6"/>
      <c r="G710" s="2"/>
      <c r="H710" s="2"/>
      <c r="I710" s="2"/>
      <c r="J710" s="2"/>
      <c r="K710" s="6"/>
      <c r="L710" s="6"/>
      <c r="M710" s="1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 x14ac:dyDescent="0.25">
      <c r="A711" s="6"/>
      <c r="B711" s="2"/>
      <c r="C711" s="2"/>
      <c r="D711" s="2"/>
      <c r="E711" s="6"/>
      <c r="F711" s="6"/>
      <c r="G711" s="2"/>
      <c r="H711" s="2"/>
      <c r="I711" s="2"/>
      <c r="J711" s="2"/>
      <c r="K711" s="6"/>
      <c r="L711" s="6"/>
      <c r="M711" s="1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 x14ac:dyDescent="0.25">
      <c r="A712" s="6"/>
      <c r="B712" s="2"/>
      <c r="C712" s="2"/>
      <c r="D712" s="2"/>
      <c r="E712" s="6"/>
      <c r="F712" s="6"/>
      <c r="G712" s="2"/>
      <c r="H712" s="2"/>
      <c r="I712" s="2"/>
      <c r="J712" s="2"/>
      <c r="K712" s="6"/>
      <c r="L712" s="6"/>
      <c r="M712" s="1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 x14ac:dyDescent="0.25">
      <c r="A713" s="6"/>
      <c r="B713" s="2"/>
      <c r="C713" s="2"/>
      <c r="D713" s="2"/>
      <c r="E713" s="6"/>
      <c r="F713" s="6"/>
      <c r="G713" s="2"/>
      <c r="H713" s="2"/>
      <c r="I713" s="2"/>
      <c r="J713" s="2"/>
      <c r="K713" s="6"/>
      <c r="L713" s="6"/>
      <c r="M713" s="1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 x14ac:dyDescent="0.25">
      <c r="A714" s="6"/>
      <c r="B714" s="2"/>
      <c r="C714" s="2"/>
      <c r="D714" s="2"/>
      <c r="E714" s="6"/>
      <c r="F714" s="6"/>
      <c r="G714" s="2"/>
      <c r="H714" s="2"/>
      <c r="I714" s="2"/>
      <c r="J714" s="2"/>
      <c r="K714" s="6"/>
      <c r="L714" s="6"/>
      <c r="M714" s="1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 x14ac:dyDescent="0.25">
      <c r="A715" s="6"/>
      <c r="B715" s="2"/>
      <c r="C715" s="2"/>
      <c r="D715" s="2"/>
      <c r="E715" s="6"/>
      <c r="F715" s="6"/>
      <c r="G715" s="2"/>
      <c r="H715" s="2"/>
      <c r="I715" s="2"/>
      <c r="J715" s="2"/>
      <c r="K715" s="6"/>
      <c r="L715" s="6"/>
      <c r="M715" s="1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 x14ac:dyDescent="0.25">
      <c r="A716" s="6"/>
      <c r="B716" s="2"/>
      <c r="C716" s="2"/>
      <c r="D716" s="2"/>
      <c r="E716" s="6"/>
      <c r="F716" s="6"/>
      <c r="G716" s="2"/>
      <c r="H716" s="2"/>
      <c r="I716" s="2"/>
      <c r="J716" s="2"/>
      <c r="K716" s="6"/>
      <c r="L716" s="6"/>
      <c r="M716" s="1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 x14ac:dyDescent="0.25">
      <c r="A717" s="6"/>
      <c r="B717" s="2"/>
      <c r="C717" s="2"/>
      <c r="D717" s="2"/>
      <c r="E717" s="6"/>
      <c r="F717" s="6"/>
      <c r="G717" s="2"/>
      <c r="H717" s="2"/>
      <c r="I717" s="2"/>
      <c r="J717" s="2"/>
      <c r="K717" s="6"/>
      <c r="L717" s="6"/>
      <c r="M717" s="1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 x14ac:dyDescent="0.25">
      <c r="A718" s="6"/>
      <c r="B718" s="2"/>
      <c r="C718" s="2"/>
      <c r="D718" s="2"/>
      <c r="E718" s="6"/>
      <c r="F718" s="6"/>
      <c r="G718" s="2"/>
      <c r="H718" s="2"/>
      <c r="I718" s="2"/>
      <c r="J718" s="2"/>
      <c r="K718" s="6"/>
      <c r="L718" s="6"/>
      <c r="M718" s="1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 x14ac:dyDescent="0.25">
      <c r="A719" s="6"/>
      <c r="B719" s="2"/>
      <c r="C719" s="2"/>
      <c r="D719" s="2"/>
      <c r="E719" s="6"/>
      <c r="F719" s="6"/>
      <c r="G719" s="2"/>
      <c r="H719" s="2"/>
      <c r="I719" s="2"/>
      <c r="J719" s="2"/>
      <c r="K719" s="6"/>
      <c r="L719" s="6"/>
      <c r="M719" s="1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 x14ac:dyDescent="0.25">
      <c r="A720" s="6"/>
      <c r="B720" s="2"/>
      <c r="C720" s="2"/>
      <c r="D720" s="2"/>
      <c r="E720" s="6"/>
      <c r="F720" s="6"/>
      <c r="G720" s="2"/>
      <c r="H720" s="2"/>
      <c r="I720" s="2"/>
      <c r="J720" s="2"/>
      <c r="K720" s="6"/>
      <c r="L720" s="6"/>
      <c r="M720" s="1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 x14ac:dyDescent="0.25">
      <c r="A721" s="6"/>
      <c r="B721" s="2"/>
      <c r="C721" s="2"/>
      <c r="D721" s="2"/>
      <c r="E721" s="6"/>
      <c r="F721" s="6"/>
      <c r="G721" s="2"/>
      <c r="H721" s="2"/>
      <c r="I721" s="2"/>
      <c r="J721" s="2"/>
      <c r="K721" s="6"/>
      <c r="L721" s="6"/>
      <c r="M721" s="1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 x14ac:dyDescent="0.25">
      <c r="A722" s="6"/>
      <c r="B722" s="2"/>
      <c r="C722" s="2"/>
      <c r="D722" s="2"/>
      <c r="E722" s="6"/>
      <c r="F722" s="6"/>
      <c r="G722" s="2"/>
      <c r="H722" s="2"/>
      <c r="I722" s="2"/>
      <c r="J722" s="2"/>
      <c r="K722" s="6"/>
      <c r="L722" s="6"/>
      <c r="M722" s="1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 x14ac:dyDescent="0.25">
      <c r="A723" s="6"/>
      <c r="B723" s="2"/>
      <c r="C723" s="2"/>
      <c r="D723" s="2"/>
      <c r="E723" s="6"/>
      <c r="F723" s="6"/>
      <c r="G723" s="2"/>
      <c r="H723" s="2"/>
      <c r="I723" s="2"/>
      <c r="J723" s="2"/>
      <c r="K723" s="6"/>
      <c r="L723" s="6"/>
      <c r="M723" s="1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 x14ac:dyDescent="0.25">
      <c r="A724" s="6"/>
      <c r="B724" s="2"/>
      <c r="C724" s="2"/>
      <c r="D724" s="2"/>
      <c r="E724" s="6"/>
      <c r="F724" s="6"/>
      <c r="G724" s="2"/>
      <c r="H724" s="2"/>
      <c r="I724" s="2"/>
      <c r="J724" s="2"/>
      <c r="K724" s="6"/>
      <c r="L724" s="6"/>
      <c r="M724" s="1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 x14ac:dyDescent="0.25">
      <c r="A725" s="6"/>
      <c r="B725" s="2"/>
      <c r="C725" s="2"/>
      <c r="D725" s="2"/>
      <c r="E725" s="6"/>
      <c r="F725" s="6"/>
      <c r="G725" s="2"/>
      <c r="H725" s="2"/>
      <c r="I725" s="2"/>
      <c r="J725" s="2"/>
      <c r="K725" s="6"/>
      <c r="L725" s="6"/>
      <c r="M725" s="1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 x14ac:dyDescent="0.25">
      <c r="A726" s="6"/>
      <c r="B726" s="2"/>
      <c r="C726" s="2"/>
      <c r="D726" s="2"/>
      <c r="E726" s="6"/>
      <c r="F726" s="6"/>
      <c r="G726" s="2"/>
      <c r="H726" s="2"/>
      <c r="I726" s="2"/>
      <c r="J726" s="2"/>
      <c r="K726" s="6"/>
      <c r="L726" s="6"/>
      <c r="M726" s="1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 x14ac:dyDescent="0.25">
      <c r="A727" s="6"/>
      <c r="B727" s="2"/>
      <c r="C727" s="2"/>
      <c r="D727" s="2"/>
      <c r="E727" s="6"/>
      <c r="F727" s="6"/>
      <c r="G727" s="2"/>
      <c r="H727" s="2"/>
      <c r="I727" s="2"/>
      <c r="J727" s="2"/>
      <c r="K727" s="6"/>
      <c r="L727" s="6"/>
      <c r="M727" s="1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 x14ac:dyDescent="0.25">
      <c r="A728" s="6"/>
      <c r="B728" s="2"/>
      <c r="C728" s="2"/>
      <c r="D728" s="2"/>
      <c r="E728" s="6"/>
      <c r="F728" s="6"/>
      <c r="G728" s="2"/>
      <c r="H728" s="2"/>
      <c r="I728" s="2"/>
      <c r="J728" s="2"/>
      <c r="K728" s="6"/>
      <c r="L728" s="6"/>
      <c r="M728" s="1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 x14ac:dyDescent="0.25">
      <c r="A729" s="6"/>
      <c r="B729" s="2"/>
      <c r="C729" s="2"/>
      <c r="D729" s="2"/>
      <c r="E729" s="6"/>
      <c r="F729" s="6"/>
      <c r="G729" s="2"/>
      <c r="H729" s="2"/>
      <c r="I729" s="2"/>
      <c r="J729" s="2"/>
      <c r="K729" s="6"/>
      <c r="L729" s="6"/>
      <c r="M729" s="1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 x14ac:dyDescent="0.25">
      <c r="A730" s="6"/>
      <c r="B730" s="2"/>
      <c r="C730" s="2"/>
      <c r="D730" s="2"/>
      <c r="E730" s="6"/>
      <c r="F730" s="6"/>
      <c r="G730" s="2"/>
      <c r="H730" s="2"/>
      <c r="I730" s="2"/>
      <c r="J730" s="2"/>
      <c r="K730" s="6"/>
      <c r="L730" s="6"/>
      <c r="M730" s="1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 x14ac:dyDescent="0.25">
      <c r="A731" s="6"/>
      <c r="B731" s="2"/>
      <c r="C731" s="2"/>
      <c r="D731" s="2"/>
      <c r="E731" s="6"/>
      <c r="F731" s="6"/>
      <c r="G731" s="2"/>
      <c r="H731" s="2"/>
      <c r="I731" s="2"/>
      <c r="J731" s="2"/>
      <c r="K731" s="6"/>
      <c r="L731" s="6"/>
      <c r="M731" s="1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 x14ac:dyDescent="0.25">
      <c r="A732" s="6"/>
      <c r="B732" s="2"/>
      <c r="C732" s="2"/>
      <c r="D732" s="2"/>
      <c r="E732" s="6"/>
      <c r="F732" s="6"/>
      <c r="G732" s="2"/>
      <c r="H732" s="2"/>
      <c r="I732" s="2"/>
      <c r="J732" s="2"/>
      <c r="K732" s="6"/>
      <c r="L732" s="6"/>
      <c r="M732" s="1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 x14ac:dyDescent="0.25">
      <c r="A733" s="6"/>
      <c r="B733" s="2"/>
      <c r="C733" s="2"/>
      <c r="D733" s="2"/>
      <c r="E733" s="6"/>
      <c r="F733" s="6"/>
      <c r="G733" s="2"/>
      <c r="H733" s="2"/>
      <c r="I733" s="2"/>
      <c r="J733" s="2"/>
      <c r="K733" s="6"/>
      <c r="L733" s="6"/>
      <c r="M733" s="1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 x14ac:dyDescent="0.25">
      <c r="A734" s="6"/>
      <c r="B734" s="2"/>
      <c r="C734" s="2"/>
      <c r="D734" s="2"/>
      <c r="E734" s="6"/>
      <c r="F734" s="6"/>
      <c r="G734" s="2"/>
      <c r="H734" s="2"/>
      <c r="I734" s="2"/>
      <c r="J734" s="2"/>
      <c r="K734" s="6"/>
      <c r="L734" s="6"/>
      <c r="M734" s="1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 x14ac:dyDescent="0.25">
      <c r="A735" s="6"/>
      <c r="B735" s="2"/>
      <c r="C735" s="2"/>
      <c r="D735" s="2"/>
      <c r="E735" s="6"/>
      <c r="F735" s="6"/>
      <c r="G735" s="2"/>
      <c r="H735" s="2"/>
      <c r="I735" s="2"/>
      <c r="J735" s="2"/>
      <c r="K735" s="6"/>
      <c r="L735" s="6"/>
      <c r="M735" s="1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 x14ac:dyDescent="0.25">
      <c r="A736" s="6"/>
      <c r="B736" s="2"/>
      <c r="C736" s="2"/>
      <c r="D736" s="2"/>
      <c r="E736" s="6"/>
      <c r="F736" s="6"/>
      <c r="G736" s="2"/>
      <c r="H736" s="2"/>
      <c r="I736" s="2"/>
      <c r="J736" s="2"/>
      <c r="K736" s="6"/>
      <c r="L736" s="6"/>
      <c r="M736" s="1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 x14ac:dyDescent="0.25">
      <c r="A737" s="6"/>
      <c r="B737" s="2"/>
      <c r="C737" s="2"/>
      <c r="D737" s="2"/>
      <c r="E737" s="6"/>
      <c r="F737" s="6"/>
      <c r="G737" s="2"/>
      <c r="H737" s="2"/>
      <c r="I737" s="2"/>
      <c r="J737" s="2"/>
      <c r="K737" s="6"/>
      <c r="L737" s="6"/>
      <c r="M737" s="1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 x14ac:dyDescent="0.25">
      <c r="A738" s="6"/>
      <c r="B738" s="2"/>
      <c r="C738" s="2"/>
      <c r="D738" s="2"/>
      <c r="E738" s="6"/>
      <c r="F738" s="6"/>
      <c r="G738" s="2"/>
      <c r="H738" s="2"/>
      <c r="I738" s="2"/>
      <c r="J738" s="2"/>
      <c r="K738" s="6"/>
      <c r="L738" s="6"/>
      <c r="M738" s="1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 x14ac:dyDescent="0.25">
      <c r="A739" s="6"/>
      <c r="B739" s="2"/>
      <c r="C739" s="2"/>
      <c r="D739" s="2"/>
      <c r="E739" s="6"/>
      <c r="F739" s="6"/>
      <c r="G739" s="2"/>
      <c r="H739" s="2"/>
      <c r="I739" s="2"/>
      <c r="J739" s="2"/>
      <c r="K739" s="6"/>
      <c r="L739" s="6"/>
      <c r="M739" s="1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 x14ac:dyDescent="0.25">
      <c r="A740" s="6"/>
      <c r="B740" s="2"/>
      <c r="C740" s="2"/>
      <c r="D740" s="2"/>
      <c r="E740" s="6"/>
      <c r="F740" s="6"/>
      <c r="G740" s="2"/>
      <c r="H740" s="2"/>
      <c r="I740" s="2"/>
      <c r="J740" s="2"/>
      <c r="K740" s="6"/>
      <c r="L740" s="6"/>
      <c r="M740" s="1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 x14ac:dyDescent="0.25">
      <c r="A741" s="6"/>
      <c r="B741" s="2"/>
      <c r="C741" s="2"/>
      <c r="D741" s="2"/>
      <c r="E741" s="6"/>
      <c r="F741" s="6"/>
      <c r="G741" s="2"/>
      <c r="H741" s="2"/>
      <c r="I741" s="2"/>
      <c r="J741" s="2"/>
      <c r="K741" s="6"/>
      <c r="L741" s="6"/>
      <c r="M741" s="1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 x14ac:dyDescent="0.25">
      <c r="A742" s="6"/>
      <c r="B742" s="2"/>
      <c r="C742" s="2"/>
      <c r="D742" s="2"/>
      <c r="E742" s="6"/>
      <c r="F742" s="6"/>
      <c r="G742" s="2"/>
      <c r="H742" s="2"/>
      <c r="I742" s="2"/>
      <c r="J742" s="2"/>
      <c r="K742" s="6"/>
      <c r="L742" s="6"/>
      <c r="M742" s="1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 x14ac:dyDescent="0.25">
      <c r="A743" s="6"/>
      <c r="B743" s="2"/>
      <c r="C743" s="2"/>
      <c r="D743" s="2"/>
      <c r="E743" s="6"/>
      <c r="F743" s="6"/>
      <c r="G743" s="2"/>
      <c r="H743" s="2"/>
      <c r="I743" s="2"/>
      <c r="J743" s="2"/>
      <c r="K743" s="6"/>
      <c r="L743" s="6"/>
      <c r="M743" s="1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 x14ac:dyDescent="0.25">
      <c r="A744" s="6"/>
      <c r="B744" s="2"/>
      <c r="C744" s="2"/>
      <c r="D744" s="2"/>
      <c r="E744" s="6"/>
      <c r="F744" s="6"/>
      <c r="G744" s="2"/>
      <c r="H744" s="2"/>
      <c r="I744" s="2"/>
      <c r="J744" s="2"/>
      <c r="K744" s="6"/>
      <c r="L744" s="6"/>
      <c r="M744" s="1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 x14ac:dyDescent="0.25">
      <c r="A745" s="6"/>
      <c r="B745" s="2"/>
      <c r="C745" s="2"/>
      <c r="D745" s="2"/>
      <c r="E745" s="6"/>
      <c r="F745" s="6"/>
      <c r="G745" s="2"/>
      <c r="H745" s="2"/>
      <c r="I745" s="2"/>
      <c r="J745" s="2"/>
      <c r="K745" s="6"/>
      <c r="L745" s="6"/>
      <c r="M745" s="1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 x14ac:dyDescent="0.25">
      <c r="A746" s="6"/>
      <c r="B746" s="2"/>
      <c r="C746" s="2"/>
      <c r="D746" s="2"/>
      <c r="E746" s="6"/>
      <c r="F746" s="6"/>
      <c r="G746" s="2"/>
      <c r="H746" s="2"/>
      <c r="I746" s="2"/>
      <c r="J746" s="2"/>
      <c r="K746" s="6"/>
      <c r="L746" s="6"/>
      <c r="M746" s="1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 x14ac:dyDescent="0.25">
      <c r="A747" s="6"/>
      <c r="B747" s="2"/>
      <c r="C747" s="2"/>
      <c r="D747" s="2"/>
      <c r="E747" s="6"/>
      <c r="F747" s="6"/>
      <c r="G747" s="2"/>
      <c r="H747" s="2"/>
      <c r="I747" s="2"/>
      <c r="J747" s="2"/>
      <c r="K747" s="6"/>
      <c r="L747" s="6"/>
      <c r="M747" s="1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 x14ac:dyDescent="0.25">
      <c r="A748" s="6"/>
      <c r="B748" s="2"/>
      <c r="C748" s="2"/>
      <c r="D748" s="2"/>
      <c r="E748" s="6"/>
      <c r="F748" s="6"/>
      <c r="G748" s="2"/>
      <c r="H748" s="2"/>
      <c r="I748" s="2"/>
      <c r="J748" s="2"/>
      <c r="K748" s="6"/>
      <c r="L748" s="6"/>
      <c r="M748" s="1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 x14ac:dyDescent="0.25">
      <c r="A749" s="6"/>
      <c r="B749" s="2"/>
      <c r="C749" s="2"/>
      <c r="D749" s="2"/>
      <c r="E749" s="6"/>
      <c r="F749" s="6"/>
      <c r="G749" s="2"/>
      <c r="H749" s="2"/>
      <c r="I749" s="2"/>
      <c r="J749" s="2"/>
      <c r="K749" s="6"/>
      <c r="L749" s="6"/>
      <c r="M749" s="1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 x14ac:dyDescent="0.25">
      <c r="A750" s="6"/>
      <c r="B750" s="2"/>
      <c r="C750" s="2"/>
      <c r="D750" s="2"/>
      <c r="E750" s="6"/>
      <c r="F750" s="6"/>
      <c r="G750" s="2"/>
      <c r="H750" s="2"/>
      <c r="I750" s="2"/>
      <c r="J750" s="2"/>
      <c r="K750" s="6"/>
      <c r="L750" s="6"/>
      <c r="M750" s="1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 x14ac:dyDescent="0.25">
      <c r="A751" s="6"/>
      <c r="B751" s="2"/>
      <c r="C751" s="2"/>
      <c r="D751" s="2"/>
      <c r="E751" s="6"/>
      <c r="F751" s="6"/>
      <c r="G751" s="2"/>
      <c r="H751" s="2"/>
      <c r="I751" s="2"/>
      <c r="J751" s="2"/>
      <c r="K751" s="6"/>
      <c r="L751" s="6"/>
      <c r="M751" s="1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 x14ac:dyDescent="0.25">
      <c r="A752" s="6"/>
      <c r="B752" s="2"/>
      <c r="C752" s="2"/>
      <c r="D752" s="2"/>
      <c r="E752" s="6"/>
      <c r="F752" s="6"/>
      <c r="G752" s="2"/>
      <c r="H752" s="2"/>
      <c r="I752" s="2"/>
      <c r="J752" s="2"/>
      <c r="K752" s="6"/>
      <c r="L752" s="6"/>
      <c r="M752" s="1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 x14ac:dyDescent="0.25">
      <c r="A753" s="6"/>
      <c r="B753" s="2"/>
      <c r="C753" s="2"/>
      <c r="D753" s="2"/>
      <c r="E753" s="6"/>
      <c r="F753" s="6"/>
      <c r="G753" s="2"/>
      <c r="H753" s="2"/>
      <c r="I753" s="2"/>
      <c r="J753" s="2"/>
      <c r="K753" s="6"/>
      <c r="L753" s="6"/>
      <c r="M753" s="1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 x14ac:dyDescent="0.25">
      <c r="A754" s="6"/>
      <c r="B754" s="2"/>
      <c r="C754" s="2"/>
      <c r="D754" s="2"/>
      <c r="E754" s="6"/>
      <c r="F754" s="6"/>
      <c r="G754" s="2"/>
      <c r="H754" s="2"/>
      <c r="I754" s="2"/>
      <c r="J754" s="2"/>
      <c r="K754" s="6"/>
      <c r="L754" s="6"/>
      <c r="M754" s="1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 x14ac:dyDescent="0.25">
      <c r="A755" s="6"/>
      <c r="B755" s="2"/>
      <c r="C755" s="2"/>
      <c r="D755" s="2"/>
      <c r="E755" s="6"/>
      <c r="F755" s="6"/>
      <c r="G755" s="2"/>
      <c r="H755" s="2"/>
      <c r="I755" s="2"/>
      <c r="J755" s="2"/>
      <c r="K755" s="6"/>
      <c r="L755" s="6"/>
      <c r="M755" s="1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 x14ac:dyDescent="0.25">
      <c r="A756" s="6"/>
      <c r="B756" s="2"/>
      <c r="C756" s="2"/>
      <c r="D756" s="2"/>
      <c r="E756" s="6"/>
      <c r="F756" s="6"/>
      <c r="G756" s="2"/>
      <c r="H756" s="2"/>
      <c r="I756" s="2"/>
      <c r="J756" s="2"/>
      <c r="K756" s="6"/>
      <c r="L756" s="6"/>
      <c r="M756" s="1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 x14ac:dyDescent="0.25">
      <c r="A757" s="6"/>
      <c r="B757" s="2"/>
      <c r="C757" s="2"/>
      <c r="D757" s="2"/>
      <c r="E757" s="6"/>
      <c r="F757" s="6"/>
      <c r="G757" s="2"/>
      <c r="H757" s="2"/>
      <c r="I757" s="2"/>
      <c r="J757" s="2"/>
      <c r="K757" s="6"/>
      <c r="L757" s="6"/>
      <c r="M757" s="1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 x14ac:dyDescent="0.25">
      <c r="A758" s="6"/>
      <c r="B758" s="2"/>
      <c r="C758" s="2"/>
      <c r="D758" s="2"/>
      <c r="E758" s="6"/>
      <c r="F758" s="6"/>
      <c r="G758" s="2"/>
      <c r="H758" s="2"/>
      <c r="I758" s="2"/>
      <c r="J758" s="2"/>
      <c r="K758" s="6"/>
      <c r="L758" s="6"/>
      <c r="M758" s="1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 x14ac:dyDescent="0.25">
      <c r="A759" s="6"/>
      <c r="B759" s="2"/>
      <c r="C759" s="2"/>
      <c r="D759" s="2"/>
      <c r="E759" s="6"/>
      <c r="F759" s="6"/>
      <c r="G759" s="2"/>
      <c r="H759" s="2"/>
      <c r="I759" s="2"/>
      <c r="J759" s="2"/>
      <c r="K759" s="6"/>
      <c r="L759" s="6"/>
      <c r="M759" s="1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 x14ac:dyDescent="0.25">
      <c r="A760" s="6"/>
      <c r="B760" s="2"/>
      <c r="C760" s="2"/>
      <c r="D760" s="2"/>
      <c r="E760" s="6"/>
      <c r="F760" s="6"/>
      <c r="G760" s="2"/>
      <c r="H760" s="2"/>
      <c r="I760" s="2"/>
      <c r="J760" s="2"/>
      <c r="K760" s="6"/>
      <c r="L760" s="6"/>
      <c r="M760" s="1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 x14ac:dyDescent="0.25">
      <c r="A761" s="6"/>
      <c r="B761" s="2"/>
      <c r="C761" s="2"/>
      <c r="D761" s="2"/>
      <c r="E761" s="6"/>
      <c r="F761" s="6"/>
      <c r="G761" s="2"/>
      <c r="H761" s="2"/>
      <c r="I761" s="2"/>
      <c r="J761" s="2"/>
      <c r="K761" s="6"/>
      <c r="L761" s="6"/>
      <c r="M761" s="1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 x14ac:dyDescent="0.25">
      <c r="A762" s="6"/>
      <c r="B762" s="2"/>
      <c r="C762" s="2"/>
      <c r="D762" s="2"/>
      <c r="E762" s="6"/>
      <c r="F762" s="6"/>
      <c r="G762" s="2"/>
      <c r="H762" s="2"/>
      <c r="I762" s="2"/>
      <c r="J762" s="2"/>
      <c r="K762" s="6"/>
      <c r="L762" s="6"/>
      <c r="M762" s="1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 x14ac:dyDescent="0.25">
      <c r="A763" s="6"/>
      <c r="B763" s="2"/>
      <c r="C763" s="2"/>
      <c r="D763" s="2"/>
      <c r="E763" s="6"/>
      <c r="F763" s="6"/>
      <c r="G763" s="2"/>
      <c r="H763" s="2"/>
      <c r="I763" s="2"/>
      <c r="J763" s="2"/>
      <c r="K763" s="6"/>
      <c r="L763" s="6"/>
      <c r="M763" s="1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 x14ac:dyDescent="0.25">
      <c r="A764" s="6"/>
      <c r="B764" s="2"/>
      <c r="C764" s="2"/>
      <c r="D764" s="2"/>
      <c r="E764" s="6"/>
      <c r="F764" s="6"/>
      <c r="G764" s="2"/>
      <c r="H764" s="2"/>
      <c r="I764" s="2"/>
      <c r="J764" s="2"/>
      <c r="K764" s="6"/>
      <c r="L764" s="6"/>
      <c r="M764" s="1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 x14ac:dyDescent="0.25">
      <c r="A765" s="6"/>
      <c r="B765" s="2"/>
      <c r="C765" s="2"/>
      <c r="D765" s="2"/>
      <c r="E765" s="6"/>
      <c r="F765" s="6"/>
      <c r="G765" s="2"/>
      <c r="H765" s="2"/>
      <c r="I765" s="2"/>
      <c r="J765" s="2"/>
      <c r="K765" s="6"/>
      <c r="L765" s="6"/>
      <c r="M765" s="1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 x14ac:dyDescent="0.25">
      <c r="A766" s="6"/>
      <c r="B766" s="2"/>
      <c r="C766" s="2"/>
      <c r="D766" s="2"/>
      <c r="E766" s="6"/>
      <c r="F766" s="6"/>
      <c r="G766" s="2"/>
      <c r="H766" s="2"/>
      <c r="I766" s="2"/>
      <c r="J766" s="2"/>
      <c r="K766" s="6"/>
      <c r="L766" s="6"/>
      <c r="M766" s="1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 x14ac:dyDescent="0.25">
      <c r="A767" s="6"/>
      <c r="B767" s="2"/>
      <c r="C767" s="2"/>
      <c r="D767" s="2"/>
      <c r="E767" s="6"/>
      <c r="F767" s="6"/>
      <c r="G767" s="2"/>
      <c r="H767" s="2"/>
      <c r="I767" s="2"/>
      <c r="J767" s="2"/>
      <c r="K767" s="6"/>
      <c r="L767" s="6"/>
      <c r="M767" s="1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 x14ac:dyDescent="0.25">
      <c r="A768" s="6"/>
      <c r="B768" s="2"/>
      <c r="C768" s="2"/>
      <c r="D768" s="2"/>
      <c r="E768" s="6"/>
      <c r="F768" s="6"/>
      <c r="G768" s="2"/>
      <c r="H768" s="2"/>
      <c r="I768" s="2"/>
      <c r="J768" s="2"/>
      <c r="K768" s="6"/>
      <c r="L768" s="6"/>
      <c r="M768" s="1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 x14ac:dyDescent="0.25">
      <c r="A769" s="6"/>
      <c r="B769" s="2"/>
      <c r="C769" s="2"/>
      <c r="D769" s="2"/>
      <c r="E769" s="6"/>
      <c r="F769" s="6"/>
      <c r="G769" s="2"/>
      <c r="H769" s="2"/>
      <c r="I769" s="2"/>
      <c r="J769" s="2"/>
      <c r="K769" s="6"/>
      <c r="L769" s="6"/>
      <c r="M769" s="1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 x14ac:dyDescent="0.25">
      <c r="A770" s="6"/>
      <c r="B770" s="2"/>
      <c r="C770" s="2"/>
      <c r="D770" s="2"/>
      <c r="E770" s="6"/>
      <c r="F770" s="6"/>
      <c r="G770" s="2"/>
      <c r="H770" s="2"/>
      <c r="I770" s="2"/>
      <c r="J770" s="2"/>
      <c r="K770" s="6"/>
      <c r="L770" s="6"/>
      <c r="M770" s="1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 x14ac:dyDescent="0.25">
      <c r="A771" s="6"/>
      <c r="B771" s="2"/>
      <c r="C771" s="2"/>
      <c r="D771" s="2"/>
      <c r="E771" s="6"/>
      <c r="F771" s="6"/>
      <c r="G771" s="2"/>
      <c r="H771" s="2"/>
      <c r="I771" s="2"/>
      <c r="J771" s="2"/>
      <c r="K771" s="6"/>
      <c r="L771" s="6"/>
      <c r="M771" s="1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 x14ac:dyDescent="0.25">
      <c r="A772" s="6"/>
      <c r="B772" s="2"/>
      <c r="C772" s="2"/>
      <c r="D772" s="2"/>
      <c r="E772" s="6"/>
      <c r="F772" s="6"/>
      <c r="G772" s="2"/>
      <c r="H772" s="2"/>
      <c r="I772" s="2"/>
      <c r="J772" s="2"/>
      <c r="K772" s="6"/>
      <c r="L772" s="6"/>
      <c r="M772" s="1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 x14ac:dyDescent="0.25">
      <c r="A773" s="6"/>
      <c r="B773" s="2"/>
      <c r="C773" s="2"/>
      <c r="D773" s="2"/>
      <c r="E773" s="6"/>
      <c r="F773" s="6"/>
      <c r="G773" s="2"/>
      <c r="H773" s="2"/>
      <c r="I773" s="2"/>
      <c r="J773" s="2"/>
      <c r="K773" s="6"/>
      <c r="L773" s="6"/>
      <c r="M773" s="1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 x14ac:dyDescent="0.25">
      <c r="A774" s="6"/>
      <c r="B774" s="2"/>
      <c r="C774" s="2"/>
      <c r="D774" s="2"/>
      <c r="E774" s="6"/>
      <c r="F774" s="6"/>
      <c r="G774" s="2"/>
      <c r="H774" s="2"/>
      <c r="I774" s="2"/>
      <c r="J774" s="2"/>
      <c r="K774" s="6"/>
      <c r="L774" s="6"/>
      <c r="M774" s="1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 x14ac:dyDescent="0.25">
      <c r="A775" s="6"/>
      <c r="B775" s="2"/>
      <c r="C775" s="2"/>
      <c r="D775" s="2"/>
      <c r="E775" s="6"/>
      <c r="F775" s="6"/>
      <c r="G775" s="2"/>
      <c r="H775" s="2"/>
      <c r="I775" s="2"/>
      <c r="J775" s="2"/>
      <c r="K775" s="6"/>
      <c r="L775" s="6"/>
      <c r="M775" s="1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 x14ac:dyDescent="0.25">
      <c r="A776" s="6"/>
      <c r="B776" s="2"/>
      <c r="C776" s="2"/>
      <c r="D776" s="2"/>
      <c r="E776" s="6"/>
      <c r="F776" s="6"/>
      <c r="G776" s="2"/>
      <c r="H776" s="2"/>
      <c r="I776" s="2"/>
      <c r="J776" s="2"/>
      <c r="K776" s="6"/>
      <c r="L776" s="6"/>
      <c r="M776" s="1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 x14ac:dyDescent="0.25">
      <c r="A777" s="6"/>
      <c r="B777" s="2"/>
      <c r="C777" s="2"/>
      <c r="D777" s="2"/>
      <c r="E777" s="6"/>
      <c r="F777" s="6"/>
      <c r="G777" s="2"/>
      <c r="H777" s="2"/>
      <c r="I777" s="2"/>
      <c r="J777" s="2"/>
      <c r="K777" s="6"/>
      <c r="L777" s="6"/>
      <c r="M777" s="1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 x14ac:dyDescent="0.25">
      <c r="A778" s="6"/>
      <c r="B778" s="2"/>
      <c r="C778" s="2"/>
      <c r="D778" s="2"/>
      <c r="E778" s="6"/>
      <c r="F778" s="6"/>
      <c r="G778" s="2"/>
      <c r="H778" s="2"/>
      <c r="I778" s="2"/>
      <c r="J778" s="2"/>
      <c r="K778" s="6"/>
      <c r="L778" s="6"/>
      <c r="M778" s="1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 x14ac:dyDescent="0.25">
      <c r="A779" s="6"/>
      <c r="B779" s="2"/>
      <c r="C779" s="2"/>
      <c r="D779" s="2"/>
      <c r="E779" s="6"/>
      <c r="F779" s="6"/>
      <c r="G779" s="2"/>
      <c r="H779" s="2"/>
      <c r="I779" s="2"/>
      <c r="J779" s="2"/>
      <c r="K779" s="6"/>
      <c r="L779" s="6"/>
      <c r="M779" s="1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 x14ac:dyDescent="0.25">
      <c r="A780" s="6"/>
      <c r="B780" s="2"/>
      <c r="C780" s="2"/>
      <c r="D780" s="2"/>
      <c r="E780" s="6"/>
      <c r="F780" s="6"/>
      <c r="G780" s="2"/>
      <c r="H780" s="2"/>
      <c r="I780" s="2"/>
      <c r="J780" s="2"/>
      <c r="K780" s="6"/>
      <c r="L780" s="6"/>
      <c r="M780" s="1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 x14ac:dyDescent="0.25">
      <c r="A781" s="6"/>
      <c r="B781" s="2"/>
      <c r="C781" s="2"/>
      <c r="D781" s="2"/>
      <c r="E781" s="6"/>
      <c r="F781" s="6"/>
      <c r="G781" s="2"/>
      <c r="H781" s="2"/>
      <c r="I781" s="2"/>
      <c r="J781" s="2"/>
      <c r="K781" s="6"/>
      <c r="L781" s="6"/>
      <c r="M781" s="1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 x14ac:dyDescent="0.25">
      <c r="A782" s="6"/>
      <c r="B782" s="2"/>
      <c r="C782" s="2"/>
      <c r="D782" s="2"/>
      <c r="E782" s="6"/>
      <c r="F782" s="6"/>
      <c r="G782" s="2"/>
      <c r="H782" s="2"/>
      <c r="I782" s="2"/>
      <c r="J782" s="2"/>
      <c r="K782" s="6"/>
      <c r="L782" s="6"/>
      <c r="M782" s="1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 x14ac:dyDescent="0.25">
      <c r="A783" s="6"/>
      <c r="B783" s="2"/>
      <c r="C783" s="2"/>
      <c r="D783" s="2"/>
      <c r="E783" s="6"/>
      <c r="F783" s="6"/>
      <c r="G783" s="2"/>
      <c r="H783" s="2"/>
      <c r="I783" s="2"/>
      <c r="J783" s="2"/>
      <c r="K783" s="6"/>
      <c r="L783" s="6"/>
      <c r="M783" s="1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 x14ac:dyDescent="0.25">
      <c r="A784" s="6"/>
      <c r="B784" s="2"/>
      <c r="C784" s="2"/>
      <c r="D784" s="2"/>
      <c r="E784" s="6"/>
      <c r="F784" s="6"/>
      <c r="G784" s="2"/>
      <c r="H784" s="2"/>
      <c r="I784" s="2"/>
      <c r="J784" s="2"/>
      <c r="K784" s="6"/>
      <c r="L784" s="6"/>
      <c r="M784" s="1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 x14ac:dyDescent="0.25">
      <c r="A785" s="6"/>
      <c r="B785" s="2"/>
      <c r="C785" s="2"/>
      <c r="D785" s="2"/>
      <c r="E785" s="6"/>
      <c r="F785" s="6"/>
      <c r="G785" s="2"/>
      <c r="H785" s="2"/>
      <c r="I785" s="2"/>
      <c r="J785" s="2"/>
      <c r="K785" s="6"/>
      <c r="L785" s="6"/>
      <c r="M785" s="1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 x14ac:dyDescent="0.25">
      <c r="A786" s="6"/>
      <c r="B786" s="2"/>
      <c r="C786" s="2"/>
      <c r="D786" s="2"/>
      <c r="E786" s="6"/>
      <c r="F786" s="6"/>
      <c r="G786" s="2"/>
      <c r="H786" s="2"/>
      <c r="I786" s="2"/>
      <c r="J786" s="2"/>
      <c r="K786" s="6"/>
      <c r="L786" s="6"/>
      <c r="M786" s="1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 x14ac:dyDescent="0.25">
      <c r="A787" s="6"/>
      <c r="B787" s="2"/>
      <c r="C787" s="2"/>
      <c r="D787" s="2"/>
      <c r="E787" s="6"/>
      <c r="F787" s="6"/>
      <c r="G787" s="2"/>
      <c r="H787" s="2"/>
      <c r="I787" s="2"/>
      <c r="J787" s="2"/>
      <c r="K787" s="6"/>
      <c r="L787" s="6"/>
      <c r="M787" s="1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 x14ac:dyDescent="0.25">
      <c r="A788" s="6"/>
      <c r="B788" s="2"/>
      <c r="C788" s="2"/>
      <c r="D788" s="2"/>
      <c r="E788" s="6"/>
      <c r="F788" s="6"/>
      <c r="G788" s="2"/>
      <c r="H788" s="2"/>
      <c r="I788" s="2"/>
      <c r="J788" s="2"/>
      <c r="K788" s="6"/>
      <c r="L788" s="6"/>
      <c r="M788" s="1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 x14ac:dyDescent="0.25">
      <c r="A789" s="6"/>
      <c r="B789" s="2"/>
      <c r="C789" s="2"/>
      <c r="D789" s="2"/>
      <c r="E789" s="6"/>
      <c r="F789" s="6"/>
      <c r="G789" s="2"/>
      <c r="H789" s="2"/>
      <c r="I789" s="2"/>
      <c r="J789" s="2"/>
      <c r="K789" s="6"/>
      <c r="L789" s="6"/>
      <c r="M789" s="1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 x14ac:dyDescent="0.25">
      <c r="A790" s="6"/>
      <c r="B790" s="2"/>
      <c r="C790" s="2"/>
      <c r="D790" s="2"/>
      <c r="E790" s="6"/>
      <c r="F790" s="6"/>
      <c r="G790" s="2"/>
      <c r="H790" s="2"/>
      <c r="I790" s="2"/>
      <c r="J790" s="2"/>
      <c r="K790" s="6"/>
      <c r="L790" s="6"/>
      <c r="M790" s="1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 x14ac:dyDescent="0.25">
      <c r="A791" s="6"/>
      <c r="B791" s="2"/>
      <c r="C791" s="2"/>
      <c r="D791" s="2"/>
      <c r="E791" s="6"/>
      <c r="F791" s="6"/>
      <c r="G791" s="2"/>
      <c r="H791" s="2"/>
      <c r="I791" s="2"/>
      <c r="J791" s="2"/>
      <c r="K791" s="6"/>
      <c r="L791" s="6"/>
      <c r="M791" s="1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 x14ac:dyDescent="0.25">
      <c r="A792" s="6"/>
      <c r="B792" s="2"/>
      <c r="C792" s="2"/>
      <c r="D792" s="2"/>
      <c r="E792" s="6"/>
      <c r="F792" s="6"/>
      <c r="G792" s="2"/>
      <c r="H792" s="2"/>
      <c r="I792" s="2"/>
      <c r="J792" s="2"/>
      <c r="K792" s="6"/>
      <c r="L792" s="6"/>
      <c r="M792" s="1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 x14ac:dyDescent="0.25">
      <c r="A793" s="6"/>
      <c r="B793" s="2"/>
      <c r="C793" s="2"/>
      <c r="D793" s="2"/>
      <c r="E793" s="6"/>
      <c r="F793" s="6"/>
      <c r="G793" s="2"/>
      <c r="H793" s="2"/>
      <c r="I793" s="2"/>
      <c r="J793" s="2"/>
      <c r="K793" s="6"/>
      <c r="L793" s="6"/>
      <c r="M793" s="1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 x14ac:dyDescent="0.25">
      <c r="A794" s="6"/>
      <c r="B794" s="2"/>
      <c r="C794" s="2"/>
      <c r="D794" s="2"/>
      <c r="E794" s="6"/>
      <c r="F794" s="6"/>
      <c r="G794" s="2"/>
      <c r="H794" s="2"/>
      <c r="I794" s="2"/>
      <c r="J794" s="2"/>
      <c r="K794" s="6"/>
      <c r="L794" s="6"/>
      <c r="M794" s="1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 x14ac:dyDescent="0.25">
      <c r="A795" s="6"/>
      <c r="B795" s="2"/>
      <c r="C795" s="2"/>
      <c r="D795" s="2"/>
      <c r="E795" s="6"/>
      <c r="F795" s="6"/>
      <c r="G795" s="2"/>
      <c r="H795" s="2"/>
      <c r="I795" s="2"/>
      <c r="J795" s="2"/>
      <c r="K795" s="6"/>
      <c r="L795" s="6"/>
      <c r="M795" s="1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 x14ac:dyDescent="0.25">
      <c r="A796" s="6"/>
      <c r="B796" s="2"/>
      <c r="C796" s="2"/>
      <c r="D796" s="2"/>
      <c r="E796" s="6"/>
      <c r="F796" s="6"/>
      <c r="G796" s="2"/>
      <c r="H796" s="2"/>
      <c r="I796" s="2"/>
      <c r="J796" s="2"/>
      <c r="K796" s="6"/>
      <c r="L796" s="6"/>
      <c r="M796" s="1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 x14ac:dyDescent="0.25">
      <c r="A797" s="6"/>
      <c r="B797" s="2"/>
      <c r="C797" s="2"/>
      <c r="D797" s="2"/>
      <c r="E797" s="6"/>
      <c r="F797" s="6"/>
      <c r="G797" s="2"/>
      <c r="H797" s="2"/>
      <c r="I797" s="2"/>
      <c r="J797" s="2"/>
      <c r="K797" s="6"/>
      <c r="L797" s="6"/>
      <c r="M797" s="1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 x14ac:dyDescent="0.25">
      <c r="A798" s="6"/>
      <c r="B798" s="2"/>
      <c r="C798" s="2"/>
      <c r="D798" s="2"/>
      <c r="E798" s="6"/>
      <c r="F798" s="6"/>
      <c r="G798" s="2"/>
      <c r="H798" s="2"/>
      <c r="I798" s="2"/>
      <c r="J798" s="2"/>
      <c r="K798" s="6"/>
      <c r="L798" s="6"/>
      <c r="M798" s="1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 x14ac:dyDescent="0.25">
      <c r="A799" s="6"/>
      <c r="B799" s="2"/>
      <c r="C799" s="2"/>
      <c r="D799" s="2"/>
      <c r="E799" s="6"/>
      <c r="F799" s="6"/>
      <c r="G799" s="2"/>
      <c r="H799" s="2"/>
      <c r="I799" s="2"/>
      <c r="J799" s="2"/>
      <c r="K799" s="6"/>
      <c r="L799" s="6"/>
      <c r="M799" s="1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 x14ac:dyDescent="0.25">
      <c r="A800" s="6"/>
      <c r="B800" s="2"/>
      <c r="C800" s="2"/>
      <c r="D800" s="2"/>
      <c r="E800" s="6"/>
      <c r="F800" s="6"/>
      <c r="G800" s="2"/>
      <c r="H800" s="2"/>
      <c r="I800" s="2"/>
      <c r="J800" s="2"/>
      <c r="K800" s="6"/>
      <c r="L800" s="6"/>
      <c r="M800" s="1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 x14ac:dyDescent="0.25">
      <c r="A801" s="6"/>
      <c r="B801" s="2"/>
      <c r="C801" s="2"/>
      <c r="D801" s="2"/>
      <c r="E801" s="6"/>
      <c r="F801" s="6"/>
      <c r="G801" s="2"/>
      <c r="H801" s="2"/>
      <c r="I801" s="2"/>
      <c r="J801" s="2"/>
      <c r="K801" s="6"/>
      <c r="L801" s="6"/>
      <c r="M801" s="1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 x14ac:dyDescent="0.25">
      <c r="A802" s="6"/>
      <c r="B802" s="2"/>
      <c r="C802" s="2"/>
      <c r="D802" s="2"/>
      <c r="E802" s="6"/>
      <c r="F802" s="6"/>
      <c r="G802" s="2"/>
      <c r="H802" s="2"/>
      <c r="I802" s="2"/>
      <c r="J802" s="2"/>
      <c r="K802" s="6"/>
      <c r="L802" s="6"/>
      <c r="M802" s="1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 x14ac:dyDescent="0.25">
      <c r="A803" s="6"/>
      <c r="B803" s="2"/>
      <c r="C803" s="2"/>
      <c r="D803" s="2"/>
      <c r="E803" s="6"/>
      <c r="F803" s="6"/>
      <c r="G803" s="2"/>
      <c r="H803" s="2"/>
      <c r="I803" s="2"/>
      <c r="J803" s="2"/>
      <c r="K803" s="6"/>
      <c r="L803" s="6"/>
      <c r="M803" s="1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 x14ac:dyDescent="0.25">
      <c r="A804" s="6"/>
      <c r="B804" s="2"/>
      <c r="C804" s="2"/>
      <c r="D804" s="2"/>
      <c r="E804" s="6"/>
      <c r="F804" s="6"/>
      <c r="G804" s="2"/>
      <c r="H804" s="2"/>
      <c r="I804" s="2"/>
      <c r="J804" s="2"/>
      <c r="K804" s="6"/>
      <c r="L804" s="6"/>
      <c r="M804" s="1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 x14ac:dyDescent="0.25">
      <c r="A805" s="6"/>
      <c r="B805" s="2"/>
      <c r="C805" s="2"/>
      <c r="D805" s="2"/>
      <c r="E805" s="6"/>
      <c r="F805" s="6"/>
      <c r="G805" s="2"/>
      <c r="H805" s="2"/>
      <c r="I805" s="2"/>
      <c r="J805" s="2"/>
      <c r="K805" s="6"/>
      <c r="L805" s="6"/>
      <c r="M805" s="1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 x14ac:dyDescent="0.25">
      <c r="A806" s="6"/>
      <c r="B806" s="2"/>
      <c r="C806" s="2"/>
      <c r="D806" s="2"/>
      <c r="E806" s="6"/>
      <c r="F806" s="6"/>
      <c r="G806" s="2"/>
      <c r="H806" s="2"/>
      <c r="I806" s="2"/>
      <c r="J806" s="2"/>
      <c r="K806" s="6"/>
      <c r="L806" s="6"/>
      <c r="M806" s="1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 x14ac:dyDescent="0.25">
      <c r="A807" s="6"/>
      <c r="B807" s="2"/>
      <c r="C807" s="2"/>
      <c r="D807" s="2"/>
      <c r="E807" s="6"/>
      <c r="F807" s="6"/>
      <c r="G807" s="2"/>
      <c r="H807" s="2"/>
      <c r="I807" s="2"/>
      <c r="J807" s="2"/>
      <c r="K807" s="6"/>
      <c r="L807" s="6"/>
      <c r="M807" s="1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 x14ac:dyDescent="0.25">
      <c r="A808" s="6"/>
      <c r="B808" s="2"/>
      <c r="C808" s="2"/>
      <c r="D808" s="2"/>
      <c r="E808" s="6"/>
      <c r="F808" s="6"/>
      <c r="G808" s="2"/>
      <c r="H808" s="2"/>
      <c r="I808" s="2"/>
      <c r="J808" s="2"/>
      <c r="K808" s="6"/>
      <c r="L808" s="6"/>
      <c r="M808" s="1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 x14ac:dyDescent="0.25">
      <c r="A809" s="6"/>
      <c r="B809" s="2"/>
      <c r="C809" s="2"/>
      <c r="D809" s="2"/>
      <c r="E809" s="6"/>
      <c r="F809" s="6"/>
      <c r="G809" s="2"/>
      <c r="H809" s="2"/>
      <c r="I809" s="2"/>
      <c r="J809" s="2"/>
      <c r="K809" s="6"/>
      <c r="L809" s="6"/>
      <c r="M809" s="1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 x14ac:dyDescent="0.25">
      <c r="A810" s="6"/>
      <c r="B810" s="2"/>
      <c r="C810" s="2"/>
      <c r="D810" s="2"/>
      <c r="E810" s="6"/>
      <c r="F810" s="6"/>
      <c r="G810" s="2"/>
      <c r="H810" s="2"/>
      <c r="I810" s="2"/>
      <c r="J810" s="2"/>
      <c r="K810" s="6"/>
      <c r="L810" s="6"/>
      <c r="M810" s="1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 x14ac:dyDescent="0.25">
      <c r="A811" s="6"/>
      <c r="B811" s="2"/>
      <c r="C811" s="2"/>
      <c r="D811" s="2"/>
      <c r="E811" s="6"/>
      <c r="F811" s="6"/>
      <c r="G811" s="2"/>
      <c r="H811" s="2"/>
      <c r="I811" s="2"/>
      <c r="J811" s="2"/>
      <c r="K811" s="6"/>
      <c r="L811" s="6"/>
      <c r="M811" s="1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 x14ac:dyDescent="0.25">
      <c r="A812" s="6"/>
      <c r="B812" s="2"/>
      <c r="C812" s="2"/>
      <c r="D812" s="2"/>
      <c r="E812" s="6"/>
      <c r="F812" s="6"/>
      <c r="G812" s="2"/>
      <c r="H812" s="2"/>
      <c r="I812" s="2"/>
      <c r="J812" s="2"/>
      <c r="K812" s="6"/>
      <c r="L812" s="6"/>
      <c r="M812" s="1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 x14ac:dyDescent="0.25">
      <c r="A813" s="6"/>
      <c r="B813" s="2"/>
      <c r="C813" s="2"/>
      <c r="D813" s="2"/>
      <c r="E813" s="6"/>
      <c r="F813" s="6"/>
      <c r="G813" s="2"/>
      <c r="H813" s="2"/>
      <c r="I813" s="2"/>
      <c r="J813" s="2"/>
      <c r="K813" s="6"/>
      <c r="L813" s="6"/>
      <c r="M813" s="1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 x14ac:dyDescent="0.25">
      <c r="A814" s="6"/>
      <c r="B814" s="2"/>
      <c r="C814" s="2"/>
      <c r="D814" s="2"/>
      <c r="E814" s="6"/>
      <c r="F814" s="6"/>
      <c r="G814" s="2"/>
      <c r="H814" s="2"/>
      <c r="I814" s="2"/>
      <c r="J814" s="2"/>
      <c r="K814" s="6"/>
      <c r="L814" s="6"/>
      <c r="M814" s="1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 x14ac:dyDescent="0.25">
      <c r="A815" s="6"/>
      <c r="B815" s="2"/>
      <c r="C815" s="2"/>
      <c r="D815" s="2"/>
      <c r="E815" s="6"/>
      <c r="F815" s="6"/>
      <c r="G815" s="2"/>
      <c r="H815" s="2"/>
      <c r="I815" s="2"/>
      <c r="J815" s="2"/>
      <c r="K815" s="6"/>
      <c r="L815" s="6"/>
      <c r="M815" s="1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 x14ac:dyDescent="0.25">
      <c r="A816" s="6"/>
      <c r="B816" s="2"/>
      <c r="C816" s="2"/>
      <c r="D816" s="2"/>
      <c r="E816" s="6"/>
      <c r="F816" s="6"/>
      <c r="G816" s="2"/>
      <c r="H816" s="2"/>
      <c r="I816" s="2"/>
      <c r="J816" s="2"/>
      <c r="K816" s="6"/>
      <c r="L816" s="6"/>
      <c r="M816" s="1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 x14ac:dyDescent="0.25">
      <c r="A817" s="6"/>
      <c r="B817" s="2"/>
      <c r="C817" s="2"/>
      <c r="D817" s="2"/>
      <c r="E817" s="6"/>
      <c r="F817" s="6"/>
      <c r="G817" s="2"/>
      <c r="H817" s="2"/>
      <c r="I817" s="2"/>
      <c r="J817" s="2"/>
      <c r="K817" s="6"/>
      <c r="L817" s="6"/>
      <c r="M817" s="1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 x14ac:dyDescent="0.25">
      <c r="A818" s="6"/>
      <c r="B818" s="2"/>
      <c r="C818" s="2"/>
      <c r="D818" s="2"/>
      <c r="E818" s="6"/>
      <c r="F818" s="6"/>
      <c r="G818" s="2"/>
      <c r="H818" s="2"/>
      <c r="I818" s="2"/>
      <c r="J818" s="2"/>
      <c r="K818" s="6"/>
      <c r="L818" s="6"/>
      <c r="M818" s="1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 x14ac:dyDescent="0.25">
      <c r="A819" s="6"/>
      <c r="B819" s="2"/>
      <c r="C819" s="2"/>
      <c r="D819" s="2"/>
      <c r="E819" s="6"/>
      <c r="F819" s="6"/>
      <c r="G819" s="2"/>
      <c r="H819" s="2"/>
      <c r="I819" s="2"/>
      <c r="J819" s="2"/>
      <c r="K819" s="6"/>
      <c r="L819" s="6"/>
      <c r="M819" s="1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 x14ac:dyDescent="0.25">
      <c r="A820" s="6"/>
      <c r="B820" s="2"/>
      <c r="C820" s="2"/>
      <c r="D820" s="2"/>
      <c r="E820" s="6"/>
      <c r="F820" s="6"/>
      <c r="G820" s="2"/>
      <c r="H820" s="2"/>
      <c r="I820" s="2"/>
      <c r="J820" s="2"/>
      <c r="K820" s="6"/>
      <c r="L820" s="6"/>
      <c r="M820" s="1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 x14ac:dyDescent="0.25">
      <c r="A821" s="6"/>
      <c r="B821" s="2"/>
      <c r="C821" s="2"/>
      <c r="D821" s="2"/>
      <c r="E821" s="6"/>
      <c r="F821" s="6"/>
      <c r="G821" s="2"/>
      <c r="H821" s="2"/>
      <c r="I821" s="2"/>
      <c r="J821" s="2"/>
      <c r="K821" s="6"/>
      <c r="L821" s="6"/>
      <c r="M821" s="1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 x14ac:dyDescent="0.25">
      <c r="A822" s="6"/>
      <c r="B822" s="2"/>
      <c r="C822" s="2"/>
      <c r="D822" s="2"/>
      <c r="E822" s="6"/>
      <c r="F822" s="6"/>
      <c r="G822" s="2"/>
      <c r="H822" s="2"/>
      <c r="I822" s="2"/>
      <c r="J822" s="2"/>
      <c r="K822" s="6"/>
      <c r="L822" s="6"/>
      <c r="M822" s="1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 x14ac:dyDescent="0.25">
      <c r="A823" s="6"/>
      <c r="B823" s="2"/>
      <c r="C823" s="2"/>
      <c r="D823" s="2"/>
      <c r="E823" s="6"/>
      <c r="F823" s="6"/>
      <c r="G823" s="2"/>
      <c r="H823" s="2"/>
      <c r="I823" s="2"/>
      <c r="J823" s="2"/>
      <c r="K823" s="6"/>
      <c r="L823" s="6"/>
      <c r="M823" s="1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 x14ac:dyDescent="0.25">
      <c r="A824" s="6"/>
      <c r="B824" s="2"/>
      <c r="C824" s="2"/>
      <c r="D824" s="2"/>
      <c r="E824" s="6"/>
      <c r="F824" s="6"/>
      <c r="G824" s="2"/>
      <c r="H824" s="2"/>
      <c r="I824" s="2"/>
      <c r="J824" s="2"/>
      <c r="K824" s="6"/>
      <c r="L824" s="6"/>
      <c r="M824" s="1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 x14ac:dyDescent="0.25">
      <c r="A825" s="6"/>
      <c r="B825" s="2"/>
      <c r="C825" s="2"/>
      <c r="D825" s="2"/>
      <c r="E825" s="6"/>
      <c r="F825" s="6"/>
      <c r="G825" s="2"/>
      <c r="H825" s="2"/>
      <c r="I825" s="2"/>
      <c r="J825" s="2"/>
      <c r="K825" s="6"/>
      <c r="L825" s="6"/>
      <c r="M825" s="1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 x14ac:dyDescent="0.25">
      <c r="A826" s="6"/>
      <c r="B826" s="2"/>
      <c r="C826" s="2"/>
      <c r="D826" s="2"/>
      <c r="E826" s="6"/>
      <c r="F826" s="6"/>
      <c r="G826" s="2"/>
      <c r="H826" s="2"/>
      <c r="I826" s="2"/>
      <c r="J826" s="2"/>
      <c r="K826" s="6"/>
      <c r="L826" s="6"/>
      <c r="M826" s="1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 x14ac:dyDescent="0.25">
      <c r="A827" s="6"/>
      <c r="B827" s="2"/>
      <c r="C827" s="2"/>
      <c r="D827" s="2"/>
      <c r="E827" s="6"/>
      <c r="F827" s="6"/>
      <c r="G827" s="2"/>
      <c r="H827" s="2"/>
      <c r="I827" s="2"/>
      <c r="J827" s="2"/>
      <c r="K827" s="6"/>
      <c r="L827" s="6"/>
      <c r="M827" s="1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 x14ac:dyDescent="0.25">
      <c r="A828" s="6"/>
      <c r="B828" s="2"/>
      <c r="C828" s="2"/>
      <c r="D828" s="2"/>
      <c r="E828" s="6"/>
      <c r="F828" s="6"/>
      <c r="G828" s="2"/>
      <c r="H828" s="2"/>
      <c r="I828" s="2"/>
      <c r="J828" s="2"/>
      <c r="K828" s="6"/>
      <c r="L828" s="6"/>
      <c r="M828" s="1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 x14ac:dyDescent="0.25">
      <c r="A829" s="6"/>
      <c r="B829" s="2"/>
      <c r="C829" s="2"/>
      <c r="D829" s="2"/>
      <c r="E829" s="6"/>
      <c r="F829" s="6"/>
      <c r="G829" s="2"/>
      <c r="H829" s="2"/>
      <c r="I829" s="2"/>
      <c r="J829" s="2"/>
      <c r="K829" s="6"/>
      <c r="L829" s="6"/>
      <c r="M829" s="1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 x14ac:dyDescent="0.25">
      <c r="A830" s="6"/>
      <c r="B830" s="2"/>
      <c r="C830" s="2"/>
      <c r="D830" s="2"/>
      <c r="E830" s="6"/>
      <c r="F830" s="6"/>
      <c r="G830" s="2"/>
      <c r="H830" s="2"/>
      <c r="I830" s="2"/>
      <c r="J830" s="2"/>
      <c r="K830" s="6"/>
      <c r="L830" s="6"/>
      <c r="M830" s="1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 x14ac:dyDescent="0.25">
      <c r="A831" s="6"/>
      <c r="B831" s="2"/>
      <c r="C831" s="2"/>
      <c r="D831" s="2"/>
      <c r="E831" s="6"/>
      <c r="F831" s="6"/>
      <c r="G831" s="2"/>
      <c r="H831" s="2"/>
      <c r="I831" s="2"/>
      <c r="J831" s="2"/>
      <c r="K831" s="6"/>
      <c r="L831" s="6"/>
      <c r="M831" s="1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 x14ac:dyDescent="0.25">
      <c r="A832" s="6"/>
      <c r="B832" s="2"/>
      <c r="C832" s="2"/>
      <c r="D832" s="2"/>
      <c r="E832" s="6"/>
      <c r="F832" s="6"/>
      <c r="G832" s="2"/>
      <c r="H832" s="2"/>
      <c r="I832" s="2"/>
      <c r="J832" s="2"/>
      <c r="K832" s="6"/>
      <c r="L832" s="6"/>
      <c r="M832" s="1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 x14ac:dyDescent="0.25">
      <c r="A833" s="6"/>
      <c r="B833" s="2"/>
      <c r="C833" s="2"/>
      <c r="D833" s="2"/>
      <c r="E833" s="6"/>
      <c r="F833" s="6"/>
      <c r="G833" s="2"/>
      <c r="H833" s="2"/>
      <c r="I833" s="2"/>
      <c r="J833" s="2"/>
      <c r="K833" s="6"/>
      <c r="L833" s="6"/>
      <c r="M833" s="1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 x14ac:dyDescent="0.25">
      <c r="A834" s="6"/>
      <c r="B834" s="2"/>
      <c r="C834" s="2"/>
      <c r="D834" s="2"/>
      <c r="E834" s="6"/>
      <c r="F834" s="6"/>
      <c r="G834" s="2"/>
      <c r="H834" s="2"/>
      <c r="I834" s="2"/>
      <c r="J834" s="2"/>
      <c r="K834" s="6"/>
      <c r="L834" s="6"/>
      <c r="M834" s="1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 x14ac:dyDescent="0.25">
      <c r="A835" s="6"/>
      <c r="B835" s="2"/>
      <c r="C835" s="2"/>
      <c r="D835" s="2"/>
      <c r="E835" s="6"/>
      <c r="F835" s="6"/>
      <c r="G835" s="2"/>
      <c r="H835" s="2"/>
      <c r="I835" s="2"/>
      <c r="J835" s="2"/>
      <c r="K835" s="6"/>
      <c r="L835" s="6"/>
      <c r="M835" s="1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 x14ac:dyDescent="0.25">
      <c r="A836" s="6"/>
      <c r="B836" s="2"/>
      <c r="C836" s="2"/>
      <c r="D836" s="2"/>
      <c r="E836" s="6"/>
      <c r="F836" s="6"/>
      <c r="G836" s="2"/>
      <c r="H836" s="2"/>
      <c r="I836" s="2"/>
      <c r="J836" s="2"/>
      <c r="K836" s="6"/>
      <c r="L836" s="6"/>
      <c r="M836" s="1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 x14ac:dyDescent="0.25">
      <c r="A837" s="6"/>
      <c r="B837" s="2"/>
      <c r="C837" s="2"/>
      <c r="D837" s="2"/>
      <c r="E837" s="6"/>
      <c r="F837" s="6"/>
      <c r="G837" s="2"/>
      <c r="H837" s="2"/>
      <c r="I837" s="2"/>
      <c r="J837" s="2"/>
      <c r="K837" s="6"/>
      <c r="L837" s="6"/>
      <c r="M837" s="1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 x14ac:dyDescent="0.25">
      <c r="A838" s="6"/>
      <c r="B838" s="2"/>
      <c r="C838" s="2"/>
      <c r="D838" s="2"/>
      <c r="E838" s="6"/>
      <c r="F838" s="6"/>
      <c r="G838" s="2"/>
      <c r="H838" s="2"/>
      <c r="I838" s="2"/>
      <c r="J838" s="2"/>
      <c r="K838" s="6"/>
      <c r="L838" s="6"/>
      <c r="M838" s="1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 x14ac:dyDescent="0.25">
      <c r="A839" s="6"/>
      <c r="B839" s="2"/>
      <c r="C839" s="2"/>
      <c r="D839" s="2"/>
      <c r="E839" s="6"/>
      <c r="F839" s="6"/>
      <c r="G839" s="2"/>
      <c r="H839" s="2"/>
      <c r="I839" s="2"/>
      <c r="J839" s="2"/>
      <c r="K839" s="6"/>
      <c r="L839" s="6"/>
      <c r="M839" s="1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 x14ac:dyDescent="0.25">
      <c r="A840" s="6"/>
      <c r="B840" s="2"/>
      <c r="C840" s="2"/>
      <c r="D840" s="2"/>
      <c r="E840" s="6"/>
      <c r="F840" s="6"/>
      <c r="G840" s="2"/>
      <c r="H840" s="2"/>
      <c r="I840" s="2"/>
      <c r="J840" s="2"/>
      <c r="K840" s="6"/>
      <c r="L840" s="6"/>
      <c r="M840" s="1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 x14ac:dyDescent="0.25">
      <c r="A841" s="6"/>
      <c r="B841" s="2"/>
      <c r="C841" s="2"/>
      <c r="D841" s="2"/>
      <c r="E841" s="6"/>
      <c r="F841" s="6"/>
      <c r="G841" s="2"/>
      <c r="H841" s="2"/>
      <c r="I841" s="2"/>
      <c r="J841" s="2"/>
      <c r="K841" s="6"/>
      <c r="L841" s="6"/>
      <c r="M841" s="1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 x14ac:dyDescent="0.25">
      <c r="A842" s="6"/>
      <c r="B842" s="2"/>
      <c r="C842" s="2"/>
      <c r="D842" s="2"/>
      <c r="E842" s="6"/>
      <c r="F842" s="6"/>
      <c r="G842" s="2"/>
      <c r="H842" s="2"/>
      <c r="I842" s="2"/>
      <c r="J842" s="2"/>
      <c r="K842" s="6"/>
      <c r="L842" s="6"/>
      <c r="M842" s="1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 x14ac:dyDescent="0.25">
      <c r="A843" s="6"/>
      <c r="B843" s="2"/>
      <c r="C843" s="2"/>
      <c r="D843" s="2"/>
      <c r="E843" s="6"/>
      <c r="F843" s="6"/>
      <c r="G843" s="2"/>
      <c r="H843" s="2"/>
      <c r="I843" s="2"/>
      <c r="J843" s="2"/>
      <c r="K843" s="6"/>
      <c r="L843" s="6"/>
      <c r="M843" s="1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 x14ac:dyDescent="0.25">
      <c r="A844" s="6"/>
      <c r="B844" s="2"/>
      <c r="C844" s="2"/>
      <c r="D844" s="2"/>
      <c r="E844" s="6"/>
      <c r="F844" s="6"/>
      <c r="G844" s="2"/>
      <c r="H844" s="2"/>
      <c r="I844" s="2"/>
      <c r="J844" s="2"/>
      <c r="K844" s="6"/>
      <c r="L844" s="6"/>
      <c r="M844" s="1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 x14ac:dyDescent="0.25">
      <c r="A845" s="6"/>
      <c r="B845" s="2"/>
      <c r="C845" s="2"/>
      <c r="D845" s="2"/>
      <c r="E845" s="6"/>
      <c r="F845" s="6"/>
      <c r="G845" s="2"/>
      <c r="H845" s="2"/>
      <c r="I845" s="2"/>
      <c r="J845" s="2"/>
      <c r="K845" s="6"/>
      <c r="L845" s="6"/>
      <c r="M845" s="1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 x14ac:dyDescent="0.25">
      <c r="A846" s="6"/>
      <c r="B846" s="2"/>
      <c r="C846" s="2"/>
      <c r="D846" s="2"/>
      <c r="E846" s="6"/>
      <c r="F846" s="6"/>
      <c r="G846" s="2"/>
      <c r="H846" s="2"/>
      <c r="I846" s="2"/>
      <c r="J846" s="2"/>
      <c r="K846" s="6"/>
      <c r="L846" s="6"/>
      <c r="M846" s="1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 x14ac:dyDescent="0.25">
      <c r="A847" s="6"/>
      <c r="B847" s="2"/>
      <c r="C847" s="2"/>
      <c r="D847" s="2"/>
      <c r="E847" s="6"/>
      <c r="F847" s="6"/>
      <c r="G847" s="2"/>
      <c r="H847" s="2"/>
      <c r="I847" s="2"/>
      <c r="J847" s="2"/>
      <c r="K847" s="6"/>
      <c r="L847" s="6"/>
      <c r="M847" s="1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 x14ac:dyDescent="0.25">
      <c r="A848" s="6"/>
      <c r="B848" s="2"/>
      <c r="C848" s="2"/>
      <c r="D848" s="2"/>
      <c r="E848" s="6"/>
      <c r="F848" s="6"/>
      <c r="G848" s="2"/>
      <c r="H848" s="2"/>
      <c r="I848" s="2"/>
      <c r="J848" s="2"/>
      <c r="K848" s="6"/>
      <c r="L848" s="6"/>
      <c r="M848" s="1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 x14ac:dyDescent="0.25">
      <c r="A849" s="6"/>
      <c r="B849" s="2"/>
      <c r="C849" s="2"/>
      <c r="D849" s="2"/>
      <c r="E849" s="6"/>
      <c r="F849" s="6"/>
      <c r="G849" s="2"/>
      <c r="H849" s="2"/>
      <c r="I849" s="2"/>
      <c r="J849" s="2"/>
      <c r="K849" s="6"/>
      <c r="L849" s="6"/>
      <c r="M849" s="1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 x14ac:dyDescent="0.25">
      <c r="A850" s="6"/>
      <c r="B850" s="2"/>
      <c r="C850" s="2"/>
      <c r="D850" s="2"/>
      <c r="E850" s="6"/>
      <c r="F850" s="6"/>
      <c r="G850" s="2"/>
      <c r="H850" s="2"/>
      <c r="I850" s="2"/>
      <c r="J850" s="2"/>
      <c r="K850" s="6"/>
      <c r="L850" s="6"/>
      <c r="M850" s="1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 x14ac:dyDescent="0.25">
      <c r="A851" s="6"/>
      <c r="B851" s="2"/>
      <c r="C851" s="2"/>
      <c r="D851" s="2"/>
      <c r="E851" s="6"/>
      <c r="F851" s="6"/>
      <c r="G851" s="2"/>
      <c r="H851" s="2"/>
      <c r="I851" s="2"/>
      <c r="J851" s="2"/>
      <c r="K851" s="6"/>
      <c r="L851" s="6"/>
      <c r="M851" s="1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 x14ac:dyDescent="0.25">
      <c r="A852" s="6"/>
      <c r="B852" s="2"/>
      <c r="C852" s="2"/>
      <c r="D852" s="2"/>
      <c r="E852" s="6"/>
      <c r="F852" s="6"/>
      <c r="G852" s="2"/>
      <c r="H852" s="2"/>
      <c r="I852" s="2"/>
      <c r="J852" s="2"/>
      <c r="K852" s="6"/>
      <c r="L852" s="6"/>
      <c r="M852" s="1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 x14ac:dyDescent="0.25">
      <c r="A853" s="6"/>
      <c r="B853" s="2"/>
      <c r="C853" s="2"/>
      <c r="D853" s="2"/>
      <c r="E853" s="6"/>
      <c r="F853" s="6"/>
      <c r="G853" s="2"/>
      <c r="H853" s="2"/>
      <c r="I853" s="2"/>
      <c r="J853" s="2"/>
      <c r="K853" s="6"/>
      <c r="L853" s="6"/>
      <c r="M853" s="1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 x14ac:dyDescent="0.25">
      <c r="A854" s="6"/>
      <c r="B854" s="2"/>
      <c r="C854" s="2"/>
      <c r="D854" s="2"/>
      <c r="E854" s="6"/>
      <c r="F854" s="6"/>
      <c r="G854" s="2"/>
      <c r="H854" s="2"/>
      <c r="I854" s="2"/>
      <c r="J854" s="2"/>
      <c r="K854" s="6"/>
      <c r="L854" s="6"/>
      <c r="M854" s="1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 x14ac:dyDescent="0.25">
      <c r="A855" s="6"/>
      <c r="B855" s="2"/>
      <c r="C855" s="2"/>
      <c r="D855" s="2"/>
      <c r="E855" s="6"/>
      <c r="F855" s="6"/>
      <c r="G855" s="2"/>
      <c r="H855" s="2"/>
      <c r="I855" s="2"/>
      <c r="J855" s="2"/>
      <c r="K855" s="6"/>
      <c r="L855" s="6"/>
      <c r="M855" s="1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 x14ac:dyDescent="0.25">
      <c r="A856" s="6"/>
      <c r="B856" s="2"/>
      <c r="C856" s="2"/>
      <c r="D856" s="2"/>
      <c r="E856" s="6"/>
      <c r="F856" s="6"/>
      <c r="G856" s="2"/>
      <c r="H856" s="2"/>
      <c r="I856" s="2"/>
      <c r="J856" s="2"/>
      <c r="K856" s="6"/>
      <c r="L856" s="6"/>
      <c r="M856" s="1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 x14ac:dyDescent="0.25">
      <c r="A857" s="6"/>
      <c r="B857" s="2"/>
      <c r="C857" s="2"/>
      <c r="D857" s="2"/>
      <c r="E857" s="6"/>
      <c r="F857" s="6"/>
      <c r="G857" s="2"/>
      <c r="H857" s="2"/>
      <c r="I857" s="2"/>
      <c r="J857" s="2"/>
      <c r="K857" s="6"/>
      <c r="L857" s="6"/>
      <c r="M857" s="1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 x14ac:dyDescent="0.25">
      <c r="A858" s="6"/>
      <c r="B858" s="2"/>
      <c r="C858" s="2"/>
      <c r="D858" s="2"/>
      <c r="E858" s="6"/>
      <c r="F858" s="6"/>
      <c r="G858" s="2"/>
      <c r="H858" s="2"/>
      <c r="I858" s="2"/>
      <c r="J858" s="2"/>
      <c r="K858" s="6"/>
      <c r="L858" s="6"/>
      <c r="M858" s="1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 x14ac:dyDescent="0.25">
      <c r="A859" s="6"/>
      <c r="B859" s="2"/>
      <c r="C859" s="2"/>
      <c r="D859" s="2"/>
      <c r="E859" s="6"/>
      <c r="F859" s="6"/>
      <c r="G859" s="2"/>
      <c r="H859" s="2"/>
      <c r="I859" s="2"/>
      <c r="J859" s="2"/>
      <c r="K859" s="6"/>
      <c r="L859" s="6"/>
      <c r="M859" s="1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 x14ac:dyDescent="0.25">
      <c r="A860" s="6"/>
      <c r="B860" s="2"/>
      <c r="C860" s="2"/>
      <c r="D860" s="2"/>
      <c r="E860" s="6"/>
      <c r="F860" s="6"/>
      <c r="G860" s="2"/>
      <c r="H860" s="2"/>
      <c r="I860" s="2"/>
      <c r="J860" s="2"/>
      <c r="K860" s="6"/>
      <c r="L860" s="6"/>
      <c r="M860" s="1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 x14ac:dyDescent="0.25">
      <c r="A861" s="6"/>
      <c r="B861" s="2"/>
      <c r="C861" s="2"/>
      <c r="D861" s="2"/>
      <c r="E861" s="6"/>
      <c r="F861" s="6"/>
      <c r="G861" s="2"/>
      <c r="H861" s="2"/>
      <c r="I861" s="2"/>
      <c r="J861" s="2"/>
      <c r="K861" s="6"/>
      <c r="L861" s="6"/>
      <c r="M861" s="1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 x14ac:dyDescent="0.25">
      <c r="A862" s="6"/>
      <c r="B862" s="2"/>
      <c r="C862" s="2"/>
      <c r="D862" s="2"/>
      <c r="E862" s="6"/>
      <c r="F862" s="6"/>
      <c r="G862" s="2"/>
      <c r="H862" s="2"/>
      <c r="I862" s="2"/>
      <c r="J862" s="2"/>
      <c r="K862" s="6"/>
      <c r="L862" s="6"/>
      <c r="M862" s="1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 x14ac:dyDescent="0.25">
      <c r="A863" s="6"/>
      <c r="B863" s="2"/>
      <c r="C863" s="2"/>
      <c r="D863" s="2"/>
      <c r="E863" s="6"/>
      <c r="F863" s="6"/>
      <c r="G863" s="2"/>
      <c r="H863" s="2"/>
      <c r="I863" s="2"/>
      <c r="J863" s="2"/>
      <c r="K863" s="6"/>
      <c r="L863" s="6"/>
      <c r="M863" s="1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 x14ac:dyDescent="0.25">
      <c r="A864" s="6"/>
      <c r="B864" s="2"/>
      <c r="C864" s="2"/>
      <c r="D864" s="2"/>
      <c r="E864" s="6"/>
      <c r="F864" s="6"/>
      <c r="G864" s="2"/>
      <c r="H864" s="2"/>
      <c r="I864" s="2"/>
      <c r="J864" s="2"/>
      <c r="K864" s="6"/>
      <c r="L864" s="6"/>
      <c r="M864" s="1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 x14ac:dyDescent="0.25">
      <c r="A865" s="6"/>
      <c r="B865" s="2"/>
      <c r="C865" s="2"/>
      <c r="D865" s="2"/>
      <c r="E865" s="6"/>
      <c r="F865" s="6"/>
      <c r="G865" s="2"/>
      <c r="H865" s="2"/>
      <c r="I865" s="2"/>
      <c r="J865" s="2"/>
      <c r="K865" s="6"/>
      <c r="L865" s="6"/>
      <c r="M865" s="1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 x14ac:dyDescent="0.25">
      <c r="A866" s="6"/>
      <c r="B866" s="2"/>
      <c r="C866" s="2"/>
      <c r="D866" s="2"/>
      <c r="E866" s="6"/>
      <c r="F866" s="6"/>
      <c r="G866" s="2"/>
      <c r="H866" s="2"/>
      <c r="I866" s="2"/>
      <c r="J866" s="2"/>
      <c r="K866" s="6"/>
      <c r="L866" s="6"/>
      <c r="M866" s="1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 x14ac:dyDescent="0.25">
      <c r="A867" s="6"/>
      <c r="B867" s="2"/>
      <c r="C867" s="2"/>
      <c r="D867" s="2"/>
      <c r="E867" s="6"/>
      <c r="F867" s="6"/>
      <c r="G867" s="2"/>
      <c r="H867" s="2"/>
      <c r="I867" s="2"/>
      <c r="J867" s="2"/>
      <c r="K867" s="6"/>
      <c r="L867" s="6"/>
      <c r="M867" s="1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 x14ac:dyDescent="0.25">
      <c r="A868" s="6"/>
      <c r="B868" s="2"/>
      <c r="C868" s="2"/>
      <c r="D868" s="2"/>
      <c r="E868" s="6"/>
      <c r="F868" s="6"/>
      <c r="G868" s="2"/>
      <c r="H868" s="2"/>
      <c r="I868" s="2"/>
      <c r="J868" s="2"/>
      <c r="K868" s="6"/>
      <c r="L868" s="6"/>
      <c r="M868" s="1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 x14ac:dyDescent="0.25">
      <c r="A869" s="6"/>
      <c r="B869" s="2"/>
      <c r="C869" s="2"/>
      <c r="D869" s="2"/>
      <c r="E869" s="6"/>
      <c r="F869" s="6"/>
      <c r="G869" s="2"/>
      <c r="H869" s="2"/>
      <c r="I869" s="2"/>
      <c r="J869" s="2"/>
      <c r="K869" s="6"/>
      <c r="L869" s="6"/>
      <c r="M869" s="1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 x14ac:dyDescent="0.25">
      <c r="A870" s="6"/>
      <c r="B870" s="2"/>
      <c r="C870" s="2"/>
      <c r="D870" s="2"/>
      <c r="E870" s="6"/>
      <c r="F870" s="6"/>
      <c r="G870" s="2"/>
      <c r="H870" s="2"/>
      <c r="I870" s="2"/>
      <c r="J870" s="2"/>
      <c r="K870" s="6"/>
      <c r="L870" s="6"/>
      <c r="M870" s="1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 x14ac:dyDescent="0.25">
      <c r="A871" s="6"/>
      <c r="B871" s="2"/>
      <c r="C871" s="2"/>
      <c r="D871" s="2"/>
      <c r="E871" s="6"/>
      <c r="F871" s="6"/>
      <c r="G871" s="2"/>
      <c r="H871" s="2"/>
      <c r="I871" s="2"/>
      <c r="J871" s="2"/>
      <c r="K871" s="6"/>
      <c r="L871" s="6"/>
      <c r="M871" s="1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 x14ac:dyDescent="0.25">
      <c r="A872" s="6"/>
      <c r="B872" s="2"/>
      <c r="C872" s="2"/>
      <c r="D872" s="2"/>
      <c r="E872" s="6"/>
      <c r="F872" s="6"/>
      <c r="G872" s="2"/>
      <c r="H872" s="2"/>
      <c r="I872" s="2"/>
      <c r="J872" s="2"/>
      <c r="K872" s="6"/>
      <c r="L872" s="6"/>
      <c r="M872" s="1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 x14ac:dyDescent="0.25">
      <c r="A873" s="6"/>
      <c r="B873" s="2"/>
      <c r="C873" s="2"/>
      <c r="D873" s="2"/>
      <c r="E873" s="6"/>
      <c r="F873" s="6"/>
      <c r="G873" s="2"/>
      <c r="H873" s="2"/>
      <c r="I873" s="2"/>
      <c r="J873" s="2"/>
      <c r="K873" s="6"/>
      <c r="L873" s="6"/>
      <c r="M873" s="1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 x14ac:dyDescent="0.25">
      <c r="A874" s="6"/>
      <c r="B874" s="2"/>
      <c r="C874" s="2"/>
      <c r="D874" s="2"/>
      <c r="E874" s="6"/>
      <c r="F874" s="6"/>
      <c r="G874" s="2"/>
      <c r="H874" s="2"/>
      <c r="I874" s="2"/>
      <c r="J874" s="2"/>
      <c r="K874" s="6"/>
      <c r="L874" s="6"/>
      <c r="M874" s="1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 x14ac:dyDescent="0.25">
      <c r="A875" s="6"/>
      <c r="B875" s="2"/>
      <c r="C875" s="2"/>
      <c r="D875" s="2"/>
      <c r="E875" s="6"/>
      <c r="F875" s="6"/>
      <c r="G875" s="2"/>
      <c r="H875" s="2"/>
      <c r="I875" s="2"/>
      <c r="J875" s="2"/>
      <c r="K875" s="6"/>
      <c r="L875" s="6"/>
      <c r="M875" s="1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 x14ac:dyDescent="0.25">
      <c r="A876" s="6"/>
      <c r="B876" s="2"/>
      <c r="C876" s="2"/>
      <c r="D876" s="2"/>
      <c r="E876" s="6"/>
      <c r="F876" s="6"/>
      <c r="G876" s="2"/>
      <c r="H876" s="2"/>
      <c r="I876" s="2"/>
      <c r="J876" s="2"/>
      <c r="K876" s="6"/>
      <c r="L876" s="6"/>
      <c r="M876" s="1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 x14ac:dyDescent="0.25">
      <c r="A877" s="6"/>
      <c r="B877" s="2"/>
      <c r="C877" s="2"/>
      <c r="D877" s="2"/>
      <c r="E877" s="6"/>
      <c r="F877" s="6"/>
      <c r="G877" s="2"/>
      <c r="H877" s="2"/>
      <c r="I877" s="2"/>
      <c r="J877" s="2"/>
      <c r="K877" s="6"/>
      <c r="L877" s="6"/>
      <c r="M877" s="1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 x14ac:dyDescent="0.25">
      <c r="A878" s="6"/>
      <c r="B878" s="2"/>
      <c r="C878" s="2"/>
      <c r="D878" s="2"/>
      <c r="E878" s="6"/>
      <c r="F878" s="6"/>
      <c r="G878" s="2"/>
      <c r="H878" s="2"/>
      <c r="I878" s="2"/>
      <c r="J878" s="2"/>
      <c r="K878" s="6"/>
      <c r="L878" s="6"/>
      <c r="M878" s="1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 x14ac:dyDescent="0.25">
      <c r="A879" s="6"/>
      <c r="B879" s="2"/>
      <c r="C879" s="2"/>
      <c r="D879" s="2"/>
      <c r="E879" s="6"/>
      <c r="F879" s="6"/>
      <c r="G879" s="2"/>
      <c r="H879" s="2"/>
      <c r="I879" s="2"/>
      <c r="J879" s="2"/>
      <c r="K879" s="6"/>
      <c r="L879" s="6"/>
      <c r="M879" s="1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 x14ac:dyDescent="0.25">
      <c r="A880" s="6"/>
      <c r="B880" s="2"/>
      <c r="C880" s="2"/>
      <c r="D880" s="2"/>
      <c r="E880" s="6"/>
      <c r="F880" s="6"/>
      <c r="G880" s="2"/>
      <c r="H880" s="2"/>
      <c r="I880" s="2"/>
      <c r="J880" s="2"/>
      <c r="K880" s="6"/>
      <c r="L880" s="6"/>
      <c r="M880" s="1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 x14ac:dyDescent="0.25">
      <c r="A881" s="6"/>
      <c r="B881" s="2"/>
      <c r="C881" s="2"/>
      <c r="D881" s="2"/>
      <c r="E881" s="6"/>
      <c r="F881" s="6"/>
      <c r="G881" s="2"/>
      <c r="H881" s="2"/>
      <c r="I881" s="2"/>
      <c r="J881" s="2"/>
      <c r="K881" s="6"/>
      <c r="L881" s="6"/>
      <c r="M881" s="1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 x14ac:dyDescent="0.25">
      <c r="A882" s="6"/>
      <c r="B882" s="2"/>
      <c r="C882" s="2"/>
      <c r="D882" s="2"/>
      <c r="E882" s="6"/>
      <c r="F882" s="6"/>
      <c r="G882" s="2"/>
      <c r="H882" s="2"/>
      <c r="I882" s="2"/>
      <c r="J882" s="2"/>
      <c r="K882" s="6"/>
      <c r="L882" s="6"/>
      <c r="M882" s="1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 x14ac:dyDescent="0.25">
      <c r="A883" s="6"/>
      <c r="B883" s="2"/>
      <c r="C883" s="2"/>
      <c r="D883" s="2"/>
      <c r="E883" s="6"/>
      <c r="F883" s="6"/>
      <c r="G883" s="2"/>
      <c r="H883" s="2"/>
      <c r="I883" s="2"/>
      <c r="J883" s="2"/>
      <c r="K883" s="6"/>
      <c r="L883" s="6"/>
      <c r="M883" s="1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 x14ac:dyDescent="0.25">
      <c r="A884" s="6"/>
      <c r="B884" s="2"/>
      <c r="C884" s="2"/>
      <c r="D884" s="2"/>
      <c r="E884" s="6"/>
      <c r="F884" s="6"/>
      <c r="G884" s="2"/>
      <c r="H884" s="2"/>
      <c r="I884" s="2"/>
      <c r="J884" s="2"/>
      <c r="K884" s="6"/>
      <c r="L884" s="6"/>
      <c r="M884" s="1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 x14ac:dyDescent="0.25">
      <c r="A885" s="6"/>
      <c r="B885" s="2"/>
      <c r="C885" s="2"/>
      <c r="D885" s="2"/>
      <c r="E885" s="6"/>
      <c r="F885" s="6"/>
      <c r="G885" s="2"/>
      <c r="H885" s="2"/>
      <c r="I885" s="2"/>
      <c r="J885" s="2"/>
      <c r="K885" s="6"/>
      <c r="L885" s="6"/>
      <c r="M885" s="1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 x14ac:dyDescent="0.25">
      <c r="A886" s="6"/>
      <c r="B886" s="2"/>
      <c r="C886" s="2"/>
      <c r="D886" s="2"/>
      <c r="E886" s="6"/>
      <c r="F886" s="6"/>
      <c r="G886" s="2"/>
      <c r="H886" s="2"/>
      <c r="I886" s="2"/>
      <c r="J886" s="2"/>
      <c r="K886" s="6"/>
      <c r="L886" s="6"/>
      <c r="M886" s="1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 x14ac:dyDescent="0.25">
      <c r="A887" s="6"/>
      <c r="B887" s="2"/>
      <c r="C887" s="2"/>
      <c r="D887" s="2"/>
      <c r="E887" s="6"/>
      <c r="F887" s="6"/>
      <c r="G887" s="2"/>
      <c r="H887" s="2"/>
      <c r="I887" s="2"/>
      <c r="J887" s="2"/>
      <c r="K887" s="6"/>
      <c r="L887" s="6"/>
      <c r="M887" s="1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 x14ac:dyDescent="0.25">
      <c r="A888" s="6"/>
      <c r="B888" s="2"/>
      <c r="C888" s="2"/>
      <c r="D888" s="2"/>
      <c r="E888" s="6"/>
      <c r="F888" s="6"/>
      <c r="G888" s="2"/>
      <c r="H888" s="2"/>
      <c r="I888" s="2"/>
      <c r="J888" s="2"/>
      <c r="K888" s="6"/>
      <c r="L888" s="6"/>
      <c r="M888" s="1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 x14ac:dyDescent="0.25">
      <c r="A889" s="6"/>
      <c r="B889" s="2"/>
      <c r="C889" s="2"/>
      <c r="D889" s="2"/>
      <c r="E889" s="6"/>
      <c r="F889" s="6"/>
      <c r="G889" s="2"/>
      <c r="H889" s="2"/>
      <c r="I889" s="2"/>
      <c r="J889" s="2"/>
      <c r="K889" s="6"/>
      <c r="L889" s="6"/>
      <c r="M889" s="1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 x14ac:dyDescent="0.25">
      <c r="A890" s="6"/>
      <c r="B890" s="2"/>
      <c r="C890" s="2"/>
      <c r="D890" s="2"/>
      <c r="E890" s="6"/>
      <c r="F890" s="6"/>
      <c r="G890" s="2"/>
      <c r="H890" s="2"/>
      <c r="I890" s="2"/>
      <c r="J890" s="2"/>
      <c r="K890" s="6"/>
      <c r="L890" s="6"/>
      <c r="M890" s="1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 x14ac:dyDescent="0.25">
      <c r="A891" s="6"/>
      <c r="B891" s="2"/>
      <c r="C891" s="2"/>
      <c r="D891" s="2"/>
      <c r="E891" s="6"/>
      <c r="F891" s="6"/>
      <c r="G891" s="2"/>
      <c r="H891" s="2"/>
      <c r="I891" s="2"/>
      <c r="J891" s="2"/>
      <c r="K891" s="6"/>
      <c r="L891" s="6"/>
      <c r="M891" s="1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 x14ac:dyDescent="0.25">
      <c r="A892" s="6"/>
      <c r="B892" s="2"/>
      <c r="C892" s="2"/>
      <c r="D892" s="2"/>
      <c r="E892" s="6"/>
      <c r="F892" s="6"/>
      <c r="G892" s="2"/>
      <c r="H892" s="2"/>
      <c r="I892" s="2"/>
      <c r="J892" s="2"/>
      <c r="K892" s="6"/>
      <c r="L892" s="6"/>
      <c r="M892" s="1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 x14ac:dyDescent="0.25">
      <c r="A893" s="6"/>
      <c r="B893" s="2"/>
      <c r="C893" s="2"/>
      <c r="D893" s="2"/>
      <c r="E893" s="6"/>
      <c r="F893" s="6"/>
      <c r="G893" s="2"/>
      <c r="H893" s="2"/>
      <c r="I893" s="2"/>
      <c r="J893" s="2"/>
      <c r="K893" s="6"/>
      <c r="L893" s="6"/>
      <c r="M893" s="1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 x14ac:dyDescent="0.25">
      <c r="A894" s="6"/>
      <c r="B894" s="2"/>
      <c r="C894" s="2"/>
      <c r="D894" s="2"/>
      <c r="E894" s="6"/>
      <c r="F894" s="6"/>
      <c r="G894" s="2"/>
      <c r="H894" s="2"/>
      <c r="I894" s="2"/>
      <c r="J894" s="2"/>
      <c r="K894" s="6"/>
      <c r="L894" s="6"/>
      <c r="M894" s="1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 x14ac:dyDescent="0.25">
      <c r="A895" s="6"/>
      <c r="B895" s="2"/>
      <c r="C895" s="2"/>
      <c r="D895" s="2"/>
      <c r="E895" s="6"/>
      <c r="F895" s="6"/>
      <c r="G895" s="2"/>
      <c r="H895" s="2"/>
      <c r="I895" s="2"/>
      <c r="J895" s="2"/>
      <c r="K895" s="6"/>
      <c r="L895" s="6"/>
      <c r="M895" s="1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 x14ac:dyDescent="0.25">
      <c r="A896" s="6"/>
      <c r="B896" s="2"/>
      <c r="C896" s="2"/>
      <c r="D896" s="2"/>
      <c r="E896" s="6"/>
      <c r="F896" s="6"/>
      <c r="G896" s="2"/>
      <c r="H896" s="2"/>
      <c r="I896" s="2"/>
      <c r="J896" s="2"/>
      <c r="K896" s="6"/>
      <c r="L896" s="6"/>
      <c r="M896" s="1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 x14ac:dyDescent="0.25">
      <c r="A897" s="6"/>
      <c r="B897" s="2"/>
      <c r="C897" s="2"/>
      <c r="D897" s="2"/>
      <c r="E897" s="6"/>
      <c r="F897" s="6"/>
      <c r="G897" s="2"/>
      <c r="H897" s="2"/>
      <c r="I897" s="2"/>
      <c r="J897" s="2"/>
      <c r="K897" s="6"/>
      <c r="L897" s="6"/>
      <c r="M897" s="1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 x14ac:dyDescent="0.25">
      <c r="A898" s="6"/>
      <c r="B898" s="2"/>
      <c r="C898" s="2"/>
      <c r="D898" s="2"/>
      <c r="E898" s="6"/>
      <c r="F898" s="6"/>
      <c r="G898" s="2"/>
      <c r="H898" s="2"/>
      <c r="I898" s="2"/>
      <c r="J898" s="2"/>
      <c r="K898" s="6"/>
      <c r="L898" s="6"/>
      <c r="M898" s="1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 x14ac:dyDescent="0.25">
      <c r="A899" s="6"/>
      <c r="B899" s="2"/>
      <c r="C899" s="2"/>
      <c r="D899" s="2"/>
      <c r="E899" s="6"/>
      <c r="F899" s="6"/>
      <c r="G899" s="2"/>
      <c r="H899" s="2"/>
      <c r="I899" s="2"/>
      <c r="J899" s="2"/>
      <c r="K899" s="6"/>
      <c r="L899" s="6"/>
      <c r="M899" s="1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 x14ac:dyDescent="0.25">
      <c r="A900" s="6"/>
      <c r="B900" s="2"/>
      <c r="C900" s="2"/>
      <c r="D900" s="2"/>
      <c r="E900" s="6"/>
      <c r="F900" s="6"/>
      <c r="G900" s="2"/>
      <c r="H900" s="2"/>
      <c r="I900" s="2"/>
      <c r="J900" s="2"/>
      <c r="K900" s="6"/>
      <c r="L900" s="6"/>
      <c r="M900" s="1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 x14ac:dyDescent="0.25">
      <c r="A901" s="6"/>
      <c r="B901" s="2"/>
      <c r="C901" s="2"/>
      <c r="D901" s="2"/>
      <c r="E901" s="6"/>
      <c r="F901" s="6"/>
      <c r="G901" s="2"/>
      <c r="H901" s="2"/>
      <c r="I901" s="2"/>
      <c r="J901" s="2"/>
      <c r="K901" s="6"/>
      <c r="L901" s="6"/>
      <c r="M901" s="1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 x14ac:dyDescent="0.25">
      <c r="A902" s="6"/>
      <c r="B902" s="2"/>
      <c r="C902" s="2"/>
      <c r="D902" s="2"/>
      <c r="E902" s="6"/>
      <c r="F902" s="6"/>
      <c r="G902" s="2"/>
      <c r="H902" s="2"/>
      <c r="I902" s="2"/>
      <c r="J902" s="2"/>
      <c r="K902" s="6"/>
      <c r="L902" s="6"/>
      <c r="M902" s="1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 x14ac:dyDescent="0.25">
      <c r="A903" s="6"/>
      <c r="B903" s="2"/>
      <c r="C903" s="2"/>
      <c r="D903" s="2"/>
      <c r="E903" s="6"/>
      <c r="F903" s="6"/>
      <c r="G903" s="2"/>
      <c r="H903" s="2"/>
      <c r="I903" s="2"/>
      <c r="J903" s="2"/>
      <c r="K903" s="6"/>
      <c r="L903" s="6"/>
      <c r="M903" s="1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 x14ac:dyDescent="0.25">
      <c r="A904" s="6"/>
      <c r="B904" s="2"/>
      <c r="C904" s="2"/>
      <c r="D904" s="2"/>
      <c r="E904" s="6"/>
      <c r="F904" s="6"/>
      <c r="G904" s="2"/>
      <c r="H904" s="2"/>
      <c r="I904" s="2"/>
      <c r="J904" s="2"/>
      <c r="K904" s="6"/>
      <c r="L904" s="6"/>
      <c r="M904" s="1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 x14ac:dyDescent="0.25">
      <c r="A905" s="6"/>
      <c r="B905" s="2"/>
      <c r="C905" s="2"/>
      <c r="D905" s="2"/>
      <c r="E905" s="6"/>
      <c r="F905" s="6"/>
      <c r="G905" s="2"/>
      <c r="H905" s="2"/>
      <c r="I905" s="2"/>
      <c r="J905" s="2"/>
      <c r="K905" s="6"/>
      <c r="L905" s="6"/>
      <c r="M905" s="1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 x14ac:dyDescent="0.25">
      <c r="A906" s="6"/>
      <c r="B906" s="2"/>
      <c r="C906" s="2"/>
      <c r="D906" s="2"/>
      <c r="E906" s="6"/>
      <c r="F906" s="6"/>
      <c r="G906" s="2"/>
      <c r="H906" s="2"/>
      <c r="I906" s="2"/>
      <c r="J906" s="2"/>
      <c r="K906" s="6"/>
      <c r="L906" s="6"/>
      <c r="M906" s="1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 x14ac:dyDescent="0.25">
      <c r="A907" s="6"/>
      <c r="B907" s="2"/>
      <c r="C907" s="2"/>
      <c r="D907" s="2"/>
      <c r="E907" s="6"/>
      <c r="F907" s="6"/>
      <c r="G907" s="2"/>
      <c r="H907" s="2"/>
      <c r="I907" s="2"/>
      <c r="J907" s="2"/>
      <c r="K907" s="6"/>
      <c r="L907" s="6"/>
      <c r="M907" s="1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 x14ac:dyDescent="0.25">
      <c r="A908" s="6"/>
      <c r="B908" s="2"/>
      <c r="C908" s="2"/>
      <c r="D908" s="2"/>
      <c r="E908" s="6"/>
      <c r="F908" s="6"/>
      <c r="G908" s="2"/>
      <c r="H908" s="2"/>
      <c r="I908" s="2"/>
      <c r="J908" s="2"/>
      <c r="K908" s="6"/>
      <c r="L908" s="6"/>
      <c r="M908" s="1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 x14ac:dyDescent="0.25">
      <c r="A909" s="6"/>
      <c r="B909" s="2"/>
      <c r="C909" s="2"/>
      <c r="D909" s="2"/>
      <c r="E909" s="6"/>
      <c r="F909" s="6"/>
      <c r="G909" s="2"/>
      <c r="H909" s="2"/>
      <c r="I909" s="2"/>
      <c r="J909" s="2"/>
      <c r="K909" s="6"/>
      <c r="L909" s="6"/>
      <c r="M909" s="1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 x14ac:dyDescent="0.25">
      <c r="A910" s="6"/>
      <c r="B910" s="2"/>
      <c r="C910" s="2"/>
      <c r="D910" s="2"/>
      <c r="E910" s="6"/>
      <c r="F910" s="6"/>
      <c r="G910" s="2"/>
      <c r="H910" s="2"/>
      <c r="I910" s="2"/>
      <c r="J910" s="2"/>
      <c r="K910" s="6"/>
      <c r="L910" s="6"/>
      <c r="M910" s="1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 x14ac:dyDescent="0.25">
      <c r="A911" s="6"/>
      <c r="B911" s="2"/>
      <c r="C911" s="2"/>
      <c r="D911" s="2"/>
      <c r="E911" s="6"/>
      <c r="F911" s="6"/>
      <c r="G911" s="2"/>
      <c r="H911" s="2"/>
      <c r="I911" s="2"/>
      <c r="J911" s="2"/>
      <c r="K911" s="6"/>
      <c r="L911" s="6"/>
      <c r="M911" s="1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 x14ac:dyDescent="0.25">
      <c r="A912" s="6"/>
      <c r="B912" s="2"/>
      <c r="C912" s="2"/>
      <c r="D912" s="2"/>
      <c r="E912" s="6"/>
      <c r="F912" s="6"/>
      <c r="G912" s="2"/>
      <c r="H912" s="2"/>
      <c r="I912" s="2"/>
      <c r="J912" s="2"/>
      <c r="K912" s="6"/>
      <c r="L912" s="6"/>
      <c r="M912" s="1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 x14ac:dyDescent="0.25">
      <c r="A913" s="6"/>
      <c r="B913" s="2"/>
      <c r="C913" s="2"/>
      <c r="D913" s="2"/>
      <c r="E913" s="6"/>
      <c r="F913" s="6"/>
      <c r="G913" s="2"/>
      <c r="H913" s="2"/>
      <c r="I913" s="2"/>
      <c r="J913" s="2"/>
      <c r="K913" s="6"/>
      <c r="L913" s="6"/>
      <c r="M913" s="1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 x14ac:dyDescent="0.25">
      <c r="A914" s="6"/>
      <c r="B914" s="2"/>
      <c r="C914" s="2"/>
      <c r="D914" s="2"/>
      <c r="E914" s="6"/>
      <c r="F914" s="6"/>
      <c r="G914" s="2"/>
      <c r="H914" s="2"/>
      <c r="I914" s="2"/>
      <c r="J914" s="2"/>
      <c r="K914" s="6"/>
      <c r="L914" s="6"/>
      <c r="M914" s="1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 x14ac:dyDescent="0.25">
      <c r="A915" s="6"/>
      <c r="B915" s="2"/>
      <c r="C915" s="2"/>
      <c r="D915" s="2"/>
      <c r="E915" s="6"/>
      <c r="F915" s="6"/>
      <c r="G915" s="2"/>
      <c r="H915" s="2"/>
      <c r="I915" s="2"/>
      <c r="J915" s="2"/>
      <c r="K915" s="6"/>
      <c r="L915" s="6"/>
      <c r="M915" s="1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 x14ac:dyDescent="0.25">
      <c r="A916" s="6"/>
      <c r="B916" s="2"/>
      <c r="C916" s="2"/>
      <c r="D916" s="2"/>
      <c r="E916" s="6"/>
      <c r="F916" s="6"/>
      <c r="G916" s="2"/>
      <c r="H916" s="2"/>
      <c r="I916" s="2"/>
      <c r="J916" s="2"/>
      <c r="K916" s="6"/>
      <c r="L916" s="6"/>
      <c r="M916" s="1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 x14ac:dyDescent="0.25">
      <c r="A917" s="6"/>
      <c r="B917" s="2"/>
      <c r="C917" s="2"/>
      <c r="D917" s="2"/>
      <c r="E917" s="6"/>
      <c r="F917" s="6"/>
      <c r="G917" s="2"/>
      <c r="H917" s="2"/>
      <c r="I917" s="2"/>
      <c r="J917" s="2"/>
      <c r="K917" s="6"/>
      <c r="L917" s="6"/>
      <c r="M917" s="1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 x14ac:dyDescent="0.25">
      <c r="A918" s="6"/>
      <c r="B918" s="2"/>
      <c r="C918" s="2"/>
      <c r="D918" s="2"/>
      <c r="E918" s="6"/>
      <c r="F918" s="6"/>
      <c r="G918" s="2"/>
      <c r="H918" s="2"/>
      <c r="I918" s="2"/>
      <c r="J918" s="2"/>
      <c r="K918" s="6"/>
      <c r="L918" s="6"/>
      <c r="M918" s="1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 x14ac:dyDescent="0.25">
      <c r="A919" s="6"/>
      <c r="B919" s="2"/>
      <c r="C919" s="2"/>
      <c r="D919" s="2"/>
      <c r="E919" s="6"/>
      <c r="F919" s="6"/>
      <c r="G919" s="2"/>
      <c r="H919" s="2"/>
      <c r="I919" s="2"/>
      <c r="J919" s="2"/>
      <c r="K919" s="6"/>
      <c r="L919" s="6"/>
      <c r="M919" s="1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 x14ac:dyDescent="0.25">
      <c r="A920" s="6"/>
      <c r="B920" s="2"/>
      <c r="C920" s="2"/>
      <c r="D920" s="2"/>
      <c r="E920" s="6"/>
      <c r="F920" s="6"/>
      <c r="G920" s="2"/>
      <c r="H920" s="2"/>
      <c r="I920" s="2"/>
      <c r="J920" s="2"/>
      <c r="K920" s="6"/>
      <c r="L920" s="6"/>
      <c r="M920" s="1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 x14ac:dyDescent="0.25">
      <c r="A921" s="6"/>
      <c r="B921" s="2"/>
      <c r="C921" s="2"/>
      <c r="D921" s="2"/>
      <c r="E921" s="6"/>
      <c r="F921" s="6"/>
      <c r="G921" s="2"/>
      <c r="H921" s="2"/>
      <c r="I921" s="2"/>
      <c r="J921" s="2"/>
      <c r="K921" s="6"/>
      <c r="L921" s="6"/>
      <c r="M921" s="1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 x14ac:dyDescent="0.25">
      <c r="A922" s="6"/>
      <c r="B922" s="2"/>
      <c r="C922" s="2"/>
      <c r="D922" s="2"/>
      <c r="E922" s="6"/>
      <c r="F922" s="6"/>
      <c r="G922" s="2"/>
      <c r="H922" s="2"/>
      <c r="I922" s="2"/>
      <c r="J922" s="2"/>
      <c r="K922" s="6"/>
      <c r="L922" s="6"/>
      <c r="M922" s="1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 x14ac:dyDescent="0.25">
      <c r="A923" s="6"/>
      <c r="B923" s="2"/>
      <c r="C923" s="2"/>
      <c r="D923" s="2"/>
      <c r="E923" s="6"/>
      <c r="F923" s="6"/>
      <c r="G923" s="2"/>
      <c r="H923" s="2"/>
      <c r="I923" s="2"/>
      <c r="J923" s="2"/>
      <c r="K923" s="6"/>
      <c r="L923" s="6"/>
      <c r="M923" s="1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 x14ac:dyDescent="0.25">
      <c r="A924" s="6"/>
      <c r="B924" s="2"/>
      <c r="C924" s="2"/>
      <c r="D924" s="2"/>
      <c r="E924" s="6"/>
      <c r="F924" s="6"/>
      <c r="G924" s="2"/>
      <c r="H924" s="2"/>
      <c r="I924" s="2"/>
      <c r="J924" s="2"/>
      <c r="K924" s="6"/>
      <c r="L924" s="6"/>
      <c r="M924" s="1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 x14ac:dyDescent="0.25">
      <c r="A925" s="6"/>
      <c r="B925" s="2"/>
      <c r="C925" s="2"/>
      <c r="D925" s="2"/>
      <c r="E925" s="6"/>
      <c r="F925" s="6"/>
      <c r="G925" s="2"/>
      <c r="H925" s="2"/>
      <c r="I925" s="2"/>
      <c r="J925" s="2"/>
      <c r="K925" s="6"/>
      <c r="L925" s="6"/>
      <c r="M925" s="1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 x14ac:dyDescent="0.25">
      <c r="A926" s="6"/>
      <c r="B926" s="2"/>
      <c r="C926" s="2"/>
      <c r="D926" s="2"/>
      <c r="E926" s="6"/>
      <c r="F926" s="6"/>
      <c r="G926" s="2"/>
      <c r="H926" s="2"/>
      <c r="I926" s="2"/>
      <c r="J926" s="2"/>
      <c r="K926" s="6"/>
      <c r="L926" s="6"/>
      <c r="M926" s="1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 x14ac:dyDescent="0.25">
      <c r="A927" s="6"/>
      <c r="B927" s="2"/>
      <c r="C927" s="2"/>
      <c r="D927" s="2"/>
      <c r="E927" s="6"/>
      <c r="F927" s="6"/>
      <c r="G927" s="2"/>
      <c r="H927" s="2"/>
      <c r="I927" s="2"/>
      <c r="J927" s="2"/>
      <c r="K927" s="6"/>
      <c r="L927" s="6"/>
      <c r="M927" s="1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 x14ac:dyDescent="0.25">
      <c r="A928" s="6"/>
      <c r="B928" s="2"/>
      <c r="C928" s="2"/>
      <c r="D928" s="2"/>
      <c r="E928" s="6"/>
      <c r="F928" s="6"/>
      <c r="G928" s="2"/>
      <c r="H928" s="2"/>
      <c r="I928" s="2"/>
      <c r="J928" s="2"/>
      <c r="K928" s="6"/>
      <c r="L928" s="6"/>
      <c r="M928" s="1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 x14ac:dyDescent="0.25">
      <c r="A929" s="6"/>
      <c r="B929" s="2"/>
      <c r="C929" s="2"/>
      <c r="D929" s="2"/>
      <c r="E929" s="6"/>
      <c r="F929" s="6"/>
      <c r="G929" s="2"/>
      <c r="H929" s="2"/>
      <c r="I929" s="2"/>
      <c r="J929" s="2"/>
      <c r="K929" s="6"/>
      <c r="L929" s="6"/>
      <c r="M929" s="1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 x14ac:dyDescent="0.25">
      <c r="A930" s="6"/>
      <c r="B930" s="2"/>
      <c r="C930" s="2"/>
      <c r="D930" s="2"/>
      <c r="E930" s="6"/>
      <c r="F930" s="6"/>
      <c r="G930" s="2"/>
      <c r="H930" s="2"/>
      <c r="I930" s="2"/>
      <c r="J930" s="2"/>
      <c r="K930" s="6"/>
      <c r="L930" s="6"/>
      <c r="M930" s="1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 x14ac:dyDescent="0.25">
      <c r="A931" s="6"/>
      <c r="B931" s="2"/>
      <c r="C931" s="2"/>
      <c r="D931" s="2"/>
      <c r="E931" s="6"/>
      <c r="F931" s="6"/>
      <c r="G931" s="2"/>
      <c r="H931" s="2"/>
      <c r="I931" s="2"/>
      <c r="J931" s="2"/>
      <c r="K931" s="6"/>
      <c r="L931" s="6"/>
      <c r="M931" s="1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 x14ac:dyDescent="0.25">
      <c r="A932" s="6"/>
      <c r="B932" s="2"/>
      <c r="C932" s="2"/>
      <c r="D932" s="2"/>
      <c r="E932" s="6"/>
      <c r="F932" s="6"/>
      <c r="G932" s="2"/>
      <c r="H932" s="2"/>
      <c r="I932" s="2"/>
      <c r="J932" s="2"/>
      <c r="K932" s="6"/>
      <c r="L932" s="6"/>
      <c r="M932" s="1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 x14ac:dyDescent="0.25">
      <c r="A933" s="6"/>
      <c r="B933" s="2"/>
      <c r="C933" s="2"/>
      <c r="D933" s="2"/>
      <c r="E933" s="6"/>
      <c r="F933" s="6"/>
      <c r="G933" s="2"/>
      <c r="H933" s="2"/>
      <c r="I933" s="2"/>
      <c r="J933" s="2"/>
      <c r="K933" s="6"/>
      <c r="L933" s="6"/>
      <c r="M933" s="1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 x14ac:dyDescent="0.25">
      <c r="A934" s="6"/>
      <c r="B934" s="2"/>
      <c r="C934" s="2"/>
      <c r="D934" s="2"/>
      <c r="E934" s="6"/>
      <c r="F934" s="6"/>
      <c r="G934" s="2"/>
      <c r="H934" s="2"/>
      <c r="I934" s="2"/>
      <c r="J934" s="2"/>
      <c r="K934" s="6"/>
      <c r="L934" s="6"/>
      <c r="M934" s="1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 x14ac:dyDescent="0.25">
      <c r="A935" s="6"/>
      <c r="B935" s="2"/>
      <c r="C935" s="2"/>
      <c r="D935" s="2"/>
      <c r="E935" s="6"/>
      <c r="F935" s="6"/>
      <c r="G935" s="2"/>
      <c r="H935" s="2"/>
      <c r="I935" s="2"/>
      <c r="J935" s="2"/>
      <c r="K935" s="6"/>
      <c r="L935" s="6"/>
      <c r="M935" s="1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 x14ac:dyDescent="0.25">
      <c r="A936" s="6"/>
      <c r="B936" s="2"/>
      <c r="C936" s="2"/>
      <c r="D936" s="2"/>
      <c r="E936" s="6"/>
      <c r="F936" s="6"/>
      <c r="G936" s="2"/>
      <c r="H936" s="2"/>
      <c r="I936" s="2"/>
      <c r="J936" s="2"/>
      <c r="K936" s="6"/>
      <c r="L936" s="6"/>
      <c r="M936" s="1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 x14ac:dyDescent="0.25">
      <c r="A937" s="6"/>
      <c r="B937" s="2"/>
      <c r="C937" s="2"/>
      <c r="D937" s="2"/>
      <c r="E937" s="6"/>
      <c r="F937" s="6"/>
      <c r="G937" s="2"/>
      <c r="H937" s="2"/>
      <c r="I937" s="2"/>
      <c r="J937" s="2"/>
      <c r="K937" s="6"/>
      <c r="L937" s="6"/>
      <c r="M937" s="1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 x14ac:dyDescent="0.25">
      <c r="A938" s="6"/>
      <c r="B938" s="2"/>
      <c r="C938" s="2"/>
      <c r="D938" s="2"/>
      <c r="E938" s="6"/>
      <c r="F938" s="6"/>
      <c r="G938" s="2"/>
      <c r="H938" s="2"/>
      <c r="I938" s="2"/>
      <c r="J938" s="2"/>
      <c r="K938" s="6"/>
      <c r="L938" s="6"/>
      <c r="M938" s="1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 x14ac:dyDescent="0.25">
      <c r="A939" s="6"/>
      <c r="B939" s="2"/>
      <c r="C939" s="2"/>
      <c r="D939" s="2"/>
      <c r="E939" s="6"/>
      <c r="F939" s="6"/>
      <c r="G939" s="2"/>
      <c r="H939" s="2"/>
      <c r="I939" s="2"/>
      <c r="J939" s="2"/>
      <c r="K939" s="6"/>
      <c r="L939" s="6"/>
      <c r="M939" s="1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 x14ac:dyDescent="0.25">
      <c r="A940" s="6"/>
      <c r="B940" s="2"/>
      <c r="C940" s="2"/>
      <c r="D940" s="2"/>
      <c r="E940" s="6"/>
      <c r="F940" s="6"/>
      <c r="G940" s="2"/>
      <c r="H940" s="2"/>
      <c r="I940" s="2"/>
      <c r="J940" s="2"/>
      <c r="K940" s="6"/>
      <c r="L940" s="6"/>
      <c r="M940" s="1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 x14ac:dyDescent="0.25">
      <c r="A941" s="6"/>
      <c r="B941" s="2"/>
      <c r="C941" s="2"/>
      <c r="D941" s="2"/>
      <c r="E941" s="6"/>
      <c r="F941" s="6"/>
      <c r="G941" s="2"/>
      <c r="H941" s="2"/>
      <c r="I941" s="2"/>
      <c r="J941" s="2"/>
      <c r="K941" s="6"/>
      <c r="L941" s="6"/>
      <c r="M941" s="1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 x14ac:dyDescent="0.25">
      <c r="A942" s="6"/>
      <c r="B942" s="2"/>
      <c r="C942" s="2"/>
      <c r="D942" s="2"/>
      <c r="E942" s="6"/>
      <c r="F942" s="6"/>
      <c r="G942" s="2"/>
      <c r="H942" s="2"/>
      <c r="I942" s="2"/>
      <c r="J942" s="2"/>
      <c r="K942" s="6"/>
      <c r="L942" s="6"/>
      <c r="M942" s="1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 x14ac:dyDescent="0.25">
      <c r="A943" s="6"/>
      <c r="B943" s="2"/>
      <c r="C943" s="2"/>
      <c r="D943" s="2"/>
      <c r="E943" s="6"/>
      <c r="F943" s="6"/>
      <c r="G943" s="2"/>
      <c r="H943" s="2"/>
      <c r="I943" s="2"/>
      <c r="J943" s="2"/>
      <c r="K943" s="6"/>
      <c r="L943" s="6"/>
      <c r="M943" s="1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 x14ac:dyDescent="0.25">
      <c r="A944" s="6"/>
      <c r="B944" s="2"/>
      <c r="C944" s="2"/>
      <c r="D944" s="2"/>
      <c r="E944" s="6"/>
      <c r="F944" s="6"/>
      <c r="G944" s="2"/>
      <c r="H944" s="2"/>
      <c r="I944" s="2"/>
      <c r="J944" s="2"/>
      <c r="K944" s="6"/>
      <c r="L944" s="6"/>
      <c r="M944" s="1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 x14ac:dyDescent="0.25">
      <c r="A945" s="6"/>
      <c r="B945" s="2"/>
      <c r="C945" s="2"/>
      <c r="D945" s="2"/>
      <c r="E945" s="6"/>
      <c r="F945" s="6"/>
      <c r="G945" s="2"/>
      <c r="H945" s="2"/>
      <c r="I945" s="2"/>
      <c r="J945" s="2"/>
      <c r="K945" s="6"/>
      <c r="L945" s="6"/>
      <c r="M945" s="1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 x14ac:dyDescent="0.25">
      <c r="A946" s="6"/>
      <c r="B946" s="2"/>
      <c r="C946" s="2"/>
      <c r="D946" s="2"/>
      <c r="E946" s="6"/>
      <c r="F946" s="6"/>
      <c r="G946" s="2"/>
      <c r="H946" s="2"/>
      <c r="I946" s="2"/>
      <c r="J946" s="2"/>
      <c r="K946" s="6"/>
      <c r="L946" s="6"/>
      <c r="M946" s="1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 x14ac:dyDescent="0.25">
      <c r="A947" s="6"/>
      <c r="B947" s="2"/>
      <c r="C947" s="2"/>
      <c r="D947" s="2"/>
      <c r="E947" s="6"/>
      <c r="F947" s="6"/>
      <c r="G947" s="2"/>
      <c r="H947" s="2"/>
      <c r="I947" s="2"/>
      <c r="J947" s="2"/>
      <c r="K947" s="6"/>
      <c r="L947" s="6"/>
      <c r="M947" s="1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 x14ac:dyDescent="0.25">
      <c r="A948" s="6"/>
      <c r="B948" s="2"/>
      <c r="C948" s="2"/>
      <c r="D948" s="2"/>
      <c r="E948" s="6"/>
      <c r="F948" s="6"/>
      <c r="G948" s="2"/>
      <c r="H948" s="2"/>
      <c r="I948" s="2"/>
      <c r="J948" s="2"/>
      <c r="K948" s="6"/>
      <c r="L948" s="6"/>
      <c r="M948" s="1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 x14ac:dyDescent="0.25">
      <c r="A949" s="6"/>
      <c r="B949" s="2"/>
      <c r="C949" s="2"/>
      <c r="D949" s="2"/>
      <c r="E949" s="6"/>
      <c r="F949" s="6"/>
      <c r="G949" s="2"/>
      <c r="H949" s="2"/>
      <c r="I949" s="2"/>
      <c r="J949" s="2"/>
      <c r="K949" s="6"/>
      <c r="L949" s="6"/>
      <c r="M949" s="1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 x14ac:dyDescent="0.25">
      <c r="A950" s="6"/>
      <c r="B950" s="2"/>
      <c r="C950" s="2"/>
      <c r="D950" s="2"/>
      <c r="E950" s="6"/>
      <c r="F950" s="6"/>
      <c r="G950" s="2"/>
      <c r="H950" s="2"/>
      <c r="I950" s="2"/>
      <c r="J950" s="2"/>
      <c r="K950" s="6"/>
      <c r="L950" s="6"/>
      <c r="M950" s="1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 x14ac:dyDescent="0.25">
      <c r="A951" s="6"/>
      <c r="B951" s="2"/>
      <c r="C951" s="2"/>
      <c r="D951" s="2"/>
      <c r="E951" s="6"/>
      <c r="F951" s="6"/>
      <c r="G951" s="2"/>
      <c r="H951" s="2"/>
      <c r="I951" s="2"/>
      <c r="J951" s="2"/>
      <c r="K951" s="6"/>
      <c r="L951" s="6"/>
      <c r="M951" s="1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 x14ac:dyDescent="0.25">
      <c r="A952" s="6"/>
      <c r="B952" s="2"/>
      <c r="C952" s="2"/>
      <c r="D952" s="2"/>
      <c r="E952" s="6"/>
      <c r="F952" s="6"/>
      <c r="G952" s="2"/>
      <c r="H952" s="2"/>
      <c r="I952" s="2"/>
      <c r="J952" s="2"/>
      <c r="K952" s="6"/>
      <c r="L952" s="6"/>
      <c r="M952" s="1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 x14ac:dyDescent="0.25">
      <c r="A953" s="6"/>
      <c r="B953" s="2"/>
      <c r="C953" s="2"/>
      <c r="D953" s="2"/>
      <c r="E953" s="6"/>
      <c r="F953" s="6"/>
      <c r="G953" s="2"/>
      <c r="H953" s="2"/>
      <c r="I953" s="2"/>
      <c r="J953" s="2"/>
      <c r="K953" s="6"/>
      <c r="L953" s="6"/>
      <c r="M953" s="1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 x14ac:dyDescent="0.25">
      <c r="A954" s="6"/>
      <c r="B954" s="2"/>
      <c r="C954" s="2"/>
      <c r="D954" s="2"/>
      <c r="E954" s="6"/>
      <c r="F954" s="6"/>
      <c r="G954" s="2"/>
      <c r="H954" s="2"/>
      <c r="I954" s="2"/>
      <c r="J954" s="2"/>
      <c r="K954" s="6"/>
      <c r="L954" s="6"/>
      <c r="M954" s="1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 x14ac:dyDescent="0.25">
      <c r="A955" s="6"/>
      <c r="B955" s="2"/>
      <c r="C955" s="2"/>
      <c r="D955" s="2"/>
      <c r="E955" s="6"/>
      <c r="F955" s="6"/>
      <c r="G955" s="2"/>
      <c r="H955" s="2"/>
      <c r="I955" s="2"/>
      <c r="J955" s="2"/>
      <c r="K955" s="6"/>
      <c r="L955" s="6"/>
      <c r="M955" s="1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 x14ac:dyDescent="0.25">
      <c r="A956" s="6"/>
      <c r="B956" s="2"/>
      <c r="C956" s="2"/>
      <c r="D956" s="2"/>
      <c r="E956" s="6"/>
      <c r="F956" s="6"/>
      <c r="G956" s="2"/>
      <c r="H956" s="2"/>
      <c r="I956" s="2"/>
      <c r="J956" s="2"/>
      <c r="K956" s="6"/>
      <c r="L956" s="6"/>
      <c r="M956" s="1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 x14ac:dyDescent="0.25">
      <c r="A957" s="6"/>
      <c r="B957" s="2"/>
      <c r="C957" s="2"/>
      <c r="D957" s="2"/>
      <c r="E957" s="6"/>
      <c r="F957" s="6"/>
      <c r="G957" s="2"/>
      <c r="H957" s="2"/>
      <c r="I957" s="2"/>
      <c r="J957" s="2"/>
      <c r="K957" s="6"/>
      <c r="L957" s="6"/>
      <c r="M957" s="1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 x14ac:dyDescent="0.25">
      <c r="A958" s="6"/>
      <c r="B958" s="2"/>
      <c r="C958" s="2"/>
      <c r="D958" s="2"/>
      <c r="E958" s="6"/>
      <c r="F958" s="6"/>
      <c r="G958" s="2"/>
      <c r="H958" s="2"/>
      <c r="I958" s="2"/>
      <c r="J958" s="2"/>
      <c r="K958" s="6"/>
      <c r="L958" s="6"/>
      <c r="M958" s="1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 x14ac:dyDescent="0.25">
      <c r="A959" s="6"/>
      <c r="B959" s="2"/>
      <c r="C959" s="2"/>
      <c r="D959" s="2"/>
      <c r="E959" s="6"/>
      <c r="F959" s="6"/>
      <c r="G959" s="2"/>
      <c r="H959" s="2"/>
      <c r="I959" s="2"/>
      <c r="J959" s="2"/>
      <c r="K959" s="6"/>
      <c r="L959" s="6"/>
      <c r="M959" s="1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 x14ac:dyDescent="0.25">
      <c r="A960" s="6"/>
      <c r="B960" s="2"/>
      <c r="C960" s="2"/>
      <c r="D960" s="2"/>
      <c r="E960" s="6"/>
      <c r="F960" s="6"/>
      <c r="G960" s="2"/>
      <c r="H960" s="2"/>
      <c r="I960" s="2"/>
      <c r="J960" s="2"/>
      <c r="K960" s="6"/>
      <c r="L960" s="6"/>
      <c r="M960" s="1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 x14ac:dyDescent="0.25">
      <c r="A961" s="6"/>
      <c r="B961" s="2"/>
      <c r="C961" s="2"/>
      <c r="D961" s="2"/>
      <c r="E961" s="6"/>
      <c r="F961" s="6"/>
      <c r="G961" s="2"/>
      <c r="H961" s="2"/>
      <c r="I961" s="2"/>
      <c r="J961" s="2"/>
      <c r="K961" s="6"/>
      <c r="L961" s="6"/>
      <c r="M961" s="1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 x14ac:dyDescent="0.25">
      <c r="A962" s="6"/>
      <c r="B962" s="2"/>
      <c r="C962" s="2"/>
      <c r="D962" s="2"/>
      <c r="E962" s="6"/>
      <c r="F962" s="6"/>
      <c r="G962" s="2"/>
      <c r="H962" s="2"/>
      <c r="I962" s="2"/>
      <c r="J962" s="2"/>
      <c r="K962" s="6"/>
      <c r="L962" s="6"/>
      <c r="M962" s="1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 x14ac:dyDescent="0.25">
      <c r="A963" s="6"/>
      <c r="B963" s="2"/>
      <c r="C963" s="2"/>
      <c r="D963" s="2"/>
      <c r="E963" s="6"/>
      <c r="F963" s="6"/>
      <c r="G963" s="2"/>
      <c r="H963" s="2"/>
      <c r="I963" s="2"/>
      <c r="J963" s="2"/>
      <c r="K963" s="6"/>
      <c r="L963" s="6"/>
      <c r="M963" s="1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 x14ac:dyDescent="0.25">
      <c r="A964" s="6"/>
      <c r="B964" s="2"/>
      <c r="C964" s="2"/>
      <c r="D964" s="2"/>
      <c r="E964" s="6"/>
      <c r="F964" s="6"/>
      <c r="G964" s="2"/>
      <c r="H964" s="2"/>
      <c r="I964" s="2"/>
      <c r="J964" s="2"/>
      <c r="K964" s="6"/>
      <c r="L964" s="6"/>
      <c r="M964" s="1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 x14ac:dyDescent="0.25">
      <c r="A965" s="6"/>
      <c r="B965" s="2"/>
      <c r="C965" s="2"/>
      <c r="D965" s="2"/>
      <c r="E965" s="6"/>
      <c r="F965" s="6"/>
      <c r="G965" s="2"/>
      <c r="H965" s="2"/>
      <c r="I965" s="2"/>
      <c r="J965" s="2"/>
      <c r="K965" s="6"/>
      <c r="L965" s="6"/>
      <c r="M965" s="1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 x14ac:dyDescent="0.25">
      <c r="A966" s="6"/>
      <c r="B966" s="2"/>
      <c r="C966" s="2"/>
      <c r="D966" s="2"/>
      <c r="E966" s="6"/>
      <c r="F966" s="6"/>
      <c r="G966" s="2"/>
      <c r="H966" s="2"/>
      <c r="I966" s="2"/>
      <c r="J966" s="2"/>
      <c r="K966" s="6"/>
      <c r="L966" s="6"/>
      <c r="M966" s="1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 x14ac:dyDescent="0.25">
      <c r="A967" s="6"/>
      <c r="B967" s="2"/>
      <c r="C967" s="2"/>
      <c r="D967" s="2"/>
      <c r="E967" s="6"/>
      <c r="F967" s="6"/>
      <c r="G967" s="2"/>
      <c r="H967" s="2"/>
      <c r="I967" s="2"/>
      <c r="J967" s="2"/>
      <c r="K967" s="6"/>
      <c r="L967" s="6"/>
      <c r="M967" s="1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 x14ac:dyDescent="0.25">
      <c r="A968" s="6"/>
      <c r="B968" s="2"/>
      <c r="C968" s="2"/>
      <c r="D968" s="2"/>
      <c r="E968" s="6"/>
      <c r="F968" s="6"/>
      <c r="G968" s="2"/>
      <c r="H968" s="2"/>
      <c r="I968" s="2"/>
      <c r="J968" s="2"/>
      <c r="K968" s="6"/>
      <c r="L968" s="6"/>
      <c r="M968" s="1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 x14ac:dyDescent="0.25">
      <c r="A969" s="6"/>
      <c r="B969" s="2"/>
      <c r="C969" s="2"/>
      <c r="D969" s="2"/>
      <c r="E969" s="6"/>
      <c r="F969" s="6"/>
      <c r="G969" s="2"/>
      <c r="H969" s="2"/>
      <c r="I969" s="2"/>
      <c r="J969" s="2"/>
      <c r="K969" s="6"/>
      <c r="L969" s="6"/>
      <c r="M969" s="1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 x14ac:dyDescent="0.25">
      <c r="A970" s="6"/>
      <c r="B970" s="2"/>
      <c r="C970" s="2"/>
      <c r="D970" s="2"/>
      <c r="E970" s="6"/>
      <c r="F970" s="6"/>
      <c r="G970" s="2"/>
      <c r="H970" s="2"/>
      <c r="I970" s="2"/>
      <c r="J970" s="2"/>
      <c r="K970" s="6"/>
      <c r="L970" s="6"/>
      <c r="M970" s="1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 x14ac:dyDescent="0.25">
      <c r="A971" s="6"/>
      <c r="B971" s="2"/>
      <c r="C971" s="2"/>
      <c r="D971" s="2"/>
      <c r="E971" s="6"/>
      <c r="F971" s="6"/>
      <c r="G971" s="2"/>
      <c r="H971" s="2"/>
      <c r="I971" s="2"/>
      <c r="J971" s="2"/>
      <c r="K971" s="6"/>
      <c r="L971" s="6"/>
      <c r="M971" s="1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 x14ac:dyDescent="0.25">
      <c r="A972" s="6"/>
      <c r="B972" s="2"/>
      <c r="C972" s="2"/>
      <c r="D972" s="2"/>
      <c r="E972" s="6"/>
      <c r="F972" s="6"/>
      <c r="G972" s="2"/>
      <c r="H972" s="2"/>
      <c r="I972" s="2"/>
      <c r="J972" s="2"/>
      <c r="K972" s="6"/>
      <c r="L972" s="6"/>
      <c r="M972" s="1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 x14ac:dyDescent="0.25">
      <c r="A973" s="6"/>
      <c r="B973" s="2"/>
      <c r="C973" s="2"/>
      <c r="D973" s="2"/>
      <c r="E973" s="6"/>
      <c r="F973" s="6"/>
      <c r="G973" s="2"/>
      <c r="H973" s="2"/>
      <c r="I973" s="2"/>
      <c r="J973" s="2"/>
      <c r="K973" s="6"/>
      <c r="L973" s="6"/>
      <c r="M973" s="1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 x14ac:dyDescent="0.25">
      <c r="A974" s="6"/>
      <c r="B974" s="2"/>
      <c r="C974" s="2"/>
      <c r="D974" s="2"/>
      <c r="E974" s="6"/>
      <c r="F974" s="6"/>
      <c r="G974" s="2"/>
      <c r="H974" s="2"/>
      <c r="I974" s="2"/>
      <c r="J974" s="2"/>
      <c r="K974" s="6"/>
      <c r="L974" s="6"/>
      <c r="M974" s="1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 x14ac:dyDescent="0.25">
      <c r="A975" s="6"/>
      <c r="B975" s="2"/>
      <c r="C975" s="2"/>
      <c r="D975" s="2"/>
      <c r="E975" s="6"/>
      <c r="F975" s="6"/>
      <c r="G975" s="2"/>
      <c r="H975" s="2"/>
      <c r="I975" s="2"/>
      <c r="J975" s="2"/>
      <c r="K975" s="6"/>
      <c r="L975" s="6"/>
      <c r="M975" s="1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 x14ac:dyDescent="0.25">
      <c r="A976" s="6"/>
      <c r="B976" s="2"/>
      <c r="C976" s="2"/>
      <c r="D976" s="2"/>
      <c r="E976" s="6"/>
      <c r="F976" s="6"/>
      <c r="G976" s="2"/>
      <c r="H976" s="2"/>
      <c r="I976" s="2"/>
      <c r="J976" s="2"/>
      <c r="K976" s="6"/>
      <c r="L976" s="6"/>
      <c r="M976" s="1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 x14ac:dyDescent="0.25">
      <c r="A977" s="6"/>
      <c r="B977" s="2"/>
      <c r="C977" s="2"/>
      <c r="D977" s="2"/>
      <c r="E977" s="6"/>
      <c r="F977" s="6"/>
      <c r="G977" s="2"/>
      <c r="H977" s="2"/>
      <c r="I977" s="2"/>
      <c r="J977" s="2"/>
      <c r="K977" s="6"/>
      <c r="L977" s="6"/>
      <c r="M977" s="1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 x14ac:dyDescent="0.25">
      <c r="A978" s="6"/>
      <c r="B978" s="2"/>
      <c r="C978" s="2"/>
      <c r="D978" s="2"/>
      <c r="E978" s="6"/>
      <c r="F978" s="6"/>
      <c r="G978" s="2"/>
      <c r="H978" s="2"/>
      <c r="I978" s="2"/>
      <c r="J978" s="2"/>
      <c r="K978" s="6"/>
      <c r="L978" s="6"/>
      <c r="M978" s="1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 x14ac:dyDescent="0.25">
      <c r="A979" s="6"/>
      <c r="B979" s="2"/>
      <c r="C979" s="2"/>
      <c r="D979" s="2"/>
      <c r="E979" s="6"/>
      <c r="F979" s="6"/>
      <c r="G979" s="2"/>
      <c r="H979" s="2"/>
      <c r="I979" s="2"/>
      <c r="J979" s="2"/>
      <c r="K979" s="6"/>
      <c r="L979" s="6"/>
      <c r="M979" s="1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 x14ac:dyDescent="0.25">
      <c r="A980" s="6"/>
      <c r="B980" s="2"/>
      <c r="C980" s="2"/>
      <c r="D980" s="2"/>
      <c r="E980" s="6"/>
      <c r="F980" s="6"/>
      <c r="G980" s="2"/>
      <c r="H980" s="2"/>
      <c r="I980" s="2"/>
      <c r="J980" s="2"/>
      <c r="K980" s="6"/>
      <c r="L980" s="6"/>
      <c r="M980" s="1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 x14ac:dyDescent="0.25">
      <c r="A981" s="6"/>
      <c r="B981" s="2"/>
      <c r="C981" s="2"/>
      <c r="D981" s="2"/>
      <c r="E981" s="6"/>
      <c r="F981" s="6"/>
      <c r="G981" s="2"/>
      <c r="H981" s="2"/>
      <c r="I981" s="2"/>
      <c r="J981" s="2"/>
      <c r="K981" s="6"/>
      <c r="L981" s="6"/>
      <c r="M981" s="1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 x14ac:dyDescent="0.25">
      <c r="A982" s="6"/>
      <c r="B982" s="2"/>
      <c r="C982" s="2"/>
      <c r="D982" s="2"/>
      <c r="E982" s="6"/>
      <c r="F982" s="6"/>
      <c r="G982" s="2"/>
      <c r="H982" s="2"/>
      <c r="I982" s="2"/>
      <c r="J982" s="2"/>
      <c r="K982" s="6"/>
      <c r="L982" s="6"/>
      <c r="M982" s="1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 x14ac:dyDescent="0.25">
      <c r="A983" s="6"/>
      <c r="B983" s="2"/>
      <c r="C983" s="2"/>
      <c r="D983" s="2"/>
      <c r="E983" s="6"/>
      <c r="F983" s="6"/>
      <c r="G983" s="2"/>
      <c r="H983" s="2"/>
      <c r="I983" s="2"/>
      <c r="J983" s="2"/>
      <c r="K983" s="6"/>
      <c r="L983" s="6"/>
      <c r="M983" s="1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 x14ac:dyDescent="0.25">
      <c r="A984" s="6"/>
      <c r="B984" s="2"/>
      <c r="C984" s="2"/>
      <c r="D984" s="2"/>
      <c r="E984" s="6"/>
      <c r="F984" s="6"/>
      <c r="G984" s="2"/>
      <c r="H984" s="2"/>
      <c r="I984" s="2"/>
      <c r="J984" s="2"/>
      <c r="K984" s="6"/>
      <c r="L984" s="6"/>
      <c r="M984" s="1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 x14ac:dyDescent="0.25">
      <c r="A985" s="6"/>
      <c r="B985" s="2"/>
      <c r="C985" s="2"/>
      <c r="D985" s="2"/>
      <c r="E985" s="6"/>
      <c r="F985" s="6"/>
      <c r="G985" s="2"/>
      <c r="H985" s="2"/>
      <c r="I985" s="2"/>
      <c r="J985" s="2"/>
      <c r="K985" s="6"/>
      <c r="L985" s="6"/>
      <c r="M985" s="1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customHeight="1" x14ac:dyDescent="0.25">
      <c r="A986" s="6"/>
      <c r="B986" s="2"/>
      <c r="C986" s="2"/>
      <c r="D986" s="2"/>
      <c r="E986" s="6"/>
      <c r="F986" s="6"/>
      <c r="G986" s="2"/>
      <c r="H986" s="2"/>
      <c r="I986" s="2"/>
      <c r="J986" s="2"/>
      <c r="K986" s="6"/>
      <c r="L986" s="6"/>
      <c r="M986" s="1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customHeight="1" x14ac:dyDescent="0.25">
      <c r="A987" s="6"/>
      <c r="B987" s="2"/>
      <c r="C987" s="2"/>
      <c r="D987" s="2"/>
      <c r="E987" s="6"/>
      <c r="F987" s="6"/>
      <c r="G987" s="2"/>
      <c r="H987" s="2"/>
      <c r="I987" s="2"/>
      <c r="J987" s="2"/>
      <c r="K987" s="6"/>
      <c r="L987" s="6"/>
      <c r="M987" s="1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customHeight="1" x14ac:dyDescent="0.25">
      <c r="A988" s="6"/>
      <c r="B988" s="2"/>
      <c r="C988" s="2"/>
      <c r="D988" s="2"/>
      <c r="E988" s="6"/>
      <c r="F988" s="6"/>
      <c r="G988" s="2"/>
      <c r="H988" s="2"/>
      <c r="I988" s="2"/>
      <c r="J988" s="2"/>
      <c r="K988" s="6"/>
      <c r="L988" s="6"/>
      <c r="M988" s="1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5.75" customHeight="1" x14ac:dyDescent="0.25">
      <c r="A989" s="6"/>
      <c r="B989" s="2"/>
      <c r="C989" s="2"/>
      <c r="D989" s="2"/>
      <c r="E989" s="6"/>
      <c r="F989" s="6"/>
      <c r="G989" s="2"/>
      <c r="H989" s="2"/>
      <c r="I989" s="2"/>
      <c r="J989" s="2"/>
      <c r="K989" s="6"/>
      <c r="L989" s="6"/>
      <c r="M989" s="1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5.75" customHeight="1" x14ac:dyDescent="0.25">
      <c r="A990" s="6"/>
      <c r="B990" s="2"/>
      <c r="C990" s="2"/>
      <c r="D990" s="2"/>
      <c r="E990" s="6"/>
      <c r="F990" s="6"/>
      <c r="G990" s="2"/>
      <c r="H990" s="2"/>
      <c r="I990" s="2"/>
      <c r="J990" s="2"/>
      <c r="K990" s="6"/>
      <c r="L990" s="6"/>
      <c r="M990" s="1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5.75" customHeight="1" x14ac:dyDescent="0.25">
      <c r="A991" s="6"/>
      <c r="B991" s="2"/>
      <c r="C991" s="2"/>
      <c r="D991" s="2"/>
      <c r="E991" s="6"/>
      <c r="F991" s="6"/>
      <c r="G991" s="2"/>
      <c r="H991" s="2"/>
      <c r="I991" s="2"/>
      <c r="J991" s="2"/>
      <c r="K991" s="6"/>
      <c r="L991" s="6"/>
      <c r="M991" s="1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5.75" customHeight="1" x14ac:dyDescent="0.25">
      <c r="A992" s="6"/>
      <c r="B992" s="2"/>
      <c r="C992" s="2"/>
      <c r="D992" s="2"/>
      <c r="E992" s="6"/>
      <c r="F992" s="6"/>
      <c r="G992" s="2"/>
      <c r="H992" s="2"/>
      <c r="I992" s="2"/>
      <c r="J992" s="2"/>
      <c r="K992" s="6"/>
      <c r="L992" s="6"/>
      <c r="M992" s="1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5.75" customHeight="1" x14ac:dyDescent="0.25">
      <c r="A993" s="6"/>
      <c r="B993" s="2"/>
      <c r="C993" s="2"/>
      <c r="D993" s="2"/>
      <c r="E993" s="6"/>
      <c r="F993" s="6"/>
      <c r="G993" s="2"/>
      <c r="H993" s="2"/>
      <c r="I993" s="2"/>
      <c r="J993" s="2"/>
      <c r="K993" s="6"/>
      <c r="L993" s="6"/>
      <c r="M993" s="1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5.75" customHeight="1" x14ac:dyDescent="0.25">
      <c r="A994" s="6"/>
      <c r="B994" s="2"/>
      <c r="C994" s="2"/>
      <c r="D994" s="2"/>
      <c r="E994" s="6"/>
      <c r="F994" s="6"/>
      <c r="G994" s="2"/>
      <c r="H994" s="2"/>
      <c r="I994" s="2"/>
      <c r="J994" s="2"/>
      <c r="K994" s="6"/>
      <c r="L994" s="6"/>
      <c r="M994" s="1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5.75" customHeight="1" x14ac:dyDescent="0.25">
      <c r="A995" s="6"/>
      <c r="B995" s="2"/>
      <c r="C995" s="2"/>
      <c r="D995" s="2"/>
      <c r="E995" s="6"/>
      <c r="F995" s="6"/>
      <c r="G995" s="2"/>
      <c r="H995" s="2"/>
      <c r="I995" s="2"/>
      <c r="J995" s="2"/>
      <c r="K995" s="6"/>
      <c r="L995" s="6"/>
      <c r="M995" s="1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5.75" customHeight="1" x14ac:dyDescent="0.25">
      <c r="A996" s="6"/>
      <c r="B996" s="2"/>
      <c r="C996" s="2"/>
      <c r="D996" s="2"/>
      <c r="E996" s="6"/>
      <c r="F996" s="6"/>
      <c r="G996" s="2"/>
      <c r="H996" s="2"/>
      <c r="I996" s="2"/>
      <c r="J996" s="2"/>
      <c r="K996" s="6"/>
      <c r="L996" s="6"/>
      <c r="M996" s="1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5.75" customHeight="1" x14ac:dyDescent="0.25">
      <c r="A997" s="6"/>
      <c r="B997" s="2"/>
      <c r="C997" s="2"/>
      <c r="D997" s="2"/>
      <c r="E997" s="6"/>
      <c r="F997" s="6"/>
      <c r="G997" s="2"/>
      <c r="H997" s="2"/>
      <c r="I997" s="2"/>
      <c r="J997" s="2"/>
      <c r="K997" s="6"/>
      <c r="L997" s="6"/>
      <c r="M997" s="1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5.75" customHeight="1" x14ac:dyDescent="0.25">
      <c r="A998" s="6"/>
      <c r="B998" s="2"/>
      <c r="C998" s="2"/>
      <c r="D998" s="2"/>
      <c r="E998" s="6"/>
      <c r="F998" s="6"/>
      <c r="G998" s="2"/>
      <c r="H998" s="2"/>
      <c r="I998" s="2"/>
      <c r="J998" s="2"/>
      <c r="K998" s="6"/>
      <c r="L998" s="6"/>
      <c r="M998" s="1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5.75" customHeight="1" x14ac:dyDescent="0.25">
      <c r="A999" s="6"/>
      <c r="B999" s="2"/>
      <c r="C999" s="2"/>
      <c r="D999" s="2"/>
      <c r="E999" s="6"/>
      <c r="F999" s="6"/>
      <c r="G999" s="2"/>
      <c r="H999" s="2"/>
      <c r="I999" s="2"/>
      <c r="J999" s="2"/>
      <c r="K999" s="6"/>
      <c r="L999" s="6"/>
      <c r="M999" s="1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5.75" customHeight="1" x14ac:dyDescent="0.25">
      <c r="A1000" s="6"/>
      <c r="B1000" s="2"/>
      <c r="C1000" s="2"/>
      <c r="D1000" s="2"/>
      <c r="E1000" s="6"/>
      <c r="F1000" s="6"/>
      <c r="G1000" s="2"/>
      <c r="H1000" s="2"/>
      <c r="I1000" s="2"/>
      <c r="J1000" s="2"/>
      <c r="K1000" s="6"/>
      <c r="L1000" s="6"/>
      <c r="M1000" s="1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3">
    <mergeCell ref="A1:L1"/>
    <mergeCell ref="G3:H3"/>
    <mergeCell ref="I3:J3"/>
  </mergeCells>
  <pageMargins left="0.7" right="0.7" top="0.75" bottom="0.75" header="0" footer="0"/>
  <pageSetup orientation="landscape"/>
  <drawing r:id="rId1"/>
  <picture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</sheetPr>
  <dimension ref="A1:Z1000"/>
  <sheetViews>
    <sheetView workbookViewId="0">
      <pane ySplit="1" topLeftCell="A2" activePane="bottomLeft" state="frozen"/>
      <selection sqref="A1:L1"/>
      <selection pane="bottomLeft" sqref="A1:L1"/>
    </sheetView>
  </sheetViews>
  <sheetFormatPr baseColWidth="10" defaultColWidth="14.42578125" defaultRowHeight="15" customHeight="1" x14ac:dyDescent="0.25"/>
  <cols>
    <col min="1" max="1" width="16.28515625" style="165" customWidth="1"/>
    <col min="2" max="2" width="16.140625" style="165" customWidth="1"/>
    <col min="3" max="3" width="14.85546875" style="165" customWidth="1"/>
    <col min="4" max="4" width="22" style="165" customWidth="1"/>
    <col min="5" max="5" width="33.28515625" style="165" customWidth="1"/>
    <col min="6" max="6" width="44.7109375" style="165" customWidth="1"/>
    <col min="7" max="7" width="17.5703125" style="165" customWidth="1"/>
    <col min="8" max="8" width="64.7109375" style="165" customWidth="1"/>
    <col min="9" max="9" width="11" style="165" customWidth="1"/>
    <col min="10" max="10" width="16.5703125" style="165" customWidth="1"/>
    <col min="11" max="11" width="15.7109375" style="165" customWidth="1"/>
    <col min="12" max="12" width="18.85546875" style="165" customWidth="1"/>
    <col min="13" max="26" width="10.7109375" style="165" customWidth="1"/>
    <col min="27" max="16384" width="14.42578125" style="165"/>
  </cols>
  <sheetData>
    <row r="1" spans="1:26" x14ac:dyDescent="0.25">
      <c r="A1" s="30" t="s">
        <v>24</v>
      </c>
      <c r="B1" s="31" t="s">
        <v>25</v>
      </c>
      <c r="C1" s="32" t="s">
        <v>26</v>
      </c>
      <c r="D1" s="32" t="s">
        <v>27</v>
      </c>
      <c r="E1" s="32" t="s">
        <v>1</v>
      </c>
      <c r="F1" s="33" t="s">
        <v>28</v>
      </c>
      <c r="G1" s="34" t="s">
        <v>29</v>
      </c>
      <c r="H1" s="34" t="s">
        <v>30</v>
      </c>
      <c r="I1" s="34" t="s">
        <v>31</v>
      </c>
      <c r="J1" s="35" t="s">
        <v>32</v>
      </c>
      <c r="K1" s="35" t="s">
        <v>33</v>
      </c>
      <c r="L1" s="35" t="s">
        <v>34</v>
      </c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</row>
    <row r="2" spans="1:26" x14ac:dyDescent="0.25">
      <c r="A2" s="36" t="s">
        <v>35</v>
      </c>
      <c r="B2" s="36" t="s">
        <v>35</v>
      </c>
      <c r="C2" s="37" t="s">
        <v>36</v>
      </c>
      <c r="D2" s="38" t="s">
        <v>37</v>
      </c>
      <c r="E2" s="38" t="s">
        <v>16</v>
      </c>
      <c r="F2" s="38" t="s">
        <v>38</v>
      </c>
      <c r="G2" s="39" t="s">
        <v>39</v>
      </c>
      <c r="H2" s="40" t="s">
        <v>40</v>
      </c>
      <c r="I2" s="41">
        <v>6</v>
      </c>
      <c r="J2" s="42">
        <v>1410000</v>
      </c>
      <c r="K2" s="42">
        <f t="shared" ref="K2:K255" si="0">J2*0.19</f>
        <v>267900</v>
      </c>
      <c r="L2" s="42">
        <f t="shared" ref="L2:L255" si="1">J2+K2</f>
        <v>1677900</v>
      </c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</row>
    <row r="3" spans="1:26" x14ac:dyDescent="0.25">
      <c r="A3" s="36" t="s">
        <v>35</v>
      </c>
      <c r="B3" s="36" t="s">
        <v>35</v>
      </c>
      <c r="C3" s="37" t="s">
        <v>36</v>
      </c>
      <c r="D3" s="38" t="s">
        <v>37</v>
      </c>
      <c r="E3" s="38" t="s">
        <v>10</v>
      </c>
      <c r="F3" s="38" t="s">
        <v>41</v>
      </c>
      <c r="G3" s="39" t="s">
        <v>39</v>
      </c>
      <c r="H3" s="43" t="s">
        <v>42</v>
      </c>
      <c r="I3" s="41">
        <v>1</v>
      </c>
      <c r="J3" s="42">
        <v>1950000</v>
      </c>
      <c r="K3" s="42">
        <f t="shared" si="0"/>
        <v>370500</v>
      </c>
      <c r="L3" s="42">
        <f t="shared" si="1"/>
        <v>2320500</v>
      </c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</row>
    <row r="4" spans="1:26" x14ac:dyDescent="0.25">
      <c r="A4" s="36" t="s">
        <v>35</v>
      </c>
      <c r="B4" s="36">
        <v>45780</v>
      </c>
      <c r="C4" s="37" t="s">
        <v>36</v>
      </c>
      <c r="D4" s="38" t="s">
        <v>43</v>
      </c>
      <c r="E4" s="38" t="s">
        <v>6</v>
      </c>
      <c r="F4" s="38" t="s">
        <v>44</v>
      </c>
      <c r="G4" s="39" t="s">
        <v>39</v>
      </c>
      <c r="H4" s="43" t="s">
        <v>42</v>
      </c>
      <c r="I4" s="41">
        <v>1</v>
      </c>
      <c r="J4" s="42">
        <v>4950000</v>
      </c>
      <c r="K4" s="42">
        <f t="shared" si="0"/>
        <v>940500</v>
      </c>
      <c r="L4" s="42">
        <f t="shared" si="1"/>
        <v>5890500</v>
      </c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</row>
    <row r="5" spans="1:26" x14ac:dyDescent="0.25">
      <c r="A5" s="36" t="s">
        <v>35</v>
      </c>
      <c r="B5" s="36">
        <v>45780</v>
      </c>
      <c r="C5" s="37" t="s">
        <v>36</v>
      </c>
      <c r="D5" s="38" t="s">
        <v>43</v>
      </c>
      <c r="E5" s="38" t="s">
        <v>12</v>
      </c>
      <c r="F5" s="38" t="s">
        <v>45</v>
      </c>
      <c r="G5" s="39" t="s">
        <v>39</v>
      </c>
      <c r="H5" s="43" t="s">
        <v>42</v>
      </c>
      <c r="I5" s="41">
        <v>200</v>
      </c>
      <c r="J5" s="42">
        <v>5300000</v>
      </c>
      <c r="K5" s="42">
        <f t="shared" si="0"/>
        <v>1007000</v>
      </c>
      <c r="L5" s="42">
        <f t="shared" si="1"/>
        <v>6307000</v>
      </c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</row>
    <row r="6" spans="1:26" x14ac:dyDescent="0.25">
      <c r="A6" s="36" t="s">
        <v>35</v>
      </c>
      <c r="B6" s="36">
        <v>45780</v>
      </c>
      <c r="C6" s="37" t="s">
        <v>36</v>
      </c>
      <c r="D6" s="38" t="s">
        <v>43</v>
      </c>
      <c r="E6" s="38" t="s">
        <v>8</v>
      </c>
      <c r="F6" s="38" t="s">
        <v>46</v>
      </c>
      <c r="G6" s="39" t="s">
        <v>39</v>
      </c>
      <c r="H6" s="43" t="s">
        <v>42</v>
      </c>
      <c r="I6" s="41">
        <v>1</v>
      </c>
      <c r="J6" s="42">
        <v>2950000</v>
      </c>
      <c r="K6" s="42">
        <f t="shared" si="0"/>
        <v>560500</v>
      </c>
      <c r="L6" s="42">
        <f t="shared" si="1"/>
        <v>3510500</v>
      </c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</row>
    <row r="7" spans="1:26" x14ac:dyDescent="0.25">
      <c r="A7" s="36" t="s">
        <v>35</v>
      </c>
      <c r="B7" s="36">
        <v>45780</v>
      </c>
      <c r="C7" s="37" t="s">
        <v>36</v>
      </c>
      <c r="D7" s="38" t="s">
        <v>43</v>
      </c>
      <c r="E7" s="38" t="s">
        <v>8</v>
      </c>
      <c r="F7" s="38" t="s">
        <v>47</v>
      </c>
      <c r="G7" s="39" t="s">
        <v>39</v>
      </c>
      <c r="H7" s="43" t="s">
        <v>42</v>
      </c>
      <c r="I7" s="41">
        <v>35</v>
      </c>
      <c r="J7" s="42">
        <v>5075000</v>
      </c>
      <c r="K7" s="42">
        <f t="shared" si="0"/>
        <v>964250</v>
      </c>
      <c r="L7" s="42">
        <f t="shared" si="1"/>
        <v>6039250</v>
      </c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</row>
    <row r="8" spans="1:26" x14ac:dyDescent="0.25">
      <c r="A8" s="36" t="s">
        <v>35</v>
      </c>
      <c r="B8" s="36">
        <v>45780</v>
      </c>
      <c r="C8" s="37" t="s">
        <v>48</v>
      </c>
      <c r="D8" s="38" t="s">
        <v>49</v>
      </c>
      <c r="E8" s="38" t="s">
        <v>13</v>
      </c>
      <c r="F8" s="38" t="s">
        <v>50</v>
      </c>
      <c r="G8" s="39" t="s">
        <v>51</v>
      </c>
      <c r="H8" s="43" t="s">
        <v>52</v>
      </c>
      <c r="I8" s="41">
        <v>2</v>
      </c>
      <c r="J8" s="42">
        <v>990000</v>
      </c>
      <c r="K8" s="42">
        <f t="shared" si="0"/>
        <v>188100</v>
      </c>
      <c r="L8" s="42">
        <f t="shared" si="1"/>
        <v>1178100</v>
      </c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</row>
    <row r="9" spans="1:26" x14ac:dyDescent="0.25">
      <c r="A9" s="36" t="s">
        <v>35</v>
      </c>
      <c r="B9" s="36">
        <v>45780</v>
      </c>
      <c r="C9" s="37" t="s">
        <v>48</v>
      </c>
      <c r="D9" s="38" t="s">
        <v>49</v>
      </c>
      <c r="E9" s="38" t="s">
        <v>16</v>
      </c>
      <c r="F9" s="38" t="s">
        <v>38</v>
      </c>
      <c r="G9" s="39" t="s">
        <v>51</v>
      </c>
      <c r="H9" s="43" t="s">
        <v>52</v>
      </c>
      <c r="I9" s="41">
        <v>6</v>
      </c>
      <c r="J9" s="42">
        <v>1410000</v>
      </c>
      <c r="K9" s="42">
        <f t="shared" si="0"/>
        <v>267900</v>
      </c>
      <c r="L9" s="42">
        <f t="shared" si="1"/>
        <v>1677900</v>
      </c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</row>
    <row r="10" spans="1:26" x14ac:dyDescent="0.25">
      <c r="A10" s="36" t="s">
        <v>35</v>
      </c>
      <c r="B10" s="36">
        <v>45780</v>
      </c>
      <c r="C10" s="37" t="s">
        <v>48</v>
      </c>
      <c r="D10" s="38" t="s">
        <v>49</v>
      </c>
      <c r="E10" s="38" t="s">
        <v>10</v>
      </c>
      <c r="F10" s="38" t="s">
        <v>41</v>
      </c>
      <c r="G10" s="39" t="s">
        <v>51</v>
      </c>
      <c r="H10" s="43" t="s">
        <v>52</v>
      </c>
      <c r="I10" s="41">
        <v>1</v>
      </c>
      <c r="J10" s="42">
        <v>1950000</v>
      </c>
      <c r="K10" s="42">
        <f t="shared" si="0"/>
        <v>370500</v>
      </c>
      <c r="L10" s="42">
        <f t="shared" si="1"/>
        <v>2320500</v>
      </c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</row>
    <row r="11" spans="1:26" x14ac:dyDescent="0.25">
      <c r="A11" s="36" t="s">
        <v>35</v>
      </c>
      <c r="B11" s="36">
        <v>45780</v>
      </c>
      <c r="C11" s="37" t="s">
        <v>48</v>
      </c>
      <c r="D11" s="38" t="s">
        <v>53</v>
      </c>
      <c r="E11" s="38" t="s">
        <v>13</v>
      </c>
      <c r="F11" s="38" t="s">
        <v>50</v>
      </c>
      <c r="G11" s="39" t="s">
        <v>51</v>
      </c>
      <c r="H11" s="43" t="s">
        <v>54</v>
      </c>
      <c r="I11" s="41">
        <v>2</v>
      </c>
      <c r="J11" s="42">
        <v>990000</v>
      </c>
      <c r="K11" s="42">
        <f t="shared" si="0"/>
        <v>188100</v>
      </c>
      <c r="L11" s="42">
        <f t="shared" si="1"/>
        <v>1178100</v>
      </c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</row>
    <row r="12" spans="1:26" x14ac:dyDescent="0.25">
      <c r="A12" s="36" t="s">
        <v>35</v>
      </c>
      <c r="B12" s="36">
        <v>45780</v>
      </c>
      <c r="C12" s="37" t="s">
        <v>48</v>
      </c>
      <c r="D12" s="38" t="s">
        <v>53</v>
      </c>
      <c r="E12" s="38" t="s">
        <v>16</v>
      </c>
      <c r="F12" s="38" t="s">
        <v>38</v>
      </c>
      <c r="G12" s="39" t="s">
        <v>51</v>
      </c>
      <c r="H12" s="43" t="s">
        <v>54</v>
      </c>
      <c r="I12" s="41">
        <v>5</v>
      </c>
      <c r="J12" s="42">
        <v>1175000</v>
      </c>
      <c r="K12" s="42">
        <f t="shared" si="0"/>
        <v>223250</v>
      </c>
      <c r="L12" s="42">
        <f t="shared" si="1"/>
        <v>1398250</v>
      </c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</row>
    <row r="13" spans="1:26" x14ac:dyDescent="0.25">
      <c r="A13" s="36" t="s">
        <v>35</v>
      </c>
      <c r="B13" s="36">
        <v>45781</v>
      </c>
      <c r="C13" s="37" t="s">
        <v>48</v>
      </c>
      <c r="D13" s="38" t="s">
        <v>53</v>
      </c>
      <c r="E13" s="38" t="s">
        <v>10</v>
      </c>
      <c r="F13" s="38" t="s">
        <v>41</v>
      </c>
      <c r="G13" s="39" t="s">
        <v>51</v>
      </c>
      <c r="H13" s="43" t="s">
        <v>54</v>
      </c>
      <c r="I13" s="41">
        <v>1</v>
      </c>
      <c r="J13" s="42">
        <v>1950000</v>
      </c>
      <c r="K13" s="42">
        <f t="shared" si="0"/>
        <v>370500</v>
      </c>
      <c r="L13" s="42">
        <f t="shared" si="1"/>
        <v>2320500</v>
      </c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</row>
    <row r="14" spans="1:26" x14ac:dyDescent="0.25">
      <c r="A14" s="36" t="s">
        <v>35</v>
      </c>
      <c r="B14" s="36">
        <v>45781</v>
      </c>
      <c r="C14" s="37" t="s">
        <v>48</v>
      </c>
      <c r="D14" s="38" t="s">
        <v>55</v>
      </c>
      <c r="E14" s="38" t="s">
        <v>16</v>
      </c>
      <c r="F14" s="38" t="s">
        <v>38</v>
      </c>
      <c r="G14" s="39" t="s">
        <v>51</v>
      </c>
      <c r="H14" s="40" t="s">
        <v>56</v>
      </c>
      <c r="I14" s="41">
        <v>6</v>
      </c>
      <c r="J14" s="42">
        <v>1410000</v>
      </c>
      <c r="K14" s="42">
        <f t="shared" si="0"/>
        <v>267900</v>
      </c>
      <c r="L14" s="42">
        <f t="shared" si="1"/>
        <v>1677900</v>
      </c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</row>
    <row r="15" spans="1:26" x14ac:dyDescent="0.25">
      <c r="A15" s="36" t="s">
        <v>35</v>
      </c>
      <c r="B15" s="36">
        <v>45781</v>
      </c>
      <c r="C15" s="37" t="s">
        <v>48</v>
      </c>
      <c r="D15" s="38" t="s">
        <v>55</v>
      </c>
      <c r="E15" s="38" t="s">
        <v>10</v>
      </c>
      <c r="F15" s="38" t="s">
        <v>41</v>
      </c>
      <c r="G15" s="39" t="s">
        <v>51</v>
      </c>
      <c r="H15" s="40" t="s">
        <v>56</v>
      </c>
      <c r="I15" s="41">
        <v>1</v>
      </c>
      <c r="J15" s="42">
        <v>1950000</v>
      </c>
      <c r="K15" s="42">
        <f t="shared" si="0"/>
        <v>370500</v>
      </c>
      <c r="L15" s="42">
        <f t="shared" si="1"/>
        <v>2320500</v>
      </c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</row>
    <row r="16" spans="1:26" x14ac:dyDescent="0.25">
      <c r="A16" s="36" t="s">
        <v>35</v>
      </c>
      <c r="B16" s="36">
        <v>45781</v>
      </c>
      <c r="C16" s="37" t="s">
        <v>48</v>
      </c>
      <c r="D16" s="38" t="s">
        <v>57</v>
      </c>
      <c r="E16" s="38" t="s">
        <v>16</v>
      </c>
      <c r="F16" s="38" t="s">
        <v>38</v>
      </c>
      <c r="G16" s="39" t="s">
        <v>51</v>
      </c>
      <c r="H16" s="40" t="s">
        <v>58</v>
      </c>
      <c r="I16" s="41">
        <v>5</v>
      </c>
      <c r="J16" s="42">
        <v>1175000</v>
      </c>
      <c r="K16" s="42">
        <f t="shared" si="0"/>
        <v>223250</v>
      </c>
      <c r="L16" s="42">
        <f t="shared" si="1"/>
        <v>1398250</v>
      </c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</row>
    <row r="17" spans="1:26" x14ac:dyDescent="0.25">
      <c r="A17" s="36" t="s">
        <v>35</v>
      </c>
      <c r="B17" s="36">
        <v>45781</v>
      </c>
      <c r="C17" s="37" t="s">
        <v>48</v>
      </c>
      <c r="D17" s="38" t="s">
        <v>57</v>
      </c>
      <c r="E17" s="38" t="s">
        <v>10</v>
      </c>
      <c r="F17" s="38" t="s">
        <v>41</v>
      </c>
      <c r="G17" s="39" t="s">
        <v>51</v>
      </c>
      <c r="H17" s="40" t="s">
        <v>58</v>
      </c>
      <c r="I17" s="41">
        <v>1</v>
      </c>
      <c r="J17" s="42">
        <v>1950000</v>
      </c>
      <c r="K17" s="42">
        <f t="shared" si="0"/>
        <v>370500</v>
      </c>
      <c r="L17" s="42">
        <f t="shared" si="1"/>
        <v>2320500</v>
      </c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</row>
    <row r="18" spans="1:26" x14ac:dyDescent="0.25">
      <c r="A18" s="36" t="s">
        <v>35</v>
      </c>
      <c r="B18" s="36">
        <v>45781</v>
      </c>
      <c r="C18" s="37" t="s">
        <v>36</v>
      </c>
      <c r="D18" s="38" t="s">
        <v>59</v>
      </c>
      <c r="E18" s="38" t="s">
        <v>6</v>
      </c>
      <c r="F18" s="38" t="s">
        <v>44</v>
      </c>
      <c r="G18" s="39" t="s">
        <v>39</v>
      </c>
      <c r="H18" s="43" t="s">
        <v>42</v>
      </c>
      <c r="I18" s="41">
        <v>1</v>
      </c>
      <c r="J18" s="42">
        <v>4950000</v>
      </c>
      <c r="K18" s="42">
        <f t="shared" si="0"/>
        <v>940500</v>
      </c>
      <c r="L18" s="42">
        <f t="shared" si="1"/>
        <v>5890500</v>
      </c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</row>
    <row r="19" spans="1:26" x14ac:dyDescent="0.25">
      <c r="A19" s="36" t="s">
        <v>35</v>
      </c>
      <c r="B19" s="36">
        <v>45781</v>
      </c>
      <c r="C19" s="37" t="s">
        <v>36</v>
      </c>
      <c r="D19" s="38" t="s">
        <v>59</v>
      </c>
      <c r="E19" s="38" t="s">
        <v>12</v>
      </c>
      <c r="F19" s="38" t="s">
        <v>45</v>
      </c>
      <c r="G19" s="39" t="s">
        <v>39</v>
      </c>
      <c r="H19" s="43" t="s">
        <v>42</v>
      </c>
      <c r="I19" s="41">
        <v>200</v>
      </c>
      <c r="J19" s="42">
        <v>5300000</v>
      </c>
      <c r="K19" s="42">
        <f t="shared" si="0"/>
        <v>1007000</v>
      </c>
      <c r="L19" s="42">
        <f t="shared" si="1"/>
        <v>6307000</v>
      </c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</row>
    <row r="20" spans="1:26" x14ac:dyDescent="0.25">
      <c r="A20" s="36" t="s">
        <v>35</v>
      </c>
      <c r="B20" s="36">
        <v>45782</v>
      </c>
      <c r="C20" s="37" t="s">
        <v>36</v>
      </c>
      <c r="D20" s="38" t="s">
        <v>59</v>
      </c>
      <c r="E20" s="38" t="s">
        <v>8</v>
      </c>
      <c r="F20" s="38" t="s">
        <v>46</v>
      </c>
      <c r="G20" s="39" t="s">
        <v>39</v>
      </c>
      <c r="H20" s="43" t="s">
        <v>42</v>
      </c>
      <c r="I20" s="41">
        <v>1</v>
      </c>
      <c r="J20" s="42">
        <v>2950000</v>
      </c>
      <c r="K20" s="42">
        <f t="shared" si="0"/>
        <v>560500</v>
      </c>
      <c r="L20" s="42">
        <f t="shared" si="1"/>
        <v>3510500</v>
      </c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</row>
    <row r="21" spans="1:26" ht="15.75" customHeight="1" x14ac:dyDescent="0.25">
      <c r="A21" s="36" t="s">
        <v>35</v>
      </c>
      <c r="B21" s="36">
        <v>45782</v>
      </c>
      <c r="C21" s="37" t="s">
        <v>36</v>
      </c>
      <c r="D21" s="38" t="s">
        <v>60</v>
      </c>
      <c r="E21" s="38" t="s">
        <v>16</v>
      </c>
      <c r="F21" s="38" t="s">
        <v>38</v>
      </c>
      <c r="G21" s="39" t="s">
        <v>39</v>
      </c>
      <c r="H21" s="43" t="s">
        <v>42</v>
      </c>
      <c r="I21" s="41">
        <v>6</v>
      </c>
      <c r="J21" s="42">
        <v>1410000</v>
      </c>
      <c r="K21" s="42">
        <f t="shared" si="0"/>
        <v>267900</v>
      </c>
      <c r="L21" s="42">
        <f t="shared" si="1"/>
        <v>1677900</v>
      </c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</row>
    <row r="22" spans="1:26" ht="15.75" customHeight="1" x14ac:dyDescent="0.25">
      <c r="A22" s="36">
        <v>45779</v>
      </c>
      <c r="B22" s="36">
        <v>45782</v>
      </c>
      <c r="C22" s="37" t="s">
        <v>36</v>
      </c>
      <c r="D22" s="38" t="s">
        <v>60</v>
      </c>
      <c r="E22" s="38" t="s">
        <v>10</v>
      </c>
      <c r="F22" s="38" t="s">
        <v>41</v>
      </c>
      <c r="G22" s="39" t="s">
        <v>39</v>
      </c>
      <c r="H22" s="43" t="s">
        <v>42</v>
      </c>
      <c r="I22" s="41">
        <v>1</v>
      </c>
      <c r="J22" s="42">
        <v>1950000</v>
      </c>
      <c r="K22" s="42">
        <f t="shared" si="0"/>
        <v>370500</v>
      </c>
      <c r="L22" s="42">
        <f t="shared" si="1"/>
        <v>2320500</v>
      </c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</row>
    <row r="23" spans="1:26" ht="15.75" customHeight="1" x14ac:dyDescent="0.25">
      <c r="A23" s="36">
        <v>45787</v>
      </c>
      <c r="B23" s="36">
        <v>45788</v>
      </c>
      <c r="C23" s="37" t="s">
        <v>48</v>
      </c>
      <c r="D23" s="38" t="s">
        <v>61</v>
      </c>
      <c r="E23" s="38" t="s">
        <v>13</v>
      </c>
      <c r="F23" s="38" t="s">
        <v>50</v>
      </c>
      <c r="G23" s="39" t="s">
        <v>51</v>
      </c>
      <c r="H23" s="43" t="s">
        <v>54</v>
      </c>
      <c r="I23" s="41">
        <v>2</v>
      </c>
      <c r="J23" s="42">
        <v>990000</v>
      </c>
      <c r="K23" s="42">
        <f t="shared" si="0"/>
        <v>188100</v>
      </c>
      <c r="L23" s="42">
        <f t="shared" si="1"/>
        <v>1178100</v>
      </c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</row>
    <row r="24" spans="1:26" ht="15.75" customHeight="1" x14ac:dyDescent="0.25">
      <c r="A24" s="36">
        <v>45787</v>
      </c>
      <c r="B24" s="36">
        <v>45788</v>
      </c>
      <c r="C24" s="37" t="s">
        <v>48</v>
      </c>
      <c r="D24" s="38" t="s">
        <v>61</v>
      </c>
      <c r="E24" s="38" t="s">
        <v>16</v>
      </c>
      <c r="F24" s="38" t="s">
        <v>38</v>
      </c>
      <c r="G24" s="39" t="s">
        <v>51</v>
      </c>
      <c r="H24" s="43" t="s">
        <v>54</v>
      </c>
      <c r="I24" s="41">
        <v>5</v>
      </c>
      <c r="J24" s="42">
        <v>1175000</v>
      </c>
      <c r="K24" s="42">
        <f t="shared" si="0"/>
        <v>223250</v>
      </c>
      <c r="L24" s="42">
        <f t="shared" si="1"/>
        <v>1398250</v>
      </c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</row>
    <row r="25" spans="1:26" ht="15.75" customHeight="1" x14ac:dyDescent="0.25">
      <c r="A25" s="36">
        <v>45787</v>
      </c>
      <c r="B25" s="36">
        <v>45788</v>
      </c>
      <c r="C25" s="37" t="s">
        <v>48</v>
      </c>
      <c r="D25" s="38" t="s">
        <v>61</v>
      </c>
      <c r="E25" s="38" t="s">
        <v>10</v>
      </c>
      <c r="F25" s="38" t="s">
        <v>41</v>
      </c>
      <c r="G25" s="39" t="s">
        <v>51</v>
      </c>
      <c r="H25" s="43" t="s">
        <v>54</v>
      </c>
      <c r="I25" s="41">
        <v>1</v>
      </c>
      <c r="J25" s="42">
        <v>1950000</v>
      </c>
      <c r="K25" s="42">
        <f t="shared" si="0"/>
        <v>370500</v>
      </c>
      <c r="L25" s="42">
        <f t="shared" si="1"/>
        <v>2320500</v>
      </c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</row>
    <row r="26" spans="1:26" ht="15.75" customHeight="1" x14ac:dyDescent="0.25">
      <c r="A26" s="36">
        <v>45787</v>
      </c>
      <c r="B26" s="36">
        <v>45788</v>
      </c>
      <c r="C26" s="37" t="s">
        <v>48</v>
      </c>
      <c r="D26" s="38" t="s">
        <v>62</v>
      </c>
      <c r="E26" s="38" t="s">
        <v>13</v>
      </c>
      <c r="F26" s="38" t="s">
        <v>50</v>
      </c>
      <c r="G26" s="39" t="s">
        <v>51</v>
      </c>
      <c r="H26" s="43" t="s">
        <v>52</v>
      </c>
      <c r="I26" s="41">
        <v>2</v>
      </c>
      <c r="J26" s="42">
        <v>990000</v>
      </c>
      <c r="K26" s="42">
        <f t="shared" si="0"/>
        <v>188100</v>
      </c>
      <c r="L26" s="42">
        <f t="shared" si="1"/>
        <v>1178100</v>
      </c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</row>
    <row r="27" spans="1:26" ht="15.75" customHeight="1" x14ac:dyDescent="0.25">
      <c r="A27" s="36">
        <v>45787</v>
      </c>
      <c r="B27" s="36">
        <v>45788</v>
      </c>
      <c r="C27" s="37" t="s">
        <v>48</v>
      </c>
      <c r="D27" s="38" t="s">
        <v>62</v>
      </c>
      <c r="E27" s="38" t="s">
        <v>16</v>
      </c>
      <c r="F27" s="38" t="s">
        <v>38</v>
      </c>
      <c r="G27" s="39" t="s">
        <v>51</v>
      </c>
      <c r="H27" s="43" t="s">
        <v>52</v>
      </c>
      <c r="I27" s="41">
        <v>6</v>
      </c>
      <c r="J27" s="42">
        <v>1410000</v>
      </c>
      <c r="K27" s="42">
        <f t="shared" si="0"/>
        <v>267900</v>
      </c>
      <c r="L27" s="42">
        <f t="shared" si="1"/>
        <v>1677900</v>
      </c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</row>
    <row r="28" spans="1:26" ht="15.75" customHeight="1" x14ac:dyDescent="0.25">
      <c r="A28" s="36">
        <v>45787</v>
      </c>
      <c r="B28" s="36">
        <v>45788</v>
      </c>
      <c r="C28" s="37" t="s">
        <v>48</v>
      </c>
      <c r="D28" s="38" t="s">
        <v>62</v>
      </c>
      <c r="E28" s="38" t="s">
        <v>10</v>
      </c>
      <c r="F28" s="38" t="s">
        <v>41</v>
      </c>
      <c r="G28" s="39" t="s">
        <v>51</v>
      </c>
      <c r="H28" s="43" t="s">
        <v>52</v>
      </c>
      <c r="I28" s="41">
        <v>1</v>
      </c>
      <c r="J28" s="42">
        <v>1950000</v>
      </c>
      <c r="K28" s="42">
        <f t="shared" si="0"/>
        <v>370500</v>
      </c>
      <c r="L28" s="42">
        <f t="shared" si="1"/>
        <v>2320500</v>
      </c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</row>
    <row r="29" spans="1:26" ht="15.75" customHeight="1" x14ac:dyDescent="0.25">
      <c r="A29" s="36">
        <v>45788</v>
      </c>
      <c r="B29" s="36">
        <v>45789</v>
      </c>
      <c r="C29" s="37" t="s">
        <v>48</v>
      </c>
      <c r="D29" s="38" t="s">
        <v>63</v>
      </c>
      <c r="E29" s="38" t="s">
        <v>16</v>
      </c>
      <c r="F29" s="38" t="s">
        <v>38</v>
      </c>
      <c r="G29" s="39" t="s">
        <v>51</v>
      </c>
      <c r="H29" s="40" t="s">
        <v>56</v>
      </c>
      <c r="I29" s="41">
        <v>6</v>
      </c>
      <c r="J29" s="42">
        <v>1410000</v>
      </c>
      <c r="K29" s="42">
        <f t="shared" si="0"/>
        <v>267900</v>
      </c>
      <c r="L29" s="42">
        <f t="shared" si="1"/>
        <v>1677900</v>
      </c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</row>
    <row r="30" spans="1:26" ht="15.75" customHeight="1" x14ac:dyDescent="0.25">
      <c r="A30" s="36">
        <v>45788</v>
      </c>
      <c r="B30" s="36">
        <v>45789</v>
      </c>
      <c r="C30" s="37" t="s">
        <v>48</v>
      </c>
      <c r="D30" s="38" t="s">
        <v>63</v>
      </c>
      <c r="E30" s="38" t="s">
        <v>10</v>
      </c>
      <c r="F30" s="38" t="s">
        <v>41</v>
      </c>
      <c r="G30" s="39" t="s">
        <v>51</v>
      </c>
      <c r="H30" s="40" t="s">
        <v>56</v>
      </c>
      <c r="I30" s="41">
        <v>1</v>
      </c>
      <c r="J30" s="42">
        <v>1950000</v>
      </c>
      <c r="K30" s="42">
        <f t="shared" si="0"/>
        <v>370500</v>
      </c>
      <c r="L30" s="42">
        <f t="shared" si="1"/>
        <v>2320500</v>
      </c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</row>
    <row r="31" spans="1:26" ht="15.75" customHeight="1" x14ac:dyDescent="0.25">
      <c r="A31" s="36">
        <v>45788</v>
      </c>
      <c r="B31" s="36">
        <v>45789</v>
      </c>
      <c r="C31" s="37" t="s">
        <v>48</v>
      </c>
      <c r="D31" s="38" t="s">
        <v>64</v>
      </c>
      <c r="E31" s="38" t="s">
        <v>16</v>
      </c>
      <c r="F31" s="38" t="s">
        <v>38</v>
      </c>
      <c r="G31" s="39" t="s">
        <v>51</v>
      </c>
      <c r="H31" s="40" t="s">
        <v>58</v>
      </c>
      <c r="I31" s="41">
        <v>5</v>
      </c>
      <c r="J31" s="42">
        <v>1175000</v>
      </c>
      <c r="K31" s="42">
        <f t="shared" si="0"/>
        <v>223250</v>
      </c>
      <c r="L31" s="42">
        <f t="shared" si="1"/>
        <v>1398250</v>
      </c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</row>
    <row r="32" spans="1:26" ht="15.75" customHeight="1" x14ac:dyDescent="0.25">
      <c r="A32" s="36">
        <v>45788</v>
      </c>
      <c r="B32" s="36">
        <v>45789</v>
      </c>
      <c r="C32" s="37" t="s">
        <v>48</v>
      </c>
      <c r="D32" s="38" t="s">
        <v>64</v>
      </c>
      <c r="E32" s="38" t="s">
        <v>10</v>
      </c>
      <c r="F32" s="38" t="s">
        <v>41</v>
      </c>
      <c r="G32" s="39" t="s">
        <v>51</v>
      </c>
      <c r="H32" s="40" t="s">
        <v>58</v>
      </c>
      <c r="I32" s="41">
        <v>1</v>
      </c>
      <c r="J32" s="42">
        <v>1950000</v>
      </c>
      <c r="K32" s="42">
        <f t="shared" si="0"/>
        <v>370500</v>
      </c>
      <c r="L32" s="42">
        <f t="shared" si="1"/>
        <v>2320500</v>
      </c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</row>
    <row r="33" spans="1:26" ht="15.75" customHeight="1" x14ac:dyDescent="0.25">
      <c r="A33" s="36">
        <v>45789</v>
      </c>
      <c r="B33" s="36">
        <v>45789</v>
      </c>
      <c r="C33" s="37" t="s">
        <v>48</v>
      </c>
      <c r="D33" s="38" t="s">
        <v>65</v>
      </c>
      <c r="E33" s="38" t="s">
        <v>16</v>
      </c>
      <c r="F33" s="38" t="s">
        <v>38</v>
      </c>
      <c r="G33" s="39" t="s">
        <v>66</v>
      </c>
      <c r="H33" s="43" t="s">
        <v>67</v>
      </c>
      <c r="I33" s="41">
        <v>6</v>
      </c>
      <c r="J33" s="42">
        <v>1410000</v>
      </c>
      <c r="K33" s="42">
        <f t="shared" si="0"/>
        <v>267900</v>
      </c>
      <c r="L33" s="42">
        <f t="shared" si="1"/>
        <v>1677900</v>
      </c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</row>
    <row r="34" spans="1:26" ht="15.75" customHeight="1" x14ac:dyDescent="0.25">
      <c r="A34" s="36">
        <v>45789</v>
      </c>
      <c r="B34" s="36">
        <v>45789</v>
      </c>
      <c r="C34" s="37" t="s">
        <v>48</v>
      </c>
      <c r="D34" s="38" t="s">
        <v>65</v>
      </c>
      <c r="E34" s="38" t="s">
        <v>10</v>
      </c>
      <c r="F34" s="38" t="s">
        <v>41</v>
      </c>
      <c r="G34" s="39" t="s">
        <v>66</v>
      </c>
      <c r="H34" s="43" t="s">
        <v>67</v>
      </c>
      <c r="I34" s="41">
        <v>1</v>
      </c>
      <c r="J34" s="42">
        <v>1950000</v>
      </c>
      <c r="K34" s="42">
        <f t="shared" si="0"/>
        <v>370500</v>
      </c>
      <c r="L34" s="42">
        <f t="shared" si="1"/>
        <v>2320500</v>
      </c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</row>
    <row r="35" spans="1:26" ht="15.75" customHeight="1" x14ac:dyDescent="0.25">
      <c r="A35" s="36">
        <v>45790</v>
      </c>
      <c r="B35" s="36">
        <v>45791</v>
      </c>
      <c r="C35" s="37" t="s">
        <v>48</v>
      </c>
      <c r="D35" s="38" t="s">
        <v>68</v>
      </c>
      <c r="E35" s="38" t="s">
        <v>16</v>
      </c>
      <c r="F35" s="38" t="s">
        <v>38</v>
      </c>
      <c r="G35" s="39" t="s">
        <v>66</v>
      </c>
      <c r="H35" s="43" t="s">
        <v>69</v>
      </c>
      <c r="I35" s="41">
        <v>6</v>
      </c>
      <c r="J35" s="42">
        <v>1410000</v>
      </c>
      <c r="K35" s="42">
        <f t="shared" si="0"/>
        <v>267900</v>
      </c>
      <c r="L35" s="42">
        <f t="shared" si="1"/>
        <v>1677900</v>
      </c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</row>
    <row r="36" spans="1:26" ht="15.75" customHeight="1" x14ac:dyDescent="0.25">
      <c r="A36" s="36">
        <v>45790</v>
      </c>
      <c r="B36" s="36">
        <v>45791</v>
      </c>
      <c r="C36" s="37" t="s">
        <v>48</v>
      </c>
      <c r="D36" s="38" t="s">
        <v>68</v>
      </c>
      <c r="E36" s="38" t="s">
        <v>10</v>
      </c>
      <c r="F36" s="38" t="s">
        <v>41</v>
      </c>
      <c r="G36" s="39" t="s">
        <v>66</v>
      </c>
      <c r="H36" s="43" t="s">
        <v>69</v>
      </c>
      <c r="I36" s="41">
        <v>1</v>
      </c>
      <c r="J36" s="42">
        <v>1950000</v>
      </c>
      <c r="K36" s="42">
        <f t="shared" si="0"/>
        <v>370500</v>
      </c>
      <c r="L36" s="42">
        <f t="shared" si="1"/>
        <v>2320500</v>
      </c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</row>
    <row r="37" spans="1:26" ht="15.75" customHeight="1" x14ac:dyDescent="0.25">
      <c r="A37" s="36">
        <v>45790</v>
      </c>
      <c r="B37" s="36">
        <v>45809</v>
      </c>
      <c r="C37" s="37" t="s">
        <v>48</v>
      </c>
      <c r="D37" s="38" t="s">
        <v>70</v>
      </c>
      <c r="E37" s="38" t="s">
        <v>16</v>
      </c>
      <c r="F37" s="38" t="s">
        <v>38</v>
      </c>
      <c r="G37" s="39" t="s">
        <v>66</v>
      </c>
      <c r="H37" s="43" t="s">
        <v>69</v>
      </c>
      <c r="I37" s="41">
        <v>6</v>
      </c>
      <c r="J37" s="42">
        <v>1410000</v>
      </c>
      <c r="K37" s="42">
        <f t="shared" si="0"/>
        <v>267900</v>
      </c>
      <c r="L37" s="42">
        <f t="shared" si="1"/>
        <v>1677900</v>
      </c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</row>
    <row r="38" spans="1:26" ht="15.75" customHeight="1" x14ac:dyDescent="0.25">
      <c r="A38" s="36">
        <v>45790</v>
      </c>
      <c r="B38" s="36">
        <v>45809</v>
      </c>
      <c r="C38" s="37" t="s">
        <v>48</v>
      </c>
      <c r="D38" s="38" t="s">
        <v>70</v>
      </c>
      <c r="E38" s="38" t="s">
        <v>10</v>
      </c>
      <c r="F38" s="38" t="s">
        <v>41</v>
      </c>
      <c r="G38" s="39" t="s">
        <v>66</v>
      </c>
      <c r="H38" s="43" t="s">
        <v>69</v>
      </c>
      <c r="I38" s="41">
        <v>1</v>
      </c>
      <c r="J38" s="42">
        <v>1950000</v>
      </c>
      <c r="K38" s="42">
        <f t="shared" si="0"/>
        <v>370500</v>
      </c>
      <c r="L38" s="42">
        <f t="shared" si="1"/>
        <v>2320500</v>
      </c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</row>
    <row r="39" spans="1:26" ht="15.75" customHeight="1" x14ac:dyDescent="0.25">
      <c r="A39" s="36">
        <v>45790</v>
      </c>
      <c r="B39" s="36">
        <v>45795</v>
      </c>
      <c r="C39" s="37" t="s">
        <v>48</v>
      </c>
      <c r="D39" s="38" t="s">
        <v>71</v>
      </c>
      <c r="E39" s="38" t="s">
        <v>16</v>
      </c>
      <c r="F39" s="38" t="s">
        <v>38</v>
      </c>
      <c r="G39" s="39" t="s">
        <v>66</v>
      </c>
      <c r="H39" s="43" t="s">
        <v>67</v>
      </c>
      <c r="I39" s="41">
        <v>6</v>
      </c>
      <c r="J39" s="42">
        <v>1410000</v>
      </c>
      <c r="K39" s="42">
        <f t="shared" si="0"/>
        <v>267900</v>
      </c>
      <c r="L39" s="42">
        <f t="shared" si="1"/>
        <v>1677900</v>
      </c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</row>
    <row r="40" spans="1:26" ht="15.75" customHeight="1" x14ac:dyDescent="0.25">
      <c r="A40" s="36">
        <v>45790</v>
      </c>
      <c r="B40" s="36">
        <v>45795</v>
      </c>
      <c r="C40" s="37" t="s">
        <v>48</v>
      </c>
      <c r="D40" s="38" t="s">
        <v>71</v>
      </c>
      <c r="E40" s="38" t="s">
        <v>10</v>
      </c>
      <c r="F40" s="38" t="s">
        <v>41</v>
      </c>
      <c r="G40" s="39" t="s">
        <v>66</v>
      </c>
      <c r="H40" s="43" t="s">
        <v>67</v>
      </c>
      <c r="I40" s="41">
        <v>1</v>
      </c>
      <c r="J40" s="42">
        <v>1950000</v>
      </c>
      <c r="K40" s="42">
        <f t="shared" si="0"/>
        <v>370500</v>
      </c>
      <c r="L40" s="42">
        <f t="shared" si="1"/>
        <v>2320500</v>
      </c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</row>
    <row r="41" spans="1:26" ht="15.75" customHeight="1" x14ac:dyDescent="0.25">
      <c r="A41" s="44">
        <v>45791</v>
      </c>
      <c r="B41" s="36">
        <v>45795</v>
      </c>
      <c r="C41" s="37" t="s">
        <v>48</v>
      </c>
      <c r="D41" s="38" t="s">
        <v>72</v>
      </c>
      <c r="E41" s="38" t="s">
        <v>16</v>
      </c>
      <c r="F41" s="38" t="s">
        <v>38</v>
      </c>
      <c r="G41" s="39" t="s">
        <v>66</v>
      </c>
      <c r="H41" s="40" t="s">
        <v>73</v>
      </c>
      <c r="I41" s="41">
        <v>2</v>
      </c>
      <c r="J41" s="42">
        <v>470000</v>
      </c>
      <c r="K41" s="42">
        <f t="shared" si="0"/>
        <v>89300</v>
      </c>
      <c r="L41" s="42">
        <f t="shared" si="1"/>
        <v>559300</v>
      </c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</row>
    <row r="42" spans="1:26" ht="15.75" customHeight="1" x14ac:dyDescent="0.25">
      <c r="A42" s="44">
        <v>45791</v>
      </c>
      <c r="B42" s="36">
        <v>45795</v>
      </c>
      <c r="C42" s="37" t="s">
        <v>48</v>
      </c>
      <c r="D42" s="38" t="s">
        <v>72</v>
      </c>
      <c r="E42" s="38" t="s">
        <v>10</v>
      </c>
      <c r="F42" s="38" t="s">
        <v>74</v>
      </c>
      <c r="G42" s="39" t="s">
        <v>66</v>
      </c>
      <c r="H42" s="40" t="s">
        <v>73</v>
      </c>
      <c r="I42" s="41">
        <v>1</v>
      </c>
      <c r="J42" s="45">
        <v>1150000</v>
      </c>
      <c r="K42" s="45">
        <f t="shared" si="0"/>
        <v>218500</v>
      </c>
      <c r="L42" s="45">
        <f t="shared" si="1"/>
        <v>1368500</v>
      </c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</row>
    <row r="43" spans="1:26" ht="15.75" customHeight="1" x14ac:dyDescent="0.25">
      <c r="A43" s="36">
        <v>45793</v>
      </c>
      <c r="B43" s="36">
        <v>45794</v>
      </c>
      <c r="C43" s="37" t="s">
        <v>48</v>
      </c>
      <c r="D43" s="38" t="s">
        <v>75</v>
      </c>
      <c r="E43" s="38" t="s">
        <v>16</v>
      </c>
      <c r="F43" s="38" t="s">
        <v>38</v>
      </c>
      <c r="G43" s="39" t="s">
        <v>51</v>
      </c>
      <c r="H43" s="43" t="s">
        <v>76</v>
      </c>
      <c r="I43" s="41">
        <v>6</v>
      </c>
      <c r="J43" s="42">
        <v>1410000</v>
      </c>
      <c r="K43" s="42">
        <f t="shared" si="0"/>
        <v>267900</v>
      </c>
      <c r="L43" s="42">
        <f t="shared" si="1"/>
        <v>1677900</v>
      </c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</row>
    <row r="44" spans="1:26" ht="15.75" customHeight="1" x14ac:dyDescent="0.25">
      <c r="A44" s="36">
        <v>45793</v>
      </c>
      <c r="B44" s="36">
        <v>45794</v>
      </c>
      <c r="C44" s="37" t="s">
        <v>48</v>
      </c>
      <c r="D44" s="38" t="s">
        <v>75</v>
      </c>
      <c r="E44" s="38" t="s">
        <v>10</v>
      </c>
      <c r="F44" s="38" t="s">
        <v>41</v>
      </c>
      <c r="G44" s="39" t="s">
        <v>51</v>
      </c>
      <c r="H44" s="43" t="s">
        <v>76</v>
      </c>
      <c r="I44" s="41">
        <v>1</v>
      </c>
      <c r="J44" s="42">
        <v>1950000</v>
      </c>
      <c r="K44" s="42">
        <f t="shared" si="0"/>
        <v>370500</v>
      </c>
      <c r="L44" s="42">
        <f t="shared" si="1"/>
        <v>2320500</v>
      </c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</row>
    <row r="45" spans="1:26" ht="15.75" customHeight="1" x14ac:dyDescent="0.25">
      <c r="A45" s="36">
        <v>45793</v>
      </c>
      <c r="B45" s="36">
        <v>45794</v>
      </c>
      <c r="C45" s="37" t="s">
        <v>48</v>
      </c>
      <c r="D45" s="38" t="s">
        <v>75</v>
      </c>
      <c r="E45" s="38" t="s">
        <v>13</v>
      </c>
      <c r="F45" s="38" t="s">
        <v>50</v>
      </c>
      <c r="G45" s="39" t="s">
        <v>51</v>
      </c>
      <c r="H45" s="43" t="s">
        <v>76</v>
      </c>
      <c r="I45" s="41">
        <v>2</v>
      </c>
      <c r="J45" s="42">
        <v>990000</v>
      </c>
      <c r="K45" s="42">
        <f t="shared" si="0"/>
        <v>188100</v>
      </c>
      <c r="L45" s="42">
        <f t="shared" si="1"/>
        <v>1178100</v>
      </c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</row>
    <row r="46" spans="1:26" ht="15.75" customHeight="1" x14ac:dyDescent="0.25">
      <c r="A46" s="36">
        <v>45793</v>
      </c>
      <c r="B46" s="36">
        <v>45794</v>
      </c>
      <c r="C46" s="37" t="s">
        <v>48</v>
      </c>
      <c r="D46" s="38" t="s">
        <v>77</v>
      </c>
      <c r="E46" s="38" t="s">
        <v>16</v>
      </c>
      <c r="F46" s="38" t="s">
        <v>38</v>
      </c>
      <c r="G46" s="39" t="s">
        <v>51</v>
      </c>
      <c r="H46" s="43" t="s">
        <v>78</v>
      </c>
      <c r="I46" s="41">
        <v>5</v>
      </c>
      <c r="J46" s="42">
        <v>1175000</v>
      </c>
      <c r="K46" s="42">
        <f t="shared" si="0"/>
        <v>223250</v>
      </c>
      <c r="L46" s="42">
        <f t="shared" si="1"/>
        <v>1398250</v>
      </c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</row>
    <row r="47" spans="1:26" ht="15.75" customHeight="1" x14ac:dyDescent="0.25">
      <c r="A47" s="36">
        <v>45793</v>
      </c>
      <c r="B47" s="36">
        <v>45794</v>
      </c>
      <c r="C47" s="37" t="s">
        <v>48</v>
      </c>
      <c r="D47" s="38" t="s">
        <v>77</v>
      </c>
      <c r="E47" s="38" t="s">
        <v>10</v>
      </c>
      <c r="F47" s="38" t="s">
        <v>41</v>
      </c>
      <c r="G47" s="39" t="s">
        <v>51</v>
      </c>
      <c r="H47" s="43" t="s">
        <v>78</v>
      </c>
      <c r="I47" s="41">
        <v>1</v>
      </c>
      <c r="J47" s="42">
        <v>1950000</v>
      </c>
      <c r="K47" s="42">
        <f t="shared" si="0"/>
        <v>370500</v>
      </c>
      <c r="L47" s="42">
        <f t="shared" si="1"/>
        <v>2320500</v>
      </c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</row>
    <row r="48" spans="1:26" ht="15.75" customHeight="1" x14ac:dyDescent="0.25">
      <c r="A48" s="36">
        <v>45793</v>
      </c>
      <c r="B48" s="36">
        <v>45794</v>
      </c>
      <c r="C48" s="37" t="s">
        <v>48</v>
      </c>
      <c r="D48" s="38" t="s">
        <v>77</v>
      </c>
      <c r="E48" s="38" t="s">
        <v>13</v>
      </c>
      <c r="F48" s="38" t="s">
        <v>50</v>
      </c>
      <c r="G48" s="39" t="s">
        <v>51</v>
      </c>
      <c r="H48" s="43" t="s">
        <v>78</v>
      </c>
      <c r="I48" s="41">
        <v>2</v>
      </c>
      <c r="J48" s="42">
        <v>990000</v>
      </c>
      <c r="K48" s="42">
        <f t="shared" si="0"/>
        <v>188100</v>
      </c>
      <c r="L48" s="42">
        <f t="shared" si="1"/>
        <v>1178100</v>
      </c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</row>
    <row r="49" spans="1:26" ht="15.75" customHeight="1" x14ac:dyDescent="0.25">
      <c r="A49" s="36">
        <v>45794</v>
      </c>
      <c r="B49" s="36">
        <v>45795</v>
      </c>
      <c r="C49" s="37" t="s">
        <v>48</v>
      </c>
      <c r="D49" s="38" t="s">
        <v>79</v>
      </c>
      <c r="E49" s="38" t="s">
        <v>16</v>
      </c>
      <c r="F49" s="38" t="s">
        <v>38</v>
      </c>
      <c r="G49" s="39" t="s">
        <v>51</v>
      </c>
      <c r="H49" s="40" t="s">
        <v>56</v>
      </c>
      <c r="I49" s="41">
        <v>6</v>
      </c>
      <c r="J49" s="42">
        <v>1410000</v>
      </c>
      <c r="K49" s="42">
        <f t="shared" si="0"/>
        <v>267900</v>
      </c>
      <c r="L49" s="42">
        <f t="shared" si="1"/>
        <v>1677900</v>
      </c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</row>
    <row r="50" spans="1:26" ht="15.75" customHeight="1" x14ac:dyDescent="0.25">
      <c r="A50" s="36">
        <v>45794</v>
      </c>
      <c r="B50" s="36">
        <v>45795</v>
      </c>
      <c r="C50" s="37" t="s">
        <v>48</v>
      </c>
      <c r="D50" s="38" t="s">
        <v>79</v>
      </c>
      <c r="E50" s="38" t="s">
        <v>10</v>
      </c>
      <c r="F50" s="38" t="s">
        <v>41</v>
      </c>
      <c r="G50" s="39" t="s">
        <v>51</v>
      </c>
      <c r="H50" s="43" t="s">
        <v>56</v>
      </c>
      <c r="I50" s="41">
        <v>1</v>
      </c>
      <c r="J50" s="42">
        <v>1950000</v>
      </c>
      <c r="K50" s="42">
        <f t="shared" si="0"/>
        <v>370500</v>
      </c>
      <c r="L50" s="42">
        <f t="shared" si="1"/>
        <v>2320500</v>
      </c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</row>
    <row r="51" spans="1:26" ht="15.75" customHeight="1" x14ac:dyDescent="0.25">
      <c r="A51" s="36">
        <v>45794</v>
      </c>
      <c r="B51" s="36">
        <v>45795</v>
      </c>
      <c r="C51" s="37" t="s">
        <v>48</v>
      </c>
      <c r="D51" s="38" t="s">
        <v>80</v>
      </c>
      <c r="E51" s="38" t="s">
        <v>16</v>
      </c>
      <c r="F51" s="38" t="s">
        <v>38</v>
      </c>
      <c r="G51" s="39" t="s">
        <v>51</v>
      </c>
      <c r="H51" s="40" t="s">
        <v>58</v>
      </c>
      <c r="I51" s="41">
        <v>5</v>
      </c>
      <c r="J51" s="42">
        <v>1175000</v>
      </c>
      <c r="K51" s="42">
        <f t="shared" si="0"/>
        <v>223250</v>
      </c>
      <c r="L51" s="42">
        <f t="shared" si="1"/>
        <v>1398250</v>
      </c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</row>
    <row r="52" spans="1:26" ht="15.75" customHeight="1" x14ac:dyDescent="0.25">
      <c r="A52" s="36">
        <v>45794</v>
      </c>
      <c r="B52" s="36">
        <v>45795</v>
      </c>
      <c r="C52" s="37" t="s">
        <v>48</v>
      </c>
      <c r="D52" s="38" t="s">
        <v>80</v>
      </c>
      <c r="E52" s="38" t="s">
        <v>10</v>
      </c>
      <c r="F52" s="38" t="s">
        <v>41</v>
      </c>
      <c r="G52" s="39" t="s">
        <v>51</v>
      </c>
      <c r="H52" s="40" t="s">
        <v>58</v>
      </c>
      <c r="I52" s="41">
        <v>1</v>
      </c>
      <c r="J52" s="42">
        <v>1950000</v>
      </c>
      <c r="K52" s="42">
        <f t="shared" si="0"/>
        <v>370500</v>
      </c>
      <c r="L52" s="42">
        <f t="shared" si="1"/>
        <v>2320500</v>
      </c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</row>
    <row r="53" spans="1:26" ht="15.75" customHeight="1" x14ac:dyDescent="0.25">
      <c r="A53" s="36">
        <v>45799</v>
      </c>
      <c r="B53" s="36">
        <v>45801</v>
      </c>
      <c r="C53" s="37" t="s">
        <v>48</v>
      </c>
      <c r="D53" s="38" t="s">
        <v>81</v>
      </c>
      <c r="E53" s="38" t="s">
        <v>12</v>
      </c>
      <c r="F53" s="38" t="s">
        <v>45</v>
      </c>
      <c r="G53" s="46" t="s">
        <v>82</v>
      </c>
      <c r="H53" s="40" t="s">
        <v>83</v>
      </c>
      <c r="I53" s="41">
        <v>100</v>
      </c>
      <c r="J53" s="47">
        <v>2650000</v>
      </c>
      <c r="K53" s="47">
        <f t="shared" si="0"/>
        <v>503500</v>
      </c>
      <c r="L53" s="47">
        <f t="shared" si="1"/>
        <v>3153500</v>
      </c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</row>
    <row r="54" spans="1:26" ht="15.75" customHeight="1" x14ac:dyDescent="0.25">
      <c r="A54" s="36">
        <v>45799</v>
      </c>
      <c r="B54" s="36">
        <v>45801</v>
      </c>
      <c r="C54" s="37" t="s">
        <v>48</v>
      </c>
      <c r="D54" s="38" t="s">
        <v>81</v>
      </c>
      <c r="E54" s="38" t="s">
        <v>16</v>
      </c>
      <c r="F54" s="38" t="s">
        <v>84</v>
      </c>
      <c r="G54" s="39" t="s">
        <v>82</v>
      </c>
      <c r="H54" s="40" t="s">
        <v>83</v>
      </c>
      <c r="I54" s="41">
        <v>1</v>
      </c>
      <c r="J54" s="42">
        <v>3025210</v>
      </c>
      <c r="K54" s="42">
        <f t="shared" si="0"/>
        <v>574789.9</v>
      </c>
      <c r="L54" s="42">
        <f t="shared" si="1"/>
        <v>3599999.9</v>
      </c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</row>
    <row r="55" spans="1:26" ht="15.75" customHeight="1" x14ac:dyDescent="0.25">
      <c r="A55" s="36">
        <v>45797</v>
      </c>
      <c r="B55" s="36">
        <v>45799</v>
      </c>
      <c r="C55" s="37" t="s">
        <v>36</v>
      </c>
      <c r="D55" s="38" t="s">
        <v>85</v>
      </c>
      <c r="E55" s="38" t="s">
        <v>14</v>
      </c>
      <c r="F55" s="38" t="s">
        <v>86</v>
      </c>
      <c r="G55" s="39" t="s">
        <v>87</v>
      </c>
      <c r="H55" s="40" t="s">
        <v>88</v>
      </c>
      <c r="I55" s="41">
        <v>90</v>
      </c>
      <c r="J55" s="42">
        <v>7941150</v>
      </c>
      <c r="K55" s="42">
        <f t="shared" si="0"/>
        <v>1508818.5</v>
      </c>
      <c r="L55" s="42">
        <f t="shared" si="1"/>
        <v>9449968.5</v>
      </c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</row>
    <row r="56" spans="1:26" ht="15.75" customHeight="1" x14ac:dyDescent="0.25">
      <c r="A56" s="36">
        <v>45800</v>
      </c>
      <c r="B56" s="36">
        <v>45801</v>
      </c>
      <c r="C56" s="37" t="s">
        <v>48</v>
      </c>
      <c r="D56" s="38" t="s">
        <v>89</v>
      </c>
      <c r="E56" s="38" t="s">
        <v>16</v>
      </c>
      <c r="F56" s="38" t="s">
        <v>38</v>
      </c>
      <c r="G56" s="39" t="s">
        <v>51</v>
      </c>
      <c r="H56" s="43" t="s">
        <v>76</v>
      </c>
      <c r="I56" s="41">
        <v>6</v>
      </c>
      <c r="J56" s="42">
        <v>1410000</v>
      </c>
      <c r="K56" s="42">
        <f t="shared" si="0"/>
        <v>267900</v>
      </c>
      <c r="L56" s="42">
        <f t="shared" si="1"/>
        <v>1677900</v>
      </c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</row>
    <row r="57" spans="1:26" ht="15.75" customHeight="1" x14ac:dyDescent="0.25">
      <c r="A57" s="36">
        <v>45800</v>
      </c>
      <c r="B57" s="36">
        <v>45801</v>
      </c>
      <c r="C57" s="37" t="s">
        <v>48</v>
      </c>
      <c r="D57" s="38" t="s">
        <v>89</v>
      </c>
      <c r="E57" s="38" t="s">
        <v>10</v>
      </c>
      <c r="F57" s="38" t="s">
        <v>41</v>
      </c>
      <c r="G57" s="39" t="s">
        <v>51</v>
      </c>
      <c r="H57" s="43" t="s">
        <v>76</v>
      </c>
      <c r="I57" s="41">
        <v>1</v>
      </c>
      <c r="J57" s="42">
        <v>1950000</v>
      </c>
      <c r="K57" s="42">
        <f t="shared" si="0"/>
        <v>370500</v>
      </c>
      <c r="L57" s="42">
        <f t="shared" si="1"/>
        <v>2320500</v>
      </c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</row>
    <row r="58" spans="1:26" ht="15.75" customHeight="1" x14ac:dyDescent="0.25">
      <c r="A58" s="36">
        <v>45800</v>
      </c>
      <c r="B58" s="36">
        <v>45801</v>
      </c>
      <c r="C58" s="37" t="s">
        <v>48</v>
      </c>
      <c r="D58" s="38" t="s">
        <v>89</v>
      </c>
      <c r="E58" s="38" t="s">
        <v>13</v>
      </c>
      <c r="F58" s="38" t="s">
        <v>50</v>
      </c>
      <c r="G58" s="39" t="s">
        <v>51</v>
      </c>
      <c r="H58" s="43" t="s">
        <v>76</v>
      </c>
      <c r="I58" s="41">
        <v>2</v>
      </c>
      <c r="J58" s="42">
        <v>990000</v>
      </c>
      <c r="K58" s="42">
        <f t="shared" si="0"/>
        <v>188100</v>
      </c>
      <c r="L58" s="42">
        <f t="shared" si="1"/>
        <v>1178100</v>
      </c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</row>
    <row r="59" spans="1:26" ht="15.75" customHeight="1" x14ac:dyDescent="0.25">
      <c r="A59" s="36">
        <v>45800</v>
      </c>
      <c r="B59" s="36">
        <v>45801</v>
      </c>
      <c r="C59" s="37" t="s">
        <v>48</v>
      </c>
      <c r="D59" s="38" t="s">
        <v>90</v>
      </c>
      <c r="E59" s="38" t="s">
        <v>16</v>
      </c>
      <c r="F59" s="38" t="s">
        <v>38</v>
      </c>
      <c r="G59" s="39" t="s">
        <v>51</v>
      </c>
      <c r="H59" s="43" t="s">
        <v>78</v>
      </c>
      <c r="I59" s="41">
        <v>5</v>
      </c>
      <c r="J59" s="42">
        <v>1175000</v>
      </c>
      <c r="K59" s="42">
        <f t="shared" si="0"/>
        <v>223250</v>
      </c>
      <c r="L59" s="42">
        <f t="shared" si="1"/>
        <v>1398250</v>
      </c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</row>
    <row r="60" spans="1:26" ht="15.75" customHeight="1" x14ac:dyDescent="0.25">
      <c r="A60" s="36">
        <v>45800</v>
      </c>
      <c r="B60" s="36">
        <v>45801</v>
      </c>
      <c r="C60" s="37" t="s">
        <v>48</v>
      </c>
      <c r="D60" s="38" t="s">
        <v>90</v>
      </c>
      <c r="E60" s="38" t="s">
        <v>10</v>
      </c>
      <c r="F60" s="38" t="s">
        <v>41</v>
      </c>
      <c r="G60" s="39" t="s">
        <v>51</v>
      </c>
      <c r="H60" s="43" t="s">
        <v>78</v>
      </c>
      <c r="I60" s="41">
        <v>1</v>
      </c>
      <c r="J60" s="42">
        <v>1950000</v>
      </c>
      <c r="K60" s="42">
        <f t="shared" si="0"/>
        <v>370500</v>
      </c>
      <c r="L60" s="42">
        <f t="shared" si="1"/>
        <v>2320500</v>
      </c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</row>
    <row r="61" spans="1:26" ht="15.75" customHeight="1" x14ac:dyDescent="0.25">
      <c r="A61" s="36">
        <v>45800</v>
      </c>
      <c r="B61" s="36">
        <v>45801</v>
      </c>
      <c r="C61" s="37" t="s">
        <v>48</v>
      </c>
      <c r="D61" s="38" t="s">
        <v>90</v>
      </c>
      <c r="E61" s="38" t="s">
        <v>13</v>
      </c>
      <c r="F61" s="38" t="s">
        <v>50</v>
      </c>
      <c r="G61" s="39" t="s">
        <v>51</v>
      </c>
      <c r="H61" s="43" t="s">
        <v>78</v>
      </c>
      <c r="I61" s="41">
        <v>2</v>
      </c>
      <c r="J61" s="42">
        <v>990000</v>
      </c>
      <c r="K61" s="42">
        <f t="shared" si="0"/>
        <v>188100</v>
      </c>
      <c r="L61" s="42">
        <f t="shared" si="1"/>
        <v>1178100</v>
      </c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</row>
    <row r="62" spans="1:26" ht="15.75" customHeight="1" x14ac:dyDescent="0.25">
      <c r="A62" s="36">
        <v>45800</v>
      </c>
      <c r="B62" s="36">
        <v>45802</v>
      </c>
      <c r="C62" s="37" t="s">
        <v>48</v>
      </c>
      <c r="D62" s="38" t="s">
        <v>91</v>
      </c>
      <c r="E62" s="38" t="s">
        <v>16</v>
      </c>
      <c r="F62" s="38" t="s">
        <v>38</v>
      </c>
      <c r="G62" s="39" t="s">
        <v>51</v>
      </c>
      <c r="H62" s="40" t="s">
        <v>56</v>
      </c>
      <c r="I62" s="41">
        <v>6</v>
      </c>
      <c r="J62" s="42">
        <v>1410000</v>
      </c>
      <c r="K62" s="42">
        <f t="shared" si="0"/>
        <v>267900</v>
      </c>
      <c r="L62" s="42">
        <f t="shared" si="1"/>
        <v>1677900</v>
      </c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</row>
    <row r="63" spans="1:26" ht="15.75" customHeight="1" x14ac:dyDescent="0.25">
      <c r="A63" s="36">
        <v>45800</v>
      </c>
      <c r="B63" s="36">
        <v>45802</v>
      </c>
      <c r="C63" s="37" t="s">
        <v>48</v>
      </c>
      <c r="D63" s="38" t="s">
        <v>91</v>
      </c>
      <c r="E63" s="38" t="s">
        <v>10</v>
      </c>
      <c r="F63" s="38" t="s">
        <v>41</v>
      </c>
      <c r="G63" s="39" t="s">
        <v>51</v>
      </c>
      <c r="H63" s="43" t="s">
        <v>56</v>
      </c>
      <c r="I63" s="41">
        <v>1</v>
      </c>
      <c r="J63" s="42">
        <v>1950000</v>
      </c>
      <c r="K63" s="42">
        <f t="shared" si="0"/>
        <v>370500</v>
      </c>
      <c r="L63" s="42">
        <f t="shared" si="1"/>
        <v>2320500</v>
      </c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</row>
    <row r="64" spans="1:26" ht="15.75" customHeight="1" x14ac:dyDescent="0.25">
      <c r="A64" s="36">
        <v>45800</v>
      </c>
      <c r="B64" s="36">
        <v>45802</v>
      </c>
      <c r="C64" s="37" t="s">
        <v>48</v>
      </c>
      <c r="D64" s="38" t="s">
        <v>92</v>
      </c>
      <c r="E64" s="38" t="s">
        <v>16</v>
      </c>
      <c r="F64" s="38" t="s">
        <v>38</v>
      </c>
      <c r="G64" s="39" t="s">
        <v>51</v>
      </c>
      <c r="H64" s="40" t="s">
        <v>58</v>
      </c>
      <c r="I64" s="41">
        <v>5</v>
      </c>
      <c r="J64" s="42">
        <v>1175000</v>
      </c>
      <c r="K64" s="42">
        <f t="shared" si="0"/>
        <v>223250</v>
      </c>
      <c r="L64" s="42">
        <f t="shared" si="1"/>
        <v>1398250</v>
      </c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</row>
    <row r="65" spans="1:26" ht="15.75" customHeight="1" x14ac:dyDescent="0.25">
      <c r="A65" s="36">
        <v>45800</v>
      </c>
      <c r="B65" s="36">
        <v>45802</v>
      </c>
      <c r="C65" s="37" t="s">
        <v>48</v>
      </c>
      <c r="D65" s="38" t="s">
        <v>92</v>
      </c>
      <c r="E65" s="38" t="s">
        <v>10</v>
      </c>
      <c r="F65" s="38" t="s">
        <v>41</v>
      </c>
      <c r="G65" s="39" t="s">
        <v>51</v>
      </c>
      <c r="H65" s="40" t="s">
        <v>58</v>
      </c>
      <c r="I65" s="41">
        <v>1</v>
      </c>
      <c r="J65" s="42">
        <v>1950000</v>
      </c>
      <c r="K65" s="42">
        <f t="shared" si="0"/>
        <v>370500</v>
      </c>
      <c r="L65" s="42">
        <f t="shared" si="1"/>
        <v>2320500</v>
      </c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</row>
    <row r="66" spans="1:26" ht="15.75" customHeight="1" x14ac:dyDescent="0.25">
      <c r="A66" s="36">
        <v>45807</v>
      </c>
      <c r="B66" s="36">
        <v>45808</v>
      </c>
      <c r="C66" s="37" t="s">
        <v>48</v>
      </c>
      <c r="D66" s="38" t="s">
        <v>93</v>
      </c>
      <c r="E66" s="38" t="s">
        <v>16</v>
      </c>
      <c r="F66" s="38" t="s">
        <v>38</v>
      </c>
      <c r="G66" s="39" t="s">
        <v>51</v>
      </c>
      <c r="H66" s="43" t="s">
        <v>78</v>
      </c>
      <c r="I66" s="41">
        <v>5</v>
      </c>
      <c r="J66" s="42">
        <v>1175000</v>
      </c>
      <c r="K66" s="42">
        <f t="shared" si="0"/>
        <v>223250</v>
      </c>
      <c r="L66" s="42">
        <f t="shared" si="1"/>
        <v>1398250</v>
      </c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</row>
    <row r="67" spans="1:26" ht="15.75" customHeight="1" x14ac:dyDescent="0.25">
      <c r="A67" s="36">
        <v>45807</v>
      </c>
      <c r="B67" s="36">
        <v>45808</v>
      </c>
      <c r="C67" s="37" t="s">
        <v>48</v>
      </c>
      <c r="D67" s="38" t="s">
        <v>93</v>
      </c>
      <c r="E67" s="38" t="s">
        <v>10</v>
      </c>
      <c r="F67" s="38" t="s">
        <v>41</v>
      </c>
      <c r="G67" s="39" t="s">
        <v>51</v>
      </c>
      <c r="H67" s="43" t="s">
        <v>78</v>
      </c>
      <c r="I67" s="41">
        <v>1</v>
      </c>
      <c r="J67" s="42">
        <v>1950000</v>
      </c>
      <c r="K67" s="42">
        <f t="shared" si="0"/>
        <v>370500</v>
      </c>
      <c r="L67" s="42">
        <f t="shared" si="1"/>
        <v>2320500</v>
      </c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</row>
    <row r="68" spans="1:26" ht="15.75" customHeight="1" x14ac:dyDescent="0.25">
      <c r="A68" s="36">
        <v>45807</v>
      </c>
      <c r="B68" s="36">
        <v>45808</v>
      </c>
      <c r="C68" s="37" t="s">
        <v>48</v>
      </c>
      <c r="D68" s="38" t="s">
        <v>93</v>
      </c>
      <c r="E68" s="38" t="s">
        <v>13</v>
      </c>
      <c r="F68" s="38" t="s">
        <v>50</v>
      </c>
      <c r="G68" s="39" t="s">
        <v>51</v>
      </c>
      <c r="H68" s="43" t="s">
        <v>78</v>
      </c>
      <c r="I68" s="41">
        <v>2</v>
      </c>
      <c r="J68" s="42">
        <v>990000</v>
      </c>
      <c r="K68" s="42">
        <f t="shared" si="0"/>
        <v>188100</v>
      </c>
      <c r="L68" s="42">
        <f t="shared" si="1"/>
        <v>1178100</v>
      </c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</row>
    <row r="69" spans="1:26" ht="15.75" customHeight="1" x14ac:dyDescent="0.25">
      <c r="A69" s="36">
        <v>45807</v>
      </c>
      <c r="B69" s="36">
        <v>45808</v>
      </c>
      <c r="C69" s="37" t="s">
        <v>48</v>
      </c>
      <c r="D69" s="38" t="s">
        <v>94</v>
      </c>
      <c r="E69" s="38" t="s">
        <v>16</v>
      </c>
      <c r="F69" s="38" t="s">
        <v>38</v>
      </c>
      <c r="G69" s="39" t="s">
        <v>51</v>
      </c>
      <c r="H69" s="43" t="s">
        <v>76</v>
      </c>
      <c r="I69" s="41">
        <v>6</v>
      </c>
      <c r="J69" s="42">
        <v>1410000</v>
      </c>
      <c r="K69" s="42">
        <f t="shared" si="0"/>
        <v>267900</v>
      </c>
      <c r="L69" s="42">
        <f t="shared" si="1"/>
        <v>1677900</v>
      </c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</row>
    <row r="70" spans="1:26" ht="15.75" customHeight="1" x14ac:dyDescent="0.25">
      <c r="A70" s="36">
        <v>45807</v>
      </c>
      <c r="B70" s="36">
        <v>45808</v>
      </c>
      <c r="C70" s="37" t="s">
        <v>48</v>
      </c>
      <c r="D70" s="38" t="s">
        <v>94</v>
      </c>
      <c r="E70" s="38" t="s">
        <v>10</v>
      </c>
      <c r="F70" s="38" t="s">
        <v>41</v>
      </c>
      <c r="G70" s="39" t="s">
        <v>51</v>
      </c>
      <c r="H70" s="43" t="s">
        <v>76</v>
      </c>
      <c r="I70" s="41">
        <v>1</v>
      </c>
      <c r="J70" s="42">
        <v>1950000</v>
      </c>
      <c r="K70" s="42">
        <f t="shared" si="0"/>
        <v>370500</v>
      </c>
      <c r="L70" s="42">
        <f t="shared" si="1"/>
        <v>2320500</v>
      </c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</row>
    <row r="71" spans="1:26" ht="15.75" customHeight="1" x14ac:dyDescent="0.25">
      <c r="A71" s="36">
        <v>45807</v>
      </c>
      <c r="B71" s="36">
        <v>45808</v>
      </c>
      <c r="C71" s="37" t="s">
        <v>48</v>
      </c>
      <c r="D71" s="38" t="s">
        <v>94</v>
      </c>
      <c r="E71" s="38" t="s">
        <v>13</v>
      </c>
      <c r="F71" s="38" t="s">
        <v>50</v>
      </c>
      <c r="G71" s="39" t="s">
        <v>51</v>
      </c>
      <c r="H71" s="43" t="s">
        <v>76</v>
      </c>
      <c r="I71" s="41">
        <v>2</v>
      </c>
      <c r="J71" s="42">
        <v>990000</v>
      </c>
      <c r="K71" s="42">
        <f t="shared" si="0"/>
        <v>188100</v>
      </c>
      <c r="L71" s="42">
        <f t="shared" si="1"/>
        <v>1178100</v>
      </c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</row>
    <row r="72" spans="1:26" ht="15.75" customHeight="1" x14ac:dyDescent="0.25">
      <c r="A72" s="36">
        <v>45807</v>
      </c>
      <c r="B72" s="36">
        <v>45809</v>
      </c>
      <c r="C72" s="37" t="s">
        <v>48</v>
      </c>
      <c r="D72" s="38" t="s">
        <v>95</v>
      </c>
      <c r="E72" s="38" t="s">
        <v>16</v>
      </c>
      <c r="F72" s="38" t="s">
        <v>38</v>
      </c>
      <c r="G72" s="39" t="s">
        <v>51</v>
      </c>
      <c r="H72" s="43" t="s">
        <v>58</v>
      </c>
      <c r="I72" s="41">
        <v>5</v>
      </c>
      <c r="J72" s="42">
        <v>1175000</v>
      </c>
      <c r="K72" s="42">
        <f t="shared" si="0"/>
        <v>223250</v>
      </c>
      <c r="L72" s="42">
        <f t="shared" si="1"/>
        <v>1398250</v>
      </c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</row>
    <row r="73" spans="1:26" ht="15.75" customHeight="1" x14ac:dyDescent="0.25">
      <c r="A73" s="36">
        <v>45807</v>
      </c>
      <c r="B73" s="36">
        <v>45809</v>
      </c>
      <c r="C73" s="37" t="s">
        <v>48</v>
      </c>
      <c r="D73" s="38" t="s">
        <v>95</v>
      </c>
      <c r="E73" s="38" t="s">
        <v>10</v>
      </c>
      <c r="F73" s="38" t="s">
        <v>41</v>
      </c>
      <c r="G73" s="39" t="s">
        <v>51</v>
      </c>
      <c r="H73" s="43" t="s">
        <v>58</v>
      </c>
      <c r="I73" s="41">
        <v>1</v>
      </c>
      <c r="J73" s="42">
        <v>1950000</v>
      </c>
      <c r="K73" s="42">
        <f t="shared" si="0"/>
        <v>370500</v>
      </c>
      <c r="L73" s="42">
        <f t="shared" si="1"/>
        <v>2320500</v>
      </c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</row>
    <row r="74" spans="1:26" ht="15.75" customHeight="1" x14ac:dyDescent="0.25">
      <c r="A74" s="36">
        <v>45807</v>
      </c>
      <c r="B74" s="36">
        <v>45809</v>
      </c>
      <c r="C74" s="37" t="s">
        <v>48</v>
      </c>
      <c r="D74" s="38" t="s">
        <v>96</v>
      </c>
      <c r="E74" s="38" t="s">
        <v>16</v>
      </c>
      <c r="F74" s="38" t="s">
        <v>38</v>
      </c>
      <c r="G74" s="39" t="s">
        <v>51</v>
      </c>
      <c r="H74" s="43" t="s">
        <v>56</v>
      </c>
      <c r="I74" s="41">
        <v>6</v>
      </c>
      <c r="J74" s="42">
        <v>1410000</v>
      </c>
      <c r="K74" s="42">
        <f t="shared" si="0"/>
        <v>267900</v>
      </c>
      <c r="L74" s="42">
        <f t="shared" si="1"/>
        <v>1677900</v>
      </c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</row>
    <row r="75" spans="1:26" ht="15.75" customHeight="1" x14ac:dyDescent="0.25">
      <c r="A75" s="36">
        <v>45807</v>
      </c>
      <c r="B75" s="36">
        <v>45809</v>
      </c>
      <c r="C75" s="37" t="s">
        <v>48</v>
      </c>
      <c r="D75" s="38" t="s">
        <v>96</v>
      </c>
      <c r="E75" s="38" t="s">
        <v>10</v>
      </c>
      <c r="F75" s="38" t="s">
        <v>41</v>
      </c>
      <c r="G75" s="39" t="s">
        <v>51</v>
      </c>
      <c r="H75" s="43" t="s">
        <v>56</v>
      </c>
      <c r="I75" s="41">
        <v>1</v>
      </c>
      <c r="J75" s="42">
        <v>1950000</v>
      </c>
      <c r="K75" s="42">
        <f t="shared" si="0"/>
        <v>370500</v>
      </c>
      <c r="L75" s="42">
        <f t="shared" si="1"/>
        <v>2320500</v>
      </c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</row>
    <row r="76" spans="1:26" ht="15.75" customHeight="1" x14ac:dyDescent="0.25">
      <c r="A76" s="36">
        <v>45812</v>
      </c>
      <c r="B76" s="36">
        <v>45814</v>
      </c>
      <c r="C76" s="37" t="s">
        <v>48</v>
      </c>
      <c r="D76" s="38" t="s">
        <v>97</v>
      </c>
      <c r="E76" s="38" t="s">
        <v>10</v>
      </c>
      <c r="F76" s="38" t="s">
        <v>74</v>
      </c>
      <c r="G76" s="39" t="s">
        <v>98</v>
      </c>
      <c r="H76" s="40" t="s">
        <v>99</v>
      </c>
      <c r="I76" s="41">
        <v>1</v>
      </c>
      <c r="J76" s="42">
        <v>1150000</v>
      </c>
      <c r="K76" s="42">
        <f t="shared" si="0"/>
        <v>218500</v>
      </c>
      <c r="L76" s="42">
        <f t="shared" si="1"/>
        <v>1368500</v>
      </c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</row>
    <row r="77" spans="1:26" ht="15.75" customHeight="1" x14ac:dyDescent="0.25">
      <c r="A77" s="36">
        <v>45812</v>
      </c>
      <c r="B77" s="36">
        <v>45814</v>
      </c>
      <c r="C77" s="37" t="s">
        <v>48</v>
      </c>
      <c r="D77" s="38" t="s">
        <v>97</v>
      </c>
      <c r="E77" s="38" t="s">
        <v>16</v>
      </c>
      <c r="F77" s="38" t="s">
        <v>38</v>
      </c>
      <c r="G77" s="39" t="s">
        <v>98</v>
      </c>
      <c r="H77" s="40" t="s">
        <v>99</v>
      </c>
      <c r="I77" s="41">
        <v>6</v>
      </c>
      <c r="J77" s="42">
        <v>1410000</v>
      </c>
      <c r="K77" s="42">
        <f t="shared" si="0"/>
        <v>267900</v>
      </c>
      <c r="L77" s="42">
        <f t="shared" si="1"/>
        <v>1677900</v>
      </c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</row>
    <row r="78" spans="1:26" ht="15.75" customHeight="1" x14ac:dyDescent="0.25">
      <c r="A78" s="36">
        <v>45812</v>
      </c>
      <c r="B78" s="36">
        <v>45814</v>
      </c>
      <c r="C78" s="37" t="s">
        <v>48</v>
      </c>
      <c r="D78" s="38" t="s">
        <v>97</v>
      </c>
      <c r="E78" s="38" t="s">
        <v>6</v>
      </c>
      <c r="F78" s="38" t="s">
        <v>44</v>
      </c>
      <c r="G78" s="39" t="s">
        <v>98</v>
      </c>
      <c r="H78" s="40" t="s">
        <v>99</v>
      </c>
      <c r="I78" s="41">
        <v>3</v>
      </c>
      <c r="J78" s="42">
        <v>14850000</v>
      </c>
      <c r="K78" s="42">
        <f t="shared" si="0"/>
        <v>2821500</v>
      </c>
      <c r="L78" s="42">
        <f t="shared" si="1"/>
        <v>17671500</v>
      </c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</row>
    <row r="79" spans="1:26" ht="15.75" customHeight="1" x14ac:dyDescent="0.25">
      <c r="A79" s="36">
        <v>45812</v>
      </c>
      <c r="B79" s="36">
        <v>45814</v>
      </c>
      <c r="C79" s="37" t="s">
        <v>48</v>
      </c>
      <c r="D79" s="38" t="s">
        <v>97</v>
      </c>
      <c r="E79" s="38" t="s">
        <v>14</v>
      </c>
      <c r="F79" s="38" t="s">
        <v>100</v>
      </c>
      <c r="G79" s="39" t="s">
        <v>98</v>
      </c>
      <c r="H79" s="40" t="s">
        <v>99</v>
      </c>
      <c r="I79" s="41">
        <v>20</v>
      </c>
      <c r="J79" s="42">
        <v>1040000</v>
      </c>
      <c r="K79" s="42">
        <f t="shared" si="0"/>
        <v>197600</v>
      </c>
      <c r="L79" s="42">
        <f t="shared" si="1"/>
        <v>1237600</v>
      </c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</row>
    <row r="80" spans="1:26" ht="15.75" customHeight="1" x14ac:dyDescent="0.25">
      <c r="A80" s="36">
        <v>45812</v>
      </c>
      <c r="B80" s="36">
        <v>45814</v>
      </c>
      <c r="C80" s="37" t="s">
        <v>48</v>
      </c>
      <c r="D80" s="38" t="s">
        <v>97</v>
      </c>
      <c r="E80" s="38" t="s">
        <v>6</v>
      </c>
      <c r="F80" s="38" t="s">
        <v>101</v>
      </c>
      <c r="G80" s="39" t="s">
        <v>98</v>
      </c>
      <c r="H80" s="40" t="s">
        <v>99</v>
      </c>
      <c r="I80" s="41">
        <v>1</v>
      </c>
      <c r="J80" s="42">
        <v>4450000</v>
      </c>
      <c r="K80" s="42">
        <f t="shared" si="0"/>
        <v>845500</v>
      </c>
      <c r="L80" s="42">
        <f t="shared" si="1"/>
        <v>5295500</v>
      </c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</row>
    <row r="81" spans="1:26" ht="15.75" customHeight="1" x14ac:dyDescent="0.25">
      <c r="A81" s="36">
        <v>45812</v>
      </c>
      <c r="B81" s="36">
        <v>45814</v>
      </c>
      <c r="C81" s="37" t="s">
        <v>48</v>
      </c>
      <c r="D81" s="38" t="s">
        <v>97</v>
      </c>
      <c r="E81" s="38" t="s">
        <v>12</v>
      </c>
      <c r="F81" s="38" t="s">
        <v>45</v>
      </c>
      <c r="G81" s="39" t="s">
        <v>98</v>
      </c>
      <c r="H81" s="40" t="s">
        <v>99</v>
      </c>
      <c r="I81" s="41">
        <v>600</v>
      </c>
      <c r="J81" s="42">
        <v>15900000</v>
      </c>
      <c r="K81" s="42">
        <f t="shared" si="0"/>
        <v>3021000</v>
      </c>
      <c r="L81" s="42">
        <f t="shared" si="1"/>
        <v>18921000</v>
      </c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</row>
    <row r="82" spans="1:26" ht="15.75" customHeight="1" x14ac:dyDescent="0.25">
      <c r="A82" s="36">
        <v>45812</v>
      </c>
      <c r="B82" s="36">
        <v>45814</v>
      </c>
      <c r="C82" s="37" t="s">
        <v>48</v>
      </c>
      <c r="D82" s="38" t="s">
        <v>97</v>
      </c>
      <c r="E82" s="38" t="s">
        <v>16</v>
      </c>
      <c r="F82" s="38" t="s">
        <v>84</v>
      </c>
      <c r="G82" s="39" t="s">
        <v>98</v>
      </c>
      <c r="H82" s="40" t="s">
        <v>99</v>
      </c>
      <c r="I82" s="41">
        <v>2</v>
      </c>
      <c r="J82" s="42">
        <v>6050420</v>
      </c>
      <c r="K82" s="42">
        <f t="shared" si="0"/>
        <v>1149579.8</v>
      </c>
      <c r="L82" s="42">
        <f t="shared" si="1"/>
        <v>7199999.7999999998</v>
      </c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</row>
    <row r="83" spans="1:26" ht="15.75" customHeight="1" x14ac:dyDescent="0.25">
      <c r="A83" s="36">
        <v>45814</v>
      </c>
      <c r="B83" s="36">
        <v>45815</v>
      </c>
      <c r="C83" s="37" t="s">
        <v>48</v>
      </c>
      <c r="D83" s="38" t="s">
        <v>102</v>
      </c>
      <c r="E83" s="38" t="s">
        <v>16</v>
      </c>
      <c r="F83" s="38" t="s">
        <v>38</v>
      </c>
      <c r="G83" s="39" t="s">
        <v>51</v>
      </c>
      <c r="H83" s="43" t="s">
        <v>76</v>
      </c>
      <c r="I83" s="41">
        <v>6</v>
      </c>
      <c r="J83" s="42">
        <v>1410000</v>
      </c>
      <c r="K83" s="42">
        <f t="shared" si="0"/>
        <v>267900</v>
      </c>
      <c r="L83" s="42">
        <f t="shared" si="1"/>
        <v>1677900</v>
      </c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</row>
    <row r="84" spans="1:26" ht="15.75" customHeight="1" x14ac:dyDescent="0.25">
      <c r="A84" s="36">
        <v>45814</v>
      </c>
      <c r="B84" s="36">
        <v>45815</v>
      </c>
      <c r="C84" s="37" t="s">
        <v>48</v>
      </c>
      <c r="D84" s="38" t="s">
        <v>102</v>
      </c>
      <c r="E84" s="38" t="s">
        <v>10</v>
      </c>
      <c r="F84" s="38" t="s">
        <v>41</v>
      </c>
      <c r="G84" s="39" t="s">
        <v>51</v>
      </c>
      <c r="H84" s="43" t="s">
        <v>76</v>
      </c>
      <c r="I84" s="41">
        <v>1</v>
      </c>
      <c r="J84" s="42">
        <v>1950000</v>
      </c>
      <c r="K84" s="42">
        <f t="shared" si="0"/>
        <v>370500</v>
      </c>
      <c r="L84" s="42">
        <f t="shared" si="1"/>
        <v>2320500</v>
      </c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</row>
    <row r="85" spans="1:26" ht="15.75" customHeight="1" x14ac:dyDescent="0.25">
      <c r="A85" s="36">
        <v>45814</v>
      </c>
      <c r="B85" s="36">
        <v>45815</v>
      </c>
      <c r="C85" s="37" t="s">
        <v>48</v>
      </c>
      <c r="D85" s="38" t="s">
        <v>102</v>
      </c>
      <c r="E85" s="38" t="s">
        <v>13</v>
      </c>
      <c r="F85" s="38" t="s">
        <v>50</v>
      </c>
      <c r="G85" s="39" t="s">
        <v>51</v>
      </c>
      <c r="H85" s="43" t="s">
        <v>76</v>
      </c>
      <c r="I85" s="41">
        <v>2</v>
      </c>
      <c r="J85" s="42">
        <v>990000</v>
      </c>
      <c r="K85" s="42">
        <f t="shared" si="0"/>
        <v>188100</v>
      </c>
      <c r="L85" s="42">
        <f t="shared" si="1"/>
        <v>1178100</v>
      </c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</row>
    <row r="86" spans="1:26" ht="15.75" customHeight="1" x14ac:dyDescent="0.25">
      <c r="A86" s="36">
        <v>45814</v>
      </c>
      <c r="B86" s="36">
        <v>45815</v>
      </c>
      <c r="C86" s="37" t="s">
        <v>48</v>
      </c>
      <c r="D86" s="38" t="s">
        <v>103</v>
      </c>
      <c r="E86" s="38" t="s">
        <v>16</v>
      </c>
      <c r="F86" s="38" t="s">
        <v>38</v>
      </c>
      <c r="G86" s="39" t="s">
        <v>51</v>
      </c>
      <c r="H86" s="43" t="s">
        <v>78</v>
      </c>
      <c r="I86" s="41">
        <v>5</v>
      </c>
      <c r="J86" s="42">
        <v>1175000</v>
      </c>
      <c r="K86" s="42">
        <f t="shared" si="0"/>
        <v>223250</v>
      </c>
      <c r="L86" s="42">
        <f t="shared" si="1"/>
        <v>1398250</v>
      </c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</row>
    <row r="87" spans="1:26" ht="15.75" customHeight="1" x14ac:dyDescent="0.25">
      <c r="A87" s="36">
        <v>45814</v>
      </c>
      <c r="B87" s="36">
        <v>45815</v>
      </c>
      <c r="C87" s="37" t="s">
        <v>48</v>
      </c>
      <c r="D87" s="38" t="s">
        <v>103</v>
      </c>
      <c r="E87" s="38" t="s">
        <v>10</v>
      </c>
      <c r="F87" s="38" t="s">
        <v>41</v>
      </c>
      <c r="G87" s="39" t="s">
        <v>51</v>
      </c>
      <c r="H87" s="43" t="s">
        <v>78</v>
      </c>
      <c r="I87" s="41">
        <v>1</v>
      </c>
      <c r="J87" s="42">
        <v>1950000</v>
      </c>
      <c r="K87" s="42">
        <f t="shared" si="0"/>
        <v>370500</v>
      </c>
      <c r="L87" s="42">
        <f t="shared" si="1"/>
        <v>2320500</v>
      </c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</row>
    <row r="88" spans="1:26" ht="15.75" customHeight="1" x14ac:dyDescent="0.25">
      <c r="A88" s="36">
        <v>45814</v>
      </c>
      <c r="B88" s="36">
        <v>45815</v>
      </c>
      <c r="C88" s="37" t="s">
        <v>48</v>
      </c>
      <c r="D88" s="38" t="s">
        <v>103</v>
      </c>
      <c r="E88" s="38" t="s">
        <v>13</v>
      </c>
      <c r="F88" s="38" t="s">
        <v>50</v>
      </c>
      <c r="G88" s="39" t="s">
        <v>51</v>
      </c>
      <c r="H88" s="43" t="s">
        <v>78</v>
      </c>
      <c r="I88" s="41">
        <v>2</v>
      </c>
      <c r="J88" s="42">
        <v>990000</v>
      </c>
      <c r="K88" s="42">
        <f t="shared" si="0"/>
        <v>188100</v>
      </c>
      <c r="L88" s="42">
        <f t="shared" si="1"/>
        <v>1178100</v>
      </c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</row>
    <row r="89" spans="1:26" ht="15.75" customHeight="1" x14ac:dyDescent="0.25">
      <c r="A89" s="36">
        <v>45815</v>
      </c>
      <c r="B89" s="36">
        <v>45816</v>
      </c>
      <c r="C89" s="37" t="s">
        <v>48</v>
      </c>
      <c r="D89" s="38" t="s">
        <v>104</v>
      </c>
      <c r="E89" s="38" t="s">
        <v>16</v>
      </c>
      <c r="F89" s="38" t="s">
        <v>38</v>
      </c>
      <c r="G89" s="39" t="s">
        <v>51</v>
      </c>
      <c r="H89" s="43" t="s">
        <v>56</v>
      </c>
      <c r="I89" s="41">
        <v>6</v>
      </c>
      <c r="J89" s="42">
        <v>1410000</v>
      </c>
      <c r="K89" s="42">
        <f t="shared" si="0"/>
        <v>267900</v>
      </c>
      <c r="L89" s="42">
        <f t="shared" si="1"/>
        <v>1677900</v>
      </c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</row>
    <row r="90" spans="1:26" ht="15.75" customHeight="1" x14ac:dyDescent="0.25">
      <c r="A90" s="36">
        <v>45815</v>
      </c>
      <c r="B90" s="36">
        <v>45816</v>
      </c>
      <c r="C90" s="37" t="s">
        <v>48</v>
      </c>
      <c r="D90" s="38" t="s">
        <v>104</v>
      </c>
      <c r="E90" s="38" t="s">
        <v>10</v>
      </c>
      <c r="F90" s="38" t="s">
        <v>41</v>
      </c>
      <c r="G90" s="39" t="s">
        <v>51</v>
      </c>
      <c r="H90" s="43" t="s">
        <v>56</v>
      </c>
      <c r="I90" s="41">
        <v>1</v>
      </c>
      <c r="J90" s="42">
        <v>1950000</v>
      </c>
      <c r="K90" s="42">
        <f t="shared" si="0"/>
        <v>370500</v>
      </c>
      <c r="L90" s="42">
        <f t="shared" si="1"/>
        <v>2320500</v>
      </c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</row>
    <row r="91" spans="1:26" ht="15.75" customHeight="1" x14ac:dyDescent="0.25">
      <c r="A91" s="36">
        <v>45815</v>
      </c>
      <c r="B91" s="36">
        <v>45816</v>
      </c>
      <c r="C91" s="37" t="s">
        <v>48</v>
      </c>
      <c r="D91" s="38" t="s">
        <v>105</v>
      </c>
      <c r="E91" s="38" t="s">
        <v>16</v>
      </c>
      <c r="F91" s="38" t="s">
        <v>38</v>
      </c>
      <c r="G91" s="39" t="s">
        <v>51</v>
      </c>
      <c r="H91" s="43" t="s">
        <v>58</v>
      </c>
      <c r="I91" s="41">
        <v>5</v>
      </c>
      <c r="J91" s="42">
        <v>1175000</v>
      </c>
      <c r="K91" s="42">
        <f t="shared" si="0"/>
        <v>223250</v>
      </c>
      <c r="L91" s="42">
        <f t="shared" si="1"/>
        <v>1398250</v>
      </c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</row>
    <row r="92" spans="1:26" ht="15.75" customHeight="1" x14ac:dyDescent="0.25">
      <c r="A92" s="36">
        <v>45815</v>
      </c>
      <c r="B92" s="36">
        <v>45816</v>
      </c>
      <c r="C92" s="37" t="s">
        <v>48</v>
      </c>
      <c r="D92" s="38" t="s">
        <v>105</v>
      </c>
      <c r="E92" s="38" t="s">
        <v>10</v>
      </c>
      <c r="F92" s="38" t="s">
        <v>41</v>
      </c>
      <c r="G92" s="39" t="s">
        <v>51</v>
      </c>
      <c r="H92" s="43" t="s">
        <v>58</v>
      </c>
      <c r="I92" s="41">
        <v>1</v>
      </c>
      <c r="J92" s="42">
        <v>1950000</v>
      </c>
      <c r="K92" s="42">
        <f t="shared" si="0"/>
        <v>370500</v>
      </c>
      <c r="L92" s="42">
        <f t="shared" si="1"/>
        <v>2320500</v>
      </c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</row>
    <row r="93" spans="1:26" ht="15.75" customHeight="1" x14ac:dyDescent="0.25">
      <c r="A93" s="48">
        <v>45812</v>
      </c>
      <c r="B93" s="49">
        <v>45814</v>
      </c>
      <c r="C93" s="37" t="s">
        <v>48</v>
      </c>
      <c r="D93" s="38" t="s">
        <v>106</v>
      </c>
      <c r="E93" s="38" t="s">
        <v>10</v>
      </c>
      <c r="F93" s="38" t="s">
        <v>41</v>
      </c>
      <c r="G93" s="50" t="s">
        <v>98</v>
      </c>
      <c r="H93" s="51" t="s">
        <v>107</v>
      </c>
      <c r="I93" s="41">
        <v>1</v>
      </c>
      <c r="J93" s="42">
        <v>1950000</v>
      </c>
      <c r="K93" s="42">
        <f t="shared" si="0"/>
        <v>370500</v>
      </c>
      <c r="L93" s="42">
        <f t="shared" si="1"/>
        <v>2320500</v>
      </c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</row>
    <row r="94" spans="1:26" ht="15.75" customHeight="1" x14ac:dyDescent="0.25">
      <c r="A94" s="36">
        <v>45822</v>
      </c>
      <c r="B94" s="36">
        <v>45822</v>
      </c>
      <c r="C94" s="37" t="s">
        <v>48</v>
      </c>
      <c r="D94" s="38" t="s">
        <v>108</v>
      </c>
      <c r="E94" s="38" t="s">
        <v>16</v>
      </c>
      <c r="F94" s="38" t="s">
        <v>38</v>
      </c>
      <c r="G94" s="39" t="s">
        <v>51</v>
      </c>
      <c r="H94" s="43" t="s">
        <v>76</v>
      </c>
      <c r="I94" s="41">
        <v>6</v>
      </c>
      <c r="J94" s="42">
        <v>1410000</v>
      </c>
      <c r="K94" s="42">
        <f t="shared" si="0"/>
        <v>267900</v>
      </c>
      <c r="L94" s="42">
        <f t="shared" si="1"/>
        <v>1677900</v>
      </c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</row>
    <row r="95" spans="1:26" ht="15.75" customHeight="1" x14ac:dyDescent="0.25">
      <c r="A95" s="36">
        <v>45822</v>
      </c>
      <c r="B95" s="36">
        <v>45822</v>
      </c>
      <c r="C95" s="37" t="s">
        <v>48</v>
      </c>
      <c r="D95" s="38" t="s">
        <v>108</v>
      </c>
      <c r="E95" s="38" t="s">
        <v>10</v>
      </c>
      <c r="F95" s="38" t="s">
        <v>41</v>
      </c>
      <c r="G95" s="39" t="s">
        <v>51</v>
      </c>
      <c r="H95" s="43" t="s">
        <v>76</v>
      </c>
      <c r="I95" s="41">
        <v>1</v>
      </c>
      <c r="J95" s="42">
        <v>1950000</v>
      </c>
      <c r="K95" s="42">
        <f t="shared" si="0"/>
        <v>370500</v>
      </c>
      <c r="L95" s="42">
        <f t="shared" si="1"/>
        <v>2320500</v>
      </c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</row>
    <row r="96" spans="1:26" ht="15.75" customHeight="1" x14ac:dyDescent="0.25">
      <c r="A96" s="36">
        <v>45822</v>
      </c>
      <c r="B96" s="36">
        <v>45822</v>
      </c>
      <c r="C96" s="37" t="s">
        <v>48</v>
      </c>
      <c r="D96" s="38" t="s">
        <v>108</v>
      </c>
      <c r="E96" s="38" t="s">
        <v>13</v>
      </c>
      <c r="F96" s="38" t="s">
        <v>50</v>
      </c>
      <c r="G96" s="39" t="s">
        <v>51</v>
      </c>
      <c r="H96" s="43" t="s">
        <v>76</v>
      </c>
      <c r="I96" s="41">
        <v>2</v>
      </c>
      <c r="J96" s="42">
        <v>990000</v>
      </c>
      <c r="K96" s="42">
        <f t="shared" si="0"/>
        <v>188100</v>
      </c>
      <c r="L96" s="42">
        <f t="shared" si="1"/>
        <v>1178100</v>
      </c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</row>
    <row r="97" spans="1:26" ht="15.75" customHeight="1" x14ac:dyDescent="0.25">
      <c r="A97" s="36">
        <v>45822</v>
      </c>
      <c r="B97" s="36">
        <v>45822</v>
      </c>
      <c r="C97" s="37" t="s">
        <v>48</v>
      </c>
      <c r="D97" s="38" t="s">
        <v>109</v>
      </c>
      <c r="E97" s="38" t="s">
        <v>16</v>
      </c>
      <c r="F97" s="38" t="s">
        <v>38</v>
      </c>
      <c r="G97" s="39" t="s">
        <v>51</v>
      </c>
      <c r="H97" s="43" t="s">
        <v>78</v>
      </c>
      <c r="I97" s="41">
        <v>5</v>
      </c>
      <c r="J97" s="42">
        <v>1175000</v>
      </c>
      <c r="K97" s="42">
        <f t="shared" si="0"/>
        <v>223250</v>
      </c>
      <c r="L97" s="42">
        <f t="shared" si="1"/>
        <v>1398250</v>
      </c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</row>
    <row r="98" spans="1:26" ht="15.75" customHeight="1" x14ac:dyDescent="0.25">
      <c r="A98" s="36">
        <v>45822</v>
      </c>
      <c r="B98" s="36">
        <v>45822</v>
      </c>
      <c r="C98" s="37" t="s">
        <v>48</v>
      </c>
      <c r="D98" s="38" t="s">
        <v>109</v>
      </c>
      <c r="E98" s="38" t="s">
        <v>10</v>
      </c>
      <c r="F98" s="38" t="s">
        <v>41</v>
      </c>
      <c r="G98" s="39" t="s">
        <v>51</v>
      </c>
      <c r="H98" s="43" t="s">
        <v>78</v>
      </c>
      <c r="I98" s="41">
        <v>1</v>
      </c>
      <c r="J98" s="42">
        <v>1950000</v>
      </c>
      <c r="K98" s="42">
        <f t="shared" si="0"/>
        <v>370500</v>
      </c>
      <c r="L98" s="42">
        <f t="shared" si="1"/>
        <v>2320500</v>
      </c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</row>
    <row r="99" spans="1:26" ht="15.75" customHeight="1" x14ac:dyDescent="0.25">
      <c r="A99" s="36">
        <v>45822</v>
      </c>
      <c r="B99" s="36">
        <v>45822</v>
      </c>
      <c r="C99" s="37" t="s">
        <v>48</v>
      </c>
      <c r="D99" s="38" t="s">
        <v>109</v>
      </c>
      <c r="E99" s="38" t="s">
        <v>13</v>
      </c>
      <c r="F99" s="38" t="s">
        <v>50</v>
      </c>
      <c r="G99" s="39" t="s">
        <v>51</v>
      </c>
      <c r="H99" s="43" t="s">
        <v>78</v>
      </c>
      <c r="I99" s="41">
        <v>2</v>
      </c>
      <c r="J99" s="42">
        <v>990000</v>
      </c>
      <c r="K99" s="42">
        <f t="shared" si="0"/>
        <v>188100</v>
      </c>
      <c r="L99" s="42">
        <f t="shared" si="1"/>
        <v>1178100</v>
      </c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</row>
    <row r="100" spans="1:26" ht="15.75" customHeight="1" x14ac:dyDescent="0.25">
      <c r="A100" s="36">
        <v>45822</v>
      </c>
      <c r="B100" s="36">
        <v>45823</v>
      </c>
      <c r="C100" s="37" t="s">
        <v>48</v>
      </c>
      <c r="D100" s="38" t="s">
        <v>110</v>
      </c>
      <c r="E100" s="38" t="s">
        <v>16</v>
      </c>
      <c r="F100" s="38" t="s">
        <v>38</v>
      </c>
      <c r="G100" s="39" t="s">
        <v>51</v>
      </c>
      <c r="H100" s="43" t="s">
        <v>56</v>
      </c>
      <c r="I100" s="41">
        <v>6</v>
      </c>
      <c r="J100" s="42">
        <v>1410000</v>
      </c>
      <c r="K100" s="42">
        <f t="shared" si="0"/>
        <v>267900</v>
      </c>
      <c r="L100" s="42">
        <f t="shared" si="1"/>
        <v>1677900</v>
      </c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</row>
    <row r="101" spans="1:26" ht="15.75" customHeight="1" x14ac:dyDescent="0.25">
      <c r="A101" s="36">
        <v>45822</v>
      </c>
      <c r="B101" s="36">
        <v>45823</v>
      </c>
      <c r="C101" s="37" t="s">
        <v>48</v>
      </c>
      <c r="D101" s="38" t="s">
        <v>110</v>
      </c>
      <c r="E101" s="38" t="s">
        <v>10</v>
      </c>
      <c r="F101" s="38" t="s">
        <v>41</v>
      </c>
      <c r="G101" s="39" t="s">
        <v>51</v>
      </c>
      <c r="H101" s="43" t="s">
        <v>56</v>
      </c>
      <c r="I101" s="41">
        <v>1</v>
      </c>
      <c r="J101" s="42">
        <v>1950000</v>
      </c>
      <c r="K101" s="42">
        <f t="shared" si="0"/>
        <v>370500</v>
      </c>
      <c r="L101" s="42">
        <f t="shared" si="1"/>
        <v>2320500</v>
      </c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</row>
    <row r="102" spans="1:26" ht="15.75" customHeight="1" x14ac:dyDescent="0.25">
      <c r="A102" s="36">
        <v>45822</v>
      </c>
      <c r="B102" s="36">
        <v>45823</v>
      </c>
      <c r="C102" s="37" t="s">
        <v>48</v>
      </c>
      <c r="D102" s="38" t="s">
        <v>111</v>
      </c>
      <c r="E102" s="38" t="s">
        <v>16</v>
      </c>
      <c r="F102" s="38" t="s">
        <v>38</v>
      </c>
      <c r="G102" s="39" t="s">
        <v>51</v>
      </c>
      <c r="H102" s="43" t="s">
        <v>58</v>
      </c>
      <c r="I102" s="41">
        <v>5</v>
      </c>
      <c r="J102" s="42">
        <v>1175000</v>
      </c>
      <c r="K102" s="42">
        <f t="shared" si="0"/>
        <v>223250</v>
      </c>
      <c r="L102" s="42">
        <f t="shared" si="1"/>
        <v>1398250</v>
      </c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</row>
    <row r="103" spans="1:26" ht="15.75" customHeight="1" x14ac:dyDescent="0.25">
      <c r="A103" s="36">
        <v>45822</v>
      </c>
      <c r="B103" s="36">
        <v>45823</v>
      </c>
      <c r="C103" s="37" t="s">
        <v>48</v>
      </c>
      <c r="D103" s="38" t="s">
        <v>111</v>
      </c>
      <c r="E103" s="38" t="s">
        <v>10</v>
      </c>
      <c r="F103" s="38" t="s">
        <v>41</v>
      </c>
      <c r="G103" s="39" t="s">
        <v>51</v>
      </c>
      <c r="H103" s="43" t="s">
        <v>58</v>
      </c>
      <c r="I103" s="41">
        <v>1</v>
      </c>
      <c r="J103" s="42">
        <v>1950000</v>
      </c>
      <c r="K103" s="42">
        <f t="shared" si="0"/>
        <v>370500</v>
      </c>
      <c r="L103" s="42">
        <f t="shared" si="1"/>
        <v>2320500</v>
      </c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</row>
    <row r="104" spans="1:26" ht="15.75" customHeight="1" x14ac:dyDescent="0.25">
      <c r="A104" s="44">
        <v>45813</v>
      </c>
      <c r="B104" s="44">
        <v>45814</v>
      </c>
      <c r="C104" s="37" t="s">
        <v>48</v>
      </c>
      <c r="D104" s="38" t="s">
        <v>112</v>
      </c>
      <c r="E104" s="38" t="s">
        <v>10</v>
      </c>
      <c r="F104" s="38" t="s">
        <v>74</v>
      </c>
      <c r="G104" s="50" t="s">
        <v>98</v>
      </c>
      <c r="H104" s="51" t="s">
        <v>107</v>
      </c>
      <c r="I104" s="41">
        <v>1</v>
      </c>
      <c r="J104" s="42">
        <v>1150000</v>
      </c>
      <c r="K104" s="42">
        <f t="shared" si="0"/>
        <v>218500</v>
      </c>
      <c r="L104" s="42">
        <f t="shared" si="1"/>
        <v>1368500</v>
      </c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</row>
    <row r="105" spans="1:26" ht="15.75" customHeight="1" x14ac:dyDescent="0.25">
      <c r="A105" s="36">
        <v>45824</v>
      </c>
      <c r="B105" s="36">
        <v>45836</v>
      </c>
      <c r="C105" s="37" t="s">
        <v>48</v>
      </c>
      <c r="D105" s="38" t="s">
        <v>113</v>
      </c>
      <c r="E105" s="38" t="s">
        <v>16</v>
      </c>
      <c r="F105" s="38" t="s">
        <v>84</v>
      </c>
      <c r="G105" s="46" t="s">
        <v>114</v>
      </c>
      <c r="H105" s="40" t="s">
        <v>115</v>
      </c>
      <c r="I105" s="41">
        <v>1</v>
      </c>
      <c r="J105" s="42">
        <v>3025210</v>
      </c>
      <c r="K105" s="42">
        <f t="shared" si="0"/>
        <v>574789.9</v>
      </c>
      <c r="L105" s="42">
        <f t="shared" si="1"/>
        <v>3599999.9</v>
      </c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</row>
    <row r="106" spans="1:26" ht="15.75" customHeight="1" x14ac:dyDescent="0.25">
      <c r="A106" s="36">
        <v>45829</v>
      </c>
      <c r="B106" s="36">
        <v>45829</v>
      </c>
      <c r="C106" s="37" t="s">
        <v>48</v>
      </c>
      <c r="D106" s="38" t="s">
        <v>116</v>
      </c>
      <c r="E106" s="38" t="s">
        <v>16</v>
      </c>
      <c r="F106" s="38" t="s">
        <v>38</v>
      </c>
      <c r="G106" s="39" t="s">
        <v>51</v>
      </c>
      <c r="H106" s="43" t="s">
        <v>76</v>
      </c>
      <c r="I106" s="41">
        <v>6</v>
      </c>
      <c r="J106" s="42">
        <v>1410000</v>
      </c>
      <c r="K106" s="42">
        <f t="shared" si="0"/>
        <v>267900</v>
      </c>
      <c r="L106" s="42">
        <f t="shared" si="1"/>
        <v>1677900</v>
      </c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</row>
    <row r="107" spans="1:26" ht="15.75" customHeight="1" x14ac:dyDescent="0.25">
      <c r="A107" s="36">
        <v>45829</v>
      </c>
      <c r="B107" s="36">
        <v>45829</v>
      </c>
      <c r="C107" s="37" t="s">
        <v>48</v>
      </c>
      <c r="D107" s="38" t="s">
        <v>116</v>
      </c>
      <c r="E107" s="38" t="s">
        <v>10</v>
      </c>
      <c r="F107" s="38" t="s">
        <v>41</v>
      </c>
      <c r="G107" s="39" t="s">
        <v>51</v>
      </c>
      <c r="H107" s="43" t="s">
        <v>76</v>
      </c>
      <c r="I107" s="41">
        <v>1</v>
      </c>
      <c r="J107" s="42">
        <v>1950000</v>
      </c>
      <c r="K107" s="42">
        <f t="shared" si="0"/>
        <v>370500</v>
      </c>
      <c r="L107" s="42">
        <f t="shared" si="1"/>
        <v>2320500</v>
      </c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</row>
    <row r="108" spans="1:26" ht="15.75" customHeight="1" x14ac:dyDescent="0.25">
      <c r="A108" s="36">
        <v>45829</v>
      </c>
      <c r="B108" s="36">
        <v>45829</v>
      </c>
      <c r="C108" s="37" t="s">
        <v>48</v>
      </c>
      <c r="D108" s="38" t="s">
        <v>116</v>
      </c>
      <c r="E108" s="38" t="s">
        <v>13</v>
      </c>
      <c r="F108" s="38" t="s">
        <v>50</v>
      </c>
      <c r="G108" s="39" t="s">
        <v>51</v>
      </c>
      <c r="H108" s="43" t="s">
        <v>76</v>
      </c>
      <c r="I108" s="41">
        <v>2</v>
      </c>
      <c r="J108" s="42">
        <v>990000</v>
      </c>
      <c r="K108" s="42">
        <f t="shared" si="0"/>
        <v>188100</v>
      </c>
      <c r="L108" s="42">
        <f t="shared" si="1"/>
        <v>1178100</v>
      </c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</row>
    <row r="109" spans="1:26" ht="15.75" customHeight="1" x14ac:dyDescent="0.25">
      <c r="A109" s="36">
        <v>45829</v>
      </c>
      <c r="B109" s="36">
        <v>45829</v>
      </c>
      <c r="C109" s="37" t="s">
        <v>48</v>
      </c>
      <c r="D109" s="38" t="s">
        <v>117</v>
      </c>
      <c r="E109" s="38" t="s">
        <v>16</v>
      </c>
      <c r="F109" s="38" t="s">
        <v>38</v>
      </c>
      <c r="G109" s="39" t="s">
        <v>51</v>
      </c>
      <c r="H109" s="43" t="s">
        <v>78</v>
      </c>
      <c r="I109" s="41">
        <v>5</v>
      </c>
      <c r="J109" s="42">
        <v>1175000</v>
      </c>
      <c r="K109" s="42">
        <f t="shared" si="0"/>
        <v>223250</v>
      </c>
      <c r="L109" s="42">
        <f t="shared" si="1"/>
        <v>1398250</v>
      </c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</row>
    <row r="110" spans="1:26" ht="15.75" customHeight="1" x14ac:dyDescent="0.25">
      <c r="A110" s="36">
        <v>45829</v>
      </c>
      <c r="B110" s="36">
        <v>45829</v>
      </c>
      <c r="C110" s="37" t="s">
        <v>48</v>
      </c>
      <c r="D110" s="38" t="s">
        <v>117</v>
      </c>
      <c r="E110" s="38" t="s">
        <v>10</v>
      </c>
      <c r="F110" s="38" t="s">
        <v>41</v>
      </c>
      <c r="G110" s="39" t="s">
        <v>51</v>
      </c>
      <c r="H110" s="43" t="s">
        <v>78</v>
      </c>
      <c r="I110" s="41">
        <v>1</v>
      </c>
      <c r="J110" s="42">
        <v>1950000</v>
      </c>
      <c r="K110" s="42">
        <f t="shared" si="0"/>
        <v>370500</v>
      </c>
      <c r="L110" s="42">
        <f t="shared" si="1"/>
        <v>2320500</v>
      </c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</row>
    <row r="111" spans="1:26" ht="15.75" customHeight="1" x14ac:dyDescent="0.25">
      <c r="A111" s="36">
        <v>45829</v>
      </c>
      <c r="B111" s="36">
        <v>45829</v>
      </c>
      <c r="C111" s="37" t="s">
        <v>48</v>
      </c>
      <c r="D111" s="38" t="s">
        <v>117</v>
      </c>
      <c r="E111" s="38" t="s">
        <v>13</v>
      </c>
      <c r="F111" s="38" t="s">
        <v>50</v>
      </c>
      <c r="G111" s="39" t="s">
        <v>51</v>
      </c>
      <c r="H111" s="43" t="s">
        <v>78</v>
      </c>
      <c r="I111" s="41">
        <v>2</v>
      </c>
      <c r="J111" s="42">
        <v>990000</v>
      </c>
      <c r="K111" s="42">
        <f t="shared" si="0"/>
        <v>188100</v>
      </c>
      <c r="L111" s="42">
        <f t="shared" si="1"/>
        <v>1178100</v>
      </c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</row>
    <row r="112" spans="1:26" ht="15.75" customHeight="1" x14ac:dyDescent="0.25">
      <c r="A112" s="36">
        <v>45829</v>
      </c>
      <c r="B112" s="36">
        <v>45830</v>
      </c>
      <c r="C112" s="37" t="s">
        <v>48</v>
      </c>
      <c r="D112" s="38" t="s">
        <v>118</v>
      </c>
      <c r="E112" s="38" t="s">
        <v>16</v>
      </c>
      <c r="F112" s="38" t="s">
        <v>38</v>
      </c>
      <c r="G112" s="39" t="s">
        <v>51</v>
      </c>
      <c r="H112" s="43" t="s">
        <v>56</v>
      </c>
      <c r="I112" s="41">
        <v>6</v>
      </c>
      <c r="J112" s="42">
        <v>1410000</v>
      </c>
      <c r="K112" s="42">
        <f t="shared" si="0"/>
        <v>267900</v>
      </c>
      <c r="L112" s="42">
        <f t="shared" si="1"/>
        <v>1677900</v>
      </c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</row>
    <row r="113" spans="1:26" ht="15.75" customHeight="1" x14ac:dyDescent="0.25">
      <c r="A113" s="36">
        <v>45829</v>
      </c>
      <c r="B113" s="36">
        <v>45830</v>
      </c>
      <c r="C113" s="37" t="s">
        <v>48</v>
      </c>
      <c r="D113" s="38" t="s">
        <v>118</v>
      </c>
      <c r="E113" s="38" t="s">
        <v>10</v>
      </c>
      <c r="F113" s="38" t="s">
        <v>41</v>
      </c>
      <c r="G113" s="39" t="s">
        <v>51</v>
      </c>
      <c r="H113" s="43" t="s">
        <v>56</v>
      </c>
      <c r="I113" s="41">
        <v>1</v>
      </c>
      <c r="J113" s="42">
        <v>1950000</v>
      </c>
      <c r="K113" s="42">
        <f t="shared" si="0"/>
        <v>370500</v>
      </c>
      <c r="L113" s="42">
        <f t="shared" si="1"/>
        <v>2320500</v>
      </c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</row>
    <row r="114" spans="1:26" ht="15.75" customHeight="1" x14ac:dyDescent="0.25">
      <c r="A114" s="36">
        <v>45829</v>
      </c>
      <c r="B114" s="36">
        <v>45830</v>
      </c>
      <c r="C114" s="37" t="s">
        <v>48</v>
      </c>
      <c r="D114" s="38" t="s">
        <v>119</v>
      </c>
      <c r="E114" s="38" t="s">
        <v>16</v>
      </c>
      <c r="F114" s="38" t="s">
        <v>38</v>
      </c>
      <c r="G114" s="39" t="s">
        <v>51</v>
      </c>
      <c r="H114" s="43" t="s">
        <v>58</v>
      </c>
      <c r="I114" s="41">
        <v>5</v>
      </c>
      <c r="J114" s="42">
        <v>1175000</v>
      </c>
      <c r="K114" s="42">
        <f t="shared" si="0"/>
        <v>223250</v>
      </c>
      <c r="L114" s="42">
        <f t="shared" si="1"/>
        <v>1398250</v>
      </c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</row>
    <row r="115" spans="1:26" ht="15.75" customHeight="1" x14ac:dyDescent="0.25">
      <c r="A115" s="36">
        <v>45829</v>
      </c>
      <c r="B115" s="36">
        <v>45830</v>
      </c>
      <c r="C115" s="37" t="s">
        <v>48</v>
      </c>
      <c r="D115" s="38" t="s">
        <v>119</v>
      </c>
      <c r="E115" s="38" t="s">
        <v>10</v>
      </c>
      <c r="F115" s="38" t="s">
        <v>41</v>
      </c>
      <c r="G115" s="39" t="s">
        <v>51</v>
      </c>
      <c r="H115" s="43" t="s">
        <v>58</v>
      </c>
      <c r="I115" s="41">
        <v>1</v>
      </c>
      <c r="J115" s="42">
        <v>1950000</v>
      </c>
      <c r="K115" s="42">
        <f t="shared" si="0"/>
        <v>370500</v>
      </c>
      <c r="L115" s="42">
        <f t="shared" si="1"/>
        <v>2320500</v>
      </c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</row>
    <row r="116" spans="1:26" ht="15.75" customHeight="1" x14ac:dyDescent="0.25">
      <c r="A116" s="36">
        <v>45828</v>
      </c>
      <c r="B116" s="36">
        <v>45832</v>
      </c>
      <c r="C116" s="37" t="s">
        <v>48</v>
      </c>
      <c r="D116" s="38" t="s">
        <v>120</v>
      </c>
      <c r="E116" s="38" t="s">
        <v>10</v>
      </c>
      <c r="F116" s="38" t="s">
        <v>41</v>
      </c>
      <c r="G116" s="39" t="s">
        <v>121</v>
      </c>
      <c r="H116" s="43" t="s">
        <v>122</v>
      </c>
      <c r="I116" s="41">
        <v>1</v>
      </c>
      <c r="J116" s="42">
        <v>1950000</v>
      </c>
      <c r="K116" s="42">
        <f t="shared" si="0"/>
        <v>370500</v>
      </c>
      <c r="L116" s="42">
        <f t="shared" si="1"/>
        <v>2320500</v>
      </c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</row>
    <row r="117" spans="1:26" ht="15.75" customHeight="1" x14ac:dyDescent="0.25">
      <c r="A117" s="36">
        <v>45828</v>
      </c>
      <c r="B117" s="36">
        <v>45832</v>
      </c>
      <c r="C117" s="37" t="s">
        <v>48</v>
      </c>
      <c r="D117" s="38" t="s">
        <v>120</v>
      </c>
      <c r="E117" s="38" t="s">
        <v>16</v>
      </c>
      <c r="F117" s="38" t="s">
        <v>38</v>
      </c>
      <c r="G117" s="39" t="s">
        <v>121</v>
      </c>
      <c r="H117" s="43" t="s">
        <v>122</v>
      </c>
      <c r="I117" s="41">
        <v>3</v>
      </c>
      <c r="J117" s="42">
        <v>705000</v>
      </c>
      <c r="K117" s="42">
        <f t="shared" si="0"/>
        <v>133950</v>
      </c>
      <c r="L117" s="42">
        <f t="shared" si="1"/>
        <v>838950</v>
      </c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</row>
    <row r="118" spans="1:26" ht="15.75" customHeight="1" x14ac:dyDescent="0.25">
      <c r="A118" s="36">
        <v>45828</v>
      </c>
      <c r="B118" s="36">
        <v>45832</v>
      </c>
      <c r="C118" s="37" t="s">
        <v>48</v>
      </c>
      <c r="D118" s="38" t="s">
        <v>120</v>
      </c>
      <c r="E118" s="38" t="s">
        <v>13</v>
      </c>
      <c r="F118" s="38" t="s">
        <v>50</v>
      </c>
      <c r="G118" s="39" t="s">
        <v>121</v>
      </c>
      <c r="H118" s="43" t="s">
        <v>122</v>
      </c>
      <c r="I118" s="41">
        <v>10</v>
      </c>
      <c r="J118" s="42">
        <v>4950000</v>
      </c>
      <c r="K118" s="42">
        <f t="shared" si="0"/>
        <v>940500</v>
      </c>
      <c r="L118" s="42">
        <f t="shared" si="1"/>
        <v>5890500</v>
      </c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</row>
    <row r="119" spans="1:26" ht="15.75" customHeight="1" x14ac:dyDescent="0.25">
      <c r="A119" s="36">
        <v>45828</v>
      </c>
      <c r="B119" s="36">
        <v>45832</v>
      </c>
      <c r="C119" s="37" t="s">
        <v>48</v>
      </c>
      <c r="D119" s="38" t="s">
        <v>120</v>
      </c>
      <c r="E119" s="38" t="s">
        <v>14</v>
      </c>
      <c r="F119" s="38" t="s">
        <v>123</v>
      </c>
      <c r="G119" s="39" t="s">
        <v>121</v>
      </c>
      <c r="H119" s="43" t="s">
        <v>122</v>
      </c>
      <c r="I119" s="41">
        <v>20</v>
      </c>
      <c r="J119" s="42">
        <v>1040000</v>
      </c>
      <c r="K119" s="42">
        <f t="shared" si="0"/>
        <v>197600</v>
      </c>
      <c r="L119" s="42">
        <f t="shared" si="1"/>
        <v>1237600</v>
      </c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</row>
    <row r="120" spans="1:26" ht="15.75" customHeight="1" x14ac:dyDescent="0.25">
      <c r="A120" s="36">
        <v>45828</v>
      </c>
      <c r="B120" s="36">
        <v>45836</v>
      </c>
      <c r="C120" s="37" t="s">
        <v>48</v>
      </c>
      <c r="D120" s="38" t="s">
        <v>120</v>
      </c>
      <c r="E120" s="38" t="s">
        <v>6</v>
      </c>
      <c r="F120" s="38" t="s">
        <v>124</v>
      </c>
      <c r="G120" s="39" t="s">
        <v>121</v>
      </c>
      <c r="H120" s="43" t="s">
        <v>122</v>
      </c>
      <c r="I120" s="41">
        <v>5</v>
      </c>
      <c r="J120" s="42">
        <v>11250000</v>
      </c>
      <c r="K120" s="42">
        <f t="shared" si="0"/>
        <v>2137500</v>
      </c>
      <c r="L120" s="42">
        <f t="shared" si="1"/>
        <v>13387500</v>
      </c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</row>
    <row r="121" spans="1:26" ht="15.75" customHeight="1" x14ac:dyDescent="0.25">
      <c r="A121" s="36">
        <v>45828</v>
      </c>
      <c r="B121" s="36">
        <v>45836</v>
      </c>
      <c r="C121" s="37" t="s">
        <v>48</v>
      </c>
      <c r="D121" s="38" t="s">
        <v>125</v>
      </c>
      <c r="E121" s="38" t="s">
        <v>10</v>
      </c>
      <c r="F121" s="38" t="s">
        <v>41</v>
      </c>
      <c r="G121" s="39" t="s">
        <v>121</v>
      </c>
      <c r="H121" s="52" t="s">
        <v>126</v>
      </c>
      <c r="I121" s="41">
        <v>1</v>
      </c>
      <c r="J121" s="42">
        <v>1950000</v>
      </c>
      <c r="K121" s="42">
        <f t="shared" si="0"/>
        <v>370500</v>
      </c>
      <c r="L121" s="42">
        <f t="shared" si="1"/>
        <v>2320500</v>
      </c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</row>
    <row r="122" spans="1:26" ht="15.75" customHeight="1" x14ac:dyDescent="0.25">
      <c r="A122" s="36">
        <v>45828</v>
      </c>
      <c r="B122" s="36">
        <v>45836</v>
      </c>
      <c r="C122" s="37" t="s">
        <v>48</v>
      </c>
      <c r="D122" s="38" t="s">
        <v>125</v>
      </c>
      <c r="E122" s="38" t="s">
        <v>16</v>
      </c>
      <c r="F122" s="38" t="s">
        <v>38</v>
      </c>
      <c r="G122" s="39" t="s">
        <v>121</v>
      </c>
      <c r="H122" s="52" t="s">
        <v>126</v>
      </c>
      <c r="I122" s="41">
        <v>3</v>
      </c>
      <c r="J122" s="42">
        <v>705000</v>
      </c>
      <c r="K122" s="42">
        <f t="shared" si="0"/>
        <v>133950</v>
      </c>
      <c r="L122" s="42">
        <f t="shared" si="1"/>
        <v>838950</v>
      </c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</row>
    <row r="123" spans="1:26" ht="15.75" customHeight="1" x14ac:dyDescent="0.25">
      <c r="A123" s="36">
        <v>45835</v>
      </c>
      <c r="B123" s="36">
        <v>45836</v>
      </c>
      <c r="C123" s="37" t="s">
        <v>48</v>
      </c>
      <c r="D123" s="38" t="s">
        <v>127</v>
      </c>
      <c r="E123" s="38" t="s">
        <v>16</v>
      </c>
      <c r="F123" s="38" t="s">
        <v>38</v>
      </c>
      <c r="G123" s="39" t="s">
        <v>51</v>
      </c>
      <c r="H123" s="43" t="s">
        <v>76</v>
      </c>
      <c r="I123" s="41">
        <v>6</v>
      </c>
      <c r="J123" s="42">
        <v>1410000</v>
      </c>
      <c r="K123" s="42">
        <f t="shared" si="0"/>
        <v>267900</v>
      </c>
      <c r="L123" s="42">
        <f t="shared" si="1"/>
        <v>1677900</v>
      </c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</row>
    <row r="124" spans="1:26" ht="15.75" customHeight="1" x14ac:dyDescent="0.25">
      <c r="A124" s="36">
        <v>45835</v>
      </c>
      <c r="B124" s="36">
        <v>45836</v>
      </c>
      <c r="C124" s="37" t="s">
        <v>48</v>
      </c>
      <c r="D124" s="38" t="s">
        <v>127</v>
      </c>
      <c r="E124" s="38" t="s">
        <v>10</v>
      </c>
      <c r="F124" s="38" t="s">
        <v>41</v>
      </c>
      <c r="G124" s="39" t="s">
        <v>51</v>
      </c>
      <c r="H124" s="43" t="s">
        <v>76</v>
      </c>
      <c r="I124" s="41">
        <v>1</v>
      </c>
      <c r="J124" s="42">
        <v>1950000</v>
      </c>
      <c r="K124" s="42">
        <f t="shared" si="0"/>
        <v>370500</v>
      </c>
      <c r="L124" s="42">
        <f t="shared" si="1"/>
        <v>2320500</v>
      </c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</row>
    <row r="125" spans="1:26" ht="15.75" customHeight="1" x14ac:dyDescent="0.25">
      <c r="A125" s="36">
        <v>45835</v>
      </c>
      <c r="B125" s="36">
        <v>45836</v>
      </c>
      <c r="C125" s="37" t="s">
        <v>48</v>
      </c>
      <c r="D125" s="38" t="s">
        <v>127</v>
      </c>
      <c r="E125" s="38" t="s">
        <v>13</v>
      </c>
      <c r="F125" s="38" t="s">
        <v>50</v>
      </c>
      <c r="G125" s="39" t="s">
        <v>51</v>
      </c>
      <c r="H125" s="43" t="s">
        <v>76</v>
      </c>
      <c r="I125" s="41">
        <v>2</v>
      </c>
      <c r="J125" s="42">
        <v>990000</v>
      </c>
      <c r="K125" s="42">
        <f t="shared" si="0"/>
        <v>188100</v>
      </c>
      <c r="L125" s="42">
        <f t="shared" si="1"/>
        <v>1178100</v>
      </c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</row>
    <row r="126" spans="1:26" ht="15.75" customHeight="1" x14ac:dyDescent="0.25">
      <c r="A126" s="36">
        <v>45835</v>
      </c>
      <c r="B126" s="36">
        <v>45836</v>
      </c>
      <c r="C126" s="37" t="s">
        <v>48</v>
      </c>
      <c r="D126" s="38" t="s">
        <v>128</v>
      </c>
      <c r="E126" s="38" t="s">
        <v>16</v>
      </c>
      <c r="F126" s="38" t="s">
        <v>38</v>
      </c>
      <c r="G126" s="39" t="s">
        <v>51</v>
      </c>
      <c r="H126" s="43" t="s">
        <v>78</v>
      </c>
      <c r="I126" s="41">
        <v>5</v>
      </c>
      <c r="J126" s="42">
        <v>1175000</v>
      </c>
      <c r="K126" s="42">
        <f t="shared" si="0"/>
        <v>223250</v>
      </c>
      <c r="L126" s="42">
        <f t="shared" si="1"/>
        <v>1398250</v>
      </c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</row>
    <row r="127" spans="1:26" ht="15.75" customHeight="1" x14ac:dyDescent="0.25">
      <c r="A127" s="36">
        <v>45835</v>
      </c>
      <c r="B127" s="36">
        <v>45836</v>
      </c>
      <c r="C127" s="37" t="s">
        <v>48</v>
      </c>
      <c r="D127" s="38" t="s">
        <v>128</v>
      </c>
      <c r="E127" s="38" t="s">
        <v>10</v>
      </c>
      <c r="F127" s="38" t="s">
        <v>41</v>
      </c>
      <c r="G127" s="39" t="s">
        <v>51</v>
      </c>
      <c r="H127" s="43" t="s">
        <v>78</v>
      </c>
      <c r="I127" s="41">
        <v>1</v>
      </c>
      <c r="J127" s="42">
        <v>1950000</v>
      </c>
      <c r="K127" s="42">
        <f t="shared" si="0"/>
        <v>370500</v>
      </c>
      <c r="L127" s="42">
        <f t="shared" si="1"/>
        <v>2320500</v>
      </c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</row>
    <row r="128" spans="1:26" ht="15.75" customHeight="1" x14ac:dyDescent="0.25">
      <c r="A128" s="36">
        <v>45835</v>
      </c>
      <c r="B128" s="36">
        <v>45837</v>
      </c>
      <c r="C128" s="37" t="s">
        <v>48</v>
      </c>
      <c r="D128" s="38" t="s">
        <v>128</v>
      </c>
      <c r="E128" s="38" t="s">
        <v>13</v>
      </c>
      <c r="F128" s="38" t="s">
        <v>50</v>
      </c>
      <c r="G128" s="39" t="s">
        <v>51</v>
      </c>
      <c r="H128" s="43" t="s">
        <v>78</v>
      </c>
      <c r="I128" s="41">
        <v>2</v>
      </c>
      <c r="J128" s="42">
        <v>990000</v>
      </c>
      <c r="K128" s="42">
        <f t="shared" si="0"/>
        <v>188100</v>
      </c>
      <c r="L128" s="42">
        <f t="shared" si="1"/>
        <v>1178100</v>
      </c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</row>
    <row r="129" spans="1:26" ht="15.75" customHeight="1" x14ac:dyDescent="0.25">
      <c r="A129" s="36">
        <v>45835</v>
      </c>
      <c r="B129" s="36">
        <v>45837</v>
      </c>
      <c r="C129" s="37" t="s">
        <v>48</v>
      </c>
      <c r="D129" s="38" t="s">
        <v>129</v>
      </c>
      <c r="E129" s="38" t="s">
        <v>16</v>
      </c>
      <c r="F129" s="38" t="s">
        <v>38</v>
      </c>
      <c r="G129" s="39" t="s">
        <v>51</v>
      </c>
      <c r="H129" s="43" t="s">
        <v>56</v>
      </c>
      <c r="I129" s="41">
        <v>6</v>
      </c>
      <c r="J129" s="42">
        <v>1410000</v>
      </c>
      <c r="K129" s="42">
        <f t="shared" si="0"/>
        <v>267900</v>
      </c>
      <c r="L129" s="42">
        <f t="shared" si="1"/>
        <v>1677900</v>
      </c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</row>
    <row r="130" spans="1:26" ht="15.75" customHeight="1" x14ac:dyDescent="0.25">
      <c r="A130" s="36">
        <v>45835</v>
      </c>
      <c r="B130" s="36">
        <v>45837</v>
      </c>
      <c r="C130" s="37" t="s">
        <v>48</v>
      </c>
      <c r="D130" s="38" t="s">
        <v>129</v>
      </c>
      <c r="E130" s="38" t="s">
        <v>10</v>
      </c>
      <c r="F130" s="38" t="s">
        <v>41</v>
      </c>
      <c r="G130" s="39" t="s">
        <v>51</v>
      </c>
      <c r="H130" s="43" t="s">
        <v>56</v>
      </c>
      <c r="I130" s="41">
        <v>1</v>
      </c>
      <c r="J130" s="42">
        <v>1950000</v>
      </c>
      <c r="K130" s="42">
        <f t="shared" si="0"/>
        <v>370500</v>
      </c>
      <c r="L130" s="42">
        <f t="shared" si="1"/>
        <v>2320500</v>
      </c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</row>
    <row r="131" spans="1:26" ht="15.75" customHeight="1" x14ac:dyDescent="0.25">
      <c r="A131" s="36">
        <v>45835</v>
      </c>
      <c r="B131" s="36">
        <v>45837</v>
      </c>
      <c r="C131" s="37" t="s">
        <v>48</v>
      </c>
      <c r="D131" s="38" t="s">
        <v>130</v>
      </c>
      <c r="E131" s="38" t="s">
        <v>16</v>
      </c>
      <c r="F131" s="38" t="s">
        <v>38</v>
      </c>
      <c r="G131" s="39" t="s">
        <v>51</v>
      </c>
      <c r="H131" s="43" t="s">
        <v>58</v>
      </c>
      <c r="I131" s="41">
        <v>5</v>
      </c>
      <c r="J131" s="42">
        <v>1175000</v>
      </c>
      <c r="K131" s="42">
        <f t="shared" si="0"/>
        <v>223250</v>
      </c>
      <c r="L131" s="42">
        <f t="shared" si="1"/>
        <v>1398250</v>
      </c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</row>
    <row r="132" spans="1:26" ht="15.75" customHeight="1" x14ac:dyDescent="0.25">
      <c r="A132" s="36">
        <v>45835</v>
      </c>
      <c r="B132" s="36">
        <v>45837</v>
      </c>
      <c r="C132" s="37" t="s">
        <v>48</v>
      </c>
      <c r="D132" s="38" t="s">
        <v>130</v>
      </c>
      <c r="E132" s="38" t="s">
        <v>10</v>
      </c>
      <c r="F132" s="38" t="s">
        <v>41</v>
      </c>
      <c r="G132" s="39" t="s">
        <v>51</v>
      </c>
      <c r="H132" s="43" t="s">
        <v>58</v>
      </c>
      <c r="I132" s="41">
        <v>1</v>
      </c>
      <c r="J132" s="42">
        <v>1950000</v>
      </c>
      <c r="K132" s="42">
        <f t="shared" si="0"/>
        <v>370500</v>
      </c>
      <c r="L132" s="42">
        <f t="shared" si="1"/>
        <v>2320500</v>
      </c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</row>
    <row r="133" spans="1:26" ht="15.75" customHeight="1" x14ac:dyDescent="0.25">
      <c r="A133" s="36">
        <v>45835</v>
      </c>
      <c r="B133" s="36">
        <v>45836</v>
      </c>
      <c r="C133" s="37" t="s">
        <v>48</v>
      </c>
      <c r="D133" s="38" t="s">
        <v>131</v>
      </c>
      <c r="E133" s="38" t="s">
        <v>16</v>
      </c>
      <c r="F133" s="38" t="s">
        <v>38</v>
      </c>
      <c r="G133" s="39" t="s">
        <v>114</v>
      </c>
      <c r="H133" s="43" t="s">
        <v>132</v>
      </c>
      <c r="I133" s="41">
        <v>4</v>
      </c>
      <c r="J133" s="42">
        <v>940000</v>
      </c>
      <c r="K133" s="42">
        <f t="shared" si="0"/>
        <v>178600</v>
      </c>
      <c r="L133" s="42">
        <f t="shared" si="1"/>
        <v>1118600</v>
      </c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</row>
    <row r="134" spans="1:26" ht="15.75" customHeight="1" x14ac:dyDescent="0.25">
      <c r="A134" s="36">
        <v>45835</v>
      </c>
      <c r="B134" s="36">
        <v>45836</v>
      </c>
      <c r="C134" s="37" t="s">
        <v>48</v>
      </c>
      <c r="D134" s="38" t="s">
        <v>131</v>
      </c>
      <c r="E134" s="38" t="s">
        <v>10</v>
      </c>
      <c r="F134" s="38" t="s">
        <v>41</v>
      </c>
      <c r="G134" s="39" t="s">
        <v>114</v>
      </c>
      <c r="H134" s="43" t="s">
        <v>132</v>
      </c>
      <c r="I134" s="41">
        <v>1</v>
      </c>
      <c r="J134" s="42">
        <v>1950000</v>
      </c>
      <c r="K134" s="42">
        <f t="shared" si="0"/>
        <v>370500</v>
      </c>
      <c r="L134" s="42">
        <f t="shared" si="1"/>
        <v>2320500</v>
      </c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</row>
    <row r="135" spans="1:26" ht="15.75" customHeight="1" x14ac:dyDescent="0.25">
      <c r="A135" s="36">
        <v>45835</v>
      </c>
      <c r="B135" s="36">
        <v>45836</v>
      </c>
      <c r="C135" s="37" t="s">
        <v>48</v>
      </c>
      <c r="D135" s="38" t="s">
        <v>131</v>
      </c>
      <c r="E135" s="38" t="s">
        <v>15</v>
      </c>
      <c r="F135" s="38" t="s">
        <v>133</v>
      </c>
      <c r="G135" s="39" t="s">
        <v>114</v>
      </c>
      <c r="H135" s="43" t="s">
        <v>132</v>
      </c>
      <c r="I135" s="41">
        <v>75</v>
      </c>
      <c r="J135" s="42">
        <v>1087500</v>
      </c>
      <c r="K135" s="42">
        <f t="shared" si="0"/>
        <v>206625</v>
      </c>
      <c r="L135" s="42">
        <f t="shared" si="1"/>
        <v>1294125</v>
      </c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</row>
    <row r="136" spans="1:26" ht="15.75" customHeight="1" x14ac:dyDescent="0.25">
      <c r="A136" s="36">
        <v>45835</v>
      </c>
      <c r="B136" s="36">
        <v>45838</v>
      </c>
      <c r="C136" s="37" t="s">
        <v>48</v>
      </c>
      <c r="D136" s="38" t="s">
        <v>134</v>
      </c>
      <c r="E136" s="38" t="s">
        <v>16</v>
      </c>
      <c r="F136" s="38" t="s">
        <v>38</v>
      </c>
      <c r="G136" s="39" t="s">
        <v>114</v>
      </c>
      <c r="H136" s="43" t="s">
        <v>132</v>
      </c>
      <c r="I136" s="41">
        <v>4</v>
      </c>
      <c r="J136" s="42">
        <v>940000</v>
      </c>
      <c r="K136" s="42">
        <f t="shared" si="0"/>
        <v>178600</v>
      </c>
      <c r="L136" s="42">
        <f t="shared" si="1"/>
        <v>1118600</v>
      </c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</row>
    <row r="137" spans="1:26" ht="15.75" customHeight="1" x14ac:dyDescent="0.25">
      <c r="A137" s="36">
        <v>45835</v>
      </c>
      <c r="B137" s="36">
        <v>45838</v>
      </c>
      <c r="C137" s="37" t="s">
        <v>48</v>
      </c>
      <c r="D137" s="38" t="s">
        <v>134</v>
      </c>
      <c r="E137" s="38" t="s">
        <v>10</v>
      </c>
      <c r="F137" s="38" t="s">
        <v>41</v>
      </c>
      <c r="G137" s="39" t="s">
        <v>114</v>
      </c>
      <c r="H137" s="43" t="s">
        <v>132</v>
      </c>
      <c r="I137" s="41">
        <v>1</v>
      </c>
      <c r="J137" s="42">
        <v>1950000</v>
      </c>
      <c r="K137" s="42">
        <f t="shared" si="0"/>
        <v>370500</v>
      </c>
      <c r="L137" s="42">
        <f t="shared" si="1"/>
        <v>2320500</v>
      </c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</row>
    <row r="138" spans="1:26" ht="15.75" customHeight="1" x14ac:dyDescent="0.25">
      <c r="A138" s="44">
        <v>45835</v>
      </c>
      <c r="B138" s="44">
        <v>45836</v>
      </c>
      <c r="C138" s="37" t="s">
        <v>48</v>
      </c>
      <c r="D138" s="38" t="s">
        <v>135</v>
      </c>
      <c r="E138" s="38" t="s">
        <v>12</v>
      </c>
      <c r="F138" s="38" t="s">
        <v>45</v>
      </c>
      <c r="G138" s="50" t="s">
        <v>121</v>
      </c>
      <c r="H138" s="51" t="s">
        <v>136</v>
      </c>
      <c r="I138" s="41">
        <v>100</v>
      </c>
      <c r="J138" s="42">
        <v>2650000</v>
      </c>
      <c r="K138" s="42">
        <f t="shared" si="0"/>
        <v>503500</v>
      </c>
      <c r="L138" s="42">
        <f t="shared" si="1"/>
        <v>3153500</v>
      </c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</row>
    <row r="139" spans="1:26" ht="15.75" customHeight="1" x14ac:dyDescent="0.25">
      <c r="A139" s="44">
        <v>45835</v>
      </c>
      <c r="B139" s="44">
        <v>45836</v>
      </c>
      <c r="C139" s="37" t="s">
        <v>48</v>
      </c>
      <c r="D139" s="38" t="s">
        <v>137</v>
      </c>
      <c r="E139" s="38" t="s">
        <v>12</v>
      </c>
      <c r="F139" s="38" t="s">
        <v>45</v>
      </c>
      <c r="G139" s="50" t="s">
        <v>121</v>
      </c>
      <c r="H139" s="51" t="s">
        <v>136</v>
      </c>
      <c r="I139" s="41">
        <v>20</v>
      </c>
      <c r="J139" s="42">
        <v>530000</v>
      </c>
      <c r="K139" s="42">
        <f t="shared" si="0"/>
        <v>100700</v>
      </c>
      <c r="L139" s="42">
        <f t="shared" si="1"/>
        <v>630700</v>
      </c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</row>
    <row r="140" spans="1:26" ht="15.75" customHeight="1" x14ac:dyDescent="0.25">
      <c r="A140" s="36">
        <v>45843</v>
      </c>
      <c r="B140" s="36">
        <v>45843</v>
      </c>
      <c r="C140" s="37" t="s">
        <v>48</v>
      </c>
      <c r="D140" s="38" t="s">
        <v>138</v>
      </c>
      <c r="E140" s="38" t="s">
        <v>16</v>
      </c>
      <c r="F140" s="38" t="s">
        <v>38</v>
      </c>
      <c r="G140" s="39" t="s">
        <v>51</v>
      </c>
      <c r="H140" s="43" t="s">
        <v>76</v>
      </c>
      <c r="I140" s="41">
        <v>6</v>
      </c>
      <c r="J140" s="42">
        <v>1410000</v>
      </c>
      <c r="K140" s="42">
        <f t="shared" si="0"/>
        <v>267900</v>
      </c>
      <c r="L140" s="42">
        <f t="shared" si="1"/>
        <v>1677900</v>
      </c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</row>
    <row r="141" spans="1:26" ht="15.75" customHeight="1" x14ac:dyDescent="0.25">
      <c r="A141" s="36">
        <v>45843</v>
      </c>
      <c r="B141" s="36">
        <v>45843</v>
      </c>
      <c r="C141" s="37" t="s">
        <v>48</v>
      </c>
      <c r="D141" s="38" t="s">
        <v>138</v>
      </c>
      <c r="E141" s="38" t="s">
        <v>10</v>
      </c>
      <c r="F141" s="38" t="s">
        <v>41</v>
      </c>
      <c r="G141" s="39" t="s">
        <v>51</v>
      </c>
      <c r="H141" s="43" t="s">
        <v>76</v>
      </c>
      <c r="I141" s="41">
        <v>1</v>
      </c>
      <c r="J141" s="42">
        <v>1950000</v>
      </c>
      <c r="K141" s="42">
        <f t="shared" si="0"/>
        <v>370500</v>
      </c>
      <c r="L141" s="42">
        <f t="shared" si="1"/>
        <v>2320500</v>
      </c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</row>
    <row r="142" spans="1:26" ht="15.75" customHeight="1" x14ac:dyDescent="0.25">
      <c r="A142" s="36">
        <v>45843</v>
      </c>
      <c r="B142" s="36">
        <v>45843</v>
      </c>
      <c r="C142" s="37" t="s">
        <v>48</v>
      </c>
      <c r="D142" s="38" t="s">
        <v>138</v>
      </c>
      <c r="E142" s="38" t="s">
        <v>13</v>
      </c>
      <c r="F142" s="38" t="s">
        <v>50</v>
      </c>
      <c r="G142" s="39" t="s">
        <v>51</v>
      </c>
      <c r="H142" s="43" t="s">
        <v>76</v>
      </c>
      <c r="I142" s="41">
        <v>2</v>
      </c>
      <c r="J142" s="42">
        <v>990000</v>
      </c>
      <c r="K142" s="42">
        <f t="shared" si="0"/>
        <v>188100</v>
      </c>
      <c r="L142" s="42">
        <f t="shared" si="1"/>
        <v>1178100</v>
      </c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</row>
    <row r="143" spans="1:26" ht="15.75" customHeight="1" x14ac:dyDescent="0.25">
      <c r="A143" s="36">
        <v>45843</v>
      </c>
      <c r="B143" s="36">
        <v>45843</v>
      </c>
      <c r="C143" s="37" t="s">
        <v>48</v>
      </c>
      <c r="D143" s="38" t="s">
        <v>139</v>
      </c>
      <c r="E143" s="38" t="s">
        <v>16</v>
      </c>
      <c r="F143" s="38" t="s">
        <v>38</v>
      </c>
      <c r="G143" s="39" t="s">
        <v>51</v>
      </c>
      <c r="H143" s="43" t="s">
        <v>78</v>
      </c>
      <c r="I143" s="41">
        <v>5</v>
      </c>
      <c r="J143" s="42">
        <v>1175000</v>
      </c>
      <c r="K143" s="42">
        <f t="shared" si="0"/>
        <v>223250</v>
      </c>
      <c r="L143" s="42">
        <f t="shared" si="1"/>
        <v>1398250</v>
      </c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</row>
    <row r="144" spans="1:26" ht="15.75" customHeight="1" x14ac:dyDescent="0.25">
      <c r="A144" s="36">
        <v>45843</v>
      </c>
      <c r="B144" s="36">
        <v>45843</v>
      </c>
      <c r="C144" s="37" t="s">
        <v>48</v>
      </c>
      <c r="D144" s="38" t="s">
        <v>139</v>
      </c>
      <c r="E144" s="38" t="s">
        <v>10</v>
      </c>
      <c r="F144" s="38" t="s">
        <v>41</v>
      </c>
      <c r="G144" s="39" t="s">
        <v>51</v>
      </c>
      <c r="H144" s="43" t="s">
        <v>78</v>
      </c>
      <c r="I144" s="41">
        <v>1</v>
      </c>
      <c r="J144" s="42">
        <v>1950000</v>
      </c>
      <c r="K144" s="42">
        <f t="shared" si="0"/>
        <v>370500</v>
      </c>
      <c r="L144" s="42">
        <f t="shared" si="1"/>
        <v>2320500</v>
      </c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</row>
    <row r="145" spans="1:26" ht="15.75" customHeight="1" x14ac:dyDescent="0.25">
      <c r="A145" s="36">
        <v>45843</v>
      </c>
      <c r="B145" s="36">
        <v>45843</v>
      </c>
      <c r="C145" s="37" t="s">
        <v>48</v>
      </c>
      <c r="D145" s="38" t="s">
        <v>139</v>
      </c>
      <c r="E145" s="38" t="s">
        <v>13</v>
      </c>
      <c r="F145" s="38" t="s">
        <v>50</v>
      </c>
      <c r="G145" s="39" t="s">
        <v>51</v>
      </c>
      <c r="H145" s="43" t="s">
        <v>78</v>
      </c>
      <c r="I145" s="41">
        <v>2</v>
      </c>
      <c r="J145" s="42">
        <v>990000</v>
      </c>
      <c r="K145" s="42">
        <f t="shared" si="0"/>
        <v>188100</v>
      </c>
      <c r="L145" s="42">
        <f t="shared" si="1"/>
        <v>1178100</v>
      </c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</row>
    <row r="146" spans="1:26" ht="15.75" customHeight="1" x14ac:dyDescent="0.25">
      <c r="A146" s="36">
        <v>45843</v>
      </c>
      <c r="B146" s="36">
        <v>45844</v>
      </c>
      <c r="C146" s="37" t="s">
        <v>48</v>
      </c>
      <c r="D146" s="38" t="s">
        <v>140</v>
      </c>
      <c r="E146" s="38" t="s">
        <v>16</v>
      </c>
      <c r="F146" s="38" t="s">
        <v>38</v>
      </c>
      <c r="G146" s="39" t="s">
        <v>51</v>
      </c>
      <c r="H146" s="43" t="s">
        <v>56</v>
      </c>
      <c r="I146" s="41">
        <v>6</v>
      </c>
      <c r="J146" s="42">
        <v>1410000</v>
      </c>
      <c r="K146" s="42">
        <f t="shared" si="0"/>
        <v>267900</v>
      </c>
      <c r="L146" s="42">
        <f t="shared" si="1"/>
        <v>1677900</v>
      </c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</row>
    <row r="147" spans="1:26" ht="15.75" customHeight="1" x14ac:dyDescent="0.25">
      <c r="A147" s="36">
        <v>45843</v>
      </c>
      <c r="B147" s="36">
        <v>45844</v>
      </c>
      <c r="C147" s="37" t="s">
        <v>48</v>
      </c>
      <c r="D147" s="38" t="s">
        <v>140</v>
      </c>
      <c r="E147" s="38" t="s">
        <v>10</v>
      </c>
      <c r="F147" s="38" t="s">
        <v>41</v>
      </c>
      <c r="G147" s="39" t="s">
        <v>51</v>
      </c>
      <c r="H147" s="43" t="s">
        <v>56</v>
      </c>
      <c r="I147" s="41">
        <v>1</v>
      </c>
      <c r="J147" s="42">
        <v>1950000</v>
      </c>
      <c r="K147" s="42">
        <f t="shared" si="0"/>
        <v>370500</v>
      </c>
      <c r="L147" s="42">
        <f t="shared" si="1"/>
        <v>2320500</v>
      </c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</row>
    <row r="148" spans="1:26" ht="15.75" customHeight="1" x14ac:dyDescent="0.25">
      <c r="A148" s="36">
        <v>45843</v>
      </c>
      <c r="B148" s="36">
        <v>45844</v>
      </c>
      <c r="C148" s="37" t="s">
        <v>48</v>
      </c>
      <c r="D148" s="38" t="s">
        <v>141</v>
      </c>
      <c r="E148" s="38" t="s">
        <v>16</v>
      </c>
      <c r="F148" s="38" t="s">
        <v>38</v>
      </c>
      <c r="G148" s="39" t="s">
        <v>51</v>
      </c>
      <c r="H148" s="43" t="s">
        <v>58</v>
      </c>
      <c r="I148" s="41">
        <v>5</v>
      </c>
      <c r="J148" s="42">
        <v>1175000</v>
      </c>
      <c r="K148" s="42">
        <f t="shared" si="0"/>
        <v>223250</v>
      </c>
      <c r="L148" s="42">
        <f t="shared" si="1"/>
        <v>1398250</v>
      </c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</row>
    <row r="149" spans="1:26" ht="15.75" customHeight="1" x14ac:dyDescent="0.25">
      <c r="A149" s="36">
        <v>45843</v>
      </c>
      <c r="B149" s="36">
        <v>45844</v>
      </c>
      <c r="C149" s="37" t="s">
        <v>48</v>
      </c>
      <c r="D149" s="38" t="s">
        <v>141</v>
      </c>
      <c r="E149" s="38" t="s">
        <v>10</v>
      </c>
      <c r="F149" s="38" t="s">
        <v>41</v>
      </c>
      <c r="G149" s="39" t="s">
        <v>51</v>
      </c>
      <c r="H149" s="43" t="s">
        <v>58</v>
      </c>
      <c r="I149" s="41">
        <v>1</v>
      </c>
      <c r="J149" s="42">
        <v>1950000</v>
      </c>
      <c r="K149" s="42">
        <f t="shared" si="0"/>
        <v>370500</v>
      </c>
      <c r="L149" s="42">
        <f t="shared" si="1"/>
        <v>2320500</v>
      </c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</row>
    <row r="150" spans="1:26" ht="15.75" customHeight="1" x14ac:dyDescent="0.25">
      <c r="A150" s="36">
        <v>45848</v>
      </c>
      <c r="B150" s="36">
        <v>45854</v>
      </c>
      <c r="C150" s="37" t="s">
        <v>48</v>
      </c>
      <c r="D150" s="38" t="s">
        <v>142</v>
      </c>
      <c r="E150" s="38" t="s">
        <v>14</v>
      </c>
      <c r="F150" s="38" t="s">
        <v>143</v>
      </c>
      <c r="G150" s="39" t="s">
        <v>144</v>
      </c>
      <c r="H150" s="43" t="s">
        <v>145</v>
      </c>
      <c r="I150" s="41">
        <v>81</v>
      </c>
      <c r="J150" s="42">
        <v>30132000</v>
      </c>
      <c r="K150" s="42">
        <f t="shared" si="0"/>
        <v>5725080</v>
      </c>
      <c r="L150" s="42">
        <f t="shared" si="1"/>
        <v>35857080</v>
      </c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</row>
    <row r="151" spans="1:26" ht="15.75" customHeight="1" x14ac:dyDescent="0.25">
      <c r="A151" s="36">
        <v>45848</v>
      </c>
      <c r="B151" s="36">
        <v>45854</v>
      </c>
      <c r="C151" s="37" t="s">
        <v>48</v>
      </c>
      <c r="D151" s="38" t="s">
        <v>142</v>
      </c>
      <c r="E151" s="38" t="s">
        <v>16</v>
      </c>
      <c r="F151" s="38" t="s">
        <v>38</v>
      </c>
      <c r="G151" s="39" t="s">
        <v>144</v>
      </c>
      <c r="H151" s="43" t="s">
        <v>145</v>
      </c>
      <c r="I151" s="41">
        <v>20</v>
      </c>
      <c r="J151" s="42">
        <v>6040000</v>
      </c>
      <c r="K151" s="42">
        <f t="shared" si="0"/>
        <v>1147600</v>
      </c>
      <c r="L151" s="42">
        <f t="shared" si="1"/>
        <v>7187600</v>
      </c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</row>
    <row r="152" spans="1:26" ht="15.75" customHeight="1" x14ac:dyDescent="0.25">
      <c r="A152" s="36">
        <v>45848</v>
      </c>
      <c r="B152" s="36">
        <v>45854</v>
      </c>
      <c r="C152" s="37" t="s">
        <v>48</v>
      </c>
      <c r="D152" s="38" t="s">
        <v>142</v>
      </c>
      <c r="E152" s="38" t="s">
        <v>10</v>
      </c>
      <c r="F152" s="38" t="s">
        <v>41</v>
      </c>
      <c r="G152" s="39" t="s">
        <v>144</v>
      </c>
      <c r="H152" s="43" t="s">
        <v>145</v>
      </c>
      <c r="I152" s="41">
        <v>5</v>
      </c>
      <c r="J152" s="42">
        <v>9750000</v>
      </c>
      <c r="K152" s="42">
        <f t="shared" si="0"/>
        <v>1852500</v>
      </c>
      <c r="L152" s="42">
        <f t="shared" si="1"/>
        <v>11602500</v>
      </c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</row>
    <row r="153" spans="1:26" ht="15.75" customHeight="1" x14ac:dyDescent="0.25">
      <c r="A153" s="36">
        <v>45850</v>
      </c>
      <c r="B153" s="36">
        <v>45850</v>
      </c>
      <c r="C153" s="37" t="s">
        <v>48</v>
      </c>
      <c r="D153" s="38" t="s">
        <v>146</v>
      </c>
      <c r="E153" s="38" t="s">
        <v>16</v>
      </c>
      <c r="F153" s="38" t="s">
        <v>38</v>
      </c>
      <c r="G153" s="39" t="s">
        <v>51</v>
      </c>
      <c r="H153" s="43" t="s">
        <v>76</v>
      </c>
      <c r="I153" s="41">
        <v>6</v>
      </c>
      <c r="J153" s="42">
        <v>1410000</v>
      </c>
      <c r="K153" s="42">
        <f t="shared" si="0"/>
        <v>267900</v>
      </c>
      <c r="L153" s="42">
        <f t="shared" si="1"/>
        <v>1677900</v>
      </c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</row>
    <row r="154" spans="1:26" ht="15.75" customHeight="1" x14ac:dyDescent="0.25">
      <c r="A154" s="36">
        <v>45850</v>
      </c>
      <c r="B154" s="36">
        <v>45850</v>
      </c>
      <c r="C154" s="37" t="s">
        <v>48</v>
      </c>
      <c r="D154" s="38" t="s">
        <v>146</v>
      </c>
      <c r="E154" s="38" t="s">
        <v>10</v>
      </c>
      <c r="F154" s="38" t="s">
        <v>41</v>
      </c>
      <c r="G154" s="39" t="s">
        <v>51</v>
      </c>
      <c r="H154" s="43" t="s">
        <v>76</v>
      </c>
      <c r="I154" s="41">
        <v>1</v>
      </c>
      <c r="J154" s="42">
        <v>1950000</v>
      </c>
      <c r="K154" s="42">
        <f t="shared" si="0"/>
        <v>370500</v>
      </c>
      <c r="L154" s="42">
        <f t="shared" si="1"/>
        <v>2320500</v>
      </c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</row>
    <row r="155" spans="1:26" ht="15.75" customHeight="1" x14ac:dyDescent="0.25">
      <c r="A155" s="36">
        <v>45850</v>
      </c>
      <c r="B155" s="36">
        <v>45850</v>
      </c>
      <c r="C155" s="37" t="s">
        <v>48</v>
      </c>
      <c r="D155" s="38" t="s">
        <v>146</v>
      </c>
      <c r="E155" s="38" t="s">
        <v>13</v>
      </c>
      <c r="F155" s="38" t="s">
        <v>50</v>
      </c>
      <c r="G155" s="39" t="s">
        <v>51</v>
      </c>
      <c r="H155" s="43" t="s">
        <v>76</v>
      </c>
      <c r="I155" s="41">
        <v>2</v>
      </c>
      <c r="J155" s="42">
        <v>990000</v>
      </c>
      <c r="K155" s="42">
        <f t="shared" si="0"/>
        <v>188100</v>
      </c>
      <c r="L155" s="42">
        <f t="shared" si="1"/>
        <v>1178100</v>
      </c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</row>
    <row r="156" spans="1:26" ht="15.75" customHeight="1" x14ac:dyDescent="0.25">
      <c r="A156" s="36">
        <v>45850</v>
      </c>
      <c r="B156" s="36">
        <v>45850</v>
      </c>
      <c r="C156" s="37" t="s">
        <v>48</v>
      </c>
      <c r="D156" s="38" t="s">
        <v>147</v>
      </c>
      <c r="E156" s="38" t="s">
        <v>16</v>
      </c>
      <c r="F156" s="38" t="s">
        <v>38</v>
      </c>
      <c r="G156" s="39" t="s">
        <v>51</v>
      </c>
      <c r="H156" s="43" t="s">
        <v>78</v>
      </c>
      <c r="I156" s="41">
        <v>5</v>
      </c>
      <c r="J156" s="42">
        <v>1175000</v>
      </c>
      <c r="K156" s="42">
        <f t="shared" si="0"/>
        <v>223250</v>
      </c>
      <c r="L156" s="42">
        <f t="shared" si="1"/>
        <v>1398250</v>
      </c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</row>
    <row r="157" spans="1:26" ht="15.75" customHeight="1" x14ac:dyDescent="0.25">
      <c r="A157" s="36">
        <v>45850</v>
      </c>
      <c r="B157" s="36">
        <v>45850</v>
      </c>
      <c r="C157" s="37" t="s">
        <v>48</v>
      </c>
      <c r="D157" s="38" t="s">
        <v>147</v>
      </c>
      <c r="E157" s="38" t="s">
        <v>10</v>
      </c>
      <c r="F157" s="38" t="s">
        <v>41</v>
      </c>
      <c r="G157" s="39" t="s">
        <v>51</v>
      </c>
      <c r="H157" s="43" t="s">
        <v>78</v>
      </c>
      <c r="I157" s="41">
        <v>1</v>
      </c>
      <c r="J157" s="42">
        <v>1950000</v>
      </c>
      <c r="K157" s="42">
        <f t="shared" si="0"/>
        <v>370500</v>
      </c>
      <c r="L157" s="42">
        <f t="shared" si="1"/>
        <v>2320500</v>
      </c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</row>
    <row r="158" spans="1:26" ht="15.75" customHeight="1" x14ac:dyDescent="0.25">
      <c r="A158" s="36">
        <v>45850</v>
      </c>
      <c r="B158" s="36">
        <v>45850</v>
      </c>
      <c r="C158" s="37" t="s">
        <v>48</v>
      </c>
      <c r="D158" s="38" t="s">
        <v>147</v>
      </c>
      <c r="E158" s="38" t="s">
        <v>13</v>
      </c>
      <c r="F158" s="38" t="s">
        <v>50</v>
      </c>
      <c r="G158" s="39" t="s">
        <v>51</v>
      </c>
      <c r="H158" s="43" t="s">
        <v>78</v>
      </c>
      <c r="I158" s="41">
        <v>2</v>
      </c>
      <c r="J158" s="42">
        <v>990000</v>
      </c>
      <c r="K158" s="42">
        <f t="shared" si="0"/>
        <v>188100</v>
      </c>
      <c r="L158" s="42">
        <f t="shared" si="1"/>
        <v>1178100</v>
      </c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</row>
    <row r="159" spans="1:26" ht="15.75" customHeight="1" x14ac:dyDescent="0.25">
      <c r="A159" s="36">
        <v>45850</v>
      </c>
      <c r="B159" s="36">
        <v>45851</v>
      </c>
      <c r="C159" s="37" t="s">
        <v>48</v>
      </c>
      <c r="D159" s="38" t="s">
        <v>148</v>
      </c>
      <c r="E159" s="38" t="s">
        <v>16</v>
      </c>
      <c r="F159" s="38" t="s">
        <v>38</v>
      </c>
      <c r="G159" s="39" t="s">
        <v>51</v>
      </c>
      <c r="H159" s="43" t="s">
        <v>56</v>
      </c>
      <c r="I159" s="41">
        <v>6</v>
      </c>
      <c r="J159" s="42">
        <v>1410000</v>
      </c>
      <c r="K159" s="42">
        <f t="shared" si="0"/>
        <v>267900</v>
      </c>
      <c r="L159" s="42">
        <f t="shared" si="1"/>
        <v>1677900</v>
      </c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</row>
    <row r="160" spans="1:26" ht="15.75" customHeight="1" x14ac:dyDescent="0.25">
      <c r="A160" s="36">
        <v>45850</v>
      </c>
      <c r="B160" s="36">
        <v>45851</v>
      </c>
      <c r="C160" s="37" t="s">
        <v>48</v>
      </c>
      <c r="D160" s="38" t="s">
        <v>148</v>
      </c>
      <c r="E160" s="38" t="s">
        <v>10</v>
      </c>
      <c r="F160" s="38" t="s">
        <v>41</v>
      </c>
      <c r="G160" s="39" t="s">
        <v>51</v>
      </c>
      <c r="H160" s="43" t="s">
        <v>56</v>
      </c>
      <c r="I160" s="41">
        <v>1</v>
      </c>
      <c r="J160" s="42">
        <v>1950000</v>
      </c>
      <c r="K160" s="42">
        <f t="shared" si="0"/>
        <v>370500</v>
      </c>
      <c r="L160" s="42">
        <f t="shared" si="1"/>
        <v>2320500</v>
      </c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</row>
    <row r="161" spans="1:26" ht="15.75" customHeight="1" x14ac:dyDescent="0.25">
      <c r="A161" s="36">
        <v>45850</v>
      </c>
      <c r="B161" s="36">
        <v>45851</v>
      </c>
      <c r="C161" s="37" t="s">
        <v>48</v>
      </c>
      <c r="D161" s="38" t="s">
        <v>149</v>
      </c>
      <c r="E161" s="38" t="s">
        <v>16</v>
      </c>
      <c r="F161" s="38" t="s">
        <v>38</v>
      </c>
      <c r="G161" s="39" t="s">
        <v>51</v>
      </c>
      <c r="H161" s="43" t="s">
        <v>58</v>
      </c>
      <c r="I161" s="41">
        <v>5</v>
      </c>
      <c r="J161" s="42">
        <v>1175000</v>
      </c>
      <c r="K161" s="42">
        <f t="shared" si="0"/>
        <v>223250</v>
      </c>
      <c r="L161" s="42">
        <f t="shared" si="1"/>
        <v>1398250</v>
      </c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</row>
    <row r="162" spans="1:26" ht="15.75" customHeight="1" x14ac:dyDescent="0.25">
      <c r="A162" s="36">
        <v>45850</v>
      </c>
      <c r="B162" s="36">
        <v>45851</v>
      </c>
      <c r="C162" s="37" t="s">
        <v>48</v>
      </c>
      <c r="D162" s="38" t="s">
        <v>149</v>
      </c>
      <c r="E162" s="38" t="s">
        <v>10</v>
      </c>
      <c r="F162" s="38" t="s">
        <v>41</v>
      </c>
      <c r="G162" s="39" t="s">
        <v>51</v>
      </c>
      <c r="H162" s="43" t="s">
        <v>58</v>
      </c>
      <c r="I162" s="41">
        <v>1</v>
      </c>
      <c r="J162" s="42">
        <v>1950000</v>
      </c>
      <c r="K162" s="42">
        <f t="shared" si="0"/>
        <v>370500</v>
      </c>
      <c r="L162" s="42">
        <f t="shared" si="1"/>
        <v>2320500</v>
      </c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</row>
    <row r="163" spans="1:26" ht="15.75" customHeight="1" x14ac:dyDescent="0.25">
      <c r="A163" s="36">
        <v>45835</v>
      </c>
      <c r="B163" s="36">
        <v>45838</v>
      </c>
      <c r="C163" s="37" t="s">
        <v>48</v>
      </c>
      <c r="D163" s="38" t="s">
        <v>150</v>
      </c>
      <c r="E163" s="38" t="s">
        <v>10</v>
      </c>
      <c r="F163" s="38" t="s">
        <v>151</v>
      </c>
      <c r="G163" s="39" t="s">
        <v>114</v>
      </c>
      <c r="H163" s="43" t="s">
        <v>152</v>
      </c>
      <c r="I163" s="41">
        <v>1</v>
      </c>
      <c r="J163" s="42">
        <v>588235.29</v>
      </c>
      <c r="K163" s="42">
        <f t="shared" si="0"/>
        <v>111764.70510000001</v>
      </c>
      <c r="L163" s="42">
        <f t="shared" si="1"/>
        <v>699999.99510000006</v>
      </c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</row>
    <row r="164" spans="1:26" ht="15.75" customHeight="1" x14ac:dyDescent="0.25">
      <c r="A164" s="36">
        <v>45835</v>
      </c>
      <c r="B164" s="36">
        <v>45838</v>
      </c>
      <c r="C164" s="37" t="s">
        <v>48</v>
      </c>
      <c r="D164" s="38" t="s">
        <v>153</v>
      </c>
      <c r="E164" s="38" t="s">
        <v>6</v>
      </c>
      <c r="F164" s="38" t="s">
        <v>124</v>
      </c>
      <c r="G164" s="39" t="s">
        <v>114</v>
      </c>
      <c r="H164" s="43" t="s">
        <v>154</v>
      </c>
      <c r="I164" s="41">
        <v>2</v>
      </c>
      <c r="J164" s="42">
        <v>4500000</v>
      </c>
      <c r="K164" s="42">
        <f t="shared" si="0"/>
        <v>855000</v>
      </c>
      <c r="L164" s="42">
        <f t="shared" si="1"/>
        <v>5355000</v>
      </c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</row>
    <row r="165" spans="1:26" ht="15.75" customHeight="1" x14ac:dyDescent="0.25">
      <c r="A165" s="36">
        <v>45835</v>
      </c>
      <c r="B165" s="36">
        <v>45838</v>
      </c>
      <c r="C165" s="37" t="s">
        <v>48</v>
      </c>
      <c r="D165" s="38" t="s">
        <v>153</v>
      </c>
      <c r="E165" s="38" t="s">
        <v>15</v>
      </c>
      <c r="F165" s="38" t="s">
        <v>155</v>
      </c>
      <c r="G165" s="39" t="s">
        <v>114</v>
      </c>
      <c r="H165" s="43" t="s">
        <v>156</v>
      </c>
      <c r="I165" s="41">
        <v>240</v>
      </c>
      <c r="J165" s="42">
        <v>948000</v>
      </c>
      <c r="K165" s="42">
        <f t="shared" si="0"/>
        <v>180120</v>
      </c>
      <c r="L165" s="42">
        <f t="shared" si="1"/>
        <v>1128120</v>
      </c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</row>
    <row r="166" spans="1:26" ht="15.75" customHeight="1" x14ac:dyDescent="0.25">
      <c r="A166" s="36">
        <v>45835</v>
      </c>
      <c r="B166" s="36">
        <v>45838</v>
      </c>
      <c r="C166" s="37" t="s">
        <v>48</v>
      </c>
      <c r="D166" s="38" t="s">
        <v>153</v>
      </c>
      <c r="E166" s="38" t="s">
        <v>15</v>
      </c>
      <c r="F166" s="38" t="s">
        <v>133</v>
      </c>
      <c r="G166" s="39" t="s">
        <v>114</v>
      </c>
      <c r="H166" s="43" t="s">
        <v>157</v>
      </c>
      <c r="I166" s="41">
        <v>4</v>
      </c>
      <c r="J166" s="42">
        <v>58000</v>
      </c>
      <c r="K166" s="42">
        <f t="shared" si="0"/>
        <v>11020</v>
      </c>
      <c r="L166" s="42">
        <f t="shared" si="1"/>
        <v>69020</v>
      </c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</row>
    <row r="167" spans="1:26" ht="15.75" customHeight="1" x14ac:dyDescent="0.25">
      <c r="A167" s="36">
        <v>45835</v>
      </c>
      <c r="B167" s="36">
        <v>45838</v>
      </c>
      <c r="C167" s="37" t="s">
        <v>48</v>
      </c>
      <c r="D167" s="38" t="s">
        <v>158</v>
      </c>
      <c r="E167" s="38" t="s">
        <v>12</v>
      </c>
      <c r="F167" s="38" t="s">
        <v>45</v>
      </c>
      <c r="G167" s="39" t="s">
        <v>114</v>
      </c>
      <c r="H167" s="43" t="s">
        <v>159</v>
      </c>
      <c r="I167" s="41">
        <v>52</v>
      </c>
      <c r="J167" s="42">
        <v>1378000</v>
      </c>
      <c r="K167" s="42">
        <f t="shared" si="0"/>
        <v>261820</v>
      </c>
      <c r="L167" s="42">
        <f t="shared" si="1"/>
        <v>1639820</v>
      </c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</row>
    <row r="168" spans="1:26" ht="15.75" customHeight="1" x14ac:dyDescent="0.25">
      <c r="A168" s="36">
        <v>45856</v>
      </c>
      <c r="B168" s="36">
        <v>45857</v>
      </c>
      <c r="C168" s="37" t="s">
        <v>48</v>
      </c>
      <c r="D168" s="38" t="s">
        <v>160</v>
      </c>
      <c r="E168" s="38" t="s">
        <v>16</v>
      </c>
      <c r="F168" s="38" t="s">
        <v>38</v>
      </c>
      <c r="G168" s="39" t="s">
        <v>51</v>
      </c>
      <c r="H168" s="43" t="s">
        <v>161</v>
      </c>
      <c r="I168" s="41">
        <v>2</v>
      </c>
      <c r="J168" s="42">
        <v>604000</v>
      </c>
      <c r="K168" s="42">
        <f t="shared" si="0"/>
        <v>114760</v>
      </c>
      <c r="L168" s="42">
        <f t="shared" si="1"/>
        <v>718760</v>
      </c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</row>
    <row r="169" spans="1:26" ht="15.75" customHeight="1" x14ac:dyDescent="0.25">
      <c r="A169" s="36">
        <v>45856</v>
      </c>
      <c r="B169" s="36">
        <v>45857</v>
      </c>
      <c r="C169" s="37" t="s">
        <v>48</v>
      </c>
      <c r="D169" s="38" t="s">
        <v>162</v>
      </c>
      <c r="E169" s="38" t="s">
        <v>16</v>
      </c>
      <c r="F169" s="38" t="s">
        <v>38</v>
      </c>
      <c r="G169" s="39" t="s">
        <v>51</v>
      </c>
      <c r="H169" s="43" t="s">
        <v>76</v>
      </c>
      <c r="I169" s="41">
        <v>6</v>
      </c>
      <c r="J169" s="42">
        <v>1410000</v>
      </c>
      <c r="K169" s="42">
        <f t="shared" si="0"/>
        <v>267900</v>
      </c>
      <c r="L169" s="42">
        <f t="shared" si="1"/>
        <v>1677900</v>
      </c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</row>
    <row r="170" spans="1:26" ht="15.75" customHeight="1" x14ac:dyDescent="0.25">
      <c r="A170" s="36">
        <v>45856</v>
      </c>
      <c r="B170" s="36">
        <v>45857</v>
      </c>
      <c r="C170" s="37" t="s">
        <v>48</v>
      </c>
      <c r="D170" s="38" t="s">
        <v>162</v>
      </c>
      <c r="E170" s="38" t="s">
        <v>10</v>
      </c>
      <c r="F170" s="38" t="s">
        <v>41</v>
      </c>
      <c r="G170" s="39" t="s">
        <v>51</v>
      </c>
      <c r="H170" s="43" t="s">
        <v>76</v>
      </c>
      <c r="I170" s="41">
        <v>1</v>
      </c>
      <c r="J170" s="42">
        <v>1950000</v>
      </c>
      <c r="K170" s="42">
        <f t="shared" si="0"/>
        <v>370500</v>
      </c>
      <c r="L170" s="42">
        <f t="shared" si="1"/>
        <v>2320500</v>
      </c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</row>
    <row r="171" spans="1:26" ht="15.75" customHeight="1" x14ac:dyDescent="0.25">
      <c r="A171" s="36">
        <v>45856</v>
      </c>
      <c r="B171" s="36">
        <v>45857</v>
      </c>
      <c r="C171" s="37" t="s">
        <v>48</v>
      </c>
      <c r="D171" s="38" t="s">
        <v>162</v>
      </c>
      <c r="E171" s="38" t="s">
        <v>13</v>
      </c>
      <c r="F171" s="38" t="s">
        <v>50</v>
      </c>
      <c r="G171" s="39" t="s">
        <v>51</v>
      </c>
      <c r="H171" s="43" t="s">
        <v>76</v>
      </c>
      <c r="I171" s="41">
        <v>2</v>
      </c>
      <c r="J171" s="42">
        <v>990000</v>
      </c>
      <c r="K171" s="42">
        <f t="shared" si="0"/>
        <v>188100</v>
      </c>
      <c r="L171" s="42">
        <f t="shared" si="1"/>
        <v>1178100</v>
      </c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</row>
    <row r="172" spans="1:26" ht="15.75" customHeight="1" x14ac:dyDescent="0.25">
      <c r="A172" s="36">
        <v>45856</v>
      </c>
      <c r="B172" s="36">
        <v>45857</v>
      </c>
      <c r="C172" s="37" t="s">
        <v>48</v>
      </c>
      <c r="D172" s="38" t="s">
        <v>163</v>
      </c>
      <c r="E172" s="38" t="s">
        <v>16</v>
      </c>
      <c r="F172" s="38" t="s">
        <v>38</v>
      </c>
      <c r="G172" s="39" t="s">
        <v>51</v>
      </c>
      <c r="H172" s="43" t="s">
        <v>78</v>
      </c>
      <c r="I172" s="41">
        <v>5</v>
      </c>
      <c r="J172" s="42">
        <v>1175000</v>
      </c>
      <c r="K172" s="42">
        <f t="shared" si="0"/>
        <v>223250</v>
      </c>
      <c r="L172" s="42">
        <f t="shared" si="1"/>
        <v>1398250</v>
      </c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</row>
    <row r="173" spans="1:26" ht="15.75" customHeight="1" x14ac:dyDescent="0.25">
      <c r="A173" s="36">
        <v>45856</v>
      </c>
      <c r="B173" s="36">
        <v>45857</v>
      </c>
      <c r="C173" s="37" t="s">
        <v>48</v>
      </c>
      <c r="D173" s="38" t="s">
        <v>163</v>
      </c>
      <c r="E173" s="38" t="s">
        <v>10</v>
      </c>
      <c r="F173" s="38" t="s">
        <v>41</v>
      </c>
      <c r="G173" s="39" t="s">
        <v>51</v>
      </c>
      <c r="H173" s="43" t="s">
        <v>78</v>
      </c>
      <c r="I173" s="41">
        <v>1</v>
      </c>
      <c r="J173" s="42">
        <v>1950000</v>
      </c>
      <c r="K173" s="42">
        <f t="shared" si="0"/>
        <v>370500</v>
      </c>
      <c r="L173" s="42">
        <f t="shared" si="1"/>
        <v>2320500</v>
      </c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</row>
    <row r="174" spans="1:26" ht="15.75" customHeight="1" x14ac:dyDescent="0.25">
      <c r="A174" s="36">
        <v>45856</v>
      </c>
      <c r="B174" s="36">
        <v>45857</v>
      </c>
      <c r="C174" s="37" t="s">
        <v>48</v>
      </c>
      <c r="D174" s="38" t="s">
        <v>163</v>
      </c>
      <c r="E174" s="38" t="s">
        <v>13</v>
      </c>
      <c r="F174" s="38" t="s">
        <v>50</v>
      </c>
      <c r="G174" s="39" t="s">
        <v>51</v>
      </c>
      <c r="H174" s="43" t="s">
        <v>78</v>
      </c>
      <c r="I174" s="41">
        <v>2</v>
      </c>
      <c r="J174" s="42">
        <v>990000</v>
      </c>
      <c r="K174" s="42">
        <f t="shared" si="0"/>
        <v>188100</v>
      </c>
      <c r="L174" s="42">
        <f t="shared" si="1"/>
        <v>1178100</v>
      </c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</row>
    <row r="175" spans="1:26" ht="15.75" customHeight="1" x14ac:dyDescent="0.25">
      <c r="A175" s="36">
        <v>45856</v>
      </c>
      <c r="B175" s="36">
        <v>45858</v>
      </c>
      <c r="C175" s="37" t="s">
        <v>48</v>
      </c>
      <c r="D175" s="38" t="s">
        <v>164</v>
      </c>
      <c r="E175" s="38" t="s">
        <v>16</v>
      </c>
      <c r="F175" s="38" t="s">
        <v>38</v>
      </c>
      <c r="G175" s="39" t="s">
        <v>51</v>
      </c>
      <c r="H175" s="43" t="s">
        <v>56</v>
      </c>
      <c r="I175" s="41">
        <v>6</v>
      </c>
      <c r="J175" s="42">
        <v>1410000</v>
      </c>
      <c r="K175" s="42">
        <f t="shared" si="0"/>
        <v>267900</v>
      </c>
      <c r="L175" s="42">
        <f t="shared" si="1"/>
        <v>1677900</v>
      </c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</row>
    <row r="176" spans="1:26" ht="15.75" customHeight="1" x14ac:dyDescent="0.25">
      <c r="A176" s="36">
        <v>45856</v>
      </c>
      <c r="B176" s="36">
        <v>45858</v>
      </c>
      <c r="C176" s="37" t="s">
        <v>48</v>
      </c>
      <c r="D176" s="38" t="s">
        <v>164</v>
      </c>
      <c r="E176" s="38" t="s">
        <v>10</v>
      </c>
      <c r="F176" s="38" t="s">
        <v>41</v>
      </c>
      <c r="G176" s="39" t="s">
        <v>51</v>
      </c>
      <c r="H176" s="43" t="s">
        <v>56</v>
      </c>
      <c r="I176" s="41">
        <v>1</v>
      </c>
      <c r="J176" s="42">
        <v>1950000</v>
      </c>
      <c r="K176" s="42">
        <f t="shared" si="0"/>
        <v>370500</v>
      </c>
      <c r="L176" s="42">
        <f t="shared" si="1"/>
        <v>2320500</v>
      </c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</row>
    <row r="177" spans="1:26" ht="15.75" customHeight="1" x14ac:dyDescent="0.25">
      <c r="A177" s="36">
        <v>45856</v>
      </c>
      <c r="B177" s="36">
        <v>45858</v>
      </c>
      <c r="C177" s="37" t="s">
        <v>48</v>
      </c>
      <c r="D177" s="38" t="s">
        <v>165</v>
      </c>
      <c r="E177" s="38" t="s">
        <v>16</v>
      </c>
      <c r="F177" s="38" t="s">
        <v>38</v>
      </c>
      <c r="G177" s="39" t="s">
        <v>51</v>
      </c>
      <c r="H177" s="43" t="s">
        <v>58</v>
      </c>
      <c r="I177" s="41">
        <v>5</v>
      </c>
      <c r="J177" s="42">
        <v>1175000</v>
      </c>
      <c r="K177" s="42">
        <f t="shared" si="0"/>
        <v>223250</v>
      </c>
      <c r="L177" s="42">
        <f t="shared" si="1"/>
        <v>1398250</v>
      </c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</row>
    <row r="178" spans="1:26" ht="15.75" customHeight="1" x14ac:dyDescent="0.25">
      <c r="A178" s="36">
        <v>45856</v>
      </c>
      <c r="B178" s="36">
        <v>45858</v>
      </c>
      <c r="C178" s="37" t="s">
        <v>48</v>
      </c>
      <c r="D178" s="38" t="s">
        <v>165</v>
      </c>
      <c r="E178" s="38" t="s">
        <v>10</v>
      </c>
      <c r="F178" s="38" t="s">
        <v>41</v>
      </c>
      <c r="G178" s="39" t="s">
        <v>51</v>
      </c>
      <c r="H178" s="43" t="s">
        <v>58</v>
      </c>
      <c r="I178" s="41">
        <v>1</v>
      </c>
      <c r="J178" s="42">
        <v>1950000</v>
      </c>
      <c r="K178" s="42">
        <f t="shared" si="0"/>
        <v>370500</v>
      </c>
      <c r="L178" s="42">
        <f t="shared" si="1"/>
        <v>2320500</v>
      </c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</row>
    <row r="179" spans="1:26" ht="15.75" customHeight="1" x14ac:dyDescent="0.25">
      <c r="A179" s="36">
        <v>45853</v>
      </c>
      <c r="B179" s="36">
        <v>45854</v>
      </c>
      <c r="C179" s="37" t="s">
        <v>48</v>
      </c>
      <c r="D179" s="38" t="s">
        <v>166</v>
      </c>
      <c r="E179" s="38" t="s">
        <v>12</v>
      </c>
      <c r="F179" s="38" t="s">
        <v>45</v>
      </c>
      <c r="G179" s="39" t="s">
        <v>144</v>
      </c>
      <c r="H179" s="43" t="s">
        <v>145</v>
      </c>
      <c r="I179" s="41">
        <v>70</v>
      </c>
      <c r="J179" s="42">
        <v>1855000</v>
      </c>
      <c r="K179" s="42">
        <f t="shared" si="0"/>
        <v>352450</v>
      </c>
      <c r="L179" s="42">
        <f t="shared" si="1"/>
        <v>2207450</v>
      </c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</row>
    <row r="180" spans="1:26" ht="15.75" customHeight="1" x14ac:dyDescent="0.25">
      <c r="A180" s="36">
        <v>45853</v>
      </c>
      <c r="B180" s="36">
        <v>45854</v>
      </c>
      <c r="C180" s="37" t="s">
        <v>48</v>
      </c>
      <c r="D180" s="38" t="s">
        <v>166</v>
      </c>
      <c r="E180" s="38" t="s">
        <v>16</v>
      </c>
      <c r="F180" s="38" t="s">
        <v>84</v>
      </c>
      <c r="G180" s="39" t="s">
        <v>144</v>
      </c>
      <c r="H180" s="43" t="s">
        <v>145</v>
      </c>
      <c r="I180" s="41">
        <v>1</v>
      </c>
      <c r="J180" s="42">
        <v>3025210</v>
      </c>
      <c r="K180" s="42">
        <f t="shared" si="0"/>
        <v>574789.9</v>
      </c>
      <c r="L180" s="42">
        <f t="shared" si="1"/>
        <v>3599999.9</v>
      </c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</row>
    <row r="181" spans="1:26" ht="15.75" customHeight="1" x14ac:dyDescent="0.25">
      <c r="A181" s="36">
        <v>45863</v>
      </c>
      <c r="B181" s="36">
        <v>45864</v>
      </c>
      <c r="C181" s="37" t="s">
        <v>48</v>
      </c>
      <c r="D181" s="38" t="s">
        <v>167</v>
      </c>
      <c r="E181" s="38" t="s">
        <v>16</v>
      </c>
      <c r="F181" s="38" t="s">
        <v>38</v>
      </c>
      <c r="G181" s="39" t="s">
        <v>51</v>
      </c>
      <c r="H181" s="43" t="s">
        <v>76</v>
      </c>
      <c r="I181" s="41">
        <v>6</v>
      </c>
      <c r="J181" s="42">
        <v>1410000</v>
      </c>
      <c r="K181" s="42">
        <f t="shared" si="0"/>
        <v>267900</v>
      </c>
      <c r="L181" s="42">
        <f t="shared" si="1"/>
        <v>1677900</v>
      </c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</row>
    <row r="182" spans="1:26" ht="15.75" customHeight="1" x14ac:dyDescent="0.25">
      <c r="A182" s="36">
        <v>45863</v>
      </c>
      <c r="B182" s="36">
        <v>45864</v>
      </c>
      <c r="C182" s="37" t="s">
        <v>48</v>
      </c>
      <c r="D182" s="38" t="s">
        <v>167</v>
      </c>
      <c r="E182" s="38" t="s">
        <v>10</v>
      </c>
      <c r="F182" s="38" t="s">
        <v>41</v>
      </c>
      <c r="G182" s="39" t="s">
        <v>51</v>
      </c>
      <c r="H182" s="43" t="s">
        <v>76</v>
      </c>
      <c r="I182" s="41">
        <v>1</v>
      </c>
      <c r="J182" s="42">
        <v>1950000</v>
      </c>
      <c r="K182" s="42">
        <f t="shared" si="0"/>
        <v>370500</v>
      </c>
      <c r="L182" s="42">
        <f t="shared" si="1"/>
        <v>2320500</v>
      </c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</row>
    <row r="183" spans="1:26" ht="15.75" customHeight="1" x14ac:dyDescent="0.25">
      <c r="A183" s="36">
        <v>45863</v>
      </c>
      <c r="B183" s="36">
        <v>45864</v>
      </c>
      <c r="C183" s="37" t="s">
        <v>48</v>
      </c>
      <c r="D183" s="38" t="s">
        <v>167</v>
      </c>
      <c r="E183" s="38" t="s">
        <v>13</v>
      </c>
      <c r="F183" s="38" t="s">
        <v>50</v>
      </c>
      <c r="G183" s="39" t="s">
        <v>51</v>
      </c>
      <c r="H183" s="43" t="s">
        <v>76</v>
      </c>
      <c r="I183" s="41">
        <v>2</v>
      </c>
      <c r="J183" s="42">
        <v>990000</v>
      </c>
      <c r="K183" s="42">
        <f t="shared" si="0"/>
        <v>188100</v>
      </c>
      <c r="L183" s="42">
        <f t="shared" si="1"/>
        <v>1178100</v>
      </c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</row>
    <row r="184" spans="1:26" ht="15.75" customHeight="1" x14ac:dyDescent="0.25">
      <c r="A184" s="36">
        <v>45863</v>
      </c>
      <c r="B184" s="36">
        <v>45864</v>
      </c>
      <c r="C184" s="37" t="s">
        <v>48</v>
      </c>
      <c r="D184" s="38" t="s">
        <v>168</v>
      </c>
      <c r="E184" s="38" t="s">
        <v>16</v>
      </c>
      <c r="F184" s="38" t="s">
        <v>38</v>
      </c>
      <c r="G184" s="39" t="s">
        <v>51</v>
      </c>
      <c r="H184" s="43" t="s">
        <v>78</v>
      </c>
      <c r="I184" s="41">
        <v>5</v>
      </c>
      <c r="J184" s="42">
        <v>1175000</v>
      </c>
      <c r="K184" s="42">
        <f t="shared" si="0"/>
        <v>223250</v>
      </c>
      <c r="L184" s="42">
        <f t="shared" si="1"/>
        <v>1398250</v>
      </c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</row>
    <row r="185" spans="1:26" ht="15.75" customHeight="1" x14ac:dyDescent="0.25">
      <c r="A185" s="36">
        <v>45863</v>
      </c>
      <c r="B185" s="36">
        <v>45864</v>
      </c>
      <c r="C185" s="37" t="s">
        <v>48</v>
      </c>
      <c r="D185" s="38" t="s">
        <v>168</v>
      </c>
      <c r="E185" s="38" t="s">
        <v>10</v>
      </c>
      <c r="F185" s="38" t="s">
        <v>41</v>
      </c>
      <c r="G185" s="39" t="s">
        <v>51</v>
      </c>
      <c r="H185" s="43" t="s">
        <v>78</v>
      </c>
      <c r="I185" s="41">
        <v>1</v>
      </c>
      <c r="J185" s="42">
        <v>1950000</v>
      </c>
      <c r="K185" s="42">
        <f t="shared" si="0"/>
        <v>370500</v>
      </c>
      <c r="L185" s="42">
        <f t="shared" si="1"/>
        <v>2320500</v>
      </c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</row>
    <row r="186" spans="1:26" ht="15.75" customHeight="1" x14ac:dyDescent="0.25">
      <c r="A186" s="36">
        <v>45863</v>
      </c>
      <c r="B186" s="36">
        <v>45864</v>
      </c>
      <c r="C186" s="37" t="s">
        <v>48</v>
      </c>
      <c r="D186" s="38" t="s">
        <v>168</v>
      </c>
      <c r="E186" s="38" t="s">
        <v>13</v>
      </c>
      <c r="F186" s="38" t="s">
        <v>50</v>
      </c>
      <c r="G186" s="39" t="s">
        <v>51</v>
      </c>
      <c r="H186" s="43" t="s">
        <v>78</v>
      </c>
      <c r="I186" s="41">
        <v>2</v>
      </c>
      <c r="J186" s="42">
        <v>990000</v>
      </c>
      <c r="K186" s="42">
        <f t="shared" si="0"/>
        <v>188100</v>
      </c>
      <c r="L186" s="42">
        <f t="shared" si="1"/>
        <v>1178100</v>
      </c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</row>
    <row r="187" spans="1:26" ht="15.75" customHeight="1" x14ac:dyDescent="0.25">
      <c r="A187" s="36">
        <v>45863</v>
      </c>
      <c r="B187" s="36">
        <v>45865</v>
      </c>
      <c r="C187" s="37" t="s">
        <v>48</v>
      </c>
      <c r="D187" s="38" t="s">
        <v>169</v>
      </c>
      <c r="E187" s="38" t="s">
        <v>16</v>
      </c>
      <c r="F187" s="38" t="s">
        <v>38</v>
      </c>
      <c r="G187" s="39" t="s">
        <v>51</v>
      </c>
      <c r="H187" s="43" t="s">
        <v>56</v>
      </c>
      <c r="I187" s="41">
        <v>6</v>
      </c>
      <c r="J187" s="42">
        <v>1410000</v>
      </c>
      <c r="K187" s="42">
        <f t="shared" si="0"/>
        <v>267900</v>
      </c>
      <c r="L187" s="42">
        <f t="shared" si="1"/>
        <v>1677900</v>
      </c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</row>
    <row r="188" spans="1:26" ht="15.75" customHeight="1" x14ac:dyDescent="0.25">
      <c r="A188" s="36">
        <v>45863</v>
      </c>
      <c r="B188" s="36">
        <v>45865</v>
      </c>
      <c r="C188" s="37" t="s">
        <v>48</v>
      </c>
      <c r="D188" s="38" t="s">
        <v>169</v>
      </c>
      <c r="E188" s="38" t="s">
        <v>10</v>
      </c>
      <c r="F188" s="38" t="s">
        <v>41</v>
      </c>
      <c r="G188" s="39" t="s">
        <v>51</v>
      </c>
      <c r="H188" s="43" t="s">
        <v>56</v>
      </c>
      <c r="I188" s="41">
        <v>1</v>
      </c>
      <c r="J188" s="42">
        <v>1950000</v>
      </c>
      <c r="K188" s="42">
        <f t="shared" si="0"/>
        <v>370500</v>
      </c>
      <c r="L188" s="42">
        <f t="shared" si="1"/>
        <v>2320500</v>
      </c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</row>
    <row r="189" spans="1:26" ht="15.75" customHeight="1" x14ac:dyDescent="0.25">
      <c r="A189" s="36">
        <v>45863</v>
      </c>
      <c r="B189" s="36">
        <v>45865</v>
      </c>
      <c r="C189" s="37" t="s">
        <v>48</v>
      </c>
      <c r="D189" s="38" t="s">
        <v>170</v>
      </c>
      <c r="E189" s="38" t="s">
        <v>16</v>
      </c>
      <c r="F189" s="38" t="s">
        <v>38</v>
      </c>
      <c r="G189" s="39" t="s">
        <v>51</v>
      </c>
      <c r="H189" s="43" t="s">
        <v>58</v>
      </c>
      <c r="I189" s="41">
        <v>5</v>
      </c>
      <c r="J189" s="42">
        <v>1175000</v>
      </c>
      <c r="K189" s="42">
        <f t="shared" si="0"/>
        <v>223250</v>
      </c>
      <c r="L189" s="42">
        <f t="shared" si="1"/>
        <v>1398250</v>
      </c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</row>
    <row r="190" spans="1:26" ht="15.75" customHeight="1" x14ac:dyDescent="0.25">
      <c r="A190" s="36">
        <v>45863</v>
      </c>
      <c r="B190" s="36">
        <v>45865</v>
      </c>
      <c r="C190" s="37" t="s">
        <v>48</v>
      </c>
      <c r="D190" s="38" t="s">
        <v>170</v>
      </c>
      <c r="E190" s="38" t="s">
        <v>10</v>
      </c>
      <c r="F190" s="38" t="s">
        <v>41</v>
      </c>
      <c r="G190" s="39" t="s">
        <v>51</v>
      </c>
      <c r="H190" s="43" t="s">
        <v>58</v>
      </c>
      <c r="I190" s="41">
        <v>1</v>
      </c>
      <c r="J190" s="42">
        <v>1950000</v>
      </c>
      <c r="K190" s="42">
        <f t="shared" si="0"/>
        <v>370500</v>
      </c>
      <c r="L190" s="42">
        <f t="shared" si="1"/>
        <v>2320500</v>
      </c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</row>
    <row r="191" spans="1:26" ht="15.75" customHeight="1" x14ac:dyDescent="0.25">
      <c r="A191" s="36">
        <v>45868</v>
      </c>
      <c r="B191" s="36">
        <v>45869</v>
      </c>
      <c r="C191" s="37" t="s">
        <v>48</v>
      </c>
      <c r="D191" s="38" t="s">
        <v>171</v>
      </c>
      <c r="E191" s="38" t="s">
        <v>10</v>
      </c>
      <c r="F191" s="38" t="s">
        <v>41</v>
      </c>
      <c r="G191" s="39" t="s">
        <v>172</v>
      </c>
      <c r="H191" s="40" t="s">
        <v>173</v>
      </c>
      <c r="I191" s="41">
        <v>1</v>
      </c>
      <c r="J191" s="42">
        <v>1950000</v>
      </c>
      <c r="K191" s="42">
        <f t="shared" si="0"/>
        <v>370500</v>
      </c>
      <c r="L191" s="42">
        <f t="shared" si="1"/>
        <v>2320500</v>
      </c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</row>
    <row r="192" spans="1:26" ht="15.75" customHeight="1" x14ac:dyDescent="0.25">
      <c r="A192" s="36">
        <v>45868</v>
      </c>
      <c r="B192" s="36">
        <v>45869</v>
      </c>
      <c r="C192" s="37" t="s">
        <v>48</v>
      </c>
      <c r="D192" s="38" t="s">
        <v>171</v>
      </c>
      <c r="E192" s="38" t="s">
        <v>16</v>
      </c>
      <c r="F192" s="38" t="s">
        <v>38</v>
      </c>
      <c r="G192" s="39" t="s">
        <v>172</v>
      </c>
      <c r="H192" s="40" t="s">
        <v>173</v>
      </c>
      <c r="I192" s="41">
        <v>5</v>
      </c>
      <c r="J192" s="42">
        <v>1175000</v>
      </c>
      <c r="K192" s="42">
        <f t="shared" si="0"/>
        <v>223250</v>
      </c>
      <c r="L192" s="42">
        <f t="shared" si="1"/>
        <v>1398250</v>
      </c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</row>
    <row r="193" spans="1:26" ht="15.75" customHeight="1" x14ac:dyDescent="0.25">
      <c r="A193" s="36">
        <v>45868</v>
      </c>
      <c r="B193" s="36">
        <v>45871</v>
      </c>
      <c r="C193" s="37" t="s">
        <v>48</v>
      </c>
      <c r="D193" s="38" t="s">
        <v>174</v>
      </c>
      <c r="E193" s="38" t="s">
        <v>16</v>
      </c>
      <c r="F193" s="38" t="s">
        <v>38</v>
      </c>
      <c r="G193" s="39" t="s">
        <v>51</v>
      </c>
      <c r="H193" s="43" t="s">
        <v>76</v>
      </c>
      <c r="I193" s="41">
        <v>6</v>
      </c>
      <c r="J193" s="42">
        <v>1410000</v>
      </c>
      <c r="K193" s="42">
        <f t="shared" si="0"/>
        <v>267900</v>
      </c>
      <c r="L193" s="42">
        <f t="shared" si="1"/>
        <v>1677900</v>
      </c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</row>
    <row r="194" spans="1:26" ht="15.75" customHeight="1" x14ac:dyDescent="0.25">
      <c r="A194" s="36">
        <v>45868</v>
      </c>
      <c r="B194" s="36">
        <v>45871</v>
      </c>
      <c r="C194" s="37" t="s">
        <v>48</v>
      </c>
      <c r="D194" s="38" t="s">
        <v>174</v>
      </c>
      <c r="E194" s="38" t="s">
        <v>10</v>
      </c>
      <c r="F194" s="38" t="s">
        <v>41</v>
      </c>
      <c r="G194" s="39" t="s">
        <v>51</v>
      </c>
      <c r="H194" s="43" t="s">
        <v>76</v>
      </c>
      <c r="I194" s="41">
        <v>1</v>
      </c>
      <c r="J194" s="42">
        <v>1950000</v>
      </c>
      <c r="K194" s="42">
        <f t="shared" si="0"/>
        <v>370500</v>
      </c>
      <c r="L194" s="42">
        <f t="shared" si="1"/>
        <v>2320500</v>
      </c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</row>
    <row r="195" spans="1:26" ht="15.75" customHeight="1" x14ac:dyDescent="0.25">
      <c r="A195" s="36">
        <v>45868</v>
      </c>
      <c r="B195" s="36">
        <v>45871</v>
      </c>
      <c r="C195" s="37" t="s">
        <v>48</v>
      </c>
      <c r="D195" s="38" t="s">
        <v>174</v>
      </c>
      <c r="E195" s="38" t="s">
        <v>13</v>
      </c>
      <c r="F195" s="38" t="s">
        <v>50</v>
      </c>
      <c r="G195" s="39" t="s">
        <v>51</v>
      </c>
      <c r="H195" s="43" t="s">
        <v>76</v>
      </c>
      <c r="I195" s="41">
        <v>2</v>
      </c>
      <c r="J195" s="42">
        <v>990000</v>
      </c>
      <c r="K195" s="42">
        <f t="shared" si="0"/>
        <v>188100</v>
      </c>
      <c r="L195" s="42">
        <f t="shared" si="1"/>
        <v>1178100</v>
      </c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</row>
    <row r="196" spans="1:26" ht="15.75" customHeight="1" x14ac:dyDescent="0.25">
      <c r="A196" s="36">
        <v>45868</v>
      </c>
      <c r="B196" s="36">
        <v>45871</v>
      </c>
      <c r="C196" s="37" t="s">
        <v>48</v>
      </c>
      <c r="D196" s="38" t="s">
        <v>175</v>
      </c>
      <c r="E196" s="38" t="s">
        <v>16</v>
      </c>
      <c r="F196" s="38" t="s">
        <v>38</v>
      </c>
      <c r="G196" s="39" t="s">
        <v>51</v>
      </c>
      <c r="H196" s="43" t="s">
        <v>78</v>
      </c>
      <c r="I196" s="41">
        <v>5</v>
      </c>
      <c r="J196" s="42">
        <v>1175000</v>
      </c>
      <c r="K196" s="42">
        <f t="shared" si="0"/>
        <v>223250</v>
      </c>
      <c r="L196" s="42">
        <f t="shared" si="1"/>
        <v>1398250</v>
      </c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</row>
    <row r="197" spans="1:26" ht="15.75" customHeight="1" x14ac:dyDescent="0.25">
      <c r="A197" s="36">
        <v>45868</v>
      </c>
      <c r="B197" s="36">
        <v>45871</v>
      </c>
      <c r="C197" s="37" t="s">
        <v>48</v>
      </c>
      <c r="D197" s="38" t="s">
        <v>175</v>
      </c>
      <c r="E197" s="38" t="s">
        <v>10</v>
      </c>
      <c r="F197" s="38" t="s">
        <v>41</v>
      </c>
      <c r="G197" s="39" t="s">
        <v>51</v>
      </c>
      <c r="H197" s="43" t="s">
        <v>78</v>
      </c>
      <c r="I197" s="41">
        <v>1</v>
      </c>
      <c r="J197" s="42">
        <v>1950000</v>
      </c>
      <c r="K197" s="42">
        <f t="shared" si="0"/>
        <v>370500</v>
      </c>
      <c r="L197" s="42">
        <f t="shared" si="1"/>
        <v>2320500</v>
      </c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</row>
    <row r="198" spans="1:26" ht="15.75" customHeight="1" x14ac:dyDescent="0.25">
      <c r="A198" s="36">
        <v>45868</v>
      </c>
      <c r="B198" s="36">
        <v>45871</v>
      </c>
      <c r="C198" s="37" t="s">
        <v>48</v>
      </c>
      <c r="D198" s="38" t="s">
        <v>175</v>
      </c>
      <c r="E198" s="38" t="s">
        <v>13</v>
      </c>
      <c r="F198" s="38" t="s">
        <v>50</v>
      </c>
      <c r="G198" s="39" t="s">
        <v>51</v>
      </c>
      <c r="H198" s="43" t="s">
        <v>78</v>
      </c>
      <c r="I198" s="41">
        <v>2</v>
      </c>
      <c r="J198" s="42">
        <v>990000</v>
      </c>
      <c r="K198" s="42">
        <f t="shared" si="0"/>
        <v>188100</v>
      </c>
      <c r="L198" s="42">
        <f t="shared" si="1"/>
        <v>1178100</v>
      </c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</row>
    <row r="199" spans="1:26" ht="15.75" customHeight="1" x14ac:dyDescent="0.25">
      <c r="A199" s="36">
        <v>45868</v>
      </c>
      <c r="B199" s="36">
        <v>45872</v>
      </c>
      <c r="C199" s="37" t="s">
        <v>48</v>
      </c>
      <c r="D199" s="38" t="s">
        <v>176</v>
      </c>
      <c r="E199" s="38" t="s">
        <v>16</v>
      </c>
      <c r="F199" s="38" t="s">
        <v>38</v>
      </c>
      <c r="G199" s="39" t="s">
        <v>51</v>
      </c>
      <c r="H199" s="43" t="s">
        <v>56</v>
      </c>
      <c r="I199" s="41">
        <v>6</v>
      </c>
      <c r="J199" s="42">
        <v>1410000</v>
      </c>
      <c r="K199" s="42">
        <f t="shared" si="0"/>
        <v>267900</v>
      </c>
      <c r="L199" s="42">
        <f t="shared" si="1"/>
        <v>1677900</v>
      </c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</row>
    <row r="200" spans="1:26" ht="15.75" customHeight="1" x14ac:dyDescent="0.25">
      <c r="A200" s="36">
        <v>45868</v>
      </c>
      <c r="B200" s="36">
        <v>45872</v>
      </c>
      <c r="C200" s="37" t="s">
        <v>48</v>
      </c>
      <c r="D200" s="38" t="s">
        <v>176</v>
      </c>
      <c r="E200" s="38" t="s">
        <v>10</v>
      </c>
      <c r="F200" s="38" t="s">
        <v>41</v>
      </c>
      <c r="G200" s="39" t="s">
        <v>51</v>
      </c>
      <c r="H200" s="43" t="s">
        <v>56</v>
      </c>
      <c r="I200" s="41">
        <v>1</v>
      </c>
      <c r="J200" s="42">
        <v>1950000</v>
      </c>
      <c r="K200" s="42">
        <f t="shared" si="0"/>
        <v>370500</v>
      </c>
      <c r="L200" s="42">
        <f t="shared" si="1"/>
        <v>2320500</v>
      </c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</row>
    <row r="201" spans="1:26" ht="15.75" customHeight="1" x14ac:dyDescent="0.25">
      <c r="A201" s="36">
        <v>45868</v>
      </c>
      <c r="B201" s="36">
        <v>45872</v>
      </c>
      <c r="C201" s="37" t="s">
        <v>48</v>
      </c>
      <c r="D201" s="38" t="s">
        <v>177</v>
      </c>
      <c r="E201" s="38" t="s">
        <v>16</v>
      </c>
      <c r="F201" s="38" t="s">
        <v>38</v>
      </c>
      <c r="G201" s="39" t="s">
        <v>51</v>
      </c>
      <c r="H201" s="43" t="s">
        <v>58</v>
      </c>
      <c r="I201" s="41">
        <v>5</v>
      </c>
      <c r="J201" s="42">
        <v>1175000</v>
      </c>
      <c r="K201" s="42">
        <f t="shared" si="0"/>
        <v>223250</v>
      </c>
      <c r="L201" s="42">
        <f t="shared" si="1"/>
        <v>1398250</v>
      </c>
      <c r="M201" s="12"/>
      <c r="N201" s="12"/>
      <c r="O201" s="12"/>
      <c r="P201" s="12"/>
      <c r="Q201" s="12"/>
      <c r="R201" s="12"/>
      <c r="S201" s="12"/>
      <c r="T201" s="12"/>
      <c r="U201" s="12"/>
      <c r="V201" s="12"/>
      <c r="W201" s="12"/>
      <c r="X201" s="12"/>
      <c r="Y201" s="12"/>
      <c r="Z201" s="12"/>
    </row>
    <row r="202" spans="1:26" ht="15.75" customHeight="1" x14ac:dyDescent="0.25">
      <c r="A202" s="36">
        <v>45868</v>
      </c>
      <c r="B202" s="36">
        <v>45872</v>
      </c>
      <c r="C202" s="37" t="s">
        <v>48</v>
      </c>
      <c r="D202" s="38" t="s">
        <v>177</v>
      </c>
      <c r="E202" s="38" t="s">
        <v>10</v>
      </c>
      <c r="F202" s="38" t="s">
        <v>41</v>
      </c>
      <c r="G202" s="39" t="s">
        <v>51</v>
      </c>
      <c r="H202" s="43" t="s">
        <v>58</v>
      </c>
      <c r="I202" s="41">
        <v>1</v>
      </c>
      <c r="J202" s="42">
        <v>1950000</v>
      </c>
      <c r="K202" s="42">
        <f t="shared" si="0"/>
        <v>370500</v>
      </c>
      <c r="L202" s="42">
        <f t="shared" si="1"/>
        <v>2320500</v>
      </c>
      <c r="M202" s="12"/>
      <c r="N202" s="12"/>
      <c r="O202" s="12"/>
      <c r="P202" s="12"/>
      <c r="Q202" s="12"/>
      <c r="R202" s="12"/>
      <c r="S202" s="12"/>
      <c r="T202" s="12"/>
      <c r="U202" s="12"/>
      <c r="V202" s="12"/>
      <c r="W202" s="12"/>
      <c r="X202" s="12"/>
      <c r="Y202" s="12"/>
      <c r="Z202" s="12"/>
    </row>
    <row r="203" spans="1:26" ht="15.75" customHeight="1" x14ac:dyDescent="0.25">
      <c r="A203" s="36">
        <v>45868</v>
      </c>
      <c r="B203" s="36">
        <v>45878</v>
      </c>
      <c r="C203" s="37" t="s">
        <v>48</v>
      </c>
      <c r="D203" s="38" t="s">
        <v>178</v>
      </c>
      <c r="E203" s="38" t="s">
        <v>16</v>
      </c>
      <c r="F203" s="38" t="s">
        <v>38</v>
      </c>
      <c r="G203" s="39" t="s">
        <v>51</v>
      </c>
      <c r="H203" s="43" t="s">
        <v>76</v>
      </c>
      <c r="I203" s="41">
        <v>6</v>
      </c>
      <c r="J203" s="42">
        <v>1410000</v>
      </c>
      <c r="K203" s="42">
        <f t="shared" si="0"/>
        <v>267900</v>
      </c>
      <c r="L203" s="42">
        <f t="shared" si="1"/>
        <v>1677900</v>
      </c>
      <c r="M203" s="12"/>
      <c r="N203" s="12"/>
      <c r="O203" s="12"/>
      <c r="P203" s="12"/>
      <c r="Q203" s="12"/>
      <c r="R203" s="12"/>
      <c r="S203" s="12"/>
      <c r="T203" s="12"/>
      <c r="U203" s="12"/>
      <c r="V203" s="12"/>
      <c r="W203" s="12"/>
      <c r="X203" s="12"/>
      <c r="Y203" s="12"/>
      <c r="Z203" s="12"/>
    </row>
    <row r="204" spans="1:26" ht="15.75" customHeight="1" x14ac:dyDescent="0.25">
      <c r="A204" s="36">
        <v>45868</v>
      </c>
      <c r="B204" s="36">
        <v>45878</v>
      </c>
      <c r="C204" s="37" t="s">
        <v>48</v>
      </c>
      <c r="D204" s="38" t="s">
        <v>178</v>
      </c>
      <c r="E204" s="38" t="s">
        <v>10</v>
      </c>
      <c r="F204" s="38" t="s">
        <v>41</v>
      </c>
      <c r="G204" s="39" t="s">
        <v>51</v>
      </c>
      <c r="H204" s="43" t="s">
        <v>76</v>
      </c>
      <c r="I204" s="41">
        <v>1</v>
      </c>
      <c r="J204" s="42">
        <v>1950000</v>
      </c>
      <c r="K204" s="42">
        <f t="shared" si="0"/>
        <v>370500</v>
      </c>
      <c r="L204" s="42">
        <f t="shared" si="1"/>
        <v>2320500</v>
      </c>
      <c r="M204" s="12"/>
      <c r="N204" s="12"/>
      <c r="O204" s="12"/>
      <c r="P204" s="12"/>
      <c r="Q204" s="12"/>
      <c r="R204" s="12"/>
      <c r="S204" s="12"/>
      <c r="T204" s="12"/>
      <c r="U204" s="12"/>
      <c r="V204" s="12"/>
      <c r="W204" s="12"/>
      <c r="X204" s="12"/>
      <c r="Y204" s="12"/>
      <c r="Z204" s="12"/>
    </row>
    <row r="205" spans="1:26" ht="15.75" customHeight="1" x14ac:dyDescent="0.25">
      <c r="A205" s="36">
        <v>45868</v>
      </c>
      <c r="B205" s="36">
        <v>45878</v>
      </c>
      <c r="C205" s="37" t="s">
        <v>48</v>
      </c>
      <c r="D205" s="38" t="s">
        <v>178</v>
      </c>
      <c r="E205" s="38" t="s">
        <v>13</v>
      </c>
      <c r="F205" s="38" t="s">
        <v>50</v>
      </c>
      <c r="G205" s="39" t="s">
        <v>51</v>
      </c>
      <c r="H205" s="43" t="s">
        <v>76</v>
      </c>
      <c r="I205" s="41">
        <v>2</v>
      </c>
      <c r="J205" s="42">
        <v>990000</v>
      </c>
      <c r="K205" s="42">
        <f t="shared" si="0"/>
        <v>188100</v>
      </c>
      <c r="L205" s="42">
        <f t="shared" si="1"/>
        <v>1178100</v>
      </c>
      <c r="M205" s="12"/>
      <c r="N205" s="12"/>
      <c r="O205" s="12"/>
      <c r="P205" s="12"/>
      <c r="Q205" s="12"/>
      <c r="R205" s="12"/>
      <c r="S205" s="12"/>
      <c r="T205" s="12"/>
      <c r="U205" s="12"/>
      <c r="V205" s="12"/>
      <c r="W205" s="12"/>
      <c r="X205" s="12"/>
      <c r="Y205" s="12"/>
      <c r="Z205" s="12"/>
    </row>
    <row r="206" spans="1:26" ht="15.75" customHeight="1" x14ac:dyDescent="0.25">
      <c r="A206" s="36">
        <v>45868</v>
      </c>
      <c r="B206" s="36">
        <v>45878</v>
      </c>
      <c r="C206" s="37" t="s">
        <v>48</v>
      </c>
      <c r="D206" s="38" t="s">
        <v>179</v>
      </c>
      <c r="E206" s="38" t="s">
        <v>16</v>
      </c>
      <c r="F206" s="38" t="s">
        <v>38</v>
      </c>
      <c r="G206" s="39" t="s">
        <v>51</v>
      </c>
      <c r="H206" s="43" t="s">
        <v>78</v>
      </c>
      <c r="I206" s="41">
        <v>10</v>
      </c>
      <c r="J206" s="42">
        <f>1175000*2</f>
        <v>2350000</v>
      </c>
      <c r="K206" s="42">
        <f t="shared" si="0"/>
        <v>446500</v>
      </c>
      <c r="L206" s="42">
        <f t="shared" si="1"/>
        <v>2796500</v>
      </c>
      <c r="M206" s="12"/>
      <c r="N206" s="12"/>
      <c r="O206" s="12"/>
      <c r="P206" s="12"/>
      <c r="Q206" s="12"/>
      <c r="R206" s="12"/>
      <c r="S206" s="12"/>
      <c r="T206" s="12"/>
      <c r="U206" s="12"/>
      <c r="V206" s="12"/>
      <c r="W206" s="12"/>
      <c r="X206" s="12"/>
      <c r="Y206" s="12"/>
      <c r="Z206" s="12"/>
    </row>
    <row r="207" spans="1:26" ht="15.75" customHeight="1" x14ac:dyDescent="0.25">
      <c r="A207" s="36">
        <v>45868</v>
      </c>
      <c r="B207" s="36">
        <v>45878</v>
      </c>
      <c r="C207" s="37" t="s">
        <v>48</v>
      </c>
      <c r="D207" s="38" t="s">
        <v>179</v>
      </c>
      <c r="E207" s="38" t="s">
        <v>10</v>
      </c>
      <c r="F207" s="38" t="s">
        <v>41</v>
      </c>
      <c r="G207" s="39" t="s">
        <v>51</v>
      </c>
      <c r="H207" s="43" t="s">
        <v>78</v>
      </c>
      <c r="I207" s="41">
        <v>2</v>
      </c>
      <c r="J207" s="42">
        <f>1950000*2</f>
        <v>3900000</v>
      </c>
      <c r="K207" s="42">
        <f t="shared" si="0"/>
        <v>741000</v>
      </c>
      <c r="L207" s="42">
        <f t="shared" si="1"/>
        <v>4641000</v>
      </c>
      <c r="M207" s="12"/>
      <c r="N207" s="12"/>
      <c r="O207" s="12"/>
      <c r="P207" s="12"/>
      <c r="Q207" s="12"/>
      <c r="R207" s="12"/>
      <c r="S207" s="12"/>
      <c r="T207" s="12"/>
      <c r="U207" s="12"/>
      <c r="V207" s="12"/>
      <c r="W207" s="12"/>
      <c r="X207" s="12"/>
      <c r="Y207" s="12"/>
      <c r="Z207" s="12"/>
    </row>
    <row r="208" spans="1:26" ht="15.75" customHeight="1" x14ac:dyDescent="0.25">
      <c r="A208" s="36">
        <v>45868</v>
      </c>
      <c r="B208" s="36">
        <v>45878</v>
      </c>
      <c r="C208" s="37" t="s">
        <v>48</v>
      </c>
      <c r="D208" s="38" t="s">
        <v>179</v>
      </c>
      <c r="E208" s="38" t="s">
        <v>13</v>
      </c>
      <c r="F208" s="38" t="s">
        <v>50</v>
      </c>
      <c r="G208" s="39" t="s">
        <v>51</v>
      </c>
      <c r="H208" s="43" t="s">
        <v>78</v>
      </c>
      <c r="I208" s="41">
        <v>2</v>
      </c>
      <c r="J208" s="42">
        <v>990000</v>
      </c>
      <c r="K208" s="42">
        <f t="shared" si="0"/>
        <v>188100</v>
      </c>
      <c r="L208" s="42">
        <f t="shared" si="1"/>
        <v>1178100</v>
      </c>
      <c r="M208" s="12"/>
      <c r="N208" s="12"/>
      <c r="O208" s="12"/>
      <c r="P208" s="12"/>
      <c r="Q208" s="12"/>
      <c r="R208" s="12"/>
      <c r="S208" s="12"/>
      <c r="T208" s="12"/>
      <c r="U208" s="12"/>
      <c r="V208" s="12"/>
      <c r="W208" s="12"/>
      <c r="X208" s="12"/>
      <c r="Y208" s="12"/>
      <c r="Z208" s="12"/>
    </row>
    <row r="209" spans="1:26" ht="15.75" customHeight="1" x14ac:dyDescent="0.25">
      <c r="A209" s="36">
        <v>45868</v>
      </c>
      <c r="B209" s="36">
        <v>45879</v>
      </c>
      <c r="C209" s="37" t="s">
        <v>48</v>
      </c>
      <c r="D209" s="38" t="s">
        <v>180</v>
      </c>
      <c r="E209" s="38" t="s">
        <v>16</v>
      </c>
      <c r="F209" s="38" t="s">
        <v>38</v>
      </c>
      <c r="G209" s="39" t="s">
        <v>51</v>
      </c>
      <c r="H209" s="43" t="s">
        <v>56</v>
      </c>
      <c r="I209" s="41">
        <v>6</v>
      </c>
      <c r="J209" s="42">
        <v>1410000</v>
      </c>
      <c r="K209" s="42">
        <f t="shared" si="0"/>
        <v>267900</v>
      </c>
      <c r="L209" s="42">
        <f t="shared" si="1"/>
        <v>1677900</v>
      </c>
      <c r="M209" s="12"/>
      <c r="N209" s="12"/>
      <c r="O209" s="12"/>
      <c r="P209" s="12"/>
      <c r="Q209" s="12"/>
      <c r="R209" s="12"/>
      <c r="S209" s="12"/>
      <c r="T209" s="12"/>
      <c r="U209" s="12"/>
      <c r="V209" s="12"/>
      <c r="W209" s="12"/>
      <c r="X209" s="12"/>
      <c r="Y209" s="12"/>
      <c r="Z209" s="12"/>
    </row>
    <row r="210" spans="1:26" ht="15.75" customHeight="1" x14ac:dyDescent="0.25">
      <c r="A210" s="36">
        <v>45868</v>
      </c>
      <c r="B210" s="36">
        <v>45879</v>
      </c>
      <c r="C210" s="37" t="s">
        <v>48</v>
      </c>
      <c r="D210" s="38" t="s">
        <v>180</v>
      </c>
      <c r="E210" s="38" t="s">
        <v>10</v>
      </c>
      <c r="F210" s="38" t="s">
        <v>41</v>
      </c>
      <c r="G210" s="39" t="s">
        <v>51</v>
      </c>
      <c r="H210" s="43" t="s">
        <v>56</v>
      </c>
      <c r="I210" s="41">
        <v>1</v>
      </c>
      <c r="J210" s="42">
        <v>1950000</v>
      </c>
      <c r="K210" s="42">
        <f t="shared" si="0"/>
        <v>370500</v>
      </c>
      <c r="L210" s="42">
        <f t="shared" si="1"/>
        <v>2320500</v>
      </c>
      <c r="M210" s="12"/>
      <c r="N210" s="12"/>
      <c r="O210" s="12"/>
      <c r="P210" s="12"/>
      <c r="Q210" s="12"/>
      <c r="R210" s="12"/>
      <c r="S210" s="12"/>
      <c r="T210" s="12"/>
      <c r="U210" s="12"/>
      <c r="V210" s="12"/>
      <c r="W210" s="12"/>
      <c r="X210" s="12"/>
      <c r="Y210" s="12"/>
      <c r="Z210" s="12"/>
    </row>
    <row r="211" spans="1:26" ht="15.75" customHeight="1" x14ac:dyDescent="0.25">
      <c r="A211" s="36">
        <v>45878</v>
      </c>
      <c r="B211" s="36">
        <v>45879</v>
      </c>
      <c r="C211" s="37" t="s">
        <v>36</v>
      </c>
      <c r="D211" s="38" t="s">
        <v>181</v>
      </c>
      <c r="E211" s="38" t="s">
        <v>16</v>
      </c>
      <c r="F211" s="38" t="s">
        <v>182</v>
      </c>
      <c r="G211" s="39" t="s">
        <v>183</v>
      </c>
      <c r="H211" s="43" t="s">
        <v>184</v>
      </c>
      <c r="I211" s="41">
        <v>1</v>
      </c>
      <c r="J211" s="42">
        <v>4519500</v>
      </c>
      <c r="K211" s="42">
        <f t="shared" si="0"/>
        <v>858705</v>
      </c>
      <c r="L211" s="42">
        <f t="shared" si="1"/>
        <v>5378205</v>
      </c>
      <c r="M211" s="12"/>
      <c r="N211" s="12"/>
      <c r="O211" s="12"/>
      <c r="P211" s="12"/>
      <c r="Q211" s="12"/>
      <c r="R211" s="12"/>
      <c r="S211" s="12"/>
      <c r="T211" s="12"/>
      <c r="U211" s="12"/>
      <c r="V211" s="12"/>
      <c r="W211" s="12"/>
      <c r="X211" s="12"/>
      <c r="Y211" s="12"/>
      <c r="Z211" s="12"/>
    </row>
    <row r="212" spans="1:26" ht="15.75" customHeight="1" x14ac:dyDescent="0.25">
      <c r="A212" s="36">
        <v>45870</v>
      </c>
      <c r="B212" s="36">
        <v>45871</v>
      </c>
      <c r="C212" s="37" t="s">
        <v>48</v>
      </c>
      <c r="D212" s="38" t="s">
        <v>185</v>
      </c>
      <c r="E212" s="38" t="s">
        <v>16</v>
      </c>
      <c r="F212" s="38" t="s">
        <v>38</v>
      </c>
      <c r="G212" s="39" t="s">
        <v>172</v>
      </c>
      <c r="H212" s="43" t="s">
        <v>173</v>
      </c>
      <c r="I212" s="41">
        <v>5</v>
      </c>
      <c r="J212" s="42">
        <v>1175000</v>
      </c>
      <c r="K212" s="42">
        <f t="shared" si="0"/>
        <v>223250</v>
      </c>
      <c r="L212" s="42">
        <f t="shared" si="1"/>
        <v>1398250</v>
      </c>
      <c r="M212" s="12"/>
      <c r="N212" s="12"/>
      <c r="O212" s="12"/>
      <c r="P212" s="12"/>
      <c r="Q212" s="12"/>
      <c r="R212" s="12"/>
      <c r="S212" s="12"/>
      <c r="T212" s="12"/>
      <c r="U212" s="12"/>
      <c r="V212" s="12"/>
      <c r="W212" s="12"/>
      <c r="X212" s="12"/>
      <c r="Y212" s="12"/>
      <c r="Z212" s="12"/>
    </row>
    <row r="213" spans="1:26" ht="15.75" customHeight="1" x14ac:dyDescent="0.25">
      <c r="A213" s="36">
        <v>45870</v>
      </c>
      <c r="B213" s="36">
        <v>45871</v>
      </c>
      <c r="C213" s="37" t="s">
        <v>48</v>
      </c>
      <c r="D213" s="38" t="s">
        <v>185</v>
      </c>
      <c r="E213" s="38" t="s">
        <v>10</v>
      </c>
      <c r="F213" s="38" t="s">
        <v>41</v>
      </c>
      <c r="G213" s="39" t="s">
        <v>172</v>
      </c>
      <c r="H213" s="43" t="s">
        <v>173</v>
      </c>
      <c r="I213" s="41">
        <v>1</v>
      </c>
      <c r="J213" s="42">
        <v>1950000</v>
      </c>
      <c r="K213" s="42">
        <f t="shared" si="0"/>
        <v>370500</v>
      </c>
      <c r="L213" s="42">
        <f t="shared" si="1"/>
        <v>2320500</v>
      </c>
      <c r="M213" s="12"/>
      <c r="N213" s="12"/>
      <c r="O213" s="12"/>
      <c r="P213" s="12"/>
      <c r="Q213" s="12"/>
      <c r="R213" s="12"/>
      <c r="S213" s="12"/>
      <c r="T213" s="12"/>
      <c r="U213" s="12"/>
      <c r="V213" s="12"/>
      <c r="W213" s="12"/>
      <c r="X213" s="12"/>
      <c r="Y213" s="12"/>
      <c r="Z213" s="12"/>
    </row>
    <row r="214" spans="1:26" ht="15.75" customHeight="1" x14ac:dyDescent="0.25">
      <c r="A214" s="36">
        <v>45871</v>
      </c>
      <c r="B214" s="36" t="s">
        <v>186</v>
      </c>
      <c r="C214" s="37" t="s">
        <v>48</v>
      </c>
      <c r="D214" s="38" t="s">
        <v>187</v>
      </c>
      <c r="E214" s="38" t="s">
        <v>6</v>
      </c>
      <c r="F214" s="38" t="s">
        <v>124</v>
      </c>
      <c r="G214" s="39" t="s">
        <v>172</v>
      </c>
      <c r="H214" s="43" t="s">
        <v>188</v>
      </c>
      <c r="I214" s="41">
        <v>2</v>
      </c>
      <c r="J214" s="42">
        <f>2250000*2</f>
        <v>4500000</v>
      </c>
      <c r="K214" s="42">
        <f t="shared" si="0"/>
        <v>855000</v>
      </c>
      <c r="L214" s="42">
        <f t="shared" si="1"/>
        <v>5355000</v>
      </c>
      <c r="M214" s="12"/>
      <c r="N214" s="12"/>
      <c r="O214" s="12"/>
      <c r="P214" s="12"/>
      <c r="Q214" s="12"/>
      <c r="R214" s="12"/>
      <c r="S214" s="12"/>
      <c r="T214" s="12"/>
      <c r="U214" s="12"/>
      <c r="V214" s="12"/>
      <c r="W214" s="12"/>
      <c r="X214" s="12"/>
      <c r="Y214" s="12"/>
      <c r="Z214" s="12"/>
    </row>
    <row r="215" spans="1:26" ht="15.75" customHeight="1" x14ac:dyDescent="0.25">
      <c r="A215" s="36">
        <v>45871</v>
      </c>
      <c r="B215" s="36" t="s">
        <v>186</v>
      </c>
      <c r="C215" s="37" t="s">
        <v>48</v>
      </c>
      <c r="D215" s="38" t="s">
        <v>187</v>
      </c>
      <c r="E215" s="38" t="s">
        <v>8</v>
      </c>
      <c r="F215" s="38" t="s">
        <v>189</v>
      </c>
      <c r="G215" s="39" t="s">
        <v>172</v>
      </c>
      <c r="H215" s="43" t="s">
        <v>188</v>
      </c>
      <c r="I215" s="41">
        <v>2</v>
      </c>
      <c r="J215" s="42">
        <f>1650000*2</f>
        <v>3300000</v>
      </c>
      <c r="K215" s="42">
        <f t="shared" si="0"/>
        <v>627000</v>
      </c>
      <c r="L215" s="42">
        <f t="shared" si="1"/>
        <v>3927000</v>
      </c>
      <c r="M215" s="12"/>
      <c r="N215" s="12"/>
      <c r="O215" s="12"/>
      <c r="P215" s="12"/>
      <c r="Q215" s="12"/>
      <c r="R215" s="12"/>
      <c r="S215" s="12"/>
      <c r="T215" s="12"/>
      <c r="U215" s="12"/>
      <c r="V215" s="12"/>
      <c r="W215" s="12"/>
      <c r="X215" s="12"/>
      <c r="Y215" s="12"/>
      <c r="Z215" s="12"/>
    </row>
    <row r="216" spans="1:26" ht="15.75" customHeight="1" x14ac:dyDescent="0.25">
      <c r="A216" s="36">
        <v>45871</v>
      </c>
      <c r="B216" s="36" t="s">
        <v>186</v>
      </c>
      <c r="C216" s="37" t="s">
        <v>48</v>
      </c>
      <c r="D216" s="38" t="s">
        <v>187</v>
      </c>
      <c r="E216" s="38" t="s">
        <v>16</v>
      </c>
      <c r="F216" s="38" t="s">
        <v>190</v>
      </c>
      <c r="G216" s="39" t="s">
        <v>172</v>
      </c>
      <c r="H216" s="43" t="s">
        <v>188</v>
      </c>
      <c r="I216" s="41">
        <v>2</v>
      </c>
      <c r="J216" s="42">
        <f>1450000*2</f>
        <v>2900000</v>
      </c>
      <c r="K216" s="42">
        <f t="shared" si="0"/>
        <v>551000</v>
      </c>
      <c r="L216" s="42">
        <f t="shared" si="1"/>
        <v>3451000</v>
      </c>
      <c r="M216" s="12"/>
      <c r="N216" s="12"/>
      <c r="O216" s="12"/>
      <c r="P216" s="12"/>
      <c r="Q216" s="12"/>
      <c r="R216" s="12"/>
      <c r="S216" s="12"/>
      <c r="T216" s="12"/>
      <c r="U216" s="12"/>
      <c r="V216" s="12"/>
      <c r="W216" s="12"/>
      <c r="X216" s="12"/>
      <c r="Y216" s="12"/>
      <c r="Z216" s="12"/>
    </row>
    <row r="217" spans="1:26" ht="15.75" customHeight="1" x14ac:dyDescent="0.25">
      <c r="A217" s="36">
        <v>45871</v>
      </c>
      <c r="B217" s="36" t="s">
        <v>186</v>
      </c>
      <c r="C217" s="37" t="s">
        <v>48</v>
      </c>
      <c r="D217" s="38" t="s">
        <v>187</v>
      </c>
      <c r="E217" s="38" t="s">
        <v>16</v>
      </c>
      <c r="F217" s="38" t="s">
        <v>191</v>
      </c>
      <c r="G217" s="39" t="s">
        <v>172</v>
      </c>
      <c r="H217" s="43" t="s">
        <v>188</v>
      </c>
      <c r="I217" s="41">
        <v>3</v>
      </c>
      <c r="J217" s="42">
        <f>1008403*4</f>
        <v>4033612</v>
      </c>
      <c r="K217" s="42">
        <f t="shared" si="0"/>
        <v>766386.28</v>
      </c>
      <c r="L217" s="42">
        <f t="shared" si="1"/>
        <v>4799998.28</v>
      </c>
      <c r="M217" s="12"/>
      <c r="N217" s="12"/>
      <c r="O217" s="12"/>
      <c r="P217" s="12"/>
      <c r="Q217" s="12"/>
      <c r="R217" s="12"/>
      <c r="S217" s="12"/>
      <c r="T217" s="12"/>
      <c r="U217" s="12"/>
      <c r="V217" s="12"/>
      <c r="W217" s="12"/>
      <c r="X217" s="12"/>
      <c r="Y217" s="12"/>
      <c r="Z217" s="12"/>
    </row>
    <row r="218" spans="1:26" ht="15.75" customHeight="1" x14ac:dyDescent="0.25">
      <c r="A218" s="36">
        <v>45879</v>
      </c>
      <c r="B218" s="36">
        <v>45880</v>
      </c>
      <c r="C218" s="37" t="s">
        <v>48</v>
      </c>
      <c r="D218" s="38" t="s">
        <v>192</v>
      </c>
      <c r="E218" s="38" t="s">
        <v>16</v>
      </c>
      <c r="F218" s="38" t="s">
        <v>38</v>
      </c>
      <c r="G218" s="39" t="s">
        <v>172</v>
      </c>
      <c r="H218" s="43" t="s">
        <v>173</v>
      </c>
      <c r="I218" s="41">
        <v>5</v>
      </c>
      <c r="J218" s="42">
        <v>1175000</v>
      </c>
      <c r="K218" s="42">
        <f t="shared" si="0"/>
        <v>223250</v>
      </c>
      <c r="L218" s="42">
        <f t="shared" si="1"/>
        <v>1398250</v>
      </c>
      <c r="M218" s="12"/>
      <c r="N218" s="12"/>
      <c r="O218" s="12"/>
      <c r="P218" s="12"/>
      <c r="Q218" s="12"/>
      <c r="R218" s="12"/>
      <c r="S218" s="12"/>
      <c r="T218" s="12"/>
      <c r="U218" s="12"/>
      <c r="V218" s="12"/>
      <c r="W218" s="12"/>
      <c r="X218" s="12"/>
      <c r="Y218" s="12"/>
      <c r="Z218" s="12"/>
    </row>
    <row r="219" spans="1:26" ht="15.75" customHeight="1" x14ac:dyDescent="0.25">
      <c r="A219" s="36">
        <v>45879</v>
      </c>
      <c r="B219" s="36">
        <v>45880</v>
      </c>
      <c r="C219" s="37" t="s">
        <v>48</v>
      </c>
      <c r="D219" s="38" t="s">
        <v>192</v>
      </c>
      <c r="E219" s="38" t="s">
        <v>10</v>
      </c>
      <c r="F219" s="38" t="s">
        <v>41</v>
      </c>
      <c r="G219" s="39" t="s">
        <v>172</v>
      </c>
      <c r="H219" s="43" t="s">
        <v>173</v>
      </c>
      <c r="I219" s="41">
        <v>1</v>
      </c>
      <c r="J219" s="42">
        <v>1950000</v>
      </c>
      <c r="K219" s="42">
        <f t="shared" si="0"/>
        <v>370500</v>
      </c>
      <c r="L219" s="42">
        <f t="shared" si="1"/>
        <v>2320500</v>
      </c>
      <c r="M219" s="12"/>
      <c r="N219" s="12"/>
      <c r="O219" s="12"/>
      <c r="P219" s="12"/>
      <c r="Q219" s="12"/>
      <c r="R219" s="12"/>
      <c r="S219" s="12"/>
      <c r="T219" s="12"/>
      <c r="U219" s="12"/>
      <c r="V219" s="12"/>
      <c r="W219" s="12"/>
      <c r="X219" s="12"/>
      <c r="Y219" s="12"/>
      <c r="Z219" s="12"/>
    </row>
    <row r="220" spans="1:26" ht="15.75" customHeight="1" x14ac:dyDescent="0.25">
      <c r="A220" s="36">
        <v>45877</v>
      </c>
      <c r="B220" s="36">
        <v>45879</v>
      </c>
      <c r="C220" s="37" t="s">
        <v>48</v>
      </c>
      <c r="D220" s="38" t="s">
        <v>193</v>
      </c>
      <c r="E220" s="38" t="s">
        <v>10</v>
      </c>
      <c r="F220" s="38" t="s">
        <v>151</v>
      </c>
      <c r="G220" s="39" t="s">
        <v>172</v>
      </c>
      <c r="H220" s="43" t="s">
        <v>188</v>
      </c>
      <c r="I220" s="41">
        <v>1</v>
      </c>
      <c r="J220" s="42">
        <v>588235.29</v>
      </c>
      <c r="K220" s="42">
        <f t="shared" si="0"/>
        <v>111764.70510000001</v>
      </c>
      <c r="L220" s="42">
        <f t="shared" si="1"/>
        <v>699999.99510000006</v>
      </c>
      <c r="M220" s="12"/>
      <c r="N220" s="12"/>
      <c r="O220" s="12"/>
      <c r="P220" s="12"/>
      <c r="Q220" s="12"/>
      <c r="R220" s="12"/>
      <c r="S220" s="12"/>
      <c r="T220" s="12"/>
      <c r="U220" s="12"/>
      <c r="V220" s="12"/>
      <c r="W220" s="12"/>
      <c r="X220" s="12"/>
      <c r="Y220" s="12"/>
      <c r="Z220" s="12"/>
    </row>
    <row r="221" spans="1:26" ht="15.75" customHeight="1" x14ac:dyDescent="0.25">
      <c r="A221" s="36">
        <v>45877</v>
      </c>
      <c r="B221" s="36">
        <v>45879</v>
      </c>
      <c r="C221" s="37" t="s">
        <v>48</v>
      </c>
      <c r="D221" s="38" t="s">
        <v>194</v>
      </c>
      <c r="E221" s="38" t="s">
        <v>12</v>
      </c>
      <c r="F221" s="38" t="s">
        <v>45</v>
      </c>
      <c r="G221" s="39" t="s">
        <v>172</v>
      </c>
      <c r="H221" s="43" t="s">
        <v>188</v>
      </c>
      <c r="I221" s="41">
        <v>110</v>
      </c>
      <c r="J221" s="42">
        <f>26500*110</f>
        <v>2915000</v>
      </c>
      <c r="K221" s="42">
        <f t="shared" si="0"/>
        <v>553850</v>
      </c>
      <c r="L221" s="42">
        <f t="shared" si="1"/>
        <v>3468850</v>
      </c>
      <c r="M221" s="12"/>
      <c r="N221" s="12"/>
      <c r="O221" s="12"/>
      <c r="P221" s="12"/>
      <c r="Q221" s="12"/>
      <c r="R221" s="12"/>
      <c r="S221" s="12"/>
      <c r="T221" s="12"/>
      <c r="U221" s="12"/>
      <c r="V221" s="12"/>
      <c r="W221" s="12"/>
      <c r="X221" s="12"/>
      <c r="Y221" s="12"/>
      <c r="Z221" s="12"/>
    </row>
    <row r="222" spans="1:26" ht="15.75" customHeight="1" x14ac:dyDescent="0.25">
      <c r="A222" s="36">
        <v>45868</v>
      </c>
      <c r="B222" s="36">
        <v>45885</v>
      </c>
      <c r="C222" s="37" t="s">
        <v>48</v>
      </c>
      <c r="D222" s="38" t="s">
        <v>195</v>
      </c>
      <c r="E222" s="38" t="s">
        <v>16</v>
      </c>
      <c r="F222" s="38" t="s">
        <v>38</v>
      </c>
      <c r="G222" s="39" t="s">
        <v>51</v>
      </c>
      <c r="H222" s="43" t="s">
        <v>76</v>
      </c>
      <c r="I222" s="41">
        <v>6</v>
      </c>
      <c r="J222" s="42">
        <v>1410000</v>
      </c>
      <c r="K222" s="42">
        <f t="shared" si="0"/>
        <v>267900</v>
      </c>
      <c r="L222" s="42">
        <f t="shared" si="1"/>
        <v>1677900</v>
      </c>
      <c r="M222" s="12"/>
      <c r="N222" s="12"/>
      <c r="O222" s="12"/>
      <c r="P222" s="12"/>
      <c r="Q222" s="12"/>
      <c r="R222" s="12"/>
      <c r="S222" s="12"/>
      <c r="T222" s="12"/>
      <c r="U222" s="12"/>
      <c r="V222" s="12"/>
      <c r="W222" s="12"/>
      <c r="X222" s="12"/>
      <c r="Y222" s="12"/>
      <c r="Z222" s="12"/>
    </row>
    <row r="223" spans="1:26" ht="15.75" customHeight="1" x14ac:dyDescent="0.25">
      <c r="A223" s="36">
        <v>45868</v>
      </c>
      <c r="B223" s="36">
        <v>45885</v>
      </c>
      <c r="C223" s="37" t="s">
        <v>48</v>
      </c>
      <c r="D223" s="38" t="s">
        <v>195</v>
      </c>
      <c r="E223" s="38" t="s">
        <v>10</v>
      </c>
      <c r="F223" s="38" t="s">
        <v>41</v>
      </c>
      <c r="G223" s="39" t="s">
        <v>51</v>
      </c>
      <c r="H223" s="43" t="s">
        <v>76</v>
      </c>
      <c r="I223" s="41">
        <v>1</v>
      </c>
      <c r="J223" s="42">
        <v>1950000</v>
      </c>
      <c r="K223" s="42">
        <f t="shared" si="0"/>
        <v>370500</v>
      </c>
      <c r="L223" s="42">
        <f t="shared" si="1"/>
        <v>2320500</v>
      </c>
      <c r="M223" s="12"/>
      <c r="N223" s="12"/>
      <c r="O223" s="12"/>
      <c r="P223" s="12"/>
      <c r="Q223" s="12"/>
      <c r="R223" s="12"/>
      <c r="S223" s="12"/>
      <c r="T223" s="12"/>
      <c r="U223" s="12"/>
      <c r="V223" s="12"/>
      <c r="W223" s="12"/>
      <c r="X223" s="12"/>
      <c r="Y223" s="12"/>
      <c r="Z223" s="12"/>
    </row>
    <row r="224" spans="1:26" ht="15.75" customHeight="1" x14ac:dyDescent="0.25">
      <c r="A224" s="36">
        <v>45868</v>
      </c>
      <c r="B224" s="36">
        <v>45885</v>
      </c>
      <c r="C224" s="37" t="s">
        <v>48</v>
      </c>
      <c r="D224" s="38" t="s">
        <v>195</v>
      </c>
      <c r="E224" s="38" t="s">
        <v>13</v>
      </c>
      <c r="F224" s="38" t="s">
        <v>50</v>
      </c>
      <c r="G224" s="39" t="s">
        <v>51</v>
      </c>
      <c r="H224" s="43" t="s">
        <v>76</v>
      </c>
      <c r="I224" s="41">
        <v>2</v>
      </c>
      <c r="J224" s="42">
        <v>990000</v>
      </c>
      <c r="K224" s="42">
        <f t="shared" si="0"/>
        <v>188100</v>
      </c>
      <c r="L224" s="42">
        <f t="shared" si="1"/>
        <v>1178100</v>
      </c>
      <c r="M224" s="12"/>
      <c r="N224" s="12"/>
      <c r="O224" s="12"/>
      <c r="P224" s="12"/>
      <c r="Q224" s="12"/>
      <c r="R224" s="12"/>
      <c r="S224" s="12"/>
      <c r="T224" s="12"/>
      <c r="U224" s="12"/>
      <c r="V224" s="12"/>
      <c r="W224" s="12"/>
      <c r="X224" s="12"/>
      <c r="Y224" s="12"/>
      <c r="Z224" s="12"/>
    </row>
    <row r="225" spans="1:26" ht="15.75" customHeight="1" x14ac:dyDescent="0.25">
      <c r="A225" s="36">
        <v>45868</v>
      </c>
      <c r="B225" s="36">
        <v>45885</v>
      </c>
      <c r="C225" s="37" t="s">
        <v>48</v>
      </c>
      <c r="D225" s="38" t="s">
        <v>196</v>
      </c>
      <c r="E225" s="38" t="s">
        <v>16</v>
      </c>
      <c r="F225" s="38" t="s">
        <v>38</v>
      </c>
      <c r="G225" s="39" t="s">
        <v>51</v>
      </c>
      <c r="H225" s="43" t="s">
        <v>78</v>
      </c>
      <c r="I225" s="41">
        <v>5</v>
      </c>
      <c r="J225" s="42">
        <v>1175000</v>
      </c>
      <c r="K225" s="42">
        <f t="shared" si="0"/>
        <v>223250</v>
      </c>
      <c r="L225" s="42">
        <f t="shared" si="1"/>
        <v>1398250</v>
      </c>
      <c r="M225" s="12"/>
      <c r="N225" s="12"/>
      <c r="O225" s="12"/>
      <c r="P225" s="12"/>
      <c r="Q225" s="12"/>
      <c r="R225" s="12"/>
      <c r="S225" s="12"/>
      <c r="T225" s="12"/>
      <c r="U225" s="12"/>
      <c r="V225" s="12"/>
      <c r="W225" s="12"/>
      <c r="X225" s="12"/>
      <c r="Y225" s="12"/>
      <c r="Z225" s="12"/>
    </row>
    <row r="226" spans="1:26" ht="15.75" customHeight="1" x14ac:dyDescent="0.25">
      <c r="A226" s="36">
        <v>45868</v>
      </c>
      <c r="B226" s="36">
        <v>45885</v>
      </c>
      <c r="C226" s="37" t="s">
        <v>48</v>
      </c>
      <c r="D226" s="38" t="s">
        <v>196</v>
      </c>
      <c r="E226" s="38" t="s">
        <v>10</v>
      </c>
      <c r="F226" s="38" t="s">
        <v>41</v>
      </c>
      <c r="G226" s="39" t="s">
        <v>51</v>
      </c>
      <c r="H226" s="43" t="s">
        <v>78</v>
      </c>
      <c r="I226" s="41">
        <v>1</v>
      </c>
      <c r="J226" s="42">
        <v>1950000</v>
      </c>
      <c r="K226" s="42">
        <f t="shared" si="0"/>
        <v>370500</v>
      </c>
      <c r="L226" s="42">
        <f t="shared" si="1"/>
        <v>2320500</v>
      </c>
      <c r="M226" s="12"/>
      <c r="N226" s="12"/>
      <c r="O226" s="12"/>
      <c r="P226" s="12"/>
      <c r="Q226" s="12"/>
      <c r="R226" s="12"/>
      <c r="S226" s="12"/>
      <c r="T226" s="12"/>
      <c r="U226" s="12"/>
      <c r="V226" s="12"/>
      <c r="W226" s="12"/>
      <c r="X226" s="12"/>
      <c r="Y226" s="12"/>
      <c r="Z226" s="12"/>
    </row>
    <row r="227" spans="1:26" ht="15.75" customHeight="1" x14ac:dyDescent="0.25">
      <c r="A227" s="36">
        <v>45868</v>
      </c>
      <c r="B227" s="36">
        <v>45885</v>
      </c>
      <c r="C227" s="37" t="s">
        <v>48</v>
      </c>
      <c r="D227" s="38" t="s">
        <v>196</v>
      </c>
      <c r="E227" s="38" t="s">
        <v>13</v>
      </c>
      <c r="F227" s="38" t="s">
        <v>50</v>
      </c>
      <c r="G227" s="39" t="s">
        <v>51</v>
      </c>
      <c r="H227" s="43" t="s">
        <v>78</v>
      </c>
      <c r="I227" s="41">
        <v>2</v>
      </c>
      <c r="J227" s="42">
        <v>990000</v>
      </c>
      <c r="K227" s="42">
        <f t="shared" si="0"/>
        <v>188100</v>
      </c>
      <c r="L227" s="42">
        <f t="shared" si="1"/>
        <v>1178100</v>
      </c>
      <c r="M227" s="12"/>
      <c r="N227" s="12"/>
      <c r="O227" s="12"/>
      <c r="P227" s="12"/>
      <c r="Q227" s="12"/>
      <c r="R227" s="12"/>
      <c r="S227" s="12"/>
      <c r="T227" s="12"/>
      <c r="U227" s="12"/>
      <c r="V227" s="12"/>
      <c r="W227" s="12"/>
      <c r="X227" s="12"/>
      <c r="Y227" s="12"/>
      <c r="Z227" s="12"/>
    </row>
    <row r="228" spans="1:26" ht="15.75" customHeight="1" x14ac:dyDescent="0.25">
      <c r="A228" s="36">
        <v>45868</v>
      </c>
      <c r="B228" s="36">
        <v>45887</v>
      </c>
      <c r="C228" s="37" t="s">
        <v>48</v>
      </c>
      <c r="D228" s="38" t="s">
        <v>197</v>
      </c>
      <c r="E228" s="38" t="s">
        <v>16</v>
      </c>
      <c r="F228" s="38" t="s">
        <v>38</v>
      </c>
      <c r="G228" s="39" t="s">
        <v>51</v>
      </c>
      <c r="H228" s="43" t="s">
        <v>56</v>
      </c>
      <c r="I228" s="41">
        <v>6</v>
      </c>
      <c r="J228" s="42">
        <v>1410000</v>
      </c>
      <c r="K228" s="42">
        <f t="shared" si="0"/>
        <v>267900</v>
      </c>
      <c r="L228" s="42">
        <f t="shared" si="1"/>
        <v>1677900</v>
      </c>
      <c r="M228" s="12"/>
      <c r="N228" s="12"/>
      <c r="O228" s="12"/>
      <c r="P228" s="12"/>
      <c r="Q228" s="12"/>
      <c r="R228" s="12"/>
      <c r="S228" s="12"/>
      <c r="T228" s="12"/>
      <c r="U228" s="12"/>
      <c r="V228" s="12"/>
      <c r="W228" s="12"/>
      <c r="X228" s="12"/>
      <c r="Y228" s="12"/>
      <c r="Z228" s="12"/>
    </row>
    <row r="229" spans="1:26" ht="15.75" customHeight="1" x14ac:dyDescent="0.25">
      <c r="A229" s="36">
        <v>45868</v>
      </c>
      <c r="B229" s="36">
        <v>45887</v>
      </c>
      <c r="C229" s="37" t="s">
        <v>48</v>
      </c>
      <c r="D229" s="38" t="s">
        <v>197</v>
      </c>
      <c r="E229" s="38" t="s">
        <v>10</v>
      </c>
      <c r="F229" s="38" t="s">
        <v>41</v>
      </c>
      <c r="G229" s="39" t="s">
        <v>51</v>
      </c>
      <c r="H229" s="43" t="s">
        <v>56</v>
      </c>
      <c r="I229" s="41">
        <v>1</v>
      </c>
      <c r="J229" s="42">
        <v>1950000</v>
      </c>
      <c r="K229" s="42">
        <f t="shared" si="0"/>
        <v>370500</v>
      </c>
      <c r="L229" s="42">
        <f t="shared" si="1"/>
        <v>2320500</v>
      </c>
      <c r="M229" s="12"/>
      <c r="N229" s="12"/>
      <c r="O229" s="12"/>
      <c r="P229" s="12"/>
      <c r="Q229" s="12"/>
      <c r="R229" s="12"/>
      <c r="S229" s="12"/>
      <c r="T229" s="12"/>
      <c r="U229" s="12"/>
      <c r="V229" s="12"/>
      <c r="W229" s="12"/>
      <c r="X229" s="12"/>
      <c r="Y229" s="12"/>
      <c r="Z229" s="12"/>
    </row>
    <row r="230" spans="1:26" ht="15.75" customHeight="1" x14ac:dyDescent="0.25">
      <c r="A230" s="36">
        <v>45868</v>
      </c>
      <c r="B230" s="36">
        <v>45887</v>
      </c>
      <c r="C230" s="37" t="s">
        <v>48</v>
      </c>
      <c r="D230" s="38" t="s">
        <v>198</v>
      </c>
      <c r="E230" s="38" t="s">
        <v>16</v>
      </c>
      <c r="F230" s="38" t="s">
        <v>38</v>
      </c>
      <c r="G230" s="39" t="s">
        <v>51</v>
      </c>
      <c r="H230" s="43" t="s">
        <v>58</v>
      </c>
      <c r="I230" s="41">
        <v>5</v>
      </c>
      <c r="J230" s="42">
        <v>1175000</v>
      </c>
      <c r="K230" s="42">
        <f t="shared" si="0"/>
        <v>223250</v>
      </c>
      <c r="L230" s="42">
        <f t="shared" si="1"/>
        <v>1398250</v>
      </c>
      <c r="M230" s="12"/>
      <c r="N230" s="12"/>
      <c r="O230" s="12"/>
      <c r="P230" s="12"/>
      <c r="Q230" s="12"/>
      <c r="R230" s="12"/>
      <c r="S230" s="12"/>
      <c r="T230" s="12"/>
      <c r="U230" s="12"/>
      <c r="V230" s="12"/>
      <c r="W230" s="12"/>
      <c r="X230" s="12"/>
      <c r="Y230" s="12"/>
      <c r="Z230" s="12"/>
    </row>
    <row r="231" spans="1:26" ht="15.75" customHeight="1" x14ac:dyDescent="0.25">
      <c r="A231" s="36">
        <v>45868</v>
      </c>
      <c r="B231" s="36">
        <v>45887</v>
      </c>
      <c r="C231" s="37" t="s">
        <v>48</v>
      </c>
      <c r="D231" s="38" t="s">
        <v>198</v>
      </c>
      <c r="E231" s="38" t="s">
        <v>10</v>
      </c>
      <c r="F231" s="38" t="s">
        <v>41</v>
      </c>
      <c r="G231" s="39" t="s">
        <v>51</v>
      </c>
      <c r="H231" s="43" t="s">
        <v>58</v>
      </c>
      <c r="I231" s="41">
        <v>1</v>
      </c>
      <c r="J231" s="42">
        <v>1950000</v>
      </c>
      <c r="K231" s="42">
        <f t="shared" si="0"/>
        <v>370500</v>
      </c>
      <c r="L231" s="42">
        <f t="shared" si="1"/>
        <v>2320500</v>
      </c>
      <c r="M231" s="12"/>
      <c r="N231" s="12"/>
      <c r="O231" s="12"/>
      <c r="P231" s="12"/>
      <c r="Q231" s="12"/>
      <c r="R231" s="12"/>
      <c r="S231" s="12"/>
      <c r="T231" s="12"/>
      <c r="U231" s="12"/>
      <c r="V231" s="12"/>
      <c r="W231" s="12"/>
      <c r="X231" s="12"/>
      <c r="Y231" s="12"/>
      <c r="Z231" s="12"/>
    </row>
    <row r="232" spans="1:26" ht="15.75" customHeight="1" x14ac:dyDescent="0.25">
      <c r="A232" s="36">
        <v>45875</v>
      </c>
      <c r="B232" s="36">
        <v>45877</v>
      </c>
      <c r="C232" s="37" t="s">
        <v>48</v>
      </c>
      <c r="D232" s="38" t="s">
        <v>199</v>
      </c>
      <c r="E232" s="38" t="s">
        <v>12</v>
      </c>
      <c r="F232" s="38" t="s">
        <v>45</v>
      </c>
      <c r="G232" s="39" t="s">
        <v>172</v>
      </c>
      <c r="H232" s="43" t="s">
        <v>188</v>
      </c>
      <c r="I232" s="41">
        <v>100</v>
      </c>
      <c r="J232" s="42">
        <f>26500*100</f>
        <v>2650000</v>
      </c>
      <c r="K232" s="42">
        <f t="shared" si="0"/>
        <v>503500</v>
      </c>
      <c r="L232" s="42">
        <f t="shared" si="1"/>
        <v>3153500</v>
      </c>
      <c r="M232" s="12"/>
      <c r="N232" s="12"/>
      <c r="O232" s="12"/>
      <c r="P232" s="12"/>
      <c r="Q232" s="12"/>
      <c r="R232" s="12"/>
      <c r="S232" s="12"/>
      <c r="T232" s="12"/>
      <c r="U232" s="12"/>
      <c r="V232" s="12"/>
      <c r="W232" s="12"/>
      <c r="X232" s="12"/>
      <c r="Y232" s="12"/>
      <c r="Z232" s="12"/>
    </row>
    <row r="233" spans="1:26" ht="15.75" customHeight="1" x14ac:dyDescent="0.25">
      <c r="A233" s="36">
        <v>45878</v>
      </c>
      <c r="B233" s="36">
        <v>45879</v>
      </c>
      <c r="C233" s="37" t="s">
        <v>48</v>
      </c>
      <c r="D233" s="38" t="s">
        <v>200</v>
      </c>
      <c r="E233" s="38" t="s">
        <v>10</v>
      </c>
      <c r="F233" s="38" t="s">
        <v>151</v>
      </c>
      <c r="G233" s="39" t="s">
        <v>172</v>
      </c>
      <c r="H233" s="43" t="s">
        <v>188</v>
      </c>
      <c r="I233" s="41">
        <v>1</v>
      </c>
      <c r="J233" s="42">
        <v>588235.29</v>
      </c>
      <c r="K233" s="42">
        <f t="shared" si="0"/>
        <v>111764.70510000001</v>
      </c>
      <c r="L233" s="42">
        <f t="shared" si="1"/>
        <v>699999.99510000006</v>
      </c>
      <c r="M233" s="12"/>
      <c r="N233" s="12"/>
      <c r="O233" s="12"/>
      <c r="P233" s="12"/>
      <c r="Q233" s="12"/>
      <c r="R233" s="12"/>
      <c r="S233" s="12"/>
      <c r="T233" s="12"/>
      <c r="U233" s="12"/>
      <c r="V233" s="12"/>
      <c r="W233" s="12"/>
      <c r="X233" s="12"/>
      <c r="Y233" s="12"/>
      <c r="Z233" s="12"/>
    </row>
    <row r="234" spans="1:26" ht="15.75" customHeight="1" x14ac:dyDescent="0.25">
      <c r="A234" s="36">
        <v>45868</v>
      </c>
      <c r="B234" s="36">
        <v>45892</v>
      </c>
      <c r="C234" s="37" t="s">
        <v>48</v>
      </c>
      <c r="D234" s="38" t="s">
        <v>201</v>
      </c>
      <c r="E234" s="38" t="s">
        <v>16</v>
      </c>
      <c r="F234" s="38" t="s">
        <v>38</v>
      </c>
      <c r="G234" s="39" t="s">
        <v>51</v>
      </c>
      <c r="H234" s="43" t="s">
        <v>76</v>
      </c>
      <c r="I234" s="41">
        <v>6</v>
      </c>
      <c r="J234" s="42">
        <v>1410000</v>
      </c>
      <c r="K234" s="42">
        <f t="shared" si="0"/>
        <v>267900</v>
      </c>
      <c r="L234" s="42">
        <f t="shared" si="1"/>
        <v>1677900</v>
      </c>
      <c r="M234" s="12"/>
      <c r="N234" s="12"/>
      <c r="O234" s="12"/>
      <c r="P234" s="12"/>
      <c r="Q234" s="12"/>
      <c r="R234" s="12"/>
      <c r="S234" s="12"/>
      <c r="T234" s="12"/>
      <c r="U234" s="12"/>
      <c r="V234" s="12"/>
      <c r="W234" s="12"/>
      <c r="X234" s="12"/>
      <c r="Y234" s="12"/>
      <c r="Z234" s="12"/>
    </row>
    <row r="235" spans="1:26" ht="15.75" customHeight="1" x14ac:dyDescent="0.25">
      <c r="A235" s="36">
        <v>45868</v>
      </c>
      <c r="B235" s="36">
        <v>45892</v>
      </c>
      <c r="C235" s="37" t="s">
        <v>48</v>
      </c>
      <c r="D235" s="38" t="s">
        <v>201</v>
      </c>
      <c r="E235" s="38" t="s">
        <v>10</v>
      </c>
      <c r="F235" s="38" t="s">
        <v>41</v>
      </c>
      <c r="G235" s="39" t="s">
        <v>51</v>
      </c>
      <c r="H235" s="43" t="s">
        <v>76</v>
      </c>
      <c r="I235" s="41">
        <v>1</v>
      </c>
      <c r="J235" s="42">
        <v>1950000</v>
      </c>
      <c r="K235" s="42">
        <f t="shared" si="0"/>
        <v>370500</v>
      </c>
      <c r="L235" s="42">
        <f t="shared" si="1"/>
        <v>2320500</v>
      </c>
      <c r="M235" s="12"/>
      <c r="N235" s="12"/>
      <c r="O235" s="12"/>
      <c r="P235" s="12"/>
      <c r="Q235" s="12"/>
      <c r="R235" s="12"/>
      <c r="S235" s="12"/>
      <c r="T235" s="12"/>
      <c r="U235" s="12"/>
      <c r="V235" s="12"/>
      <c r="W235" s="12"/>
      <c r="X235" s="12"/>
      <c r="Y235" s="12"/>
      <c r="Z235" s="12"/>
    </row>
    <row r="236" spans="1:26" ht="15.75" customHeight="1" x14ac:dyDescent="0.25">
      <c r="A236" s="36">
        <v>45868</v>
      </c>
      <c r="B236" s="36">
        <v>45892</v>
      </c>
      <c r="C236" s="37" t="s">
        <v>48</v>
      </c>
      <c r="D236" s="38" t="s">
        <v>201</v>
      </c>
      <c r="E236" s="38" t="s">
        <v>13</v>
      </c>
      <c r="F236" s="38" t="s">
        <v>50</v>
      </c>
      <c r="G236" s="39" t="s">
        <v>51</v>
      </c>
      <c r="H236" s="43" t="s">
        <v>76</v>
      </c>
      <c r="I236" s="41">
        <v>2</v>
      </c>
      <c r="J236" s="42">
        <v>990000</v>
      </c>
      <c r="K236" s="42">
        <f t="shared" si="0"/>
        <v>188100</v>
      </c>
      <c r="L236" s="42">
        <f t="shared" si="1"/>
        <v>1178100</v>
      </c>
      <c r="M236" s="12"/>
      <c r="N236" s="12"/>
      <c r="O236" s="12"/>
      <c r="P236" s="12"/>
      <c r="Q236" s="12"/>
      <c r="R236" s="12"/>
      <c r="S236" s="12"/>
      <c r="T236" s="12"/>
      <c r="U236" s="12"/>
      <c r="V236" s="12"/>
      <c r="W236" s="12"/>
      <c r="X236" s="12"/>
      <c r="Y236" s="12"/>
      <c r="Z236" s="12"/>
    </row>
    <row r="237" spans="1:26" ht="15.75" customHeight="1" x14ac:dyDescent="0.25">
      <c r="A237" s="36">
        <v>45868</v>
      </c>
      <c r="B237" s="36">
        <v>45892</v>
      </c>
      <c r="C237" s="37" t="s">
        <v>48</v>
      </c>
      <c r="D237" s="38" t="s">
        <v>202</v>
      </c>
      <c r="E237" s="38" t="s">
        <v>16</v>
      </c>
      <c r="F237" s="38" t="s">
        <v>38</v>
      </c>
      <c r="G237" s="39" t="s">
        <v>51</v>
      </c>
      <c r="H237" s="43" t="s">
        <v>78</v>
      </c>
      <c r="I237" s="41">
        <v>5</v>
      </c>
      <c r="J237" s="42">
        <v>1175000</v>
      </c>
      <c r="K237" s="42">
        <f t="shared" si="0"/>
        <v>223250</v>
      </c>
      <c r="L237" s="42">
        <f t="shared" si="1"/>
        <v>1398250</v>
      </c>
      <c r="M237" s="12"/>
      <c r="N237" s="12"/>
      <c r="O237" s="12"/>
      <c r="P237" s="12"/>
      <c r="Q237" s="12"/>
      <c r="R237" s="12"/>
      <c r="S237" s="12"/>
      <c r="T237" s="12"/>
      <c r="U237" s="12"/>
      <c r="V237" s="12"/>
      <c r="W237" s="12"/>
      <c r="X237" s="12"/>
      <c r="Y237" s="12"/>
      <c r="Z237" s="12"/>
    </row>
    <row r="238" spans="1:26" ht="15.75" customHeight="1" x14ac:dyDescent="0.25">
      <c r="A238" s="36">
        <v>45868</v>
      </c>
      <c r="B238" s="36">
        <v>45892</v>
      </c>
      <c r="C238" s="37" t="s">
        <v>48</v>
      </c>
      <c r="D238" s="38" t="s">
        <v>202</v>
      </c>
      <c r="E238" s="38" t="s">
        <v>10</v>
      </c>
      <c r="F238" s="38" t="s">
        <v>41</v>
      </c>
      <c r="G238" s="39" t="s">
        <v>51</v>
      </c>
      <c r="H238" s="43" t="s">
        <v>78</v>
      </c>
      <c r="I238" s="41">
        <v>1</v>
      </c>
      <c r="J238" s="42">
        <v>1950000</v>
      </c>
      <c r="K238" s="42">
        <f t="shared" si="0"/>
        <v>370500</v>
      </c>
      <c r="L238" s="42">
        <f t="shared" si="1"/>
        <v>2320500</v>
      </c>
      <c r="M238" s="12"/>
      <c r="N238" s="12"/>
      <c r="O238" s="12"/>
      <c r="P238" s="12"/>
      <c r="Q238" s="12"/>
      <c r="R238" s="12"/>
      <c r="S238" s="12"/>
      <c r="T238" s="12"/>
      <c r="U238" s="12"/>
      <c r="V238" s="12"/>
      <c r="W238" s="12"/>
      <c r="X238" s="12"/>
      <c r="Y238" s="12"/>
      <c r="Z238" s="12"/>
    </row>
    <row r="239" spans="1:26" ht="15.75" customHeight="1" x14ac:dyDescent="0.25">
      <c r="A239" s="36">
        <v>45868</v>
      </c>
      <c r="B239" s="36">
        <v>45892</v>
      </c>
      <c r="C239" s="37" t="s">
        <v>48</v>
      </c>
      <c r="D239" s="38" t="s">
        <v>202</v>
      </c>
      <c r="E239" s="38" t="s">
        <v>13</v>
      </c>
      <c r="F239" s="38" t="s">
        <v>50</v>
      </c>
      <c r="G239" s="39" t="s">
        <v>51</v>
      </c>
      <c r="H239" s="43" t="s">
        <v>78</v>
      </c>
      <c r="I239" s="41">
        <v>2</v>
      </c>
      <c r="J239" s="42">
        <v>990000</v>
      </c>
      <c r="K239" s="42">
        <f t="shared" si="0"/>
        <v>188100</v>
      </c>
      <c r="L239" s="42">
        <f t="shared" si="1"/>
        <v>1178100</v>
      </c>
      <c r="M239" s="12"/>
      <c r="N239" s="12"/>
      <c r="O239" s="12"/>
      <c r="P239" s="12"/>
      <c r="Q239" s="12"/>
      <c r="R239" s="12"/>
      <c r="S239" s="12"/>
      <c r="T239" s="12"/>
      <c r="U239" s="12"/>
      <c r="V239" s="12"/>
      <c r="W239" s="12"/>
      <c r="X239" s="12"/>
      <c r="Y239" s="12"/>
      <c r="Z239" s="12"/>
    </row>
    <row r="240" spans="1:26" ht="15.75" customHeight="1" x14ac:dyDescent="0.25">
      <c r="A240" s="36">
        <v>45868</v>
      </c>
      <c r="B240" s="36">
        <v>45893</v>
      </c>
      <c r="C240" s="37" t="s">
        <v>48</v>
      </c>
      <c r="D240" s="38" t="s">
        <v>203</v>
      </c>
      <c r="E240" s="38" t="s">
        <v>16</v>
      </c>
      <c r="F240" s="38" t="s">
        <v>38</v>
      </c>
      <c r="G240" s="39" t="s">
        <v>51</v>
      </c>
      <c r="H240" s="43" t="s">
        <v>56</v>
      </c>
      <c r="I240" s="41">
        <v>6</v>
      </c>
      <c r="J240" s="42">
        <v>1410000</v>
      </c>
      <c r="K240" s="42">
        <f t="shared" si="0"/>
        <v>267900</v>
      </c>
      <c r="L240" s="42">
        <f t="shared" si="1"/>
        <v>1677900</v>
      </c>
      <c r="M240" s="12"/>
      <c r="N240" s="12"/>
      <c r="O240" s="12"/>
      <c r="P240" s="12"/>
      <c r="Q240" s="12"/>
      <c r="R240" s="12"/>
      <c r="S240" s="12"/>
      <c r="T240" s="12"/>
      <c r="U240" s="12"/>
      <c r="V240" s="12"/>
      <c r="W240" s="12"/>
      <c r="X240" s="12"/>
      <c r="Y240" s="12"/>
      <c r="Z240" s="12"/>
    </row>
    <row r="241" spans="1:26" ht="15.75" customHeight="1" x14ac:dyDescent="0.25">
      <c r="A241" s="36">
        <v>45868</v>
      </c>
      <c r="B241" s="36">
        <v>45893</v>
      </c>
      <c r="C241" s="37" t="s">
        <v>48</v>
      </c>
      <c r="D241" s="38" t="s">
        <v>203</v>
      </c>
      <c r="E241" s="38" t="s">
        <v>10</v>
      </c>
      <c r="F241" s="38" t="s">
        <v>41</v>
      </c>
      <c r="G241" s="39" t="s">
        <v>51</v>
      </c>
      <c r="H241" s="43" t="s">
        <v>56</v>
      </c>
      <c r="I241" s="41">
        <v>1</v>
      </c>
      <c r="J241" s="42">
        <v>1950000</v>
      </c>
      <c r="K241" s="42">
        <f t="shared" si="0"/>
        <v>370500</v>
      </c>
      <c r="L241" s="42">
        <f t="shared" si="1"/>
        <v>2320500</v>
      </c>
      <c r="M241" s="12"/>
      <c r="N241" s="12"/>
      <c r="O241" s="12"/>
      <c r="P241" s="12"/>
      <c r="Q241" s="12"/>
      <c r="R241" s="12"/>
      <c r="S241" s="12"/>
      <c r="T241" s="12"/>
      <c r="U241" s="12"/>
      <c r="V241" s="12"/>
      <c r="W241" s="12"/>
      <c r="X241" s="12"/>
      <c r="Y241" s="12"/>
      <c r="Z241" s="12"/>
    </row>
    <row r="242" spans="1:26" ht="15.75" customHeight="1" x14ac:dyDescent="0.25">
      <c r="A242" s="36">
        <v>45868</v>
      </c>
      <c r="B242" s="36">
        <v>45893</v>
      </c>
      <c r="C242" s="37" t="s">
        <v>48</v>
      </c>
      <c r="D242" s="38" t="s">
        <v>204</v>
      </c>
      <c r="E242" s="38" t="s">
        <v>16</v>
      </c>
      <c r="F242" s="38" t="s">
        <v>38</v>
      </c>
      <c r="G242" s="39" t="s">
        <v>51</v>
      </c>
      <c r="H242" s="43" t="s">
        <v>58</v>
      </c>
      <c r="I242" s="41">
        <v>5</v>
      </c>
      <c r="J242" s="42">
        <v>1175000</v>
      </c>
      <c r="K242" s="42">
        <f t="shared" si="0"/>
        <v>223250</v>
      </c>
      <c r="L242" s="42">
        <f t="shared" si="1"/>
        <v>1398250</v>
      </c>
      <c r="M242" s="12"/>
      <c r="N242" s="12"/>
      <c r="O242" s="12"/>
      <c r="P242" s="12"/>
      <c r="Q242" s="12"/>
      <c r="R242" s="12"/>
      <c r="S242" s="12"/>
      <c r="T242" s="12"/>
      <c r="U242" s="12"/>
      <c r="V242" s="12"/>
      <c r="W242" s="12"/>
      <c r="X242" s="12"/>
      <c r="Y242" s="12"/>
      <c r="Z242" s="12"/>
    </row>
    <row r="243" spans="1:26" ht="15.75" customHeight="1" x14ac:dyDescent="0.25">
      <c r="A243" s="36">
        <v>45868</v>
      </c>
      <c r="B243" s="36">
        <v>45893</v>
      </c>
      <c r="C243" s="37" t="s">
        <v>48</v>
      </c>
      <c r="D243" s="38" t="s">
        <v>204</v>
      </c>
      <c r="E243" s="38" t="s">
        <v>10</v>
      </c>
      <c r="F243" s="38" t="s">
        <v>41</v>
      </c>
      <c r="G243" s="39" t="s">
        <v>51</v>
      </c>
      <c r="H243" s="43" t="s">
        <v>58</v>
      </c>
      <c r="I243" s="41">
        <v>1</v>
      </c>
      <c r="J243" s="42">
        <v>1950000</v>
      </c>
      <c r="K243" s="42">
        <f t="shared" si="0"/>
        <v>370500</v>
      </c>
      <c r="L243" s="42">
        <f t="shared" si="1"/>
        <v>2320500</v>
      </c>
      <c r="M243" s="12"/>
      <c r="N243" s="12"/>
      <c r="O243" s="12"/>
      <c r="P243" s="12"/>
      <c r="Q243" s="12"/>
      <c r="R243" s="12"/>
      <c r="S243" s="12"/>
      <c r="T243" s="12"/>
      <c r="U243" s="12"/>
      <c r="V243" s="12"/>
      <c r="W243" s="12"/>
      <c r="X243" s="12"/>
      <c r="Y243" s="12"/>
      <c r="Z243" s="12"/>
    </row>
    <row r="244" spans="1:26" ht="15.75" customHeight="1" x14ac:dyDescent="0.25">
      <c r="A244" s="36">
        <v>45868</v>
      </c>
      <c r="B244" s="36">
        <v>45900</v>
      </c>
      <c r="C244" s="37" t="s">
        <v>48</v>
      </c>
      <c r="D244" s="38" t="s">
        <v>205</v>
      </c>
      <c r="E244" s="38" t="s">
        <v>10</v>
      </c>
      <c r="F244" s="38" t="s">
        <v>151</v>
      </c>
      <c r="G244" s="39" t="s">
        <v>51</v>
      </c>
      <c r="H244" s="43" t="s">
        <v>206</v>
      </c>
      <c r="I244" s="41">
        <v>1</v>
      </c>
      <c r="J244" s="42">
        <v>588235.29</v>
      </c>
      <c r="K244" s="42">
        <f t="shared" si="0"/>
        <v>111764.70510000001</v>
      </c>
      <c r="L244" s="42">
        <f t="shared" si="1"/>
        <v>699999.99510000006</v>
      </c>
      <c r="M244" s="12"/>
      <c r="N244" s="12"/>
      <c r="O244" s="12"/>
      <c r="P244" s="12"/>
      <c r="Q244" s="12"/>
      <c r="R244" s="12"/>
      <c r="S244" s="12"/>
      <c r="T244" s="12"/>
      <c r="U244" s="12"/>
      <c r="V244" s="12"/>
      <c r="W244" s="12"/>
      <c r="X244" s="12"/>
      <c r="Y244" s="12"/>
      <c r="Z244" s="12"/>
    </row>
    <row r="245" spans="1:26" ht="15.75" customHeight="1" x14ac:dyDescent="0.25">
      <c r="A245" s="36">
        <v>45904</v>
      </c>
      <c r="B245" s="36">
        <v>45905</v>
      </c>
      <c r="C245" s="37" t="s">
        <v>48</v>
      </c>
      <c r="D245" s="38" t="s">
        <v>207</v>
      </c>
      <c r="E245" s="38" t="s">
        <v>12</v>
      </c>
      <c r="F245" s="38" t="s">
        <v>45</v>
      </c>
      <c r="G245" s="39" t="s">
        <v>208</v>
      </c>
      <c r="H245" s="40" t="s">
        <v>209</v>
      </c>
      <c r="I245" s="41">
        <v>30</v>
      </c>
      <c r="J245" s="42">
        <f>26500*30</f>
        <v>795000</v>
      </c>
      <c r="K245" s="42">
        <f t="shared" si="0"/>
        <v>151050</v>
      </c>
      <c r="L245" s="42">
        <f t="shared" si="1"/>
        <v>946050</v>
      </c>
      <c r="M245" s="12"/>
      <c r="N245" s="12"/>
      <c r="O245" s="12"/>
      <c r="P245" s="12"/>
      <c r="Q245" s="12"/>
      <c r="R245" s="12"/>
      <c r="S245" s="12"/>
      <c r="T245" s="12"/>
      <c r="U245" s="12"/>
      <c r="V245" s="12"/>
      <c r="W245" s="12"/>
      <c r="X245" s="12"/>
      <c r="Y245" s="12"/>
      <c r="Z245" s="12"/>
    </row>
    <row r="246" spans="1:26" ht="15.75" customHeight="1" x14ac:dyDescent="0.25">
      <c r="A246" s="36">
        <v>45868</v>
      </c>
      <c r="B246" s="36">
        <v>45899</v>
      </c>
      <c r="C246" s="37" t="s">
        <v>48</v>
      </c>
      <c r="D246" s="38" t="s">
        <v>210</v>
      </c>
      <c r="E246" s="38" t="s">
        <v>16</v>
      </c>
      <c r="F246" s="38" t="s">
        <v>38</v>
      </c>
      <c r="G246" s="39" t="s">
        <v>51</v>
      </c>
      <c r="H246" s="43" t="s">
        <v>76</v>
      </c>
      <c r="I246" s="41">
        <v>6</v>
      </c>
      <c r="J246" s="42">
        <v>1410000</v>
      </c>
      <c r="K246" s="42">
        <f t="shared" si="0"/>
        <v>267900</v>
      </c>
      <c r="L246" s="42">
        <f t="shared" si="1"/>
        <v>1677900</v>
      </c>
      <c r="M246" s="12"/>
      <c r="N246" s="12"/>
      <c r="O246" s="12"/>
      <c r="P246" s="12"/>
      <c r="Q246" s="12"/>
      <c r="R246" s="12"/>
      <c r="S246" s="12"/>
      <c r="T246" s="12"/>
      <c r="U246" s="12"/>
      <c r="V246" s="12"/>
      <c r="W246" s="12"/>
      <c r="X246" s="12"/>
      <c r="Y246" s="12"/>
      <c r="Z246" s="12"/>
    </row>
    <row r="247" spans="1:26" ht="15.75" customHeight="1" x14ac:dyDescent="0.25">
      <c r="A247" s="36">
        <v>45868</v>
      </c>
      <c r="B247" s="36">
        <v>45899</v>
      </c>
      <c r="C247" s="37" t="s">
        <v>48</v>
      </c>
      <c r="D247" s="38" t="s">
        <v>210</v>
      </c>
      <c r="E247" s="38" t="s">
        <v>10</v>
      </c>
      <c r="F247" s="38" t="s">
        <v>41</v>
      </c>
      <c r="G247" s="39" t="s">
        <v>51</v>
      </c>
      <c r="H247" s="43" t="s">
        <v>76</v>
      </c>
      <c r="I247" s="41">
        <v>1</v>
      </c>
      <c r="J247" s="42">
        <v>1950000</v>
      </c>
      <c r="K247" s="42">
        <f t="shared" si="0"/>
        <v>370500</v>
      </c>
      <c r="L247" s="42">
        <f t="shared" si="1"/>
        <v>2320500</v>
      </c>
      <c r="M247" s="12"/>
      <c r="N247" s="12"/>
      <c r="O247" s="12"/>
      <c r="P247" s="12"/>
      <c r="Q247" s="12"/>
      <c r="R247" s="12"/>
      <c r="S247" s="12"/>
      <c r="T247" s="12"/>
      <c r="U247" s="12"/>
      <c r="V247" s="12"/>
      <c r="W247" s="12"/>
      <c r="X247" s="12"/>
      <c r="Y247" s="12"/>
      <c r="Z247" s="12"/>
    </row>
    <row r="248" spans="1:26" ht="15.75" customHeight="1" x14ac:dyDescent="0.25">
      <c r="A248" s="36">
        <v>45868</v>
      </c>
      <c r="B248" s="36">
        <v>45899</v>
      </c>
      <c r="C248" s="37" t="s">
        <v>48</v>
      </c>
      <c r="D248" s="38" t="s">
        <v>210</v>
      </c>
      <c r="E248" s="38" t="s">
        <v>13</v>
      </c>
      <c r="F248" s="38" t="s">
        <v>50</v>
      </c>
      <c r="G248" s="39" t="s">
        <v>51</v>
      </c>
      <c r="H248" s="43" t="s">
        <v>76</v>
      </c>
      <c r="I248" s="41">
        <v>2</v>
      </c>
      <c r="J248" s="42">
        <v>990000</v>
      </c>
      <c r="K248" s="42">
        <f t="shared" si="0"/>
        <v>188100</v>
      </c>
      <c r="L248" s="42">
        <f t="shared" si="1"/>
        <v>1178100</v>
      </c>
      <c r="M248" s="12"/>
      <c r="N248" s="12"/>
      <c r="O248" s="12"/>
      <c r="P248" s="12"/>
      <c r="Q248" s="12"/>
      <c r="R248" s="12"/>
      <c r="S248" s="12"/>
      <c r="T248" s="12"/>
      <c r="U248" s="12"/>
      <c r="V248" s="12"/>
      <c r="W248" s="12"/>
      <c r="X248" s="12"/>
      <c r="Y248" s="12"/>
      <c r="Z248" s="12"/>
    </row>
    <row r="249" spans="1:26" ht="15.75" customHeight="1" x14ac:dyDescent="0.25">
      <c r="A249" s="36">
        <v>45868</v>
      </c>
      <c r="B249" s="36">
        <v>45899</v>
      </c>
      <c r="C249" s="37" t="s">
        <v>48</v>
      </c>
      <c r="D249" s="38" t="s">
        <v>211</v>
      </c>
      <c r="E249" s="38" t="s">
        <v>16</v>
      </c>
      <c r="F249" s="38" t="s">
        <v>38</v>
      </c>
      <c r="G249" s="39" t="s">
        <v>51</v>
      </c>
      <c r="H249" s="43" t="s">
        <v>78</v>
      </c>
      <c r="I249" s="41">
        <v>5</v>
      </c>
      <c r="J249" s="42">
        <v>1175000</v>
      </c>
      <c r="K249" s="42">
        <f t="shared" si="0"/>
        <v>223250</v>
      </c>
      <c r="L249" s="42">
        <f t="shared" si="1"/>
        <v>1398250</v>
      </c>
      <c r="M249" s="12"/>
      <c r="N249" s="12"/>
      <c r="O249" s="12"/>
      <c r="P249" s="12"/>
      <c r="Q249" s="12"/>
      <c r="R249" s="12"/>
      <c r="S249" s="12"/>
      <c r="T249" s="12"/>
      <c r="U249" s="12"/>
      <c r="V249" s="12"/>
      <c r="W249" s="12"/>
      <c r="X249" s="12"/>
      <c r="Y249" s="12"/>
      <c r="Z249" s="12"/>
    </row>
    <row r="250" spans="1:26" ht="15.75" customHeight="1" x14ac:dyDescent="0.25">
      <c r="A250" s="36">
        <v>45868</v>
      </c>
      <c r="B250" s="36">
        <v>45899</v>
      </c>
      <c r="C250" s="37" t="s">
        <v>48</v>
      </c>
      <c r="D250" s="38" t="s">
        <v>211</v>
      </c>
      <c r="E250" s="38" t="s">
        <v>10</v>
      </c>
      <c r="F250" s="38" t="s">
        <v>41</v>
      </c>
      <c r="G250" s="39" t="s">
        <v>51</v>
      </c>
      <c r="H250" s="43" t="s">
        <v>78</v>
      </c>
      <c r="I250" s="41">
        <v>1</v>
      </c>
      <c r="J250" s="42">
        <v>1950000</v>
      </c>
      <c r="K250" s="42">
        <f t="shared" si="0"/>
        <v>370500</v>
      </c>
      <c r="L250" s="42">
        <f t="shared" si="1"/>
        <v>2320500</v>
      </c>
      <c r="M250" s="12"/>
      <c r="N250" s="12"/>
      <c r="O250" s="12"/>
      <c r="P250" s="12"/>
      <c r="Q250" s="12"/>
      <c r="R250" s="12"/>
      <c r="S250" s="12"/>
      <c r="T250" s="12"/>
      <c r="U250" s="12"/>
      <c r="V250" s="12"/>
      <c r="W250" s="12"/>
      <c r="X250" s="12"/>
      <c r="Y250" s="12"/>
      <c r="Z250" s="12"/>
    </row>
    <row r="251" spans="1:26" ht="15.75" customHeight="1" x14ac:dyDescent="0.25">
      <c r="A251" s="36">
        <v>45868</v>
      </c>
      <c r="B251" s="36">
        <v>45899</v>
      </c>
      <c r="C251" s="37" t="s">
        <v>48</v>
      </c>
      <c r="D251" s="38" t="s">
        <v>211</v>
      </c>
      <c r="E251" s="38" t="s">
        <v>13</v>
      </c>
      <c r="F251" s="38" t="s">
        <v>50</v>
      </c>
      <c r="G251" s="39" t="s">
        <v>51</v>
      </c>
      <c r="H251" s="43" t="s">
        <v>78</v>
      </c>
      <c r="I251" s="41">
        <v>2</v>
      </c>
      <c r="J251" s="42">
        <v>990000</v>
      </c>
      <c r="K251" s="42">
        <f t="shared" si="0"/>
        <v>188100</v>
      </c>
      <c r="L251" s="42">
        <f t="shared" si="1"/>
        <v>1178100</v>
      </c>
      <c r="M251" s="12"/>
      <c r="N251" s="12"/>
      <c r="O251" s="12"/>
      <c r="P251" s="12"/>
      <c r="Q251" s="12"/>
      <c r="R251" s="12"/>
      <c r="S251" s="12"/>
      <c r="T251" s="12"/>
      <c r="U251" s="12"/>
      <c r="V251" s="12"/>
      <c r="W251" s="12"/>
      <c r="X251" s="12"/>
      <c r="Y251" s="12"/>
      <c r="Z251" s="12"/>
    </row>
    <row r="252" spans="1:26" ht="15.75" customHeight="1" x14ac:dyDescent="0.25">
      <c r="A252" s="36">
        <v>45868</v>
      </c>
      <c r="B252" s="36">
        <v>45900</v>
      </c>
      <c r="C252" s="37" t="s">
        <v>48</v>
      </c>
      <c r="D252" s="38" t="s">
        <v>212</v>
      </c>
      <c r="E252" s="38" t="s">
        <v>16</v>
      </c>
      <c r="F252" s="38" t="s">
        <v>38</v>
      </c>
      <c r="G252" s="39" t="s">
        <v>51</v>
      </c>
      <c r="H252" s="43" t="s">
        <v>56</v>
      </c>
      <c r="I252" s="41">
        <v>6</v>
      </c>
      <c r="J252" s="42">
        <v>1410000</v>
      </c>
      <c r="K252" s="42">
        <f t="shared" si="0"/>
        <v>267900</v>
      </c>
      <c r="L252" s="42">
        <f t="shared" si="1"/>
        <v>1677900</v>
      </c>
      <c r="M252" s="12"/>
      <c r="N252" s="12"/>
      <c r="O252" s="12"/>
      <c r="P252" s="12"/>
      <c r="Q252" s="12"/>
      <c r="R252" s="12"/>
      <c r="S252" s="12"/>
      <c r="T252" s="12"/>
      <c r="U252" s="12"/>
      <c r="V252" s="12"/>
      <c r="W252" s="12"/>
      <c r="X252" s="12"/>
      <c r="Y252" s="12"/>
      <c r="Z252" s="12"/>
    </row>
    <row r="253" spans="1:26" ht="15.75" customHeight="1" x14ac:dyDescent="0.25">
      <c r="A253" s="36">
        <v>45868</v>
      </c>
      <c r="B253" s="36">
        <v>45900</v>
      </c>
      <c r="C253" s="37" t="s">
        <v>48</v>
      </c>
      <c r="D253" s="38" t="s">
        <v>212</v>
      </c>
      <c r="E253" s="38" t="s">
        <v>10</v>
      </c>
      <c r="F253" s="38" t="s">
        <v>41</v>
      </c>
      <c r="G253" s="39" t="s">
        <v>51</v>
      </c>
      <c r="H253" s="43" t="s">
        <v>56</v>
      </c>
      <c r="I253" s="41">
        <v>1</v>
      </c>
      <c r="J253" s="42">
        <v>1950000</v>
      </c>
      <c r="K253" s="42">
        <f t="shared" si="0"/>
        <v>370500</v>
      </c>
      <c r="L253" s="42">
        <f t="shared" si="1"/>
        <v>2320500</v>
      </c>
      <c r="M253" s="12"/>
      <c r="N253" s="12"/>
      <c r="O253" s="12"/>
      <c r="P253" s="12"/>
      <c r="Q253" s="12"/>
      <c r="R253" s="12"/>
      <c r="S253" s="12"/>
      <c r="T253" s="12"/>
      <c r="U253" s="12"/>
      <c r="V253" s="12"/>
      <c r="W253" s="12"/>
      <c r="X253" s="12"/>
      <c r="Y253" s="12"/>
      <c r="Z253" s="12"/>
    </row>
    <row r="254" spans="1:26" ht="15.75" customHeight="1" x14ac:dyDescent="0.25">
      <c r="A254" s="36">
        <v>45868</v>
      </c>
      <c r="B254" s="36">
        <v>45900</v>
      </c>
      <c r="C254" s="37" t="s">
        <v>48</v>
      </c>
      <c r="D254" s="38" t="s">
        <v>213</v>
      </c>
      <c r="E254" s="38" t="s">
        <v>16</v>
      </c>
      <c r="F254" s="38" t="s">
        <v>38</v>
      </c>
      <c r="G254" s="39" t="s">
        <v>51</v>
      </c>
      <c r="H254" s="43" t="s">
        <v>58</v>
      </c>
      <c r="I254" s="41">
        <v>5</v>
      </c>
      <c r="J254" s="42">
        <v>1175000</v>
      </c>
      <c r="K254" s="42">
        <f t="shared" si="0"/>
        <v>223250</v>
      </c>
      <c r="L254" s="42">
        <f t="shared" si="1"/>
        <v>1398250</v>
      </c>
      <c r="M254" s="12"/>
      <c r="N254" s="12"/>
      <c r="O254" s="12"/>
      <c r="P254" s="12"/>
      <c r="Q254" s="12"/>
      <c r="R254" s="12"/>
      <c r="S254" s="12"/>
      <c r="T254" s="12"/>
      <c r="U254" s="12"/>
      <c r="V254" s="12"/>
      <c r="W254" s="12"/>
      <c r="X254" s="12"/>
      <c r="Y254" s="12"/>
      <c r="Z254" s="12"/>
    </row>
    <row r="255" spans="1:26" ht="15.75" customHeight="1" x14ac:dyDescent="0.25">
      <c r="A255" s="36">
        <v>45868</v>
      </c>
      <c r="B255" s="36">
        <v>45900</v>
      </c>
      <c r="C255" s="37" t="s">
        <v>48</v>
      </c>
      <c r="D255" s="38" t="s">
        <v>213</v>
      </c>
      <c r="E255" s="38" t="s">
        <v>10</v>
      </c>
      <c r="F255" s="38" t="s">
        <v>41</v>
      </c>
      <c r="G255" s="39" t="s">
        <v>51</v>
      </c>
      <c r="H255" s="43" t="s">
        <v>58</v>
      </c>
      <c r="I255" s="41">
        <v>1</v>
      </c>
      <c r="J255" s="42">
        <v>1950000</v>
      </c>
      <c r="K255" s="42">
        <f t="shared" si="0"/>
        <v>370500</v>
      </c>
      <c r="L255" s="42">
        <f t="shared" si="1"/>
        <v>2320500</v>
      </c>
      <c r="M255" s="12"/>
      <c r="N255" s="12"/>
      <c r="O255" s="12"/>
      <c r="P255" s="12"/>
      <c r="Q255" s="12"/>
      <c r="R255" s="12"/>
      <c r="S255" s="12"/>
      <c r="T255" s="12"/>
      <c r="U255" s="12"/>
      <c r="V255" s="12"/>
      <c r="W255" s="12"/>
      <c r="X255" s="12"/>
      <c r="Y255" s="12"/>
      <c r="Z255" s="12"/>
    </row>
    <row r="256" spans="1:26" ht="15.75" customHeight="1" x14ac:dyDescent="0.3">
      <c r="A256" s="36"/>
      <c r="B256" s="36"/>
      <c r="C256" s="37"/>
      <c r="D256" s="38"/>
      <c r="E256" s="38"/>
      <c r="F256" s="38"/>
      <c r="G256" s="39"/>
      <c r="H256" s="43"/>
      <c r="I256" s="41"/>
      <c r="J256" s="42"/>
      <c r="K256" s="53" t="s">
        <v>214</v>
      </c>
      <c r="L256" s="54">
        <f>SUM(J2:J255)</f>
        <v>515175753.16000009</v>
      </c>
      <c r="M256" s="12"/>
      <c r="N256" s="12"/>
      <c r="O256" s="12"/>
      <c r="P256" s="12"/>
      <c r="Q256" s="12"/>
      <c r="R256" s="12"/>
      <c r="S256" s="12"/>
      <c r="T256" s="12"/>
      <c r="U256" s="12"/>
      <c r="V256" s="12"/>
      <c r="W256" s="12"/>
      <c r="X256" s="12"/>
      <c r="Y256" s="12"/>
      <c r="Z256" s="12"/>
    </row>
    <row r="257" spans="1:26" ht="15.75" customHeight="1" x14ac:dyDescent="0.3">
      <c r="A257" s="36"/>
      <c r="B257" s="36"/>
      <c r="C257" s="37"/>
      <c r="D257" s="38"/>
      <c r="E257" s="38"/>
      <c r="F257" s="38"/>
      <c r="G257" s="39"/>
      <c r="H257" s="43"/>
      <c r="I257" s="41"/>
      <c r="J257" s="42"/>
      <c r="K257" s="55" t="s">
        <v>33</v>
      </c>
      <c r="L257" s="56">
        <f>SUM(K2:K255)</f>
        <v>97883393.100400001</v>
      </c>
      <c r="M257" s="12"/>
      <c r="N257" s="12"/>
      <c r="O257" s="12"/>
      <c r="P257" s="12"/>
      <c r="Q257" s="12"/>
      <c r="R257" s="12"/>
      <c r="S257" s="12"/>
      <c r="T257" s="12"/>
      <c r="U257" s="12"/>
      <c r="V257" s="12"/>
      <c r="W257" s="12"/>
      <c r="X257" s="12"/>
      <c r="Y257" s="12"/>
      <c r="Z257" s="12"/>
    </row>
    <row r="258" spans="1:26" ht="15.75" customHeight="1" x14ac:dyDescent="0.3">
      <c r="A258" s="57"/>
      <c r="B258" s="57"/>
      <c r="C258" s="58"/>
      <c r="D258" s="59"/>
      <c r="E258" s="59"/>
      <c r="F258" s="59"/>
      <c r="G258" s="60"/>
      <c r="H258" s="61"/>
      <c r="I258" s="62"/>
      <c r="J258" s="63"/>
      <c r="K258" s="55" t="s">
        <v>34</v>
      </c>
      <c r="L258" s="64">
        <f>L256+L257</f>
        <v>613059146.26040006</v>
      </c>
      <c r="M258" s="12"/>
      <c r="N258" s="12"/>
      <c r="O258" s="12"/>
      <c r="P258" s="12"/>
      <c r="Q258" s="12"/>
      <c r="R258" s="12"/>
      <c r="S258" s="12"/>
      <c r="T258" s="12"/>
      <c r="U258" s="12"/>
      <c r="V258" s="12"/>
      <c r="W258" s="12"/>
      <c r="X258" s="12"/>
      <c r="Y258" s="12"/>
      <c r="Z258" s="12"/>
    </row>
    <row r="259" spans="1:26" ht="15.75" customHeight="1" x14ac:dyDescent="0.25">
      <c r="A259" s="36"/>
      <c r="B259" s="36"/>
      <c r="C259" s="37"/>
      <c r="D259" s="38"/>
      <c r="E259" s="38"/>
      <c r="F259" s="38"/>
      <c r="G259" s="39"/>
      <c r="H259" s="43"/>
      <c r="I259" s="41"/>
      <c r="J259" s="42"/>
      <c r="K259" s="42"/>
      <c r="L259" s="42"/>
      <c r="M259" s="12"/>
      <c r="N259" s="12"/>
      <c r="O259" s="12"/>
      <c r="P259" s="12"/>
      <c r="Q259" s="12"/>
      <c r="R259" s="12"/>
      <c r="S259" s="12"/>
      <c r="T259" s="12"/>
      <c r="U259" s="12"/>
      <c r="V259" s="12"/>
      <c r="W259" s="12"/>
      <c r="X259" s="12"/>
      <c r="Y259" s="12"/>
      <c r="Z259" s="12"/>
    </row>
    <row r="260" spans="1:26" ht="15.75" hidden="1" customHeight="1" x14ac:dyDescent="0.25">
      <c r="A260" s="36">
        <v>45985</v>
      </c>
      <c r="B260" s="36">
        <v>45997</v>
      </c>
      <c r="C260" s="37" t="s">
        <v>48</v>
      </c>
      <c r="D260" s="38" t="s">
        <v>215</v>
      </c>
      <c r="E260" s="38" t="s">
        <v>10</v>
      </c>
      <c r="F260" s="38" t="s">
        <v>41</v>
      </c>
      <c r="G260" s="39" t="s">
        <v>51</v>
      </c>
      <c r="H260" s="43" t="s">
        <v>76</v>
      </c>
      <c r="I260" s="41">
        <v>1</v>
      </c>
      <c r="J260" s="42">
        <v>1950000</v>
      </c>
      <c r="K260" s="42">
        <f t="shared" ref="K260:K301" si="2">J260*0.19</f>
        <v>370500</v>
      </c>
      <c r="L260" s="42">
        <f t="shared" ref="L260:L301" si="3">J260+K260</f>
        <v>2320500</v>
      </c>
      <c r="M260" s="12"/>
      <c r="N260" s="12"/>
      <c r="O260" s="12"/>
      <c r="P260" s="12"/>
      <c r="Q260" s="12"/>
      <c r="R260" s="12"/>
      <c r="S260" s="12"/>
      <c r="T260" s="12"/>
      <c r="U260" s="12"/>
      <c r="V260" s="12"/>
      <c r="W260" s="12"/>
      <c r="X260" s="12"/>
      <c r="Y260" s="12"/>
      <c r="Z260" s="12"/>
    </row>
    <row r="261" spans="1:26" ht="15.75" hidden="1" customHeight="1" x14ac:dyDescent="0.25">
      <c r="A261" s="36">
        <v>45985</v>
      </c>
      <c r="B261" s="36">
        <v>45997</v>
      </c>
      <c r="C261" s="37" t="s">
        <v>48</v>
      </c>
      <c r="D261" s="38" t="s">
        <v>215</v>
      </c>
      <c r="E261" s="38" t="s">
        <v>16</v>
      </c>
      <c r="F261" s="38" t="s">
        <v>38</v>
      </c>
      <c r="G261" s="39" t="s">
        <v>51</v>
      </c>
      <c r="H261" s="43" t="s">
        <v>76</v>
      </c>
      <c r="I261" s="41">
        <v>6</v>
      </c>
      <c r="J261" s="42">
        <v>1410000</v>
      </c>
      <c r="K261" s="42">
        <f t="shared" si="2"/>
        <v>267900</v>
      </c>
      <c r="L261" s="42">
        <f t="shared" si="3"/>
        <v>1677900</v>
      </c>
      <c r="M261" s="12"/>
      <c r="N261" s="12"/>
      <c r="O261" s="12"/>
      <c r="P261" s="12"/>
      <c r="Q261" s="12"/>
      <c r="R261" s="12"/>
      <c r="S261" s="12"/>
      <c r="T261" s="12"/>
      <c r="U261" s="12"/>
      <c r="V261" s="12"/>
      <c r="W261" s="12"/>
      <c r="X261" s="12"/>
      <c r="Y261" s="12"/>
      <c r="Z261" s="12"/>
    </row>
    <row r="262" spans="1:26" ht="15.75" hidden="1" customHeight="1" x14ac:dyDescent="0.25">
      <c r="A262" s="36">
        <v>45985</v>
      </c>
      <c r="B262" s="36">
        <v>45998</v>
      </c>
      <c r="C262" s="37" t="s">
        <v>48</v>
      </c>
      <c r="D262" s="38" t="s">
        <v>215</v>
      </c>
      <c r="E262" s="38" t="s">
        <v>13</v>
      </c>
      <c r="F262" s="38" t="s">
        <v>50</v>
      </c>
      <c r="G262" s="39" t="s">
        <v>51</v>
      </c>
      <c r="H262" s="43" t="s">
        <v>76</v>
      </c>
      <c r="I262" s="41">
        <v>2</v>
      </c>
      <c r="J262" s="42">
        <v>990000</v>
      </c>
      <c r="K262" s="42">
        <f t="shared" si="2"/>
        <v>188100</v>
      </c>
      <c r="L262" s="42">
        <f t="shared" si="3"/>
        <v>1178100</v>
      </c>
      <c r="M262" s="12"/>
      <c r="N262" s="12"/>
      <c r="O262" s="12"/>
      <c r="P262" s="12"/>
      <c r="Q262" s="12"/>
      <c r="R262" s="12"/>
      <c r="S262" s="12"/>
      <c r="T262" s="12"/>
      <c r="U262" s="12"/>
      <c r="V262" s="12"/>
      <c r="W262" s="12"/>
      <c r="X262" s="12"/>
      <c r="Y262" s="12"/>
      <c r="Z262" s="12"/>
    </row>
    <row r="263" spans="1:26" ht="15.75" hidden="1" customHeight="1" x14ac:dyDescent="0.25">
      <c r="A263" s="36">
        <v>45985</v>
      </c>
      <c r="B263" s="36">
        <v>45999</v>
      </c>
      <c r="C263" s="37" t="s">
        <v>48</v>
      </c>
      <c r="D263" s="38" t="s">
        <v>215</v>
      </c>
      <c r="E263" s="38" t="s">
        <v>13</v>
      </c>
      <c r="F263" s="38" t="s">
        <v>50</v>
      </c>
      <c r="G263" s="39" t="s">
        <v>51</v>
      </c>
      <c r="H263" s="43" t="s">
        <v>76</v>
      </c>
      <c r="I263" s="41">
        <v>2</v>
      </c>
      <c r="J263" s="42">
        <v>990000</v>
      </c>
      <c r="K263" s="42">
        <f t="shared" si="2"/>
        <v>188100</v>
      </c>
      <c r="L263" s="42">
        <f t="shared" si="3"/>
        <v>1178100</v>
      </c>
      <c r="M263" s="12"/>
      <c r="N263" s="12"/>
      <c r="O263" s="12"/>
      <c r="P263" s="12"/>
      <c r="Q263" s="12"/>
      <c r="R263" s="12"/>
      <c r="S263" s="12"/>
      <c r="T263" s="12"/>
      <c r="U263" s="12"/>
      <c r="V263" s="12"/>
      <c r="W263" s="12"/>
      <c r="X263" s="12"/>
      <c r="Y263" s="12"/>
      <c r="Z263" s="12"/>
    </row>
    <row r="264" spans="1:26" ht="15.75" hidden="1" customHeight="1" x14ac:dyDescent="0.25">
      <c r="A264" s="36">
        <v>45986</v>
      </c>
      <c r="B264" s="36">
        <v>45997</v>
      </c>
      <c r="C264" s="37" t="s">
        <v>48</v>
      </c>
      <c r="D264" s="38" t="s">
        <v>216</v>
      </c>
      <c r="E264" s="38" t="s">
        <v>10</v>
      </c>
      <c r="F264" s="38" t="s">
        <v>41</v>
      </c>
      <c r="G264" s="39" t="s">
        <v>51</v>
      </c>
      <c r="H264" s="43" t="s">
        <v>78</v>
      </c>
      <c r="I264" s="41">
        <v>1</v>
      </c>
      <c r="J264" s="42">
        <v>1950000</v>
      </c>
      <c r="K264" s="42">
        <f t="shared" si="2"/>
        <v>370500</v>
      </c>
      <c r="L264" s="42">
        <f t="shared" si="3"/>
        <v>2320500</v>
      </c>
      <c r="M264" s="12"/>
      <c r="N264" s="12"/>
      <c r="O264" s="12"/>
      <c r="P264" s="12"/>
      <c r="Q264" s="12"/>
      <c r="R264" s="12"/>
      <c r="S264" s="12"/>
      <c r="T264" s="12"/>
      <c r="U264" s="12"/>
      <c r="V264" s="12"/>
      <c r="W264" s="12"/>
      <c r="X264" s="12"/>
      <c r="Y264" s="12"/>
      <c r="Z264" s="12"/>
    </row>
    <row r="265" spans="1:26" ht="15.75" hidden="1" customHeight="1" x14ac:dyDescent="0.25">
      <c r="A265" s="36">
        <v>45986</v>
      </c>
      <c r="B265" s="36">
        <v>45997</v>
      </c>
      <c r="C265" s="37" t="s">
        <v>48</v>
      </c>
      <c r="D265" s="38" t="s">
        <v>216</v>
      </c>
      <c r="E265" s="38" t="s">
        <v>16</v>
      </c>
      <c r="F265" s="38" t="s">
        <v>38</v>
      </c>
      <c r="G265" s="39" t="s">
        <v>51</v>
      </c>
      <c r="H265" s="43" t="s">
        <v>78</v>
      </c>
      <c r="I265" s="41">
        <v>5</v>
      </c>
      <c r="J265" s="42">
        <v>1175000</v>
      </c>
      <c r="K265" s="42">
        <f t="shared" si="2"/>
        <v>223250</v>
      </c>
      <c r="L265" s="42">
        <f t="shared" si="3"/>
        <v>1398250</v>
      </c>
      <c r="M265" s="12"/>
      <c r="N265" s="12"/>
      <c r="O265" s="12"/>
      <c r="P265" s="12"/>
      <c r="Q265" s="12"/>
      <c r="R265" s="12"/>
      <c r="S265" s="12"/>
      <c r="T265" s="12"/>
      <c r="U265" s="12"/>
      <c r="V265" s="12"/>
      <c r="W265" s="12"/>
      <c r="X265" s="12"/>
      <c r="Y265" s="12"/>
      <c r="Z265" s="12"/>
    </row>
    <row r="266" spans="1:26" ht="15.75" hidden="1" customHeight="1" x14ac:dyDescent="0.25">
      <c r="A266" s="36">
        <v>45986</v>
      </c>
      <c r="B266" s="36">
        <v>45998</v>
      </c>
      <c r="C266" s="37" t="s">
        <v>48</v>
      </c>
      <c r="D266" s="38" t="s">
        <v>216</v>
      </c>
      <c r="E266" s="38" t="s">
        <v>13</v>
      </c>
      <c r="F266" s="38" t="s">
        <v>50</v>
      </c>
      <c r="G266" s="39" t="s">
        <v>51</v>
      </c>
      <c r="H266" s="43" t="s">
        <v>78</v>
      </c>
      <c r="I266" s="41">
        <v>2</v>
      </c>
      <c r="J266" s="42">
        <v>990000</v>
      </c>
      <c r="K266" s="42">
        <f t="shared" si="2"/>
        <v>188100</v>
      </c>
      <c r="L266" s="42">
        <f t="shared" si="3"/>
        <v>1178100</v>
      </c>
      <c r="M266" s="12"/>
      <c r="N266" s="12"/>
      <c r="O266" s="12"/>
      <c r="P266" s="12"/>
      <c r="Q266" s="12"/>
      <c r="R266" s="12"/>
      <c r="S266" s="12"/>
      <c r="T266" s="12"/>
      <c r="U266" s="12"/>
      <c r="V266" s="12"/>
      <c r="W266" s="12"/>
      <c r="X266" s="12"/>
      <c r="Y266" s="12"/>
      <c r="Z266" s="12"/>
    </row>
    <row r="267" spans="1:26" ht="15.75" hidden="1" customHeight="1" x14ac:dyDescent="0.25">
      <c r="A267" s="36">
        <v>45986</v>
      </c>
      <c r="B267" s="36">
        <v>45999</v>
      </c>
      <c r="C267" s="37" t="s">
        <v>48</v>
      </c>
      <c r="D267" s="38" t="s">
        <v>216</v>
      </c>
      <c r="E267" s="38" t="s">
        <v>13</v>
      </c>
      <c r="F267" s="38" t="s">
        <v>50</v>
      </c>
      <c r="G267" s="39" t="s">
        <v>51</v>
      </c>
      <c r="H267" s="43" t="s">
        <v>78</v>
      </c>
      <c r="I267" s="41">
        <v>2</v>
      </c>
      <c r="J267" s="42">
        <v>990000</v>
      </c>
      <c r="K267" s="42">
        <f t="shared" si="2"/>
        <v>188100</v>
      </c>
      <c r="L267" s="42">
        <f t="shared" si="3"/>
        <v>1178100</v>
      </c>
      <c r="M267" s="12"/>
      <c r="N267" s="12"/>
      <c r="O267" s="12"/>
      <c r="P267" s="12"/>
      <c r="Q267" s="12"/>
      <c r="R267" s="12"/>
      <c r="S267" s="12"/>
      <c r="T267" s="12"/>
      <c r="U267" s="12"/>
      <c r="V267" s="12"/>
      <c r="W267" s="12"/>
      <c r="X267" s="12"/>
      <c r="Y267" s="12"/>
      <c r="Z267" s="12"/>
    </row>
    <row r="268" spans="1:26" ht="15.75" hidden="1" customHeight="1" x14ac:dyDescent="0.25">
      <c r="A268" s="36">
        <v>45986</v>
      </c>
      <c r="B268" s="36">
        <v>45999</v>
      </c>
      <c r="C268" s="37" t="s">
        <v>48</v>
      </c>
      <c r="D268" s="38" t="s">
        <v>217</v>
      </c>
      <c r="E268" s="38" t="s">
        <v>16</v>
      </c>
      <c r="F268" s="38" t="s">
        <v>38</v>
      </c>
      <c r="G268" s="39" t="s">
        <v>51</v>
      </c>
      <c r="H268" s="43" t="s">
        <v>56</v>
      </c>
      <c r="I268" s="41">
        <v>6</v>
      </c>
      <c r="J268" s="42">
        <v>1410000</v>
      </c>
      <c r="K268" s="42">
        <f t="shared" si="2"/>
        <v>267900</v>
      </c>
      <c r="L268" s="42">
        <f t="shared" si="3"/>
        <v>1677900</v>
      </c>
      <c r="M268" s="12"/>
      <c r="N268" s="12"/>
      <c r="O268" s="12"/>
      <c r="P268" s="12"/>
      <c r="Q268" s="12"/>
      <c r="R268" s="12"/>
      <c r="S268" s="12"/>
      <c r="T268" s="12"/>
      <c r="U268" s="12"/>
      <c r="V268" s="12"/>
      <c r="W268" s="12"/>
      <c r="X268" s="12"/>
      <c r="Y268" s="12"/>
      <c r="Z268" s="12"/>
    </row>
    <row r="269" spans="1:26" ht="15.75" hidden="1" customHeight="1" x14ac:dyDescent="0.25">
      <c r="A269" s="36">
        <v>45986</v>
      </c>
      <c r="B269" s="36">
        <v>45999</v>
      </c>
      <c r="C269" s="37" t="s">
        <v>48</v>
      </c>
      <c r="D269" s="38" t="s">
        <v>217</v>
      </c>
      <c r="E269" s="38" t="s">
        <v>10</v>
      </c>
      <c r="F269" s="38" t="s">
        <v>41</v>
      </c>
      <c r="G269" s="39" t="s">
        <v>51</v>
      </c>
      <c r="H269" s="43" t="s">
        <v>56</v>
      </c>
      <c r="I269" s="41">
        <v>1</v>
      </c>
      <c r="J269" s="42">
        <v>1950000</v>
      </c>
      <c r="K269" s="42">
        <f t="shared" si="2"/>
        <v>370500</v>
      </c>
      <c r="L269" s="42">
        <f t="shared" si="3"/>
        <v>2320500</v>
      </c>
      <c r="M269" s="12"/>
      <c r="N269" s="12"/>
      <c r="O269" s="12"/>
      <c r="P269" s="12"/>
      <c r="Q269" s="12"/>
      <c r="R269" s="12"/>
      <c r="S269" s="12"/>
      <c r="T269" s="12"/>
      <c r="U269" s="12"/>
      <c r="V269" s="12"/>
      <c r="W269" s="12"/>
      <c r="X269" s="12"/>
      <c r="Y269" s="12"/>
      <c r="Z269" s="12"/>
    </row>
    <row r="270" spans="1:26" ht="15.75" hidden="1" customHeight="1" x14ac:dyDescent="0.25">
      <c r="A270" s="36">
        <v>45986</v>
      </c>
      <c r="B270" s="36">
        <v>45999</v>
      </c>
      <c r="C270" s="37" t="s">
        <v>48</v>
      </c>
      <c r="D270" s="38" t="s">
        <v>218</v>
      </c>
      <c r="E270" s="38" t="s">
        <v>16</v>
      </c>
      <c r="F270" s="38" t="s">
        <v>38</v>
      </c>
      <c r="G270" s="39" t="s">
        <v>51</v>
      </c>
      <c r="H270" s="43" t="s">
        <v>58</v>
      </c>
      <c r="I270" s="41">
        <v>5</v>
      </c>
      <c r="J270" s="42">
        <v>1175000</v>
      </c>
      <c r="K270" s="42">
        <f t="shared" si="2"/>
        <v>223250</v>
      </c>
      <c r="L270" s="42">
        <f t="shared" si="3"/>
        <v>1398250</v>
      </c>
      <c r="M270" s="12"/>
      <c r="N270" s="12"/>
      <c r="O270" s="12"/>
      <c r="P270" s="12"/>
      <c r="Q270" s="12"/>
      <c r="R270" s="12"/>
      <c r="S270" s="12"/>
      <c r="T270" s="12"/>
      <c r="U270" s="12"/>
      <c r="V270" s="12"/>
      <c r="W270" s="12"/>
      <c r="X270" s="12"/>
      <c r="Y270" s="12"/>
      <c r="Z270" s="12"/>
    </row>
    <row r="271" spans="1:26" ht="15.75" hidden="1" customHeight="1" x14ac:dyDescent="0.25">
      <c r="A271" s="36">
        <v>45986</v>
      </c>
      <c r="B271" s="36">
        <v>45999</v>
      </c>
      <c r="C271" s="37" t="s">
        <v>48</v>
      </c>
      <c r="D271" s="38" t="s">
        <v>218</v>
      </c>
      <c r="E271" s="38" t="s">
        <v>10</v>
      </c>
      <c r="F271" s="38" t="s">
        <v>41</v>
      </c>
      <c r="G271" s="39" t="s">
        <v>51</v>
      </c>
      <c r="H271" s="43" t="s">
        <v>58</v>
      </c>
      <c r="I271" s="41">
        <v>1</v>
      </c>
      <c r="J271" s="42">
        <v>1950000</v>
      </c>
      <c r="K271" s="42">
        <f t="shared" si="2"/>
        <v>370500</v>
      </c>
      <c r="L271" s="42">
        <f t="shared" si="3"/>
        <v>2320500</v>
      </c>
      <c r="M271" s="12"/>
      <c r="N271" s="12"/>
      <c r="O271" s="12"/>
      <c r="P271" s="12"/>
      <c r="Q271" s="12"/>
      <c r="R271" s="12"/>
      <c r="S271" s="12"/>
      <c r="T271" s="12"/>
      <c r="U271" s="12"/>
      <c r="V271" s="12"/>
      <c r="W271" s="12"/>
      <c r="X271" s="12"/>
      <c r="Y271" s="12"/>
      <c r="Z271" s="12"/>
    </row>
    <row r="272" spans="1:26" ht="15.75" hidden="1" customHeight="1" x14ac:dyDescent="0.25">
      <c r="A272" s="36">
        <v>45985</v>
      </c>
      <c r="B272" s="36">
        <v>46004</v>
      </c>
      <c r="C272" s="37" t="s">
        <v>48</v>
      </c>
      <c r="D272" s="38" t="s">
        <v>219</v>
      </c>
      <c r="E272" s="38" t="s">
        <v>10</v>
      </c>
      <c r="F272" s="38" t="s">
        <v>41</v>
      </c>
      <c r="G272" s="39" t="s">
        <v>51</v>
      </c>
      <c r="H272" s="43" t="s">
        <v>76</v>
      </c>
      <c r="I272" s="41">
        <v>1</v>
      </c>
      <c r="J272" s="42">
        <v>1950000</v>
      </c>
      <c r="K272" s="42">
        <f t="shared" si="2"/>
        <v>370500</v>
      </c>
      <c r="L272" s="42">
        <f t="shared" si="3"/>
        <v>2320500</v>
      </c>
      <c r="M272" s="12"/>
      <c r="N272" s="12"/>
      <c r="O272" s="12"/>
      <c r="P272" s="12"/>
      <c r="Q272" s="12"/>
      <c r="R272" s="12"/>
      <c r="S272" s="12"/>
      <c r="T272" s="12"/>
      <c r="U272" s="12"/>
      <c r="V272" s="12"/>
      <c r="W272" s="12"/>
      <c r="X272" s="12"/>
      <c r="Y272" s="12"/>
      <c r="Z272" s="12"/>
    </row>
    <row r="273" spans="1:26" ht="15.75" hidden="1" customHeight="1" x14ac:dyDescent="0.25">
      <c r="A273" s="36">
        <v>45985</v>
      </c>
      <c r="B273" s="36">
        <v>46004</v>
      </c>
      <c r="C273" s="37" t="s">
        <v>48</v>
      </c>
      <c r="D273" s="38" t="s">
        <v>219</v>
      </c>
      <c r="E273" s="38" t="s">
        <v>16</v>
      </c>
      <c r="F273" s="38" t="s">
        <v>38</v>
      </c>
      <c r="G273" s="39" t="s">
        <v>51</v>
      </c>
      <c r="H273" s="43" t="s">
        <v>76</v>
      </c>
      <c r="I273" s="41">
        <v>6</v>
      </c>
      <c r="J273" s="42">
        <v>1410000</v>
      </c>
      <c r="K273" s="42">
        <f t="shared" si="2"/>
        <v>267900</v>
      </c>
      <c r="L273" s="42">
        <f t="shared" si="3"/>
        <v>1677900</v>
      </c>
      <c r="M273" s="12"/>
      <c r="N273" s="12"/>
      <c r="O273" s="12"/>
      <c r="P273" s="12"/>
      <c r="Q273" s="12"/>
      <c r="R273" s="12"/>
      <c r="S273" s="12"/>
      <c r="T273" s="12"/>
      <c r="U273" s="12"/>
      <c r="V273" s="12"/>
      <c r="W273" s="12"/>
      <c r="X273" s="12"/>
      <c r="Y273" s="12"/>
      <c r="Z273" s="12"/>
    </row>
    <row r="274" spans="1:26" ht="15.75" hidden="1" customHeight="1" x14ac:dyDescent="0.25">
      <c r="A274" s="36">
        <v>45985</v>
      </c>
      <c r="B274" s="36">
        <v>46004</v>
      </c>
      <c r="C274" s="37" t="s">
        <v>48</v>
      </c>
      <c r="D274" s="38" t="s">
        <v>219</v>
      </c>
      <c r="E274" s="38" t="s">
        <v>13</v>
      </c>
      <c r="F274" s="38" t="s">
        <v>50</v>
      </c>
      <c r="G274" s="39" t="s">
        <v>51</v>
      </c>
      <c r="H274" s="43" t="s">
        <v>76</v>
      </c>
      <c r="I274" s="41">
        <v>2</v>
      </c>
      <c r="J274" s="42">
        <v>990000</v>
      </c>
      <c r="K274" s="42">
        <f t="shared" si="2"/>
        <v>188100</v>
      </c>
      <c r="L274" s="42">
        <f t="shared" si="3"/>
        <v>1178100</v>
      </c>
      <c r="M274" s="12"/>
      <c r="N274" s="12"/>
      <c r="O274" s="12"/>
      <c r="P274" s="12"/>
      <c r="Q274" s="12"/>
      <c r="R274" s="12"/>
      <c r="S274" s="12"/>
      <c r="T274" s="12"/>
      <c r="U274" s="12"/>
      <c r="V274" s="12"/>
      <c r="W274" s="12"/>
      <c r="X274" s="12"/>
      <c r="Y274" s="12"/>
      <c r="Z274" s="12"/>
    </row>
    <row r="275" spans="1:26" ht="15.75" hidden="1" customHeight="1" x14ac:dyDescent="0.25">
      <c r="A275" s="36">
        <v>45986</v>
      </c>
      <c r="B275" s="36">
        <v>46004</v>
      </c>
      <c r="C275" s="37" t="s">
        <v>48</v>
      </c>
      <c r="D275" s="38" t="s">
        <v>220</v>
      </c>
      <c r="E275" s="38" t="s">
        <v>10</v>
      </c>
      <c r="F275" s="38" t="s">
        <v>41</v>
      </c>
      <c r="G275" s="39" t="s">
        <v>51</v>
      </c>
      <c r="H275" s="43" t="s">
        <v>78</v>
      </c>
      <c r="I275" s="41">
        <v>1</v>
      </c>
      <c r="J275" s="42">
        <v>1950000</v>
      </c>
      <c r="K275" s="42">
        <f t="shared" si="2"/>
        <v>370500</v>
      </c>
      <c r="L275" s="42">
        <f t="shared" si="3"/>
        <v>2320500</v>
      </c>
      <c r="M275" s="12"/>
      <c r="N275" s="12"/>
      <c r="O275" s="12"/>
      <c r="P275" s="12"/>
      <c r="Q275" s="12"/>
      <c r="R275" s="12"/>
      <c r="S275" s="12"/>
      <c r="T275" s="12"/>
      <c r="U275" s="12"/>
      <c r="V275" s="12"/>
      <c r="W275" s="12"/>
      <c r="X275" s="12"/>
      <c r="Y275" s="12"/>
      <c r="Z275" s="12"/>
    </row>
    <row r="276" spans="1:26" ht="15.75" hidden="1" customHeight="1" x14ac:dyDescent="0.25">
      <c r="A276" s="36">
        <v>45986</v>
      </c>
      <c r="B276" s="36">
        <v>46004</v>
      </c>
      <c r="C276" s="37" t="s">
        <v>48</v>
      </c>
      <c r="D276" s="38" t="s">
        <v>220</v>
      </c>
      <c r="E276" s="38" t="s">
        <v>16</v>
      </c>
      <c r="F276" s="38" t="s">
        <v>38</v>
      </c>
      <c r="G276" s="39" t="s">
        <v>51</v>
      </c>
      <c r="H276" s="43" t="s">
        <v>78</v>
      </c>
      <c r="I276" s="41">
        <v>5</v>
      </c>
      <c r="J276" s="42">
        <v>1175000</v>
      </c>
      <c r="K276" s="42">
        <f t="shared" si="2"/>
        <v>223250</v>
      </c>
      <c r="L276" s="42">
        <f t="shared" si="3"/>
        <v>1398250</v>
      </c>
      <c r="M276" s="12"/>
      <c r="N276" s="12"/>
      <c r="O276" s="12"/>
      <c r="P276" s="12"/>
      <c r="Q276" s="12"/>
      <c r="R276" s="12"/>
      <c r="S276" s="12"/>
      <c r="T276" s="12"/>
      <c r="U276" s="12"/>
      <c r="V276" s="12"/>
      <c r="W276" s="12"/>
      <c r="X276" s="12"/>
      <c r="Y276" s="12"/>
      <c r="Z276" s="12"/>
    </row>
    <row r="277" spans="1:26" ht="15.75" hidden="1" customHeight="1" x14ac:dyDescent="0.25">
      <c r="A277" s="36">
        <v>45986</v>
      </c>
      <c r="B277" s="36">
        <v>46004</v>
      </c>
      <c r="C277" s="37" t="s">
        <v>48</v>
      </c>
      <c r="D277" s="38" t="s">
        <v>220</v>
      </c>
      <c r="E277" s="38" t="s">
        <v>13</v>
      </c>
      <c r="F277" s="38" t="s">
        <v>50</v>
      </c>
      <c r="G277" s="39" t="s">
        <v>51</v>
      </c>
      <c r="H277" s="43" t="s">
        <v>78</v>
      </c>
      <c r="I277" s="41">
        <v>2</v>
      </c>
      <c r="J277" s="42">
        <v>990000</v>
      </c>
      <c r="K277" s="42">
        <f t="shared" si="2"/>
        <v>188100</v>
      </c>
      <c r="L277" s="42">
        <f t="shared" si="3"/>
        <v>1178100</v>
      </c>
      <c r="M277" s="12"/>
      <c r="N277" s="12"/>
      <c r="O277" s="12"/>
      <c r="P277" s="12"/>
      <c r="Q277" s="12"/>
      <c r="R277" s="12"/>
      <c r="S277" s="12"/>
      <c r="T277" s="12"/>
      <c r="U277" s="12"/>
      <c r="V277" s="12"/>
      <c r="W277" s="12"/>
      <c r="X277" s="12"/>
      <c r="Y277" s="12"/>
      <c r="Z277" s="12"/>
    </row>
    <row r="278" spans="1:26" ht="15.75" hidden="1" customHeight="1" x14ac:dyDescent="0.25">
      <c r="A278" s="36">
        <v>45985</v>
      </c>
      <c r="B278" s="36">
        <v>46005</v>
      </c>
      <c r="C278" s="37" t="s">
        <v>48</v>
      </c>
      <c r="D278" s="38" t="s">
        <v>221</v>
      </c>
      <c r="E278" s="38" t="s">
        <v>16</v>
      </c>
      <c r="F278" s="38" t="s">
        <v>38</v>
      </c>
      <c r="G278" s="39" t="s">
        <v>51</v>
      </c>
      <c r="H278" s="43" t="s">
        <v>56</v>
      </c>
      <c r="I278" s="41">
        <v>6</v>
      </c>
      <c r="J278" s="42">
        <v>1410000</v>
      </c>
      <c r="K278" s="42">
        <f t="shared" si="2"/>
        <v>267900</v>
      </c>
      <c r="L278" s="42">
        <f t="shared" si="3"/>
        <v>1677900</v>
      </c>
      <c r="M278" s="12"/>
      <c r="N278" s="12"/>
      <c r="O278" s="12"/>
      <c r="P278" s="12"/>
      <c r="Q278" s="12"/>
      <c r="R278" s="12"/>
      <c r="S278" s="12"/>
      <c r="T278" s="12"/>
      <c r="U278" s="12"/>
      <c r="V278" s="12"/>
      <c r="W278" s="12"/>
      <c r="X278" s="12"/>
      <c r="Y278" s="12"/>
      <c r="Z278" s="12"/>
    </row>
    <row r="279" spans="1:26" ht="15.75" hidden="1" customHeight="1" x14ac:dyDescent="0.25">
      <c r="A279" s="36">
        <v>45985</v>
      </c>
      <c r="B279" s="36">
        <v>46005</v>
      </c>
      <c r="C279" s="37" t="s">
        <v>48</v>
      </c>
      <c r="D279" s="38" t="s">
        <v>221</v>
      </c>
      <c r="E279" s="38" t="s">
        <v>10</v>
      </c>
      <c r="F279" s="38" t="s">
        <v>41</v>
      </c>
      <c r="G279" s="39" t="s">
        <v>51</v>
      </c>
      <c r="H279" s="43" t="s">
        <v>56</v>
      </c>
      <c r="I279" s="41">
        <v>1</v>
      </c>
      <c r="J279" s="42">
        <v>1950000</v>
      </c>
      <c r="K279" s="42">
        <f t="shared" si="2"/>
        <v>370500</v>
      </c>
      <c r="L279" s="42">
        <f t="shared" si="3"/>
        <v>2320500</v>
      </c>
      <c r="M279" s="12"/>
      <c r="N279" s="12"/>
      <c r="O279" s="12"/>
      <c r="P279" s="12"/>
      <c r="Q279" s="12"/>
      <c r="R279" s="12"/>
      <c r="S279" s="12"/>
      <c r="T279" s="12"/>
      <c r="U279" s="12"/>
      <c r="V279" s="12"/>
      <c r="W279" s="12"/>
      <c r="X279" s="12"/>
      <c r="Y279" s="12"/>
      <c r="Z279" s="12"/>
    </row>
    <row r="280" spans="1:26" ht="15.75" hidden="1" customHeight="1" x14ac:dyDescent="0.25">
      <c r="A280" s="36">
        <v>45986</v>
      </c>
      <c r="B280" s="36">
        <v>46005</v>
      </c>
      <c r="C280" s="37" t="s">
        <v>48</v>
      </c>
      <c r="D280" s="38" t="s">
        <v>222</v>
      </c>
      <c r="E280" s="38" t="s">
        <v>16</v>
      </c>
      <c r="F280" s="38" t="s">
        <v>38</v>
      </c>
      <c r="G280" s="39" t="s">
        <v>51</v>
      </c>
      <c r="H280" s="43" t="s">
        <v>58</v>
      </c>
      <c r="I280" s="41">
        <v>5</v>
      </c>
      <c r="J280" s="42">
        <v>1175000</v>
      </c>
      <c r="K280" s="42">
        <f t="shared" si="2"/>
        <v>223250</v>
      </c>
      <c r="L280" s="42">
        <f t="shared" si="3"/>
        <v>1398250</v>
      </c>
      <c r="M280" s="12"/>
      <c r="N280" s="12"/>
      <c r="O280" s="12"/>
      <c r="P280" s="12"/>
      <c r="Q280" s="12"/>
      <c r="R280" s="12"/>
      <c r="S280" s="12"/>
      <c r="T280" s="12"/>
      <c r="U280" s="12"/>
      <c r="V280" s="12"/>
      <c r="W280" s="12"/>
      <c r="X280" s="12"/>
      <c r="Y280" s="12"/>
      <c r="Z280" s="12"/>
    </row>
    <row r="281" spans="1:26" ht="15.75" hidden="1" customHeight="1" x14ac:dyDescent="0.25">
      <c r="A281" s="36">
        <v>45986</v>
      </c>
      <c r="B281" s="36">
        <v>46005</v>
      </c>
      <c r="C281" s="37" t="s">
        <v>48</v>
      </c>
      <c r="D281" s="38" t="s">
        <v>222</v>
      </c>
      <c r="E281" s="38" t="s">
        <v>10</v>
      </c>
      <c r="F281" s="38" t="s">
        <v>41</v>
      </c>
      <c r="G281" s="39" t="s">
        <v>51</v>
      </c>
      <c r="H281" s="43" t="s">
        <v>58</v>
      </c>
      <c r="I281" s="41">
        <v>1</v>
      </c>
      <c r="J281" s="42">
        <v>1950000</v>
      </c>
      <c r="K281" s="42">
        <f t="shared" si="2"/>
        <v>370500</v>
      </c>
      <c r="L281" s="42">
        <f t="shared" si="3"/>
        <v>2320500</v>
      </c>
      <c r="M281" s="12"/>
      <c r="N281" s="12"/>
      <c r="O281" s="12"/>
      <c r="P281" s="12"/>
      <c r="Q281" s="12"/>
      <c r="R281" s="12"/>
      <c r="S281" s="12"/>
      <c r="T281" s="12"/>
      <c r="U281" s="12"/>
      <c r="V281" s="12"/>
      <c r="W281" s="12"/>
      <c r="X281" s="12"/>
      <c r="Y281" s="12"/>
      <c r="Z281" s="12"/>
    </row>
    <row r="282" spans="1:26" ht="15.75" hidden="1" customHeight="1" x14ac:dyDescent="0.25">
      <c r="A282" s="36">
        <v>45985</v>
      </c>
      <c r="B282" s="36">
        <v>46011</v>
      </c>
      <c r="C282" s="37" t="s">
        <v>48</v>
      </c>
      <c r="D282" s="38" t="s">
        <v>223</v>
      </c>
      <c r="E282" s="38" t="s">
        <v>10</v>
      </c>
      <c r="F282" s="38" t="s">
        <v>41</v>
      </c>
      <c r="G282" s="39" t="s">
        <v>51</v>
      </c>
      <c r="H282" s="43" t="s">
        <v>76</v>
      </c>
      <c r="I282" s="41">
        <v>1</v>
      </c>
      <c r="J282" s="42">
        <v>1950000</v>
      </c>
      <c r="K282" s="42">
        <f t="shared" si="2"/>
        <v>370500</v>
      </c>
      <c r="L282" s="42">
        <f t="shared" si="3"/>
        <v>2320500</v>
      </c>
      <c r="M282" s="12"/>
      <c r="N282" s="12"/>
      <c r="O282" s="12"/>
      <c r="P282" s="12"/>
      <c r="Q282" s="12"/>
      <c r="R282" s="12"/>
      <c r="S282" s="12"/>
      <c r="T282" s="12"/>
      <c r="U282" s="12"/>
      <c r="V282" s="12"/>
      <c r="W282" s="12"/>
      <c r="X282" s="12"/>
      <c r="Y282" s="12"/>
      <c r="Z282" s="12"/>
    </row>
    <row r="283" spans="1:26" ht="15.75" hidden="1" customHeight="1" x14ac:dyDescent="0.25">
      <c r="A283" s="36">
        <v>45985</v>
      </c>
      <c r="B283" s="36">
        <v>46011</v>
      </c>
      <c r="C283" s="37" t="s">
        <v>48</v>
      </c>
      <c r="D283" s="38" t="s">
        <v>223</v>
      </c>
      <c r="E283" s="38" t="s">
        <v>16</v>
      </c>
      <c r="F283" s="38" t="s">
        <v>38</v>
      </c>
      <c r="G283" s="39" t="s">
        <v>51</v>
      </c>
      <c r="H283" s="43" t="s">
        <v>76</v>
      </c>
      <c r="I283" s="41">
        <v>6</v>
      </c>
      <c r="J283" s="42">
        <v>1410000</v>
      </c>
      <c r="K283" s="42">
        <f t="shared" si="2"/>
        <v>267900</v>
      </c>
      <c r="L283" s="42">
        <f t="shared" si="3"/>
        <v>1677900</v>
      </c>
      <c r="M283" s="12"/>
      <c r="N283" s="12"/>
      <c r="O283" s="12"/>
      <c r="P283" s="12"/>
      <c r="Q283" s="12"/>
      <c r="R283" s="12"/>
      <c r="S283" s="12"/>
      <c r="T283" s="12"/>
      <c r="U283" s="12"/>
      <c r="V283" s="12"/>
      <c r="W283" s="12"/>
      <c r="X283" s="12"/>
      <c r="Y283" s="12"/>
      <c r="Z283" s="12"/>
    </row>
    <row r="284" spans="1:26" ht="15.75" hidden="1" customHeight="1" x14ac:dyDescent="0.25">
      <c r="A284" s="36">
        <v>45985</v>
      </c>
      <c r="B284" s="36">
        <v>46011</v>
      </c>
      <c r="C284" s="37" t="s">
        <v>48</v>
      </c>
      <c r="D284" s="38" t="s">
        <v>223</v>
      </c>
      <c r="E284" s="38" t="s">
        <v>13</v>
      </c>
      <c r="F284" s="38" t="s">
        <v>50</v>
      </c>
      <c r="G284" s="39" t="s">
        <v>51</v>
      </c>
      <c r="H284" s="43" t="s">
        <v>76</v>
      </c>
      <c r="I284" s="41">
        <v>2</v>
      </c>
      <c r="J284" s="42">
        <v>990000</v>
      </c>
      <c r="K284" s="42">
        <f t="shared" si="2"/>
        <v>188100</v>
      </c>
      <c r="L284" s="42">
        <f t="shared" si="3"/>
        <v>1178100</v>
      </c>
      <c r="M284" s="12"/>
      <c r="N284" s="12"/>
      <c r="O284" s="12"/>
      <c r="P284" s="12"/>
      <c r="Q284" s="12"/>
      <c r="R284" s="12"/>
      <c r="S284" s="12"/>
      <c r="T284" s="12"/>
      <c r="U284" s="12"/>
      <c r="V284" s="12"/>
      <c r="W284" s="12"/>
      <c r="X284" s="12"/>
      <c r="Y284" s="12"/>
      <c r="Z284" s="12"/>
    </row>
    <row r="285" spans="1:26" ht="15.75" hidden="1" customHeight="1" x14ac:dyDescent="0.25">
      <c r="A285" s="36">
        <v>45986</v>
      </c>
      <c r="B285" s="36">
        <v>46011</v>
      </c>
      <c r="C285" s="37" t="s">
        <v>48</v>
      </c>
      <c r="D285" s="38" t="s">
        <v>224</v>
      </c>
      <c r="E285" s="38" t="s">
        <v>10</v>
      </c>
      <c r="F285" s="38" t="s">
        <v>41</v>
      </c>
      <c r="G285" s="39" t="s">
        <v>51</v>
      </c>
      <c r="H285" s="43" t="s">
        <v>78</v>
      </c>
      <c r="I285" s="41">
        <v>1</v>
      </c>
      <c r="J285" s="42">
        <v>1950000</v>
      </c>
      <c r="K285" s="42">
        <f t="shared" si="2"/>
        <v>370500</v>
      </c>
      <c r="L285" s="42">
        <f t="shared" si="3"/>
        <v>2320500</v>
      </c>
      <c r="M285" s="12"/>
      <c r="N285" s="12"/>
      <c r="O285" s="12"/>
      <c r="P285" s="12"/>
      <c r="Q285" s="12"/>
      <c r="R285" s="12"/>
      <c r="S285" s="12"/>
      <c r="T285" s="12"/>
      <c r="U285" s="12"/>
      <c r="V285" s="12"/>
      <c r="W285" s="12"/>
      <c r="X285" s="12"/>
      <c r="Y285" s="12"/>
      <c r="Z285" s="12"/>
    </row>
    <row r="286" spans="1:26" ht="15.75" hidden="1" customHeight="1" x14ac:dyDescent="0.25">
      <c r="A286" s="36">
        <v>45986</v>
      </c>
      <c r="B286" s="36">
        <v>46011</v>
      </c>
      <c r="C286" s="37" t="s">
        <v>48</v>
      </c>
      <c r="D286" s="38" t="s">
        <v>224</v>
      </c>
      <c r="E286" s="38" t="s">
        <v>16</v>
      </c>
      <c r="F286" s="38" t="s">
        <v>38</v>
      </c>
      <c r="G286" s="39" t="s">
        <v>51</v>
      </c>
      <c r="H286" s="43" t="s">
        <v>78</v>
      </c>
      <c r="I286" s="41">
        <v>5</v>
      </c>
      <c r="J286" s="42">
        <v>1175000</v>
      </c>
      <c r="K286" s="42">
        <f t="shared" si="2"/>
        <v>223250</v>
      </c>
      <c r="L286" s="42">
        <f t="shared" si="3"/>
        <v>1398250</v>
      </c>
      <c r="M286" s="12"/>
      <c r="N286" s="12"/>
      <c r="O286" s="12"/>
      <c r="P286" s="12"/>
      <c r="Q286" s="12"/>
      <c r="R286" s="12"/>
      <c r="S286" s="12"/>
      <c r="T286" s="12"/>
      <c r="U286" s="12"/>
      <c r="V286" s="12"/>
      <c r="W286" s="12"/>
      <c r="X286" s="12"/>
      <c r="Y286" s="12"/>
      <c r="Z286" s="12"/>
    </row>
    <row r="287" spans="1:26" ht="15.75" hidden="1" customHeight="1" x14ac:dyDescent="0.25">
      <c r="A287" s="36">
        <v>45986</v>
      </c>
      <c r="B287" s="36">
        <v>46011</v>
      </c>
      <c r="C287" s="37" t="s">
        <v>48</v>
      </c>
      <c r="D287" s="38" t="s">
        <v>224</v>
      </c>
      <c r="E287" s="38" t="s">
        <v>13</v>
      </c>
      <c r="F287" s="38" t="s">
        <v>50</v>
      </c>
      <c r="G287" s="39" t="s">
        <v>51</v>
      </c>
      <c r="H287" s="43" t="s">
        <v>78</v>
      </c>
      <c r="I287" s="41">
        <v>2</v>
      </c>
      <c r="J287" s="42">
        <v>990000</v>
      </c>
      <c r="K287" s="42">
        <f t="shared" si="2"/>
        <v>188100</v>
      </c>
      <c r="L287" s="42">
        <f t="shared" si="3"/>
        <v>1178100</v>
      </c>
      <c r="M287" s="12"/>
      <c r="N287" s="12"/>
      <c r="O287" s="12"/>
      <c r="P287" s="12"/>
      <c r="Q287" s="12"/>
      <c r="R287" s="12"/>
      <c r="S287" s="12"/>
      <c r="T287" s="12"/>
      <c r="U287" s="12"/>
      <c r="V287" s="12"/>
      <c r="W287" s="12"/>
      <c r="X287" s="12"/>
      <c r="Y287" s="12"/>
      <c r="Z287" s="12"/>
    </row>
    <row r="288" spans="1:26" ht="15.75" hidden="1" customHeight="1" x14ac:dyDescent="0.25">
      <c r="A288" s="36">
        <v>45985</v>
      </c>
      <c r="B288" s="36">
        <v>46012</v>
      </c>
      <c r="C288" s="37" t="s">
        <v>48</v>
      </c>
      <c r="D288" s="38" t="s">
        <v>225</v>
      </c>
      <c r="E288" s="38" t="s">
        <v>16</v>
      </c>
      <c r="F288" s="38" t="s">
        <v>38</v>
      </c>
      <c r="G288" s="39" t="s">
        <v>51</v>
      </c>
      <c r="H288" s="43" t="s">
        <v>56</v>
      </c>
      <c r="I288" s="41">
        <v>6</v>
      </c>
      <c r="J288" s="42">
        <v>1410000</v>
      </c>
      <c r="K288" s="42">
        <f t="shared" si="2"/>
        <v>267900</v>
      </c>
      <c r="L288" s="42">
        <f t="shared" si="3"/>
        <v>1677900</v>
      </c>
      <c r="M288" s="12"/>
      <c r="N288" s="12"/>
      <c r="O288" s="12"/>
      <c r="P288" s="12"/>
      <c r="Q288" s="12"/>
      <c r="R288" s="12"/>
      <c r="S288" s="12"/>
      <c r="T288" s="12"/>
      <c r="U288" s="12"/>
      <c r="V288" s="12"/>
      <c r="W288" s="12"/>
      <c r="X288" s="12"/>
      <c r="Y288" s="12"/>
      <c r="Z288" s="12"/>
    </row>
    <row r="289" spans="1:26" ht="15.75" hidden="1" customHeight="1" x14ac:dyDescent="0.25">
      <c r="A289" s="36">
        <v>45985</v>
      </c>
      <c r="B289" s="36">
        <v>46012</v>
      </c>
      <c r="C289" s="37" t="s">
        <v>48</v>
      </c>
      <c r="D289" s="38" t="s">
        <v>225</v>
      </c>
      <c r="E289" s="38" t="s">
        <v>10</v>
      </c>
      <c r="F289" s="38" t="s">
        <v>41</v>
      </c>
      <c r="G289" s="39" t="s">
        <v>51</v>
      </c>
      <c r="H289" s="43" t="s">
        <v>56</v>
      </c>
      <c r="I289" s="41">
        <v>1</v>
      </c>
      <c r="J289" s="42">
        <v>1950000</v>
      </c>
      <c r="K289" s="42">
        <f t="shared" si="2"/>
        <v>370500</v>
      </c>
      <c r="L289" s="42">
        <f t="shared" si="3"/>
        <v>2320500</v>
      </c>
      <c r="M289" s="12"/>
      <c r="N289" s="12"/>
      <c r="O289" s="12"/>
      <c r="P289" s="12"/>
      <c r="Q289" s="12"/>
      <c r="R289" s="12"/>
      <c r="S289" s="12"/>
      <c r="T289" s="12"/>
      <c r="U289" s="12"/>
      <c r="V289" s="12"/>
      <c r="W289" s="12"/>
      <c r="X289" s="12"/>
      <c r="Y289" s="12"/>
      <c r="Z289" s="12"/>
    </row>
    <row r="290" spans="1:26" ht="15.75" hidden="1" customHeight="1" x14ac:dyDescent="0.25">
      <c r="A290" s="36">
        <v>45986</v>
      </c>
      <c r="B290" s="36">
        <v>46012</v>
      </c>
      <c r="C290" s="37" t="s">
        <v>48</v>
      </c>
      <c r="D290" s="38" t="s">
        <v>226</v>
      </c>
      <c r="E290" s="38" t="s">
        <v>16</v>
      </c>
      <c r="F290" s="38" t="s">
        <v>38</v>
      </c>
      <c r="G290" s="39" t="s">
        <v>51</v>
      </c>
      <c r="H290" s="43" t="s">
        <v>58</v>
      </c>
      <c r="I290" s="41">
        <v>5</v>
      </c>
      <c r="J290" s="42">
        <v>1175000</v>
      </c>
      <c r="K290" s="42">
        <f t="shared" si="2"/>
        <v>223250</v>
      </c>
      <c r="L290" s="42">
        <f t="shared" si="3"/>
        <v>1398250</v>
      </c>
      <c r="M290" s="12"/>
      <c r="N290" s="12"/>
      <c r="O290" s="12"/>
      <c r="P290" s="12"/>
      <c r="Q290" s="12"/>
      <c r="R290" s="12"/>
      <c r="S290" s="12"/>
      <c r="T290" s="12"/>
      <c r="U290" s="12"/>
      <c r="V290" s="12"/>
      <c r="W290" s="12"/>
      <c r="X290" s="12"/>
      <c r="Y290" s="12"/>
      <c r="Z290" s="12"/>
    </row>
    <row r="291" spans="1:26" ht="15.75" hidden="1" customHeight="1" x14ac:dyDescent="0.25">
      <c r="A291" s="36">
        <v>45986</v>
      </c>
      <c r="B291" s="36">
        <v>46012</v>
      </c>
      <c r="C291" s="37" t="s">
        <v>48</v>
      </c>
      <c r="D291" s="38" t="s">
        <v>226</v>
      </c>
      <c r="E291" s="38" t="s">
        <v>10</v>
      </c>
      <c r="F291" s="38" t="s">
        <v>41</v>
      </c>
      <c r="G291" s="39" t="s">
        <v>51</v>
      </c>
      <c r="H291" s="43" t="s">
        <v>58</v>
      </c>
      <c r="I291" s="41">
        <v>1</v>
      </c>
      <c r="J291" s="42">
        <v>1950000</v>
      </c>
      <c r="K291" s="42">
        <f t="shared" si="2"/>
        <v>370500</v>
      </c>
      <c r="L291" s="42">
        <f t="shared" si="3"/>
        <v>2320500</v>
      </c>
      <c r="M291" s="12"/>
      <c r="N291" s="12"/>
      <c r="O291" s="12"/>
      <c r="P291" s="12"/>
      <c r="Q291" s="12"/>
      <c r="R291" s="12"/>
      <c r="S291" s="12"/>
      <c r="T291" s="12"/>
      <c r="U291" s="12"/>
      <c r="V291" s="12"/>
      <c r="W291" s="12"/>
      <c r="X291" s="12"/>
      <c r="Y291" s="12"/>
      <c r="Z291" s="12"/>
    </row>
    <row r="292" spans="1:26" ht="15.75" hidden="1" customHeight="1" x14ac:dyDescent="0.25">
      <c r="A292" s="36">
        <v>45985</v>
      </c>
      <c r="B292" s="36">
        <v>46018</v>
      </c>
      <c r="C292" s="37" t="s">
        <v>48</v>
      </c>
      <c r="D292" s="38" t="s">
        <v>227</v>
      </c>
      <c r="E292" s="38" t="s">
        <v>10</v>
      </c>
      <c r="F292" s="38" t="s">
        <v>41</v>
      </c>
      <c r="G292" s="39" t="s">
        <v>51</v>
      </c>
      <c r="H292" s="43" t="s">
        <v>76</v>
      </c>
      <c r="I292" s="41">
        <v>1</v>
      </c>
      <c r="J292" s="42">
        <v>1950000</v>
      </c>
      <c r="K292" s="42">
        <f t="shared" si="2"/>
        <v>370500</v>
      </c>
      <c r="L292" s="42">
        <f t="shared" si="3"/>
        <v>2320500</v>
      </c>
      <c r="M292" s="12"/>
      <c r="N292" s="12"/>
      <c r="O292" s="12"/>
      <c r="P292" s="12"/>
      <c r="Q292" s="12"/>
      <c r="R292" s="12"/>
      <c r="S292" s="12"/>
      <c r="T292" s="12"/>
      <c r="U292" s="12"/>
      <c r="V292" s="12"/>
      <c r="W292" s="12"/>
      <c r="X292" s="12"/>
      <c r="Y292" s="12"/>
      <c r="Z292" s="12"/>
    </row>
    <row r="293" spans="1:26" ht="15.75" hidden="1" customHeight="1" x14ac:dyDescent="0.25">
      <c r="A293" s="36">
        <v>45985</v>
      </c>
      <c r="B293" s="36">
        <v>46018</v>
      </c>
      <c r="C293" s="37" t="s">
        <v>48</v>
      </c>
      <c r="D293" s="38" t="s">
        <v>227</v>
      </c>
      <c r="E293" s="38" t="s">
        <v>16</v>
      </c>
      <c r="F293" s="38" t="s">
        <v>38</v>
      </c>
      <c r="G293" s="39" t="s">
        <v>51</v>
      </c>
      <c r="H293" s="43" t="s">
        <v>76</v>
      </c>
      <c r="I293" s="41">
        <v>6</v>
      </c>
      <c r="J293" s="42">
        <v>1410000</v>
      </c>
      <c r="K293" s="42">
        <f t="shared" si="2"/>
        <v>267900</v>
      </c>
      <c r="L293" s="42">
        <f t="shared" si="3"/>
        <v>1677900</v>
      </c>
      <c r="M293" s="12"/>
      <c r="N293" s="12"/>
      <c r="O293" s="12"/>
      <c r="P293" s="12"/>
      <c r="Q293" s="12"/>
      <c r="R293" s="12"/>
      <c r="S293" s="12"/>
      <c r="T293" s="12"/>
      <c r="U293" s="12"/>
      <c r="V293" s="12"/>
      <c r="W293" s="12"/>
      <c r="X293" s="12"/>
      <c r="Y293" s="12"/>
      <c r="Z293" s="12"/>
    </row>
    <row r="294" spans="1:26" ht="15.75" hidden="1" customHeight="1" x14ac:dyDescent="0.25">
      <c r="A294" s="36">
        <v>45985</v>
      </c>
      <c r="B294" s="36">
        <v>46018</v>
      </c>
      <c r="C294" s="37" t="s">
        <v>48</v>
      </c>
      <c r="D294" s="38" t="s">
        <v>227</v>
      </c>
      <c r="E294" s="38" t="s">
        <v>13</v>
      </c>
      <c r="F294" s="38" t="s">
        <v>50</v>
      </c>
      <c r="G294" s="39" t="s">
        <v>51</v>
      </c>
      <c r="H294" s="43" t="s">
        <v>76</v>
      </c>
      <c r="I294" s="41">
        <v>2</v>
      </c>
      <c r="J294" s="42">
        <v>990000</v>
      </c>
      <c r="K294" s="42">
        <f t="shared" si="2"/>
        <v>188100</v>
      </c>
      <c r="L294" s="42">
        <f t="shared" si="3"/>
        <v>1178100</v>
      </c>
      <c r="M294" s="12"/>
      <c r="N294" s="12"/>
      <c r="O294" s="12"/>
      <c r="P294" s="12"/>
      <c r="Q294" s="12"/>
      <c r="R294" s="12"/>
      <c r="S294" s="12"/>
      <c r="T294" s="12"/>
      <c r="U294" s="12"/>
      <c r="V294" s="12"/>
      <c r="W294" s="12"/>
      <c r="X294" s="12"/>
      <c r="Y294" s="12"/>
      <c r="Z294" s="12"/>
    </row>
    <row r="295" spans="1:26" ht="15.75" hidden="1" customHeight="1" x14ac:dyDescent="0.25">
      <c r="A295" s="36">
        <v>45986</v>
      </c>
      <c r="B295" s="36">
        <v>46018</v>
      </c>
      <c r="C295" s="37" t="s">
        <v>48</v>
      </c>
      <c r="D295" s="38" t="s">
        <v>228</v>
      </c>
      <c r="E295" s="38" t="s">
        <v>10</v>
      </c>
      <c r="F295" s="38" t="s">
        <v>41</v>
      </c>
      <c r="G295" s="39" t="s">
        <v>51</v>
      </c>
      <c r="H295" s="43" t="s">
        <v>78</v>
      </c>
      <c r="I295" s="41">
        <v>1</v>
      </c>
      <c r="J295" s="42">
        <v>1950000</v>
      </c>
      <c r="K295" s="42">
        <f t="shared" si="2"/>
        <v>370500</v>
      </c>
      <c r="L295" s="42">
        <f t="shared" si="3"/>
        <v>2320500</v>
      </c>
      <c r="M295" s="12"/>
      <c r="N295" s="12"/>
      <c r="O295" s="12"/>
      <c r="P295" s="12"/>
      <c r="Q295" s="12"/>
      <c r="R295" s="12"/>
      <c r="S295" s="12"/>
      <c r="T295" s="12"/>
      <c r="U295" s="12"/>
      <c r="V295" s="12"/>
      <c r="W295" s="12"/>
      <c r="X295" s="12"/>
      <c r="Y295" s="12"/>
      <c r="Z295" s="12"/>
    </row>
    <row r="296" spans="1:26" ht="15.75" hidden="1" customHeight="1" x14ac:dyDescent="0.25">
      <c r="A296" s="36">
        <v>45986</v>
      </c>
      <c r="B296" s="36">
        <v>46018</v>
      </c>
      <c r="C296" s="37" t="s">
        <v>48</v>
      </c>
      <c r="D296" s="38" t="s">
        <v>228</v>
      </c>
      <c r="E296" s="38" t="s">
        <v>16</v>
      </c>
      <c r="F296" s="38" t="s">
        <v>38</v>
      </c>
      <c r="G296" s="39" t="s">
        <v>51</v>
      </c>
      <c r="H296" s="43" t="s">
        <v>78</v>
      </c>
      <c r="I296" s="41">
        <v>5</v>
      </c>
      <c r="J296" s="42">
        <v>1175000</v>
      </c>
      <c r="K296" s="42">
        <f t="shared" si="2"/>
        <v>223250</v>
      </c>
      <c r="L296" s="42">
        <f t="shared" si="3"/>
        <v>1398250</v>
      </c>
      <c r="M296" s="12"/>
      <c r="N296" s="12"/>
      <c r="O296" s="12"/>
      <c r="P296" s="12"/>
      <c r="Q296" s="12"/>
      <c r="R296" s="12"/>
      <c r="S296" s="12"/>
      <c r="T296" s="12"/>
      <c r="U296" s="12"/>
      <c r="V296" s="12"/>
      <c r="W296" s="12"/>
      <c r="X296" s="12"/>
      <c r="Y296" s="12"/>
      <c r="Z296" s="12"/>
    </row>
    <row r="297" spans="1:26" ht="15.75" hidden="1" customHeight="1" x14ac:dyDescent="0.25">
      <c r="A297" s="36">
        <v>45986</v>
      </c>
      <c r="B297" s="36">
        <v>46018</v>
      </c>
      <c r="C297" s="37" t="s">
        <v>48</v>
      </c>
      <c r="D297" s="38" t="s">
        <v>228</v>
      </c>
      <c r="E297" s="38" t="s">
        <v>13</v>
      </c>
      <c r="F297" s="38" t="s">
        <v>50</v>
      </c>
      <c r="G297" s="39" t="s">
        <v>51</v>
      </c>
      <c r="H297" s="43" t="s">
        <v>78</v>
      </c>
      <c r="I297" s="41">
        <v>2</v>
      </c>
      <c r="J297" s="42">
        <v>990000</v>
      </c>
      <c r="K297" s="42">
        <f t="shared" si="2"/>
        <v>188100</v>
      </c>
      <c r="L297" s="42">
        <f t="shared" si="3"/>
        <v>1178100</v>
      </c>
      <c r="M297" s="12"/>
      <c r="N297" s="12"/>
      <c r="O297" s="12"/>
      <c r="P297" s="12"/>
      <c r="Q297" s="12"/>
      <c r="R297" s="12"/>
      <c r="S297" s="12"/>
      <c r="T297" s="12"/>
      <c r="U297" s="12"/>
      <c r="V297" s="12"/>
      <c r="W297" s="12"/>
      <c r="X297" s="12"/>
      <c r="Y297" s="12"/>
      <c r="Z297" s="12"/>
    </row>
    <row r="298" spans="1:26" ht="15.75" hidden="1" customHeight="1" x14ac:dyDescent="0.25">
      <c r="A298" s="36">
        <v>45985</v>
      </c>
      <c r="B298" s="36">
        <v>46019</v>
      </c>
      <c r="C298" s="37" t="s">
        <v>48</v>
      </c>
      <c r="D298" s="38" t="s">
        <v>229</v>
      </c>
      <c r="E298" s="38" t="s">
        <v>16</v>
      </c>
      <c r="F298" s="38" t="s">
        <v>38</v>
      </c>
      <c r="G298" s="39" t="s">
        <v>51</v>
      </c>
      <c r="H298" s="43" t="s">
        <v>56</v>
      </c>
      <c r="I298" s="41">
        <v>6</v>
      </c>
      <c r="J298" s="42">
        <v>1410000</v>
      </c>
      <c r="K298" s="42">
        <f t="shared" si="2"/>
        <v>267900</v>
      </c>
      <c r="L298" s="42">
        <f t="shared" si="3"/>
        <v>1677900</v>
      </c>
      <c r="M298" s="12"/>
      <c r="N298" s="12"/>
      <c r="O298" s="12"/>
      <c r="P298" s="12"/>
      <c r="Q298" s="12"/>
      <c r="R298" s="12"/>
      <c r="S298" s="12"/>
      <c r="T298" s="12"/>
      <c r="U298" s="12"/>
      <c r="V298" s="12"/>
      <c r="W298" s="12"/>
      <c r="X298" s="12"/>
      <c r="Y298" s="12"/>
      <c r="Z298" s="12"/>
    </row>
    <row r="299" spans="1:26" ht="15.75" hidden="1" customHeight="1" x14ac:dyDescent="0.25">
      <c r="A299" s="36">
        <v>45985</v>
      </c>
      <c r="B299" s="36">
        <v>46019</v>
      </c>
      <c r="C299" s="37" t="s">
        <v>48</v>
      </c>
      <c r="D299" s="38" t="s">
        <v>229</v>
      </c>
      <c r="E299" s="38" t="s">
        <v>10</v>
      </c>
      <c r="F299" s="38" t="s">
        <v>41</v>
      </c>
      <c r="G299" s="39" t="s">
        <v>51</v>
      </c>
      <c r="H299" s="43" t="s">
        <v>56</v>
      </c>
      <c r="I299" s="41">
        <v>1</v>
      </c>
      <c r="J299" s="42">
        <v>1950000</v>
      </c>
      <c r="K299" s="42">
        <f t="shared" si="2"/>
        <v>370500</v>
      </c>
      <c r="L299" s="42">
        <f t="shared" si="3"/>
        <v>2320500</v>
      </c>
      <c r="M299" s="12"/>
      <c r="N299" s="12"/>
      <c r="O299" s="12"/>
      <c r="P299" s="12"/>
      <c r="Q299" s="12"/>
      <c r="R299" s="12"/>
      <c r="S299" s="12"/>
      <c r="T299" s="12"/>
      <c r="U299" s="12"/>
      <c r="V299" s="12"/>
      <c r="W299" s="12"/>
      <c r="X299" s="12"/>
      <c r="Y299" s="12"/>
      <c r="Z299" s="12"/>
    </row>
    <row r="300" spans="1:26" ht="15.75" hidden="1" customHeight="1" x14ac:dyDescent="0.25">
      <c r="A300" s="36">
        <v>45986</v>
      </c>
      <c r="B300" s="36">
        <v>46019</v>
      </c>
      <c r="C300" s="37" t="s">
        <v>48</v>
      </c>
      <c r="D300" s="38" t="s">
        <v>230</v>
      </c>
      <c r="E300" s="38" t="s">
        <v>16</v>
      </c>
      <c r="F300" s="38" t="s">
        <v>38</v>
      </c>
      <c r="G300" s="39" t="s">
        <v>51</v>
      </c>
      <c r="H300" s="43" t="s">
        <v>58</v>
      </c>
      <c r="I300" s="41">
        <v>5</v>
      </c>
      <c r="J300" s="42">
        <v>1175000</v>
      </c>
      <c r="K300" s="42">
        <f t="shared" si="2"/>
        <v>223250</v>
      </c>
      <c r="L300" s="42">
        <f t="shared" si="3"/>
        <v>1398250</v>
      </c>
      <c r="M300" s="12"/>
      <c r="N300" s="12"/>
      <c r="O300" s="12"/>
      <c r="P300" s="12"/>
      <c r="Q300" s="12"/>
      <c r="R300" s="12"/>
      <c r="S300" s="12"/>
      <c r="T300" s="12"/>
      <c r="U300" s="12"/>
      <c r="V300" s="12"/>
      <c r="W300" s="12"/>
      <c r="X300" s="12"/>
      <c r="Y300" s="12"/>
      <c r="Z300" s="12"/>
    </row>
    <row r="301" spans="1:26" ht="15.75" hidden="1" customHeight="1" x14ac:dyDescent="0.25">
      <c r="A301" s="36">
        <v>45986</v>
      </c>
      <c r="B301" s="36">
        <v>46019</v>
      </c>
      <c r="C301" s="37" t="s">
        <v>48</v>
      </c>
      <c r="D301" s="38" t="s">
        <v>230</v>
      </c>
      <c r="E301" s="38" t="s">
        <v>10</v>
      </c>
      <c r="F301" s="38" t="s">
        <v>41</v>
      </c>
      <c r="G301" s="39" t="s">
        <v>51</v>
      </c>
      <c r="H301" s="43" t="s">
        <v>58</v>
      </c>
      <c r="I301" s="41">
        <v>1</v>
      </c>
      <c r="J301" s="42">
        <v>1950000</v>
      </c>
      <c r="K301" s="42">
        <f t="shared" si="2"/>
        <v>370500</v>
      </c>
      <c r="L301" s="42">
        <f t="shared" si="3"/>
        <v>2320500</v>
      </c>
      <c r="M301" s="12"/>
      <c r="N301" s="12"/>
      <c r="O301" s="12"/>
      <c r="P301" s="12"/>
      <c r="Q301" s="12"/>
      <c r="R301" s="12"/>
      <c r="S301" s="12"/>
      <c r="T301" s="12"/>
      <c r="U301" s="12"/>
      <c r="V301" s="12"/>
      <c r="W301" s="12"/>
      <c r="X301" s="12"/>
      <c r="Y301" s="12"/>
      <c r="Z301" s="12"/>
    </row>
    <row r="302" spans="1:26" ht="15.75" customHeight="1" x14ac:dyDescent="0.25">
      <c r="A302" s="65"/>
      <c r="B302" s="65"/>
      <c r="C302" s="9"/>
      <c r="D302" s="12"/>
      <c r="E302" s="12"/>
      <c r="F302" s="12"/>
      <c r="G302" s="12"/>
      <c r="H302" s="12"/>
      <c r="I302" s="12"/>
      <c r="J302" s="12"/>
      <c r="K302" s="12"/>
      <c r="L302" s="12"/>
      <c r="M302" s="12"/>
      <c r="N302" s="12"/>
      <c r="O302" s="12"/>
      <c r="P302" s="12"/>
      <c r="Q302" s="12"/>
      <c r="R302" s="12"/>
      <c r="S302" s="12"/>
      <c r="T302" s="12"/>
      <c r="U302" s="12"/>
      <c r="V302" s="12"/>
      <c r="W302" s="12"/>
      <c r="X302" s="12"/>
      <c r="Y302" s="12"/>
      <c r="Z302" s="12"/>
    </row>
    <row r="303" spans="1:26" ht="15.75" customHeight="1" x14ac:dyDescent="0.25">
      <c r="A303" s="65"/>
      <c r="B303" s="65"/>
      <c r="C303" s="9"/>
      <c r="D303" s="12"/>
      <c r="E303" s="12"/>
      <c r="F303" s="12"/>
      <c r="G303" s="12"/>
      <c r="H303" s="12"/>
      <c r="I303" s="12"/>
      <c r="J303" s="12"/>
      <c r="K303" s="12"/>
      <c r="L303" s="12"/>
      <c r="M303" s="12"/>
      <c r="N303" s="12"/>
      <c r="O303" s="12"/>
      <c r="P303" s="12"/>
      <c r="Q303" s="12"/>
      <c r="R303" s="12"/>
      <c r="S303" s="12"/>
      <c r="T303" s="12"/>
      <c r="U303" s="12"/>
      <c r="V303" s="12"/>
      <c r="W303" s="12"/>
      <c r="X303" s="12"/>
      <c r="Y303" s="12"/>
      <c r="Z303" s="12"/>
    </row>
    <row r="304" spans="1:26" ht="15.75" customHeight="1" x14ac:dyDescent="0.25">
      <c r="A304" s="65"/>
      <c r="B304" s="65"/>
      <c r="C304" s="9"/>
      <c r="D304" s="12"/>
      <c r="E304" s="12"/>
      <c r="F304" s="12"/>
      <c r="G304" s="12"/>
      <c r="H304" s="12"/>
      <c r="I304" s="12"/>
      <c r="J304" s="12"/>
      <c r="K304" s="12"/>
      <c r="L304" s="12"/>
      <c r="M304" s="12"/>
      <c r="N304" s="12"/>
      <c r="O304" s="12"/>
      <c r="P304" s="12"/>
      <c r="Q304" s="12"/>
      <c r="R304" s="12"/>
      <c r="S304" s="12"/>
      <c r="T304" s="12"/>
      <c r="U304" s="12"/>
      <c r="V304" s="12"/>
      <c r="W304" s="12"/>
      <c r="X304" s="12"/>
      <c r="Y304" s="12"/>
      <c r="Z304" s="12"/>
    </row>
    <row r="305" spans="1:26" ht="15.75" customHeight="1" x14ac:dyDescent="0.25">
      <c r="A305" s="65"/>
      <c r="B305" s="65"/>
      <c r="C305" s="9"/>
      <c r="D305" s="12"/>
      <c r="E305" s="12"/>
      <c r="F305" s="12"/>
      <c r="G305" s="12"/>
      <c r="H305" s="12"/>
      <c r="I305" s="12"/>
      <c r="J305" s="12"/>
      <c r="K305" s="12"/>
      <c r="L305" s="12"/>
      <c r="M305" s="12"/>
      <c r="N305" s="12"/>
      <c r="O305" s="12"/>
      <c r="P305" s="12"/>
      <c r="Q305" s="12"/>
      <c r="R305" s="12"/>
      <c r="S305" s="12"/>
      <c r="T305" s="12"/>
      <c r="U305" s="12"/>
      <c r="V305" s="12"/>
      <c r="W305" s="12"/>
      <c r="X305" s="12"/>
      <c r="Y305" s="12"/>
      <c r="Z305" s="12"/>
    </row>
    <row r="306" spans="1:26" ht="15.75" customHeight="1" x14ac:dyDescent="0.25">
      <c r="A306" s="65"/>
      <c r="B306" s="65"/>
      <c r="C306" s="9"/>
      <c r="D306" s="12"/>
      <c r="E306" s="12"/>
      <c r="F306" s="12"/>
      <c r="G306" s="12"/>
      <c r="H306" s="12"/>
      <c r="I306" s="12"/>
      <c r="J306" s="12"/>
      <c r="K306" s="12"/>
      <c r="L306" s="12"/>
      <c r="M306" s="12"/>
      <c r="N306" s="12"/>
      <c r="O306" s="12"/>
      <c r="P306" s="12"/>
      <c r="Q306" s="12"/>
      <c r="R306" s="12"/>
      <c r="S306" s="12"/>
      <c r="T306" s="12"/>
      <c r="U306" s="12"/>
      <c r="V306" s="12"/>
      <c r="W306" s="12"/>
      <c r="X306" s="12"/>
      <c r="Y306" s="12"/>
      <c r="Z306" s="12"/>
    </row>
    <row r="307" spans="1:26" ht="15.75" customHeight="1" x14ac:dyDescent="0.25">
      <c r="A307" s="65"/>
      <c r="B307" s="65"/>
      <c r="C307" s="9"/>
      <c r="D307" s="12"/>
      <c r="E307" s="12"/>
      <c r="F307" s="12"/>
      <c r="G307" s="12"/>
      <c r="H307" s="12"/>
      <c r="I307" s="12"/>
      <c r="J307" s="12"/>
      <c r="K307" s="12"/>
      <c r="L307" s="12"/>
      <c r="M307" s="12"/>
      <c r="N307" s="12"/>
      <c r="O307" s="12"/>
      <c r="P307" s="12"/>
      <c r="Q307" s="12"/>
      <c r="R307" s="12"/>
      <c r="S307" s="12"/>
      <c r="T307" s="12"/>
      <c r="U307" s="12"/>
      <c r="V307" s="12"/>
      <c r="W307" s="12"/>
      <c r="X307" s="12"/>
      <c r="Y307" s="12"/>
      <c r="Z307" s="12"/>
    </row>
    <row r="308" spans="1:26" ht="15.75" customHeight="1" x14ac:dyDescent="0.25">
      <c r="A308" s="65"/>
      <c r="B308" s="65"/>
      <c r="C308" s="9"/>
      <c r="D308" s="12"/>
      <c r="E308" s="12"/>
      <c r="F308" s="12"/>
      <c r="G308" s="12"/>
      <c r="H308" s="12"/>
      <c r="I308" s="12"/>
      <c r="J308" s="12"/>
      <c r="K308" s="12"/>
      <c r="L308" s="12"/>
      <c r="M308" s="12"/>
      <c r="N308" s="12"/>
      <c r="O308" s="12"/>
      <c r="P308" s="12"/>
      <c r="Q308" s="12"/>
      <c r="R308" s="12"/>
      <c r="S308" s="12"/>
      <c r="T308" s="12"/>
      <c r="U308" s="12"/>
      <c r="V308" s="12"/>
      <c r="W308" s="12"/>
      <c r="X308" s="12"/>
      <c r="Y308" s="12"/>
      <c r="Z308" s="12"/>
    </row>
    <row r="309" spans="1:26" ht="15.75" customHeight="1" x14ac:dyDescent="0.25">
      <c r="A309" s="65"/>
      <c r="B309" s="65"/>
      <c r="C309" s="9"/>
      <c r="D309" s="12"/>
      <c r="E309" s="12"/>
      <c r="F309" s="12"/>
      <c r="G309" s="12"/>
      <c r="H309" s="12"/>
      <c r="I309" s="12"/>
      <c r="J309" s="12"/>
      <c r="K309" s="12"/>
      <c r="L309" s="12"/>
      <c r="M309" s="12"/>
      <c r="N309" s="12"/>
      <c r="O309" s="12"/>
      <c r="P309" s="12"/>
      <c r="Q309" s="12"/>
      <c r="R309" s="12"/>
      <c r="S309" s="12"/>
      <c r="T309" s="12"/>
      <c r="U309" s="12"/>
      <c r="V309" s="12"/>
      <c r="W309" s="12"/>
      <c r="X309" s="12"/>
      <c r="Y309" s="12"/>
      <c r="Z309" s="12"/>
    </row>
    <row r="310" spans="1:26" ht="15.75" customHeight="1" x14ac:dyDescent="0.25">
      <c r="A310" s="65"/>
      <c r="B310" s="65"/>
      <c r="C310" s="9"/>
      <c r="D310" s="12"/>
      <c r="E310" s="12"/>
      <c r="F310" s="12"/>
      <c r="G310" s="12"/>
      <c r="H310" s="12"/>
      <c r="I310" s="12"/>
      <c r="J310" s="12"/>
      <c r="K310" s="12"/>
      <c r="L310" s="12"/>
      <c r="M310" s="12"/>
      <c r="N310" s="12"/>
      <c r="O310" s="12"/>
      <c r="P310" s="12"/>
      <c r="Q310" s="12"/>
      <c r="R310" s="12"/>
      <c r="S310" s="12"/>
      <c r="T310" s="12"/>
      <c r="U310" s="12"/>
      <c r="V310" s="12"/>
      <c r="W310" s="12"/>
      <c r="X310" s="12"/>
      <c r="Y310" s="12"/>
      <c r="Z310" s="12"/>
    </row>
    <row r="311" spans="1:26" ht="15.75" customHeight="1" x14ac:dyDescent="0.25">
      <c r="A311" s="65"/>
      <c r="B311" s="65"/>
      <c r="C311" s="9"/>
      <c r="D311" s="12"/>
      <c r="E311" s="12"/>
      <c r="F311" s="12"/>
      <c r="G311" s="12"/>
      <c r="H311" s="12"/>
      <c r="I311" s="12"/>
      <c r="J311" s="12"/>
      <c r="K311" s="12"/>
      <c r="L311" s="12"/>
      <c r="M311" s="12"/>
      <c r="N311" s="12"/>
      <c r="O311" s="12"/>
      <c r="P311" s="12"/>
      <c r="Q311" s="12"/>
      <c r="R311" s="12"/>
      <c r="S311" s="12"/>
      <c r="T311" s="12"/>
      <c r="U311" s="12"/>
      <c r="V311" s="12"/>
      <c r="W311" s="12"/>
      <c r="X311" s="12"/>
      <c r="Y311" s="12"/>
      <c r="Z311" s="12"/>
    </row>
    <row r="312" spans="1:26" ht="15.75" customHeight="1" x14ac:dyDescent="0.25">
      <c r="A312" s="65"/>
      <c r="B312" s="65"/>
      <c r="C312" s="9"/>
      <c r="D312" s="12"/>
      <c r="E312" s="12"/>
      <c r="F312" s="12"/>
      <c r="G312" s="12"/>
      <c r="H312" s="12"/>
      <c r="I312" s="12"/>
      <c r="J312" s="12"/>
      <c r="K312" s="12"/>
      <c r="L312" s="12"/>
      <c r="M312" s="12"/>
      <c r="N312" s="12"/>
      <c r="O312" s="12"/>
      <c r="P312" s="12"/>
      <c r="Q312" s="12"/>
      <c r="R312" s="12"/>
      <c r="S312" s="12"/>
      <c r="T312" s="12"/>
      <c r="U312" s="12"/>
      <c r="V312" s="12"/>
      <c r="W312" s="12"/>
      <c r="X312" s="12"/>
      <c r="Y312" s="12"/>
      <c r="Z312" s="12"/>
    </row>
    <row r="313" spans="1:26" ht="15.75" customHeight="1" x14ac:dyDescent="0.25">
      <c r="A313" s="65"/>
      <c r="B313" s="65"/>
      <c r="C313" s="9"/>
      <c r="D313" s="12"/>
      <c r="E313" s="12"/>
      <c r="F313" s="12"/>
      <c r="G313" s="12"/>
      <c r="H313" s="12"/>
      <c r="I313" s="12"/>
      <c r="J313" s="12"/>
      <c r="K313" s="12"/>
      <c r="L313" s="12"/>
      <c r="M313" s="12"/>
      <c r="N313" s="12"/>
      <c r="O313" s="12"/>
      <c r="P313" s="12"/>
      <c r="Q313" s="12"/>
      <c r="R313" s="12"/>
      <c r="S313" s="12"/>
      <c r="T313" s="12"/>
      <c r="U313" s="12"/>
      <c r="V313" s="12"/>
      <c r="W313" s="12"/>
      <c r="X313" s="12"/>
      <c r="Y313" s="12"/>
      <c r="Z313" s="12"/>
    </row>
    <row r="314" spans="1:26" ht="15.75" customHeight="1" x14ac:dyDescent="0.25">
      <c r="A314" s="65"/>
      <c r="B314" s="65"/>
      <c r="C314" s="9"/>
      <c r="D314" s="12"/>
      <c r="E314" s="12"/>
      <c r="F314" s="12"/>
      <c r="G314" s="12"/>
      <c r="H314" s="12"/>
      <c r="I314" s="12"/>
      <c r="J314" s="12"/>
      <c r="K314" s="12"/>
      <c r="L314" s="12"/>
      <c r="M314" s="12"/>
      <c r="N314" s="12"/>
      <c r="O314" s="12"/>
      <c r="P314" s="12"/>
      <c r="Q314" s="12"/>
      <c r="R314" s="12"/>
      <c r="S314" s="12"/>
      <c r="T314" s="12"/>
      <c r="U314" s="12"/>
      <c r="V314" s="12"/>
      <c r="W314" s="12"/>
      <c r="X314" s="12"/>
      <c r="Y314" s="12"/>
      <c r="Z314" s="12"/>
    </row>
    <row r="315" spans="1:26" ht="15.75" customHeight="1" x14ac:dyDescent="0.25">
      <c r="A315" s="65"/>
      <c r="B315" s="65"/>
      <c r="C315" s="9"/>
      <c r="D315" s="12"/>
      <c r="E315" s="12"/>
      <c r="F315" s="12"/>
      <c r="G315" s="12"/>
      <c r="H315" s="12"/>
      <c r="I315" s="12"/>
      <c r="J315" s="12"/>
      <c r="K315" s="12"/>
      <c r="L315" s="12"/>
      <c r="M315" s="12"/>
      <c r="N315" s="12"/>
      <c r="O315" s="12"/>
      <c r="P315" s="12"/>
      <c r="Q315" s="12"/>
      <c r="R315" s="12"/>
      <c r="S315" s="12"/>
      <c r="T315" s="12"/>
      <c r="U315" s="12"/>
      <c r="V315" s="12"/>
      <c r="W315" s="12"/>
      <c r="X315" s="12"/>
      <c r="Y315" s="12"/>
      <c r="Z315" s="12"/>
    </row>
    <row r="316" spans="1:26" ht="15.75" customHeight="1" x14ac:dyDescent="0.25">
      <c r="A316" s="65"/>
      <c r="B316" s="65"/>
      <c r="C316" s="9"/>
      <c r="D316" s="12"/>
      <c r="E316" s="12"/>
      <c r="F316" s="12"/>
      <c r="G316" s="12"/>
      <c r="H316" s="12"/>
      <c r="I316" s="12"/>
      <c r="J316" s="12"/>
      <c r="K316" s="12"/>
      <c r="L316" s="12"/>
      <c r="M316" s="12"/>
      <c r="N316" s="12"/>
      <c r="O316" s="12"/>
      <c r="P316" s="12"/>
      <c r="Q316" s="12"/>
      <c r="R316" s="12"/>
      <c r="S316" s="12"/>
      <c r="T316" s="12"/>
      <c r="U316" s="12"/>
      <c r="V316" s="12"/>
      <c r="W316" s="12"/>
      <c r="X316" s="12"/>
      <c r="Y316" s="12"/>
      <c r="Z316" s="12"/>
    </row>
    <row r="317" spans="1:26" ht="15.75" customHeight="1" x14ac:dyDescent="0.25">
      <c r="A317" s="65"/>
      <c r="B317" s="65"/>
      <c r="C317" s="9"/>
      <c r="D317" s="12"/>
      <c r="E317" s="12"/>
      <c r="F317" s="12"/>
      <c r="G317" s="12"/>
      <c r="H317" s="12"/>
      <c r="I317" s="12"/>
      <c r="J317" s="12"/>
      <c r="K317" s="12"/>
      <c r="L317" s="12"/>
      <c r="M317" s="12"/>
      <c r="N317" s="12"/>
      <c r="O317" s="12"/>
      <c r="P317" s="12"/>
      <c r="Q317" s="12"/>
      <c r="R317" s="12"/>
      <c r="S317" s="12"/>
      <c r="T317" s="12"/>
      <c r="U317" s="12"/>
      <c r="V317" s="12"/>
      <c r="W317" s="12"/>
      <c r="X317" s="12"/>
      <c r="Y317" s="12"/>
      <c r="Z317" s="12"/>
    </row>
    <row r="318" spans="1:26" ht="15.75" customHeight="1" x14ac:dyDescent="0.25">
      <c r="A318" s="65"/>
      <c r="B318" s="65"/>
      <c r="C318" s="9"/>
      <c r="D318" s="12"/>
      <c r="E318" s="12"/>
      <c r="F318" s="12"/>
      <c r="G318" s="12"/>
      <c r="H318" s="12"/>
      <c r="I318" s="12"/>
      <c r="J318" s="12"/>
      <c r="K318" s="12"/>
      <c r="L318" s="12"/>
      <c r="M318" s="12"/>
      <c r="N318" s="12"/>
      <c r="O318" s="12"/>
      <c r="P318" s="12"/>
      <c r="Q318" s="12"/>
      <c r="R318" s="12"/>
      <c r="S318" s="12"/>
      <c r="T318" s="12"/>
      <c r="U318" s="12"/>
      <c r="V318" s="12"/>
      <c r="W318" s="12"/>
      <c r="X318" s="12"/>
      <c r="Y318" s="12"/>
      <c r="Z318" s="12"/>
    </row>
    <row r="319" spans="1:26" ht="15.75" customHeight="1" x14ac:dyDescent="0.25">
      <c r="A319" s="65"/>
      <c r="B319" s="65"/>
      <c r="C319" s="9"/>
      <c r="D319" s="12"/>
      <c r="E319" s="12"/>
      <c r="F319" s="12"/>
      <c r="G319" s="12"/>
      <c r="H319" s="12"/>
      <c r="I319" s="12"/>
      <c r="J319" s="12"/>
      <c r="K319" s="12"/>
      <c r="L319" s="12"/>
      <c r="M319" s="12"/>
      <c r="N319" s="12"/>
      <c r="O319" s="12"/>
      <c r="P319" s="12"/>
      <c r="Q319" s="12"/>
      <c r="R319" s="12"/>
      <c r="S319" s="12"/>
      <c r="T319" s="12"/>
      <c r="U319" s="12"/>
      <c r="V319" s="12"/>
      <c r="W319" s="12"/>
      <c r="X319" s="12"/>
      <c r="Y319" s="12"/>
      <c r="Z319" s="12"/>
    </row>
    <row r="320" spans="1:26" ht="15.75" customHeight="1" x14ac:dyDescent="0.25">
      <c r="A320" s="65"/>
      <c r="B320" s="65"/>
      <c r="C320" s="9"/>
      <c r="D320" s="12"/>
      <c r="E320" s="12"/>
      <c r="F320" s="12"/>
      <c r="G320" s="12"/>
      <c r="H320" s="12"/>
      <c r="I320" s="12"/>
      <c r="J320" s="12"/>
      <c r="K320" s="12"/>
      <c r="L320" s="12"/>
      <c r="M320" s="12"/>
      <c r="N320" s="12"/>
      <c r="O320" s="12"/>
      <c r="P320" s="12"/>
      <c r="Q320" s="12"/>
      <c r="R320" s="12"/>
      <c r="S320" s="12"/>
      <c r="T320" s="12"/>
      <c r="U320" s="12"/>
      <c r="V320" s="12"/>
      <c r="W320" s="12"/>
      <c r="X320" s="12"/>
      <c r="Y320" s="12"/>
      <c r="Z320" s="12"/>
    </row>
    <row r="321" spans="1:26" ht="15.75" customHeight="1" x14ac:dyDescent="0.25">
      <c r="A321" s="65"/>
      <c r="B321" s="65"/>
      <c r="C321" s="9"/>
      <c r="D321" s="12"/>
      <c r="E321" s="12"/>
      <c r="F321" s="12"/>
      <c r="G321" s="12"/>
      <c r="H321" s="12"/>
      <c r="I321" s="12"/>
      <c r="J321" s="12"/>
      <c r="K321" s="12"/>
      <c r="L321" s="12"/>
      <c r="M321" s="12"/>
      <c r="N321" s="12"/>
      <c r="O321" s="12"/>
      <c r="P321" s="12"/>
      <c r="Q321" s="12"/>
      <c r="R321" s="12"/>
      <c r="S321" s="12"/>
      <c r="T321" s="12"/>
      <c r="U321" s="12"/>
      <c r="V321" s="12"/>
      <c r="W321" s="12"/>
      <c r="X321" s="12"/>
      <c r="Y321" s="12"/>
      <c r="Z321" s="12"/>
    </row>
    <row r="322" spans="1:26" ht="15.75" customHeight="1" x14ac:dyDescent="0.25">
      <c r="A322" s="65"/>
      <c r="B322" s="65"/>
      <c r="C322" s="9"/>
      <c r="D322" s="12"/>
      <c r="E322" s="12"/>
      <c r="F322" s="12"/>
      <c r="G322" s="12"/>
      <c r="H322" s="12"/>
      <c r="I322" s="12"/>
      <c r="J322" s="12"/>
      <c r="K322" s="12"/>
      <c r="L322" s="12"/>
      <c r="M322" s="12"/>
      <c r="N322" s="12"/>
      <c r="O322" s="12"/>
      <c r="P322" s="12"/>
      <c r="Q322" s="12"/>
      <c r="R322" s="12"/>
      <c r="S322" s="12"/>
      <c r="T322" s="12"/>
      <c r="U322" s="12"/>
      <c r="V322" s="12"/>
      <c r="W322" s="12"/>
      <c r="X322" s="12"/>
      <c r="Y322" s="12"/>
      <c r="Z322" s="12"/>
    </row>
    <row r="323" spans="1:26" ht="15.75" customHeight="1" x14ac:dyDescent="0.25">
      <c r="A323" s="65"/>
      <c r="B323" s="65"/>
      <c r="C323" s="9"/>
      <c r="D323" s="12"/>
      <c r="E323" s="12"/>
      <c r="F323" s="12"/>
      <c r="G323" s="12"/>
      <c r="H323" s="12"/>
      <c r="I323" s="12"/>
      <c r="J323" s="12"/>
      <c r="K323" s="12"/>
      <c r="L323" s="12"/>
      <c r="M323" s="12"/>
      <c r="N323" s="12"/>
      <c r="O323" s="12"/>
      <c r="P323" s="12"/>
      <c r="Q323" s="12"/>
      <c r="R323" s="12"/>
      <c r="S323" s="12"/>
      <c r="T323" s="12"/>
      <c r="U323" s="12"/>
      <c r="V323" s="12"/>
      <c r="W323" s="12"/>
      <c r="X323" s="12"/>
      <c r="Y323" s="12"/>
      <c r="Z323" s="12"/>
    </row>
    <row r="324" spans="1:26" ht="15.75" customHeight="1" x14ac:dyDescent="0.25">
      <c r="A324" s="65"/>
      <c r="B324" s="65"/>
      <c r="C324" s="9"/>
      <c r="D324" s="12"/>
      <c r="E324" s="12"/>
      <c r="F324" s="12"/>
      <c r="G324" s="12"/>
      <c r="H324" s="12"/>
      <c r="I324" s="12"/>
      <c r="J324" s="12"/>
      <c r="K324" s="12"/>
      <c r="L324" s="12"/>
      <c r="M324" s="12"/>
      <c r="N324" s="12"/>
      <c r="O324" s="12"/>
      <c r="P324" s="12"/>
      <c r="Q324" s="12"/>
      <c r="R324" s="12"/>
      <c r="S324" s="12"/>
      <c r="T324" s="12"/>
      <c r="U324" s="12"/>
      <c r="V324" s="12"/>
      <c r="W324" s="12"/>
      <c r="X324" s="12"/>
      <c r="Y324" s="12"/>
      <c r="Z324" s="12"/>
    </row>
    <row r="325" spans="1:26" ht="15.75" customHeight="1" x14ac:dyDescent="0.25">
      <c r="A325" s="65"/>
      <c r="B325" s="65"/>
      <c r="C325" s="9"/>
      <c r="D325" s="12"/>
      <c r="E325" s="12"/>
      <c r="F325" s="12"/>
      <c r="G325" s="12"/>
      <c r="H325" s="12"/>
      <c r="I325" s="12"/>
      <c r="J325" s="12"/>
      <c r="K325" s="12"/>
      <c r="L325" s="12"/>
      <c r="M325" s="12"/>
      <c r="N325" s="12"/>
      <c r="O325" s="12"/>
      <c r="P325" s="12"/>
      <c r="Q325" s="12"/>
      <c r="R325" s="12"/>
      <c r="S325" s="12"/>
      <c r="T325" s="12"/>
      <c r="U325" s="12"/>
      <c r="V325" s="12"/>
      <c r="W325" s="12"/>
      <c r="X325" s="12"/>
      <c r="Y325" s="12"/>
      <c r="Z325" s="12"/>
    </row>
    <row r="326" spans="1:26" ht="15.75" customHeight="1" x14ac:dyDescent="0.25">
      <c r="A326" s="65"/>
      <c r="B326" s="65"/>
      <c r="C326" s="9"/>
      <c r="D326" s="12"/>
      <c r="E326" s="12"/>
      <c r="F326" s="12"/>
      <c r="G326" s="12"/>
      <c r="H326" s="12"/>
      <c r="I326" s="12"/>
      <c r="J326" s="12"/>
      <c r="K326" s="12"/>
      <c r="L326" s="12"/>
      <c r="M326" s="12"/>
      <c r="N326" s="12"/>
      <c r="O326" s="12"/>
      <c r="P326" s="12"/>
      <c r="Q326" s="12"/>
      <c r="R326" s="12"/>
      <c r="S326" s="12"/>
      <c r="T326" s="12"/>
      <c r="U326" s="12"/>
      <c r="V326" s="12"/>
      <c r="W326" s="12"/>
      <c r="X326" s="12"/>
      <c r="Y326" s="12"/>
      <c r="Z326" s="12"/>
    </row>
    <row r="327" spans="1:26" ht="15.75" customHeight="1" x14ac:dyDescent="0.25">
      <c r="A327" s="65"/>
      <c r="B327" s="65"/>
      <c r="C327" s="9"/>
      <c r="D327" s="12"/>
      <c r="E327" s="12"/>
      <c r="F327" s="12"/>
      <c r="G327" s="12"/>
      <c r="H327" s="12"/>
      <c r="I327" s="12"/>
      <c r="J327" s="12"/>
      <c r="K327" s="12"/>
      <c r="L327" s="12"/>
      <c r="M327" s="12"/>
      <c r="N327" s="12"/>
      <c r="O327" s="12"/>
      <c r="P327" s="12"/>
      <c r="Q327" s="12"/>
      <c r="R327" s="12"/>
      <c r="S327" s="12"/>
      <c r="T327" s="12"/>
      <c r="U327" s="12"/>
      <c r="V327" s="12"/>
      <c r="W327" s="12"/>
      <c r="X327" s="12"/>
      <c r="Y327" s="12"/>
      <c r="Z327" s="12"/>
    </row>
    <row r="328" spans="1:26" ht="15.75" customHeight="1" x14ac:dyDescent="0.25">
      <c r="A328" s="65"/>
      <c r="B328" s="65"/>
      <c r="C328" s="9"/>
      <c r="D328" s="12"/>
      <c r="E328" s="12"/>
      <c r="F328" s="12"/>
      <c r="G328" s="12"/>
      <c r="H328" s="12"/>
      <c r="I328" s="12"/>
      <c r="J328" s="12"/>
      <c r="K328" s="12"/>
      <c r="L328" s="12"/>
      <c r="M328" s="12"/>
      <c r="N328" s="12"/>
      <c r="O328" s="12"/>
      <c r="P328" s="12"/>
      <c r="Q328" s="12"/>
      <c r="R328" s="12"/>
      <c r="S328" s="12"/>
      <c r="T328" s="12"/>
      <c r="U328" s="12"/>
      <c r="V328" s="12"/>
      <c r="W328" s="12"/>
      <c r="X328" s="12"/>
      <c r="Y328" s="12"/>
      <c r="Z328" s="12"/>
    </row>
    <row r="329" spans="1:26" ht="15.75" customHeight="1" x14ac:dyDescent="0.25">
      <c r="A329" s="65"/>
      <c r="B329" s="65"/>
      <c r="C329" s="9"/>
      <c r="D329" s="12"/>
      <c r="E329" s="12"/>
      <c r="F329" s="12"/>
      <c r="G329" s="12"/>
      <c r="H329" s="12"/>
      <c r="I329" s="12"/>
      <c r="J329" s="12"/>
      <c r="K329" s="12"/>
      <c r="L329" s="12"/>
      <c r="M329" s="12"/>
      <c r="N329" s="12"/>
      <c r="O329" s="12"/>
      <c r="P329" s="12"/>
      <c r="Q329" s="12"/>
      <c r="R329" s="12"/>
      <c r="S329" s="12"/>
      <c r="T329" s="12"/>
      <c r="U329" s="12"/>
      <c r="V329" s="12"/>
      <c r="W329" s="12"/>
      <c r="X329" s="12"/>
      <c r="Y329" s="12"/>
      <c r="Z329" s="12"/>
    </row>
    <row r="330" spans="1:26" ht="15.75" customHeight="1" x14ac:dyDescent="0.25">
      <c r="A330" s="65"/>
      <c r="B330" s="65"/>
      <c r="C330" s="9"/>
      <c r="D330" s="12"/>
      <c r="E330" s="12"/>
      <c r="F330" s="12"/>
      <c r="G330" s="12"/>
      <c r="H330" s="12"/>
      <c r="I330" s="12"/>
      <c r="J330" s="12"/>
      <c r="K330" s="12"/>
      <c r="L330" s="12"/>
      <c r="M330" s="12"/>
      <c r="N330" s="12"/>
      <c r="O330" s="12"/>
      <c r="P330" s="12"/>
      <c r="Q330" s="12"/>
      <c r="R330" s="12"/>
      <c r="S330" s="12"/>
      <c r="T330" s="12"/>
      <c r="U330" s="12"/>
      <c r="V330" s="12"/>
      <c r="W330" s="12"/>
      <c r="X330" s="12"/>
      <c r="Y330" s="12"/>
      <c r="Z330" s="12"/>
    </row>
    <row r="331" spans="1:26" ht="15.75" customHeight="1" x14ac:dyDescent="0.25">
      <c r="A331" s="65"/>
      <c r="B331" s="65"/>
      <c r="C331" s="9"/>
      <c r="D331" s="12"/>
      <c r="E331" s="12"/>
      <c r="F331" s="12"/>
      <c r="G331" s="12"/>
      <c r="H331" s="12"/>
      <c r="I331" s="12"/>
      <c r="J331" s="12"/>
      <c r="K331" s="12"/>
      <c r="L331" s="12"/>
      <c r="M331" s="12"/>
      <c r="N331" s="12"/>
      <c r="O331" s="12"/>
      <c r="P331" s="12"/>
      <c r="Q331" s="12"/>
      <c r="R331" s="12"/>
      <c r="S331" s="12"/>
      <c r="T331" s="12"/>
      <c r="U331" s="12"/>
      <c r="V331" s="12"/>
      <c r="W331" s="12"/>
      <c r="X331" s="12"/>
      <c r="Y331" s="12"/>
      <c r="Z331" s="12"/>
    </row>
    <row r="332" spans="1:26" ht="15.75" customHeight="1" x14ac:dyDescent="0.25">
      <c r="A332" s="65"/>
      <c r="B332" s="65"/>
      <c r="C332" s="9"/>
      <c r="D332" s="12"/>
      <c r="E332" s="12"/>
      <c r="F332" s="12"/>
      <c r="G332" s="12"/>
      <c r="H332" s="12"/>
      <c r="I332" s="12"/>
      <c r="J332" s="12"/>
      <c r="K332" s="12"/>
      <c r="L332" s="12"/>
      <c r="M332" s="12"/>
      <c r="N332" s="12"/>
      <c r="O332" s="12"/>
      <c r="P332" s="12"/>
      <c r="Q332" s="12"/>
      <c r="R332" s="12"/>
      <c r="S332" s="12"/>
      <c r="T332" s="12"/>
      <c r="U332" s="12"/>
      <c r="V332" s="12"/>
      <c r="W332" s="12"/>
      <c r="X332" s="12"/>
      <c r="Y332" s="12"/>
      <c r="Z332" s="12"/>
    </row>
    <row r="333" spans="1:26" ht="15.75" customHeight="1" x14ac:dyDescent="0.25">
      <c r="A333" s="65"/>
      <c r="B333" s="65"/>
      <c r="C333" s="9"/>
      <c r="D333" s="12"/>
      <c r="E333" s="12"/>
      <c r="F333" s="12"/>
      <c r="G333" s="12"/>
      <c r="H333" s="12"/>
      <c r="I333" s="12"/>
      <c r="J333" s="12"/>
      <c r="K333" s="12"/>
      <c r="L333" s="12"/>
      <c r="M333" s="12"/>
      <c r="N333" s="12"/>
      <c r="O333" s="12"/>
      <c r="P333" s="12"/>
      <c r="Q333" s="12"/>
      <c r="R333" s="12"/>
      <c r="S333" s="12"/>
      <c r="T333" s="12"/>
      <c r="U333" s="12"/>
      <c r="V333" s="12"/>
      <c r="W333" s="12"/>
      <c r="X333" s="12"/>
      <c r="Y333" s="12"/>
      <c r="Z333" s="12"/>
    </row>
    <row r="334" spans="1:26" ht="15.75" customHeight="1" x14ac:dyDescent="0.25">
      <c r="A334" s="65"/>
      <c r="B334" s="65"/>
      <c r="C334" s="9"/>
      <c r="D334" s="12"/>
      <c r="E334" s="12"/>
      <c r="F334" s="12"/>
      <c r="G334" s="12"/>
      <c r="H334" s="12"/>
      <c r="I334" s="12"/>
      <c r="J334" s="12"/>
      <c r="K334" s="12"/>
      <c r="L334" s="12"/>
      <c r="M334" s="12"/>
      <c r="N334" s="12"/>
      <c r="O334" s="12"/>
      <c r="P334" s="12"/>
      <c r="Q334" s="12"/>
      <c r="R334" s="12"/>
      <c r="S334" s="12"/>
      <c r="T334" s="12"/>
      <c r="U334" s="12"/>
      <c r="V334" s="12"/>
      <c r="W334" s="12"/>
      <c r="X334" s="12"/>
      <c r="Y334" s="12"/>
      <c r="Z334" s="12"/>
    </row>
    <row r="335" spans="1:26" ht="15.75" customHeight="1" x14ac:dyDescent="0.25">
      <c r="A335" s="65"/>
      <c r="B335" s="65"/>
      <c r="C335" s="9"/>
      <c r="D335" s="12"/>
      <c r="E335" s="12"/>
      <c r="F335" s="12"/>
      <c r="G335" s="12"/>
      <c r="H335" s="12"/>
      <c r="I335" s="12"/>
      <c r="J335" s="12"/>
      <c r="K335" s="12"/>
      <c r="L335" s="12"/>
      <c r="M335" s="12"/>
      <c r="N335" s="12"/>
      <c r="O335" s="12"/>
      <c r="P335" s="12"/>
      <c r="Q335" s="12"/>
      <c r="R335" s="12"/>
      <c r="S335" s="12"/>
      <c r="T335" s="12"/>
      <c r="U335" s="12"/>
      <c r="V335" s="12"/>
      <c r="W335" s="12"/>
      <c r="X335" s="12"/>
      <c r="Y335" s="12"/>
      <c r="Z335" s="12"/>
    </row>
    <row r="336" spans="1:26" ht="15.75" customHeight="1" x14ac:dyDescent="0.25">
      <c r="A336" s="65"/>
      <c r="B336" s="65"/>
      <c r="C336" s="9"/>
      <c r="D336" s="12"/>
      <c r="E336" s="12"/>
      <c r="F336" s="12"/>
      <c r="G336" s="12"/>
      <c r="H336" s="12"/>
      <c r="I336" s="12"/>
      <c r="J336" s="12"/>
      <c r="K336" s="12"/>
      <c r="L336" s="12"/>
      <c r="M336" s="12"/>
      <c r="N336" s="12"/>
      <c r="O336" s="12"/>
      <c r="P336" s="12"/>
      <c r="Q336" s="12"/>
      <c r="R336" s="12"/>
      <c r="S336" s="12"/>
      <c r="T336" s="12"/>
      <c r="U336" s="12"/>
      <c r="V336" s="12"/>
      <c r="W336" s="12"/>
      <c r="X336" s="12"/>
      <c r="Y336" s="12"/>
      <c r="Z336" s="12"/>
    </row>
    <row r="337" spans="1:26" ht="15.75" customHeight="1" x14ac:dyDescent="0.25">
      <c r="A337" s="65"/>
      <c r="B337" s="65"/>
      <c r="C337" s="9"/>
      <c r="D337" s="12"/>
      <c r="E337" s="12"/>
      <c r="F337" s="12"/>
      <c r="G337" s="12"/>
      <c r="H337" s="12"/>
      <c r="I337" s="12"/>
      <c r="J337" s="12"/>
      <c r="K337" s="12"/>
      <c r="L337" s="12"/>
      <c r="M337" s="12"/>
      <c r="N337" s="12"/>
      <c r="O337" s="12"/>
      <c r="P337" s="12"/>
      <c r="Q337" s="12"/>
      <c r="R337" s="12"/>
      <c r="S337" s="12"/>
      <c r="T337" s="12"/>
      <c r="U337" s="12"/>
      <c r="V337" s="12"/>
      <c r="W337" s="12"/>
      <c r="X337" s="12"/>
      <c r="Y337" s="12"/>
      <c r="Z337" s="12"/>
    </row>
    <row r="338" spans="1:26" ht="15.75" customHeight="1" x14ac:dyDescent="0.25">
      <c r="A338" s="65"/>
      <c r="B338" s="65"/>
      <c r="C338" s="9"/>
      <c r="D338" s="12"/>
      <c r="E338" s="12"/>
      <c r="F338" s="12"/>
      <c r="G338" s="12"/>
      <c r="H338" s="12"/>
      <c r="I338" s="12"/>
      <c r="J338" s="12"/>
      <c r="K338" s="12"/>
      <c r="L338" s="12"/>
      <c r="M338" s="12"/>
      <c r="N338" s="12"/>
      <c r="O338" s="12"/>
      <c r="P338" s="12"/>
      <c r="Q338" s="12"/>
      <c r="R338" s="12"/>
      <c r="S338" s="12"/>
      <c r="T338" s="12"/>
      <c r="U338" s="12"/>
      <c r="V338" s="12"/>
      <c r="W338" s="12"/>
      <c r="X338" s="12"/>
      <c r="Y338" s="12"/>
      <c r="Z338" s="12"/>
    </row>
    <row r="339" spans="1:26" ht="15.75" customHeight="1" x14ac:dyDescent="0.25">
      <c r="A339" s="65"/>
      <c r="B339" s="65"/>
      <c r="C339" s="9"/>
      <c r="D339" s="12"/>
      <c r="E339" s="12"/>
      <c r="F339" s="12"/>
      <c r="G339" s="12"/>
      <c r="H339" s="12"/>
      <c r="I339" s="12"/>
      <c r="J339" s="12"/>
      <c r="K339" s="12"/>
      <c r="L339" s="12"/>
      <c r="M339" s="12"/>
      <c r="N339" s="12"/>
      <c r="O339" s="12"/>
      <c r="P339" s="12"/>
      <c r="Q339" s="12"/>
      <c r="R339" s="12"/>
      <c r="S339" s="12"/>
      <c r="T339" s="12"/>
      <c r="U339" s="12"/>
      <c r="V339" s="12"/>
      <c r="W339" s="12"/>
      <c r="X339" s="12"/>
      <c r="Y339" s="12"/>
      <c r="Z339" s="12"/>
    </row>
    <row r="340" spans="1:26" ht="15.75" customHeight="1" x14ac:dyDescent="0.25">
      <c r="A340" s="65"/>
      <c r="B340" s="65"/>
      <c r="C340" s="9"/>
      <c r="D340" s="12"/>
      <c r="E340" s="12"/>
      <c r="F340" s="12"/>
      <c r="G340" s="12"/>
      <c r="H340" s="12"/>
      <c r="I340" s="12"/>
      <c r="J340" s="12"/>
      <c r="K340" s="12"/>
      <c r="L340" s="12"/>
      <c r="M340" s="12"/>
      <c r="N340" s="12"/>
      <c r="O340" s="12"/>
      <c r="P340" s="12"/>
      <c r="Q340" s="12"/>
      <c r="R340" s="12"/>
      <c r="S340" s="12"/>
      <c r="T340" s="12"/>
      <c r="U340" s="12"/>
      <c r="V340" s="12"/>
      <c r="W340" s="12"/>
      <c r="X340" s="12"/>
      <c r="Y340" s="12"/>
      <c r="Z340" s="12"/>
    </row>
    <row r="341" spans="1:26" ht="15.75" customHeight="1" x14ac:dyDescent="0.25">
      <c r="A341" s="65"/>
      <c r="B341" s="65"/>
      <c r="C341" s="9"/>
      <c r="D341" s="12"/>
      <c r="E341" s="12"/>
      <c r="F341" s="12"/>
      <c r="G341" s="12"/>
      <c r="H341" s="12"/>
      <c r="I341" s="12"/>
      <c r="J341" s="12"/>
      <c r="K341" s="12"/>
      <c r="L341" s="12"/>
      <c r="M341" s="12"/>
      <c r="N341" s="12"/>
      <c r="O341" s="12"/>
      <c r="P341" s="12"/>
      <c r="Q341" s="12"/>
      <c r="R341" s="12"/>
      <c r="S341" s="12"/>
      <c r="T341" s="12"/>
      <c r="U341" s="12"/>
      <c r="V341" s="12"/>
      <c r="W341" s="12"/>
      <c r="X341" s="12"/>
      <c r="Y341" s="12"/>
      <c r="Z341" s="12"/>
    </row>
    <row r="342" spans="1:26" ht="15.75" customHeight="1" x14ac:dyDescent="0.25">
      <c r="A342" s="65"/>
      <c r="B342" s="65"/>
      <c r="C342" s="9"/>
      <c r="D342" s="12"/>
      <c r="E342" s="12"/>
      <c r="F342" s="12"/>
      <c r="G342" s="12"/>
      <c r="H342" s="12"/>
      <c r="I342" s="12"/>
      <c r="J342" s="12"/>
      <c r="K342" s="12"/>
      <c r="L342" s="12"/>
      <c r="M342" s="12"/>
      <c r="N342" s="12"/>
      <c r="O342" s="12"/>
      <c r="P342" s="12"/>
      <c r="Q342" s="12"/>
      <c r="R342" s="12"/>
      <c r="S342" s="12"/>
      <c r="T342" s="12"/>
      <c r="U342" s="12"/>
      <c r="V342" s="12"/>
      <c r="W342" s="12"/>
      <c r="X342" s="12"/>
      <c r="Y342" s="12"/>
      <c r="Z342" s="12"/>
    </row>
    <row r="343" spans="1:26" ht="15.75" customHeight="1" x14ac:dyDescent="0.25">
      <c r="A343" s="65"/>
      <c r="B343" s="65"/>
      <c r="C343" s="9"/>
      <c r="D343" s="12"/>
      <c r="E343" s="12"/>
      <c r="F343" s="12"/>
      <c r="G343" s="12"/>
      <c r="H343" s="12"/>
      <c r="I343" s="12"/>
      <c r="J343" s="12"/>
      <c r="K343" s="12"/>
      <c r="L343" s="12"/>
      <c r="M343" s="12"/>
      <c r="N343" s="12"/>
      <c r="O343" s="12"/>
      <c r="P343" s="12"/>
      <c r="Q343" s="12"/>
      <c r="R343" s="12"/>
      <c r="S343" s="12"/>
      <c r="T343" s="12"/>
      <c r="U343" s="12"/>
      <c r="V343" s="12"/>
      <c r="W343" s="12"/>
      <c r="X343" s="12"/>
      <c r="Y343" s="12"/>
      <c r="Z343" s="12"/>
    </row>
    <row r="344" spans="1:26" ht="15.75" customHeight="1" x14ac:dyDescent="0.25">
      <c r="A344" s="65"/>
      <c r="B344" s="65"/>
      <c r="C344" s="9"/>
      <c r="D344" s="12"/>
      <c r="E344" s="12"/>
      <c r="F344" s="12"/>
      <c r="G344" s="12"/>
      <c r="H344" s="12"/>
      <c r="I344" s="12"/>
      <c r="J344" s="12"/>
      <c r="K344" s="12"/>
      <c r="L344" s="12"/>
      <c r="M344" s="12"/>
      <c r="N344" s="12"/>
      <c r="O344" s="12"/>
      <c r="P344" s="12"/>
      <c r="Q344" s="12"/>
      <c r="R344" s="12"/>
      <c r="S344" s="12"/>
      <c r="T344" s="12"/>
      <c r="U344" s="12"/>
      <c r="V344" s="12"/>
      <c r="W344" s="12"/>
      <c r="X344" s="12"/>
      <c r="Y344" s="12"/>
      <c r="Z344" s="12"/>
    </row>
    <row r="345" spans="1:26" ht="15.75" customHeight="1" x14ac:dyDescent="0.25">
      <c r="A345" s="65"/>
      <c r="B345" s="65"/>
      <c r="C345" s="9"/>
      <c r="D345" s="12"/>
      <c r="E345" s="12"/>
      <c r="F345" s="12"/>
      <c r="G345" s="12"/>
      <c r="H345" s="12"/>
      <c r="I345" s="12"/>
      <c r="J345" s="12"/>
      <c r="K345" s="12"/>
      <c r="L345" s="12"/>
      <c r="M345" s="12"/>
      <c r="N345" s="12"/>
      <c r="O345" s="12"/>
      <c r="P345" s="12"/>
      <c r="Q345" s="12"/>
      <c r="R345" s="12"/>
      <c r="S345" s="12"/>
      <c r="T345" s="12"/>
      <c r="U345" s="12"/>
      <c r="V345" s="12"/>
      <c r="W345" s="12"/>
      <c r="X345" s="12"/>
      <c r="Y345" s="12"/>
      <c r="Z345" s="12"/>
    </row>
    <row r="346" spans="1:26" ht="15.75" customHeight="1" x14ac:dyDescent="0.25">
      <c r="A346" s="65"/>
      <c r="B346" s="65"/>
      <c r="C346" s="9"/>
      <c r="D346" s="12"/>
      <c r="E346" s="12"/>
      <c r="F346" s="12"/>
      <c r="G346" s="12"/>
      <c r="H346" s="12"/>
      <c r="I346" s="12"/>
      <c r="J346" s="12"/>
      <c r="K346" s="12"/>
      <c r="L346" s="12"/>
      <c r="M346" s="12"/>
      <c r="N346" s="12"/>
      <c r="O346" s="12"/>
      <c r="P346" s="12"/>
      <c r="Q346" s="12"/>
      <c r="R346" s="12"/>
      <c r="S346" s="12"/>
      <c r="T346" s="12"/>
      <c r="U346" s="12"/>
      <c r="V346" s="12"/>
      <c r="W346" s="12"/>
      <c r="X346" s="12"/>
      <c r="Y346" s="12"/>
      <c r="Z346" s="12"/>
    </row>
    <row r="347" spans="1:26" ht="15.75" customHeight="1" x14ac:dyDescent="0.25">
      <c r="A347" s="65"/>
      <c r="B347" s="65"/>
      <c r="C347" s="9"/>
      <c r="D347" s="12"/>
      <c r="E347" s="12"/>
      <c r="F347" s="12"/>
      <c r="G347" s="12"/>
      <c r="H347" s="12"/>
      <c r="I347" s="12"/>
      <c r="J347" s="12"/>
      <c r="K347" s="12"/>
      <c r="L347" s="12"/>
      <c r="M347" s="12"/>
      <c r="N347" s="12"/>
      <c r="O347" s="12"/>
      <c r="P347" s="12"/>
      <c r="Q347" s="12"/>
      <c r="R347" s="12"/>
      <c r="S347" s="12"/>
      <c r="T347" s="12"/>
      <c r="U347" s="12"/>
      <c r="V347" s="12"/>
      <c r="W347" s="12"/>
      <c r="X347" s="12"/>
      <c r="Y347" s="12"/>
      <c r="Z347" s="12"/>
    </row>
    <row r="348" spans="1:26" ht="15.75" customHeight="1" x14ac:dyDescent="0.25">
      <c r="A348" s="65"/>
      <c r="B348" s="65"/>
      <c r="C348" s="9"/>
      <c r="D348" s="12"/>
      <c r="E348" s="12"/>
      <c r="F348" s="12"/>
      <c r="G348" s="12"/>
      <c r="H348" s="12"/>
      <c r="I348" s="12"/>
      <c r="J348" s="12"/>
      <c r="K348" s="12"/>
      <c r="L348" s="12"/>
      <c r="M348" s="12"/>
      <c r="N348" s="12"/>
      <c r="O348" s="12"/>
      <c r="P348" s="12"/>
      <c r="Q348" s="12"/>
      <c r="R348" s="12"/>
      <c r="S348" s="12"/>
      <c r="T348" s="12"/>
      <c r="U348" s="12"/>
      <c r="V348" s="12"/>
      <c r="W348" s="12"/>
      <c r="X348" s="12"/>
      <c r="Y348" s="12"/>
      <c r="Z348" s="12"/>
    </row>
    <row r="349" spans="1:26" ht="15.75" customHeight="1" x14ac:dyDescent="0.25">
      <c r="A349" s="65"/>
      <c r="B349" s="65"/>
      <c r="C349" s="9"/>
      <c r="D349" s="12"/>
      <c r="E349" s="12"/>
      <c r="F349" s="12"/>
      <c r="G349" s="12"/>
      <c r="H349" s="12"/>
      <c r="I349" s="12"/>
      <c r="J349" s="12"/>
      <c r="K349" s="12"/>
      <c r="L349" s="12"/>
      <c r="M349" s="12"/>
      <c r="N349" s="12"/>
      <c r="O349" s="12"/>
      <c r="P349" s="12"/>
      <c r="Q349" s="12"/>
      <c r="R349" s="12"/>
      <c r="S349" s="12"/>
      <c r="T349" s="12"/>
      <c r="U349" s="12"/>
      <c r="V349" s="12"/>
      <c r="W349" s="12"/>
      <c r="X349" s="12"/>
      <c r="Y349" s="12"/>
      <c r="Z349" s="12"/>
    </row>
    <row r="350" spans="1:26" ht="15.75" customHeight="1" x14ac:dyDescent="0.25">
      <c r="A350" s="65"/>
      <c r="B350" s="65"/>
      <c r="C350" s="9"/>
      <c r="D350" s="12"/>
      <c r="E350" s="12"/>
      <c r="F350" s="12"/>
      <c r="G350" s="12"/>
      <c r="H350" s="12"/>
      <c r="I350" s="12"/>
      <c r="J350" s="12"/>
      <c r="K350" s="12"/>
      <c r="L350" s="12"/>
      <c r="M350" s="12"/>
      <c r="N350" s="12"/>
      <c r="O350" s="12"/>
      <c r="P350" s="12"/>
      <c r="Q350" s="12"/>
      <c r="R350" s="12"/>
      <c r="S350" s="12"/>
      <c r="T350" s="12"/>
      <c r="U350" s="12"/>
      <c r="V350" s="12"/>
      <c r="W350" s="12"/>
      <c r="X350" s="12"/>
      <c r="Y350" s="12"/>
      <c r="Z350" s="12"/>
    </row>
    <row r="351" spans="1:26" ht="15.75" customHeight="1" x14ac:dyDescent="0.25">
      <c r="A351" s="65"/>
      <c r="B351" s="65"/>
      <c r="C351" s="9"/>
      <c r="D351" s="12"/>
      <c r="E351" s="12"/>
      <c r="F351" s="12"/>
      <c r="G351" s="12"/>
      <c r="H351" s="12"/>
      <c r="I351" s="12"/>
      <c r="J351" s="12"/>
      <c r="K351" s="12"/>
      <c r="L351" s="12"/>
      <c r="M351" s="12"/>
      <c r="N351" s="12"/>
      <c r="O351" s="12"/>
      <c r="P351" s="12"/>
      <c r="Q351" s="12"/>
      <c r="R351" s="12"/>
      <c r="S351" s="12"/>
      <c r="T351" s="12"/>
      <c r="U351" s="12"/>
      <c r="V351" s="12"/>
      <c r="W351" s="12"/>
      <c r="X351" s="12"/>
      <c r="Y351" s="12"/>
      <c r="Z351" s="12"/>
    </row>
    <row r="352" spans="1:26" ht="15.75" customHeight="1" x14ac:dyDescent="0.25">
      <c r="A352" s="65"/>
      <c r="B352" s="65"/>
      <c r="C352" s="9"/>
      <c r="D352" s="12"/>
      <c r="E352" s="12"/>
      <c r="F352" s="12"/>
      <c r="G352" s="12"/>
      <c r="H352" s="12"/>
      <c r="I352" s="12"/>
      <c r="J352" s="12"/>
      <c r="K352" s="12"/>
      <c r="L352" s="12"/>
      <c r="M352" s="12"/>
      <c r="N352" s="12"/>
      <c r="O352" s="12"/>
      <c r="P352" s="12"/>
      <c r="Q352" s="12"/>
      <c r="R352" s="12"/>
      <c r="S352" s="12"/>
      <c r="T352" s="12"/>
      <c r="U352" s="12"/>
      <c r="V352" s="12"/>
      <c r="W352" s="12"/>
      <c r="X352" s="12"/>
      <c r="Y352" s="12"/>
      <c r="Z352" s="12"/>
    </row>
    <row r="353" spans="1:26" ht="15.75" customHeight="1" x14ac:dyDescent="0.25">
      <c r="A353" s="65"/>
      <c r="B353" s="65"/>
      <c r="C353" s="9"/>
      <c r="D353" s="12"/>
      <c r="E353" s="12"/>
      <c r="F353" s="12"/>
      <c r="G353" s="12"/>
      <c r="H353" s="12"/>
      <c r="I353" s="12"/>
      <c r="J353" s="12"/>
      <c r="K353" s="12"/>
      <c r="L353" s="12"/>
      <c r="M353" s="12"/>
      <c r="N353" s="12"/>
      <c r="O353" s="12"/>
      <c r="P353" s="12"/>
      <c r="Q353" s="12"/>
      <c r="R353" s="12"/>
      <c r="S353" s="12"/>
      <c r="T353" s="12"/>
      <c r="U353" s="12"/>
      <c r="V353" s="12"/>
      <c r="W353" s="12"/>
      <c r="X353" s="12"/>
      <c r="Y353" s="12"/>
      <c r="Z353" s="12"/>
    </row>
    <row r="354" spans="1:26" ht="15.75" customHeight="1" x14ac:dyDescent="0.25">
      <c r="A354" s="65"/>
      <c r="B354" s="65"/>
      <c r="C354" s="9"/>
      <c r="D354" s="12"/>
      <c r="E354" s="12"/>
      <c r="F354" s="12"/>
      <c r="G354" s="12"/>
      <c r="H354" s="12"/>
      <c r="I354" s="12"/>
      <c r="J354" s="12"/>
      <c r="K354" s="12"/>
      <c r="L354" s="12"/>
      <c r="M354" s="12"/>
      <c r="N354" s="12"/>
      <c r="O354" s="12"/>
      <c r="P354" s="12"/>
      <c r="Q354" s="12"/>
      <c r="R354" s="12"/>
      <c r="S354" s="12"/>
      <c r="T354" s="12"/>
      <c r="U354" s="12"/>
      <c r="V354" s="12"/>
      <c r="W354" s="12"/>
      <c r="X354" s="12"/>
      <c r="Y354" s="12"/>
      <c r="Z354" s="12"/>
    </row>
    <row r="355" spans="1:26" ht="15.75" customHeight="1" x14ac:dyDescent="0.25">
      <c r="A355" s="65"/>
      <c r="B355" s="65"/>
      <c r="C355" s="9"/>
      <c r="D355" s="12"/>
      <c r="E355" s="12"/>
      <c r="F355" s="12"/>
      <c r="G355" s="12"/>
      <c r="H355" s="12"/>
      <c r="I355" s="12"/>
      <c r="J355" s="12"/>
      <c r="K355" s="12"/>
      <c r="L355" s="12"/>
      <c r="M355" s="12"/>
      <c r="N355" s="12"/>
      <c r="O355" s="12"/>
      <c r="P355" s="12"/>
      <c r="Q355" s="12"/>
      <c r="R355" s="12"/>
      <c r="S355" s="12"/>
      <c r="T355" s="12"/>
      <c r="U355" s="12"/>
      <c r="V355" s="12"/>
      <c r="W355" s="12"/>
      <c r="X355" s="12"/>
      <c r="Y355" s="12"/>
      <c r="Z355" s="12"/>
    </row>
    <row r="356" spans="1:26" ht="15.75" customHeight="1" x14ac:dyDescent="0.25">
      <c r="A356" s="65"/>
      <c r="B356" s="65"/>
      <c r="C356" s="9"/>
      <c r="D356" s="12"/>
      <c r="E356" s="12"/>
      <c r="F356" s="12"/>
      <c r="G356" s="12"/>
      <c r="H356" s="12"/>
      <c r="I356" s="12"/>
      <c r="J356" s="12"/>
      <c r="K356" s="12"/>
      <c r="L356" s="12"/>
      <c r="M356" s="12"/>
      <c r="N356" s="12"/>
      <c r="O356" s="12"/>
      <c r="P356" s="12"/>
      <c r="Q356" s="12"/>
      <c r="R356" s="12"/>
      <c r="S356" s="12"/>
      <c r="T356" s="12"/>
      <c r="U356" s="12"/>
      <c r="V356" s="12"/>
      <c r="W356" s="12"/>
      <c r="X356" s="12"/>
      <c r="Y356" s="12"/>
      <c r="Z356" s="12"/>
    </row>
    <row r="357" spans="1:26" ht="15.75" customHeight="1" x14ac:dyDescent="0.25">
      <c r="A357" s="65"/>
      <c r="B357" s="65"/>
      <c r="C357" s="9"/>
      <c r="D357" s="12"/>
      <c r="E357" s="12"/>
      <c r="F357" s="12"/>
      <c r="G357" s="12"/>
      <c r="H357" s="12"/>
      <c r="I357" s="12"/>
      <c r="J357" s="12"/>
      <c r="K357" s="12"/>
      <c r="L357" s="12"/>
      <c r="M357" s="12"/>
      <c r="N357" s="12"/>
      <c r="O357" s="12"/>
      <c r="P357" s="12"/>
      <c r="Q357" s="12"/>
      <c r="R357" s="12"/>
      <c r="S357" s="12"/>
      <c r="T357" s="12"/>
      <c r="U357" s="12"/>
      <c r="V357" s="12"/>
      <c r="W357" s="12"/>
      <c r="X357" s="12"/>
      <c r="Y357" s="12"/>
      <c r="Z357" s="12"/>
    </row>
    <row r="358" spans="1:26" ht="15.75" customHeight="1" x14ac:dyDescent="0.25">
      <c r="A358" s="65"/>
      <c r="B358" s="65"/>
      <c r="C358" s="9"/>
      <c r="D358" s="12"/>
      <c r="E358" s="12"/>
      <c r="F358" s="12"/>
      <c r="G358" s="12"/>
      <c r="H358" s="12"/>
      <c r="I358" s="12"/>
      <c r="J358" s="12"/>
      <c r="K358" s="12"/>
      <c r="L358" s="12"/>
      <c r="M358" s="12"/>
      <c r="N358" s="12"/>
      <c r="O358" s="12"/>
      <c r="P358" s="12"/>
      <c r="Q358" s="12"/>
      <c r="R358" s="12"/>
      <c r="S358" s="12"/>
      <c r="T358" s="12"/>
      <c r="U358" s="12"/>
      <c r="V358" s="12"/>
      <c r="W358" s="12"/>
      <c r="X358" s="12"/>
      <c r="Y358" s="12"/>
      <c r="Z358" s="12"/>
    </row>
    <row r="359" spans="1:26" ht="15.75" customHeight="1" x14ac:dyDescent="0.25">
      <c r="A359" s="65"/>
      <c r="B359" s="65"/>
      <c r="C359" s="9"/>
      <c r="D359" s="12"/>
      <c r="E359" s="12"/>
      <c r="F359" s="12"/>
      <c r="G359" s="12"/>
      <c r="H359" s="12"/>
      <c r="I359" s="12"/>
      <c r="J359" s="12"/>
      <c r="K359" s="12"/>
      <c r="L359" s="12"/>
      <c r="M359" s="12"/>
      <c r="N359" s="12"/>
      <c r="O359" s="12"/>
      <c r="P359" s="12"/>
      <c r="Q359" s="12"/>
      <c r="R359" s="12"/>
      <c r="S359" s="12"/>
      <c r="T359" s="12"/>
      <c r="U359" s="12"/>
      <c r="V359" s="12"/>
      <c r="W359" s="12"/>
      <c r="X359" s="12"/>
      <c r="Y359" s="12"/>
      <c r="Z359" s="12"/>
    </row>
    <row r="360" spans="1:26" ht="15.75" customHeight="1" x14ac:dyDescent="0.25">
      <c r="A360" s="65"/>
      <c r="B360" s="65"/>
      <c r="C360" s="9"/>
      <c r="D360" s="12"/>
      <c r="E360" s="12"/>
      <c r="F360" s="12"/>
      <c r="G360" s="12"/>
      <c r="H360" s="12"/>
      <c r="I360" s="12"/>
      <c r="J360" s="12"/>
      <c r="K360" s="12"/>
      <c r="L360" s="12"/>
      <c r="M360" s="12"/>
      <c r="N360" s="12"/>
      <c r="O360" s="12"/>
      <c r="P360" s="12"/>
      <c r="Q360" s="12"/>
      <c r="R360" s="12"/>
      <c r="S360" s="12"/>
      <c r="T360" s="12"/>
      <c r="U360" s="12"/>
      <c r="V360" s="12"/>
      <c r="W360" s="12"/>
      <c r="X360" s="12"/>
      <c r="Y360" s="12"/>
      <c r="Z360" s="12"/>
    </row>
    <row r="361" spans="1:26" ht="15.75" customHeight="1" x14ac:dyDescent="0.25">
      <c r="A361" s="65"/>
      <c r="B361" s="65"/>
      <c r="C361" s="9"/>
      <c r="D361" s="12"/>
      <c r="E361" s="12"/>
      <c r="F361" s="12"/>
      <c r="G361" s="12"/>
      <c r="H361" s="12"/>
      <c r="I361" s="12"/>
      <c r="J361" s="12"/>
      <c r="K361" s="12"/>
      <c r="L361" s="12"/>
      <c r="M361" s="12"/>
      <c r="N361" s="12"/>
      <c r="O361" s="12"/>
      <c r="P361" s="12"/>
      <c r="Q361" s="12"/>
      <c r="R361" s="12"/>
      <c r="S361" s="12"/>
      <c r="T361" s="12"/>
      <c r="U361" s="12"/>
      <c r="V361" s="12"/>
      <c r="W361" s="12"/>
      <c r="X361" s="12"/>
      <c r="Y361" s="12"/>
      <c r="Z361" s="12"/>
    </row>
    <row r="362" spans="1:26" ht="15.75" customHeight="1" x14ac:dyDescent="0.25">
      <c r="A362" s="65"/>
      <c r="B362" s="65"/>
      <c r="C362" s="9"/>
      <c r="D362" s="12"/>
      <c r="E362" s="12"/>
      <c r="F362" s="12"/>
      <c r="G362" s="12"/>
      <c r="H362" s="12"/>
      <c r="I362" s="12"/>
      <c r="J362" s="12"/>
      <c r="K362" s="12"/>
      <c r="L362" s="12"/>
      <c r="M362" s="12"/>
      <c r="N362" s="12"/>
      <c r="O362" s="12"/>
      <c r="P362" s="12"/>
      <c r="Q362" s="12"/>
      <c r="R362" s="12"/>
      <c r="S362" s="12"/>
      <c r="T362" s="12"/>
      <c r="U362" s="12"/>
      <c r="V362" s="12"/>
      <c r="W362" s="12"/>
      <c r="X362" s="12"/>
      <c r="Y362" s="12"/>
      <c r="Z362" s="12"/>
    </row>
    <row r="363" spans="1:26" ht="15.75" customHeight="1" x14ac:dyDescent="0.25">
      <c r="A363" s="65"/>
      <c r="B363" s="65"/>
      <c r="C363" s="9"/>
      <c r="D363" s="12"/>
      <c r="E363" s="12"/>
      <c r="F363" s="12"/>
      <c r="G363" s="12"/>
      <c r="H363" s="12"/>
      <c r="I363" s="12"/>
      <c r="J363" s="12"/>
      <c r="K363" s="12"/>
      <c r="L363" s="12"/>
      <c r="M363" s="12"/>
      <c r="N363" s="12"/>
      <c r="O363" s="12"/>
      <c r="P363" s="12"/>
      <c r="Q363" s="12"/>
      <c r="R363" s="12"/>
      <c r="S363" s="12"/>
      <c r="T363" s="12"/>
      <c r="U363" s="12"/>
      <c r="V363" s="12"/>
      <c r="W363" s="12"/>
      <c r="X363" s="12"/>
      <c r="Y363" s="12"/>
      <c r="Z363" s="12"/>
    </row>
    <row r="364" spans="1:26" ht="15.75" customHeight="1" x14ac:dyDescent="0.25">
      <c r="A364" s="65"/>
      <c r="B364" s="65"/>
      <c r="C364" s="9"/>
      <c r="D364" s="12"/>
      <c r="E364" s="12"/>
      <c r="F364" s="12"/>
      <c r="G364" s="12"/>
      <c r="H364" s="12"/>
      <c r="I364" s="12"/>
      <c r="J364" s="12"/>
      <c r="K364" s="12"/>
      <c r="L364" s="12"/>
      <c r="M364" s="12"/>
      <c r="N364" s="12"/>
      <c r="O364" s="12"/>
      <c r="P364" s="12"/>
      <c r="Q364" s="12"/>
      <c r="R364" s="12"/>
      <c r="S364" s="12"/>
      <c r="T364" s="12"/>
      <c r="U364" s="12"/>
      <c r="V364" s="12"/>
      <c r="W364" s="12"/>
      <c r="X364" s="12"/>
      <c r="Y364" s="12"/>
      <c r="Z364" s="12"/>
    </row>
    <row r="365" spans="1:26" ht="15.75" customHeight="1" x14ac:dyDescent="0.25">
      <c r="A365" s="65"/>
      <c r="B365" s="65"/>
      <c r="C365" s="9"/>
      <c r="D365" s="12"/>
      <c r="E365" s="12"/>
      <c r="F365" s="12"/>
      <c r="G365" s="12"/>
      <c r="H365" s="12"/>
      <c r="I365" s="12"/>
      <c r="J365" s="12"/>
      <c r="K365" s="12"/>
      <c r="L365" s="12"/>
      <c r="M365" s="12"/>
      <c r="N365" s="12"/>
      <c r="O365" s="12"/>
      <c r="P365" s="12"/>
      <c r="Q365" s="12"/>
      <c r="R365" s="12"/>
      <c r="S365" s="12"/>
      <c r="T365" s="12"/>
      <c r="U365" s="12"/>
      <c r="V365" s="12"/>
      <c r="W365" s="12"/>
      <c r="X365" s="12"/>
      <c r="Y365" s="12"/>
      <c r="Z365" s="12"/>
    </row>
    <row r="366" spans="1:26" ht="15.75" customHeight="1" x14ac:dyDescent="0.25">
      <c r="A366" s="65"/>
      <c r="B366" s="65"/>
      <c r="C366" s="9"/>
      <c r="D366" s="12"/>
      <c r="E366" s="12"/>
      <c r="F366" s="12"/>
      <c r="G366" s="12"/>
      <c r="H366" s="12"/>
      <c r="I366" s="12"/>
      <c r="J366" s="12"/>
      <c r="K366" s="12"/>
      <c r="L366" s="12"/>
      <c r="M366" s="12"/>
      <c r="N366" s="12"/>
      <c r="O366" s="12"/>
      <c r="P366" s="12"/>
      <c r="Q366" s="12"/>
      <c r="R366" s="12"/>
      <c r="S366" s="12"/>
      <c r="T366" s="12"/>
      <c r="U366" s="12"/>
      <c r="V366" s="12"/>
      <c r="W366" s="12"/>
      <c r="X366" s="12"/>
      <c r="Y366" s="12"/>
      <c r="Z366" s="12"/>
    </row>
    <row r="367" spans="1:26" ht="15.75" customHeight="1" x14ac:dyDescent="0.25">
      <c r="A367" s="65"/>
      <c r="B367" s="65"/>
      <c r="C367" s="9"/>
      <c r="D367" s="12"/>
      <c r="E367" s="12"/>
      <c r="F367" s="12"/>
      <c r="G367" s="12"/>
      <c r="H367" s="12"/>
      <c r="I367" s="12"/>
      <c r="J367" s="12"/>
      <c r="K367" s="12"/>
      <c r="L367" s="12"/>
      <c r="M367" s="12"/>
      <c r="N367" s="12"/>
      <c r="O367" s="12"/>
      <c r="P367" s="12"/>
      <c r="Q367" s="12"/>
      <c r="R367" s="12"/>
      <c r="S367" s="12"/>
      <c r="T367" s="12"/>
      <c r="U367" s="12"/>
      <c r="V367" s="12"/>
      <c r="W367" s="12"/>
      <c r="X367" s="12"/>
      <c r="Y367" s="12"/>
      <c r="Z367" s="12"/>
    </row>
    <row r="368" spans="1:26" ht="15.75" customHeight="1" x14ac:dyDescent="0.25">
      <c r="A368" s="65"/>
      <c r="B368" s="65"/>
      <c r="C368" s="9"/>
      <c r="D368" s="12"/>
      <c r="E368" s="12"/>
      <c r="F368" s="12"/>
      <c r="G368" s="12"/>
      <c r="H368" s="12"/>
      <c r="I368" s="12"/>
      <c r="J368" s="12"/>
      <c r="K368" s="12"/>
      <c r="L368" s="12"/>
      <c r="M368" s="12"/>
      <c r="N368" s="12"/>
      <c r="O368" s="12"/>
      <c r="P368" s="12"/>
      <c r="Q368" s="12"/>
      <c r="R368" s="12"/>
      <c r="S368" s="12"/>
      <c r="T368" s="12"/>
      <c r="U368" s="12"/>
      <c r="V368" s="12"/>
      <c r="W368" s="12"/>
      <c r="X368" s="12"/>
      <c r="Y368" s="12"/>
      <c r="Z368" s="12"/>
    </row>
    <row r="369" spans="1:26" ht="15.75" customHeight="1" x14ac:dyDescent="0.25">
      <c r="A369" s="65"/>
      <c r="B369" s="65"/>
      <c r="C369" s="9"/>
      <c r="D369" s="12"/>
      <c r="E369" s="12"/>
      <c r="F369" s="12"/>
      <c r="G369" s="12"/>
      <c r="H369" s="12"/>
      <c r="I369" s="12"/>
      <c r="J369" s="12"/>
      <c r="K369" s="12"/>
      <c r="L369" s="12"/>
      <c r="M369" s="12"/>
      <c r="N369" s="12"/>
      <c r="O369" s="12"/>
      <c r="P369" s="12"/>
      <c r="Q369" s="12"/>
      <c r="R369" s="12"/>
      <c r="S369" s="12"/>
      <c r="T369" s="12"/>
      <c r="U369" s="12"/>
      <c r="V369" s="12"/>
      <c r="W369" s="12"/>
      <c r="X369" s="12"/>
      <c r="Y369" s="12"/>
      <c r="Z369" s="12"/>
    </row>
    <row r="370" spans="1:26" ht="15.75" customHeight="1" x14ac:dyDescent="0.25">
      <c r="A370" s="65"/>
      <c r="B370" s="65"/>
      <c r="C370" s="9"/>
      <c r="D370" s="12"/>
      <c r="E370" s="12"/>
      <c r="F370" s="12"/>
      <c r="G370" s="12"/>
      <c r="H370" s="12"/>
      <c r="I370" s="12"/>
      <c r="J370" s="12"/>
      <c r="K370" s="12"/>
      <c r="L370" s="12"/>
      <c r="M370" s="12"/>
      <c r="N370" s="12"/>
      <c r="O370" s="12"/>
      <c r="P370" s="12"/>
      <c r="Q370" s="12"/>
      <c r="R370" s="12"/>
      <c r="S370" s="12"/>
      <c r="T370" s="12"/>
      <c r="U370" s="12"/>
      <c r="V370" s="12"/>
      <c r="W370" s="12"/>
      <c r="X370" s="12"/>
      <c r="Y370" s="12"/>
      <c r="Z370" s="12"/>
    </row>
    <row r="371" spans="1:26" ht="15.75" customHeight="1" x14ac:dyDescent="0.25">
      <c r="A371" s="65"/>
      <c r="B371" s="65"/>
      <c r="C371" s="9"/>
      <c r="D371" s="12"/>
      <c r="E371" s="12"/>
      <c r="F371" s="12"/>
      <c r="G371" s="12"/>
      <c r="H371" s="12"/>
      <c r="I371" s="12"/>
      <c r="J371" s="12"/>
      <c r="K371" s="12"/>
      <c r="L371" s="12"/>
      <c r="M371" s="12"/>
      <c r="N371" s="12"/>
      <c r="O371" s="12"/>
      <c r="P371" s="12"/>
      <c r="Q371" s="12"/>
      <c r="R371" s="12"/>
      <c r="S371" s="12"/>
      <c r="T371" s="12"/>
      <c r="U371" s="12"/>
      <c r="V371" s="12"/>
      <c r="W371" s="12"/>
      <c r="X371" s="12"/>
      <c r="Y371" s="12"/>
      <c r="Z371" s="12"/>
    </row>
    <row r="372" spans="1:26" ht="15.75" customHeight="1" x14ac:dyDescent="0.25">
      <c r="A372" s="65"/>
      <c r="B372" s="65"/>
      <c r="C372" s="9"/>
      <c r="D372" s="12"/>
      <c r="E372" s="12"/>
      <c r="F372" s="12"/>
      <c r="G372" s="12"/>
      <c r="H372" s="12"/>
      <c r="I372" s="12"/>
      <c r="J372" s="12"/>
      <c r="K372" s="12"/>
      <c r="L372" s="12"/>
      <c r="M372" s="12"/>
      <c r="N372" s="12"/>
      <c r="O372" s="12"/>
      <c r="P372" s="12"/>
      <c r="Q372" s="12"/>
      <c r="R372" s="12"/>
      <c r="S372" s="12"/>
      <c r="T372" s="12"/>
      <c r="U372" s="12"/>
      <c r="V372" s="12"/>
      <c r="W372" s="12"/>
      <c r="X372" s="12"/>
      <c r="Y372" s="12"/>
      <c r="Z372" s="12"/>
    </row>
    <row r="373" spans="1:26" ht="15.75" customHeight="1" x14ac:dyDescent="0.25">
      <c r="A373" s="65"/>
      <c r="B373" s="65"/>
      <c r="C373" s="9"/>
      <c r="D373" s="12"/>
      <c r="E373" s="12"/>
      <c r="F373" s="12"/>
      <c r="G373" s="12"/>
      <c r="H373" s="12"/>
      <c r="I373" s="12"/>
      <c r="J373" s="12"/>
      <c r="K373" s="12"/>
      <c r="L373" s="12"/>
      <c r="M373" s="12"/>
      <c r="N373" s="12"/>
      <c r="O373" s="12"/>
      <c r="P373" s="12"/>
      <c r="Q373" s="12"/>
      <c r="R373" s="12"/>
      <c r="S373" s="12"/>
      <c r="T373" s="12"/>
      <c r="U373" s="12"/>
      <c r="V373" s="12"/>
      <c r="W373" s="12"/>
      <c r="X373" s="12"/>
      <c r="Y373" s="12"/>
      <c r="Z373" s="12"/>
    </row>
    <row r="374" spans="1:26" ht="15.75" customHeight="1" x14ac:dyDescent="0.25">
      <c r="A374" s="65"/>
      <c r="B374" s="65"/>
      <c r="C374" s="9"/>
      <c r="D374" s="12"/>
      <c r="E374" s="12"/>
      <c r="F374" s="12"/>
      <c r="G374" s="12"/>
      <c r="H374" s="12"/>
      <c r="I374" s="12"/>
      <c r="J374" s="12"/>
      <c r="K374" s="12"/>
      <c r="L374" s="12"/>
      <c r="M374" s="12"/>
      <c r="N374" s="12"/>
      <c r="O374" s="12"/>
      <c r="P374" s="12"/>
      <c r="Q374" s="12"/>
      <c r="R374" s="12"/>
      <c r="S374" s="12"/>
      <c r="T374" s="12"/>
      <c r="U374" s="12"/>
      <c r="V374" s="12"/>
      <c r="W374" s="12"/>
      <c r="X374" s="12"/>
      <c r="Y374" s="12"/>
      <c r="Z374" s="12"/>
    </row>
    <row r="375" spans="1:26" ht="15.75" customHeight="1" x14ac:dyDescent="0.25">
      <c r="A375" s="65"/>
      <c r="B375" s="65"/>
      <c r="C375" s="9"/>
      <c r="D375" s="12"/>
      <c r="E375" s="12"/>
      <c r="F375" s="12"/>
      <c r="G375" s="12"/>
      <c r="H375" s="12"/>
      <c r="I375" s="12"/>
      <c r="J375" s="12"/>
      <c r="K375" s="12"/>
      <c r="L375" s="12"/>
      <c r="M375" s="12"/>
      <c r="N375" s="12"/>
      <c r="O375" s="12"/>
      <c r="P375" s="12"/>
      <c r="Q375" s="12"/>
      <c r="R375" s="12"/>
      <c r="S375" s="12"/>
      <c r="T375" s="12"/>
      <c r="U375" s="12"/>
      <c r="V375" s="12"/>
      <c r="W375" s="12"/>
      <c r="X375" s="12"/>
      <c r="Y375" s="12"/>
      <c r="Z375" s="12"/>
    </row>
    <row r="376" spans="1:26" ht="15.75" customHeight="1" x14ac:dyDescent="0.25">
      <c r="A376" s="65"/>
      <c r="B376" s="65"/>
      <c r="C376" s="9"/>
      <c r="D376" s="12"/>
      <c r="E376" s="12"/>
      <c r="F376" s="12"/>
      <c r="G376" s="12"/>
      <c r="H376" s="12"/>
      <c r="I376" s="12"/>
      <c r="J376" s="12"/>
      <c r="K376" s="12"/>
      <c r="L376" s="12"/>
      <c r="M376" s="12"/>
      <c r="N376" s="12"/>
      <c r="O376" s="12"/>
      <c r="P376" s="12"/>
      <c r="Q376" s="12"/>
      <c r="R376" s="12"/>
      <c r="S376" s="12"/>
      <c r="T376" s="12"/>
      <c r="U376" s="12"/>
      <c r="V376" s="12"/>
      <c r="W376" s="12"/>
      <c r="X376" s="12"/>
      <c r="Y376" s="12"/>
      <c r="Z376" s="12"/>
    </row>
    <row r="377" spans="1:26" ht="15.75" customHeight="1" x14ac:dyDescent="0.25">
      <c r="A377" s="65"/>
      <c r="B377" s="65"/>
      <c r="C377" s="9"/>
      <c r="D377" s="12"/>
      <c r="E377" s="12"/>
      <c r="F377" s="12"/>
      <c r="G377" s="12"/>
      <c r="H377" s="12"/>
      <c r="I377" s="12"/>
      <c r="J377" s="12"/>
      <c r="K377" s="12"/>
      <c r="L377" s="12"/>
      <c r="M377" s="12"/>
      <c r="N377" s="12"/>
      <c r="O377" s="12"/>
      <c r="P377" s="12"/>
      <c r="Q377" s="12"/>
      <c r="R377" s="12"/>
      <c r="S377" s="12"/>
      <c r="T377" s="12"/>
      <c r="U377" s="12"/>
      <c r="V377" s="12"/>
      <c r="W377" s="12"/>
      <c r="X377" s="12"/>
      <c r="Y377" s="12"/>
      <c r="Z377" s="12"/>
    </row>
    <row r="378" spans="1:26" ht="15.75" customHeight="1" x14ac:dyDescent="0.25">
      <c r="A378" s="65"/>
      <c r="B378" s="65"/>
      <c r="C378" s="9"/>
      <c r="D378" s="12"/>
      <c r="E378" s="12"/>
      <c r="F378" s="12"/>
      <c r="G378" s="12"/>
      <c r="H378" s="12"/>
      <c r="I378" s="12"/>
      <c r="J378" s="12"/>
      <c r="K378" s="12"/>
      <c r="L378" s="12"/>
      <c r="M378" s="12"/>
      <c r="N378" s="12"/>
      <c r="O378" s="12"/>
      <c r="P378" s="12"/>
      <c r="Q378" s="12"/>
      <c r="R378" s="12"/>
      <c r="S378" s="12"/>
      <c r="T378" s="12"/>
      <c r="U378" s="12"/>
      <c r="V378" s="12"/>
      <c r="W378" s="12"/>
      <c r="X378" s="12"/>
      <c r="Y378" s="12"/>
      <c r="Z378" s="12"/>
    </row>
    <row r="379" spans="1:26" ht="15.75" customHeight="1" x14ac:dyDescent="0.25">
      <c r="A379" s="65"/>
      <c r="B379" s="65"/>
      <c r="C379" s="9"/>
      <c r="D379" s="12"/>
      <c r="E379" s="12"/>
      <c r="F379" s="12"/>
      <c r="G379" s="12"/>
      <c r="H379" s="12"/>
      <c r="I379" s="12"/>
      <c r="J379" s="12"/>
      <c r="K379" s="12"/>
      <c r="L379" s="12"/>
      <c r="M379" s="12"/>
      <c r="N379" s="12"/>
      <c r="O379" s="12"/>
      <c r="P379" s="12"/>
      <c r="Q379" s="12"/>
      <c r="R379" s="12"/>
      <c r="S379" s="12"/>
      <c r="T379" s="12"/>
      <c r="U379" s="12"/>
      <c r="V379" s="12"/>
      <c r="W379" s="12"/>
      <c r="X379" s="12"/>
      <c r="Y379" s="12"/>
      <c r="Z379" s="12"/>
    </row>
    <row r="380" spans="1:26" ht="15.75" customHeight="1" x14ac:dyDescent="0.25">
      <c r="A380" s="65"/>
      <c r="B380" s="65"/>
      <c r="C380" s="9"/>
      <c r="D380" s="12"/>
      <c r="E380" s="12"/>
      <c r="F380" s="12"/>
      <c r="G380" s="12"/>
      <c r="H380" s="12"/>
      <c r="I380" s="12"/>
      <c r="J380" s="12"/>
      <c r="K380" s="12"/>
      <c r="L380" s="12"/>
      <c r="M380" s="12"/>
      <c r="N380" s="12"/>
      <c r="O380" s="12"/>
      <c r="P380" s="12"/>
      <c r="Q380" s="12"/>
      <c r="R380" s="12"/>
      <c r="S380" s="12"/>
      <c r="T380" s="12"/>
      <c r="U380" s="12"/>
      <c r="V380" s="12"/>
      <c r="W380" s="12"/>
      <c r="X380" s="12"/>
      <c r="Y380" s="12"/>
      <c r="Z380" s="12"/>
    </row>
    <row r="381" spans="1:26" ht="15.75" customHeight="1" x14ac:dyDescent="0.25">
      <c r="A381" s="65"/>
      <c r="B381" s="65"/>
      <c r="C381" s="9"/>
      <c r="D381" s="12"/>
      <c r="E381" s="12"/>
      <c r="F381" s="12"/>
      <c r="G381" s="12"/>
      <c r="H381" s="12"/>
      <c r="I381" s="12"/>
      <c r="J381" s="12"/>
      <c r="K381" s="12"/>
      <c r="L381" s="12"/>
      <c r="M381" s="12"/>
      <c r="N381" s="12"/>
      <c r="O381" s="12"/>
      <c r="P381" s="12"/>
      <c r="Q381" s="12"/>
      <c r="R381" s="12"/>
      <c r="S381" s="12"/>
      <c r="T381" s="12"/>
      <c r="U381" s="12"/>
      <c r="V381" s="12"/>
      <c r="W381" s="12"/>
      <c r="X381" s="12"/>
      <c r="Y381" s="12"/>
      <c r="Z381" s="12"/>
    </row>
    <row r="382" spans="1:26" ht="15.75" customHeight="1" x14ac:dyDescent="0.25">
      <c r="A382" s="65"/>
      <c r="B382" s="65"/>
      <c r="C382" s="9"/>
      <c r="D382" s="12"/>
      <c r="E382" s="12"/>
      <c r="F382" s="12"/>
      <c r="G382" s="12"/>
      <c r="H382" s="12"/>
      <c r="I382" s="12"/>
      <c r="J382" s="12"/>
      <c r="K382" s="12"/>
      <c r="L382" s="12"/>
      <c r="M382" s="12"/>
      <c r="N382" s="12"/>
      <c r="O382" s="12"/>
      <c r="P382" s="12"/>
      <c r="Q382" s="12"/>
      <c r="R382" s="12"/>
      <c r="S382" s="12"/>
      <c r="T382" s="12"/>
      <c r="U382" s="12"/>
      <c r="V382" s="12"/>
      <c r="W382" s="12"/>
      <c r="X382" s="12"/>
      <c r="Y382" s="12"/>
      <c r="Z382" s="12"/>
    </row>
    <row r="383" spans="1:26" ht="15.75" customHeight="1" x14ac:dyDescent="0.25">
      <c r="A383" s="65"/>
      <c r="B383" s="65"/>
      <c r="C383" s="9"/>
      <c r="D383" s="12"/>
      <c r="E383" s="12"/>
      <c r="F383" s="12"/>
      <c r="G383" s="12"/>
      <c r="H383" s="12"/>
      <c r="I383" s="12"/>
      <c r="J383" s="12"/>
      <c r="K383" s="12"/>
      <c r="L383" s="12"/>
      <c r="M383" s="12"/>
      <c r="N383" s="12"/>
      <c r="O383" s="12"/>
      <c r="P383" s="12"/>
      <c r="Q383" s="12"/>
      <c r="R383" s="12"/>
      <c r="S383" s="12"/>
      <c r="T383" s="12"/>
      <c r="U383" s="12"/>
      <c r="V383" s="12"/>
      <c r="W383" s="12"/>
      <c r="X383" s="12"/>
      <c r="Y383" s="12"/>
      <c r="Z383" s="12"/>
    </row>
    <row r="384" spans="1:26" ht="15.75" customHeight="1" x14ac:dyDescent="0.25">
      <c r="A384" s="65"/>
      <c r="B384" s="65"/>
      <c r="C384" s="9"/>
      <c r="D384" s="12"/>
      <c r="E384" s="12"/>
      <c r="F384" s="12"/>
      <c r="G384" s="12"/>
      <c r="H384" s="12"/>
      <c r="I384" s="12"/>
      <c r="J384" s="12"/>
      <c r="K384" s="12"/>
      <c r="L384" s="12"/>
      <c r="M384" s="12"/>
      <c r="N384" s="12"/>
      <c r="O384" s="12"/>
      <c r="P384" s="12"/>
      <c r="Q384" s="12"/>
      <c r="R384" s="12"/>
      <c r="S384" s="12"/>
      <c r="T384" s="12"/>
      <c r="U384" s="12"/>
      <c r="V384" s="12"/>
      <c r="W384" s="12"/>
      <c r="X384" s="12"/>
      <c r="Y384" s="12"/>
      <c r="Z384" s="12"/>
    </row>
    <row r="385" spans="1:26" ht="15.75" customHeight="1" x14ac:dyDescent="0.25">
      <c r="A385" s="65"/>
      <c r="B385" s="65"/>
      <c r="C385" s="9"/>
      <c r="D385" s="12"/>
      <c r="E385" s="12"/>
      <c r="F385" s="12"/>
      <c r="G385" s="12"/>
      <c r="H385" s="12"/>
      <c r="I385" s="12"/>
      <c r="J385" s="12"/>
      <c r="K385" s="12"/>
      <c r="L385" s="12"/>
      <c r="M385" s="12"/>
      <c r="N385" s="12"/>
      <c r="O385" s="12"/>
      <c r="P385" s="12"/>
      <c r="Q385" s="12"/>
      <c r="R385" s="12"/>
      <c r="S385" s="12"/>
      <c r="T385" s="12"/>
      <c r="U385" s="12"/>
      <c r="V385" s="12"/>
      <c r="W385" s="12"/>
      <c r="X385" s="12"/>
      <c r="Y385" s="12"/>
      <c r="Z385" s="12"/>
    </row>
    <row r="386" spans="1:26" ht="15.75" customHeight="1" x14ac:dyDescent="0.25">
      <c r="A386" s="65"/>
      <c r="B386" s="65"/>
      <c r="C386" s="9"/>
      <c r="D386" s="12"/>
      <c r="E386" s="12"/>
      <c r="F386" s="12"/>
      <c r="G386" s="12"/>
      <c r="H386" s="12"/>
      <c r="I386" s="12"/>
      <c r="J386" s="12"/>
      <c r="K386" s="12"/>
      <c r="L386" s="12"/>
      <c r="M386" s="12"/>
      <c r="N386" s="12"/>
      <c r="O386" s="12"/>
      <c r="P386" s="12"/>
      <c r="Q386" s="12"/>
      <c r="R386" s="12"/>
      <c r="S386" s="12"/>
      <c r="T386" s="12"/>
      <c r="U386" s="12"/>
      <c r="V386" s="12"/>
      <c r="W386" s="12"/>
      <c r="X386" s="12"/>
      <c r="Y386" s="12"/>
      <c r="Z386" s="12"/>
    </row>
    <row r="387" spans="1:26" ht="15.75" customHeight="1" x14ac:dyDescent="0.25">
      <c r="A387" s="65"/>
      <c r="B387" s="65"/>
      <c r="C387" s="9"/>
      <c r="D387" s="12"/>
      <c r="E387" s="12"/>
      <c r="F387" s="12"/>
      <c r="G387" s="12"/>
      <c r="H387" s="12"/>
      <c r="I387" s="12"/>
      <c r="J387" s="12"/>
      <c r="K387" s="12"/>
      <c r="L387" s="12"/>
      <c r="M387" s="12"/>
      <c r="N387" s="12"/>
      <c r="O387" s="12"/>
      <c r="P387" s="12"/>
      <c r="Q387" s="12"/>
      <c r="R387" s="12"/>
      <c r="S387" s="12"/>
      <c r="T387" s="12"/>
      <c r="U387" s="12"/>
      <c r="V387" s="12"/>
      <c r="W387" s="12"/>
      <c r="X387" s="12"/>
      <c r="Y387" s="12"/>
      <c r="Z387" s="12"/>
    </row>
    <row r="388" spans="1:26" ht="15.75" customHeight="1" x14ac:dyDescent="0.25">
      <c r="A388" s="65"/>
      <c r="B388" s="65"/>
      <c r="C388" s="9"/>
      <c r="D388" s="12"/>
      <c r="E388" s="12"/>
      <c r="F388" s="12"/>
      <c r="G388" s="12"/>
      <c r="H388" s="12"/>
      <c r="I388" s="12"/>
      <c r="J388" s="12"/>
      <c r="K388" s="12"/>
      <c r="L388" s="12"/>
      <c r="M388" s="12"/>
      <c r="N388" s="12"/>
      <c r="O388" s="12"/>
      <c r="P388" s="12"/>
      <c r="Q388" s="12"/>
      <c r="R388" s="12"/>
      <c r="S388" s="12"/>
      <c r="T388" s="12"/>
      <c r="U388" s="12"/>
      <c r="V388" s="12"/>
      <c r="W388" s="12"/>
      <c r="X388" s="12"/>
      <c r="Y388" s="12"/>
      <c r="Z388" s="12"/>
    </row>
    <row r="389" spans="1:26" ht="15.75" customHeight="1" x14ac:dyDescent="0.25">
      <c r="A389" s="65"/>
      <c r="B389" s="65"/>
      <c r="C389" s="9"/>
      <c r="D389" s="12"/>
      <c r="E389" s="12"/>
      <c r="F389" s="12"/>
      <c r="G389" s="12"/>
      <c r="H389" s="12"/>
      <c r="I389" s="12"/>
      <c r="J389" s="12"/>
      <c r="K389" s="12"/>
      <c r="L389" s="12"/>
      <c r="M389" s="12"/>
      <c r="N389" s="12"/>
      <c r="O389" s="12"/>
      <c r="P389" s="12"/>
      <c r="Q389" s="12"/>
      <c r="R389" s="12"/>
      <c r="S389" s="12"/>
      <c r="T389" s="12"/>
      <c r="U389" s="12"/>
      <c r="V389" s="12"/>
      <c r="W389" s="12"/>
      <c r="X389" s="12"/>
      <c r="Y389" s="12"/>
      <c r="Z389" s="12"/>
    </row>
    <row r="390" spans="1:26" ht="15.75" customHeight="1" x14ac:dyDescent="0.25">
      <c r="A390" s="65"/>
      <c r="B390" s="65"/>
      <c r="C390" s="9"/>
      <c r="D390" s="12"/>
      <c r="E390" s="12"/>
      <c r="F390" s="12"/>
      <c r="G390" s="12"/>
      <c r="H390" s="12"/>
      <c r="I390" s="12"/>
      <c r="J390" s="12"/>
      <c r="K390" s="12"/>
      <c r="L390" s="12"/>
      <c r="M390" s="12"/>
      <c r="N390" s="12"/>
      <c r="O390" s="12"/>
      <c r="P390" s="12"/>
      <c r="Q390" s="12"/>
      <c r="R390" s="12"/>
      <c r="S390" s="12"/>
      <c r="T390" s="12"/>
      <c r="U390" s="12"/>
      <c r="V390" s="12"/>
      <c r="W390" s="12"/>
      <c r="X390" s="12"/>
      <c r="Y390" s="12"/>
      <c r="Z390" s="12"/>
    </row>
    <row r="391" spans="1:26" ht="15.75" customHeight="1" x14ac:dyDescent="0.25">
      <c r="A391" s="65"/>
      <c r="B391" s="65"/>
      <c r="C391" s="9"/>
      <c r="D391" s="12"/>
      <c r="E391" s="12"/>
      <c r="F391" s="12"/>
      <c r="G391" s="12"/>
      <c r="H391" s="12"/>
      <c r="I391" s="12"/>
      <c r="J391" s="12"/>
      <c r="K391" s="12"/>
      <c r="L391" s="12"/>
      <c r="M391" s="12"/>
      <c r="N391" s="12"/>
      <c r="O391" s="12"/>
      <c r="P391" s="12"/>
      <c r="Q391" s="12"/>
      <c r="R391" s="12"/>
      <c r="S391" s="12"/>
      <c r="T391" s="12"/>
      <c r="U391" s="12"/>
      <c r="V391" s="12"/>
      <c r="W391" s="12"/>
      <c r="X391" s="12"/>
      <c r="Y391" s="12"/>
      <c r="Z391" s="12"/>
    </row>
    <row r="392" spans="1:26" ht="15.75" customHeight="1" x14ac:dyDescent="0.25">
      <c r="A392" s="65"/>
      <c r="B392" s="65"/>
      <c r="C392" s="9"/>
      <c r="D392" s="12"/>
      <c r="E392" s="12"/>
      <c r="F392" s="12"/>
      <c r="G392" s="12"/>
      <c r="H392" s="12"/>
      <c r="I392" s="12"/>
      <c r="J392" s="12"/>
      <c r="K392" s="12"/>
      <c r="L392" s="12"/>
      <c r="M392" s="12"/>
      <c r="N392" s="12"/>
      <c r="O392" s="12"/>
      <c r="P392" s="12"/>
      <c r="Q392" s="12"/>
      <c r="R392" s="12"/>
      <c r="S392" s="12"/>
      <c r="T392" s="12"/>
      <c r="U392" s="12"/>
      <c r="V392" s="12"/>
      <c r="W392" s="12"/>
      <c r="X392" s="12"/>
      <c r="Y392" s="12"/>
      <c r="Z392" s="12"/>
    </row>
    <row r="393" spans="1:26" ht="15.75" customHeight="1" x14ac:dyDescent="0.25">
      <c r="A393" s="65"/>
      <c r="B393" s="65"/>
      <c r="C393" s="9"/>
      <c r="D393" s="12"/>
      <c r="E393" s="12"/>
      <c r="F393" s="12"/>
      <c r="G393" s="12"/>
      <c r="H393" s="12"/>
      <c r="I393" s="12"/>
      <c r="J393" s="12"/>
      <c r="K393" s="12"/>
      <c r="L393" s="12"/>
      <c r="M393" s="12"/>
      <c r="N393" s="12"/>
      <c r="O393" s="12"/>
      <c r="P393" s="12"/>
      <c r="Q393" s="12"/>
      <c r="R393" s="12"/>
      <c r="S393" s="12"/>
      <c r="T393" s="12"/>
      <c r="U393" s="12"/>
      <c r="V393" s="12"/>
      <c r="W393" s="12"/>
      <c r="X393" s="12"/>
      <c r="Y393" s="12"/>
      <c r="Z393" s="12"/>
    </row>
    <row r="394" spans="1:26" ht="15.75" customHeight="1" x14ac:dyDescent="0.25">
      <c r="A394" s="65"/>
      <c r="B394" s="65"/>
      <c r="C394" s="9"/>
      <c r="D394" s="12"/>
      <c r="E394" s="12"/>
      <c r="F394" s="12"/>
      <c r="G394" s="12"/>
      <c r="H394" s="12"/>
      <c r="I394" s="12"/>
      <c r="J394" s="12"/>
      <c r="K394" s="12"/>
      <c r="L394" s="12"/>
      <c r="M394" s="12"/>
      <c r="N394" s="12"/>
      <c r="O394" s="12"/>
      <c r="P394" s="12"/>
      <c r="Q394" s="12"/>
      <c r="R394" s="12"/>
      <c r="S394" s="12"/>
      <c r="T394" s="12"/>
      <c r="U394" s="12"/>
      <c r="V394" s="12"/>
      <c r="W394" s="12"/>
      <c r="X394" s="12"/>
      <c r="Y394" s="12"/>
      <c r="Z394" s="12"/>
    </row>
    <row r="395" spans="1:26" ht="15.75" customHeight="1" x14ac:dyDescent="0.25">
      <c r="A395" s="65"/>
      <c r="B395" s="65"/>
      <c r="C395" s="9"/>
      <c r="D395" s="12"/>
      <c r="E395" s="12"/>
      <c r="F395" s="12"/>
      <c r="G395" s="12"/>
      <c r="H395" s="12"/>
      <c r="I395" s="12"/>
      <c r="J395" s="12"/>
      <c r="K395" s="12"/>
      <c r="L395" s="12"/>
      <c r="M395" s="12"/>
      <c r="N395" s="12"/>
      <c r="O395" s="12"/>
      <c r="P395" s="12"/>
      <c r="Q395" s="12"/>
      <c r="R395" s="12"/>
      <c r="S395" s="12"/>
      <c r="T395" s="12"/>
      <c r="U395" s="12"/>
      <c r="V395" s="12"/>
      <c r="W395" s="12"/>
      <c r="X395" s="12"/>
      <c r="Y395" s="12"/>
      <c r="Z395" s="12"/>
    </row>
    <row r="396" spans="1:26" ht="15.75" customHeight="1" x14ac:dyDescent="0.25">
      <c r="A396" s="65"/>
      <c r="B396" s="65"/>
      <c r="C396" s="9"/>
      <c r="D396" s="12"/>
      <c r="E396" s="12"/>
      <c r="F396" s="12"/>
      <c r="G396" s="12"/>
      <c r="H396" s="12"/>
      <c r="I396" s="12"/>
      <c r="J396" s="12"/>
      <c r="K396" s="12"/>
      <c r="L396" s="12"/>
      <c r="M396" s="12"/>
      <c r="N396" s="12"/>
      <c r="O396" s="12"/>
      <c r="P396" s="12"/>
      <c r="Q396" s="12"/>
      <c r="R396" s="12"/>
      <c r="S396" s="12"/>
      <c r="T396" s="12"/>
      <c r="U396" s="12"/>
      <c r="V396" s="12"/>
      <c r="W396" s="12"/>
      <c r="X396" s="12"/>
      <c r="Y396" s="12"/>
      <c r="Z396" s="12"/>
    </row>
    <row r="397" spans="1:26" ht="15.75" customHeight="1" x14ac:dyDescent="0.25">
      <c r="A397" s="65"/>
      <c r="B397" s="65"/>
      <c r="C397" s="9"/>
      <c r="D397" s="12"/>
      <c r="E397" s="12"/>
      <c r="F397" s="12"/>
      <c r="G397" s="12"/>
      <c r="H397" s="12"/>
      <c r="I397" s="12"/>
      <c r="J397" s="12"/>
      <c r="K397" s="12"/>
      <c r="L397" s="12"/>
      <c r="M397" s="12"/>
      <c r="N397" s="12"/>
      <c r="O397" s="12"/>
      <c r="P397" s="12"/>
      <c r="Q397" s="12"/>
      <c r="R397" s="12"/>
      <c r="S397" s="12"/>
      <c r="T397" s="12"/>
      <c r="U397" s="12"/>
      <c r="V397" s="12"/>
      <c r="W397" s="12"/>
      <c r="X397" s="12"/>
      <c r="Y397" s="12"/>
      <c r="Z397" s="12"/>
    </row>
    <row r="398" spans="1:26" ht="15.75" customHeight="1" x14ac:dyDescent="0.25">
      <c r="A398" s="65"/>
      <c r="B398" s="65"/>
      <c r="C398" s="9"/>
      <c r="D398" s="12"/>
      <c r="E398" s="12"/>
      <c r="F398" s="12"/>
      <c r="G398" s="12"/>
      <c r="H398" s="12"/>
      <c r="I398" s="12"/>
      <c r="J398" s="12"/>
      <c r="K398" s="12"/>
      <c r="L398" s="12"/>
      <c r="M398" s="12"/>
      <c r="N398" s="12"/>
      <c r="O398" s="12"/>
      <c r="P398" s="12"/>
      <c r="Q398" s="12"/>
      <c r="R398" s="12"/>
      <c r="S398" s="12"/>
      <c r="T398" s="12"/>
      <c r="U398" s="12"/>
      <c r="V398" s="12"/>
      <c r="W398" s="12"/>
      <c r="X398" s="12"/>
      <c r="Y398" s="12"/>
      <c r="Z398" s="12"/>
    </row>
    <row r="399" spans="1:26" ht="15.75" customHeight="1" x14ac:dyDescent="0.25">
      <c r="A399" s="65"/>
      <c r="B399" s="65"/>
      <c r="C399" s="9"/>
      <c r="D399" s="12"/>
      <c r="E399" s="12"/>
      <c r="F399" s="12"/>
      <c r="G399" s="12"/>
      <c r="H399" s="12"/>
      <c r="I399" s="12"/>
      <c r="J399" s="12"/>
      <c r="K399" s="12"/>
      <c r="L399" s="12"/>
      <c r="M399" s="12"/>
      <c r="N399" s="12"/>
      <c r="O399" s="12"/>
      <c r="P399" s="12"/>
      <c r="Q399" s="12"/>
      <c r="R399" s="12"/>
      <c r="S399" s="12"/>
      <c r="T399" s="12"/>
      <c r="U399" s="12"/>
      <c r="V399" s="12"/>
      <c r="W399" s="12"/>
      <c r="X399" s="12"/>
      <c r="Y399" s="12"/>
      <c r="Z399" s="12"/>
    </row>
    <row r="400" spans="1:26" ht="15.75" customHeight="1" x14ac:dyDescent="0.25">
      <c r="A400" s="65"/>
      <c r="B400" s="65"/>
      <c r="C400" s="9"/>
      <c r="D400" s="12"/>
      <c r="E400" s="12"/>
      <c r="F400" s="12"/>
      <c r="G400" s="12"/>
      <c r="H400" s="12"/>
      <c r="I400" s="12"/>
      <c r="J400" s="12"/>
      <c r="K400" s="12"/>
      <c r="L400" s="12"/>
      <c r="M400" s="12"/>
      <c r="N400" s="12"/>
      <c r="O400" s="12"/>
      <c r="P400" s="12"/>
      <c r="Q400" s="12"/>
      <c r="R400" s="12"/>
      <c r="S400" s="12"/>
      <c r="T400" s="12"/>
      <c r="U400" s="12"/>
      <c r="V400" s="12"/>
      <c r="W400" s="12"/>
      <c r="X400" s="12"/>
      <c r="Y400" s="12"/>
      <c r="Z400" s="12"/>
    </row>
    <row r="401" spans="1:26" ht="15.75" customHeight="1" x14ac:dyDescent="0.25">
      <c r="A401" s="65"/>
      <c r="B401" s="65"/>
      <c r="C401" s="9"/>
      <c r="D401" s="12"/>
      <c r="E401" s="12"/>
      <c r="F401" s="12"/>
      <c r="G401" s="12"/>
      <c r="H401" s="12"/>
      <c r="I401" s="12"/>
      <c r="J401" s="12"/>
      <c r="K401" s="12"/>
      <c r="L401" s="12"/>
      <c r="M401" s="12"/>
      <c r="N401" s="12"/>
      <c r="O401" s="12"/>
      <c r="P401" s="12"/>
      <c r="Q401" s="12"/>
      <c r="R401" s="12"/>
      <c r="S401" s="12"/>
      <c r="T401" s="12"/>
      <c r="U401" s="12"/>
      <c r="V401" s="12"/>
      <c r="W401" s="12"/>
      <c r="X401" s="12"/>
      <c r="Y401" s="12"/>
      <c r="Z401" s="12"/>
    </row>
    <row r="402" spans="1:26" ht="15.75" customHeight="1" x14ac:dyDescent="0.25">
      <c r="A402" s="65"/>
      <c r="B402" s="65"/>
      <c r="C402" s="9"/>
      <c r="D402" s="12"/>
      <c r="E402" s="12"/>
      <c r="F402" s="12"/>
      <c r="G402" s="12"/>
      <c r="H402" s="12"/>
      <c r="I402" s="12"/>
      <c r="J402" s="12"/>
      <c r="K402" s="12"/>
      <c r="L402" s="12"/>
      <c r="M402" s="12"/>
      <c r="N402" s="12"/>
      <c r="O402" s="12"/>
      <c r="P402" s="12"/>
      <c r="Q402" s="12"/>
      <c r="R402" s="12"/>
      <c r="S402" s="12"/>
      <c r="T402" s="12"/>
      <c r="U402" s="12"/>
      <c r="V402" s="12"/>
      <c r="W402" s="12"/>
      <c r="X402" s="12"/>
      <c r="Y402" s="12"/>
      <c r="Z402" s="12"/>
    </row>
    <row r="403" spans="1:26" ht="15.75" customHeight="1" x14ac:dyDescent="0.25">
      <c r="A403" s="65"/>
      <c r="B403" s="65"/>
      <c r="C403" s="9"/>
      <c r="D403" s="12"/>
      <c r="E403" s="12"/>
      <c r="F403" s="12"/>
      <c r="G403" s="12"/>
      <c r="H403" s="12"/>
      <c r="I403" s="12"/>
      <c r="J403" s="12"/>
      <c r="K403" s="12"/>
      <c r="L403" s="12"/>
      <c r="M403" s="12"/>
      <c r="N403" s="12"/>
      <c r="O403" s="12"/>
      <c r="P403" s="12"/>
      <c r="Q403" s="12"/>
      <c r="R403" s="12"/>
      <c r="S403" s="12"/>
      <c r="T403" s="12"/>
      <c r="U403" s="12"/>
      <c r="V403" s="12"/>
      <c r="W403" s="12"/>
      <c r="X403" s="12"/>
      <c r="Y403" s="12"/>
      <c r="Z403" s="12"/>
    </row>
    <row r="404" spans="1:26" ht="15.75" customHeight="1" x14ac:dyDescent="0.25">
      <c r="A404" s="65"/>
      <c r="B404" s="65"/>
      <c r="C404" s="9"/>
      <c r="D404" s="12"/>
      <c r="E404" s="12"/>
      <c r="F404" s="12"/>
      <c r="G404" s="12"/>
      <c r="H404" s="12"/>
      <c r="I404" s="12"/>
      <c r="J404" s="12"/>
      <c r="K404" s="12"/>
      <c r="L404" s="12"/>
      <c r="M404" s="12"/>
      <c r="N404" s="12"/>
      <c r="O404" s="12"/>
      <c r="P404" s="12"/>
      <c r="Q404" s="12"/>
      <c r="R404" s="12"/>
      <c r="S404" s="12"/>
      <c r="T404" s="12"/>
      <c r="U404" s="12"/>
      <c r="V404" s="12"/>
      <c r="W404" s="12"/>
      <c r="X404" s="12"/>
      <c r="Y404" s="12"/>
      <c r="Z404" s="12"/>
    </row>
    <row r="405" spans="1:26" ht="15.75" customHeight="1" x14ac:dyDescent="0.25">
      <c r="A405" s="65"/>
      <c r="B405" s="65"/>
      <c r="C405" s="9"/>
      <c r="D405" s="12"/>
      <c r="E405" s="12"/>
      <c r="F405" s="12"/>
      <c r="G405" s="12"/>
      <c r="H405" s="12"/>
      <c r="I405" s="12"/>
      <c r="J405" s="12"/>
      <c r="K405" s="12"/>
      <c r="L405" s="12"/>
      <c r="M405" s="12"/>
      <c r="N405" s="12"/>
      <c r="O405" s="12"/>
      <c r="P405" s="12"/>
      <c r="Q405" s="12"/>
      <c r="R405" s="12"/>
      <c r="S405" s="12"/>
      <c r="T405" s="12"/>
      <c r="U405" s="12"/>
      <c r="V405" s="12"/>
      <c r="W405" s="12"/>
      <c r="X405" s="12"/>
      <c r="Y405" s="12"/>
      <c r="Z405" s="12"/>
    </row>
    <row r="406" spans="1:26" ht="15.75" customHeight="1" x14ac:dyDescent="0.25">
      <c r="A406" s="65"/>
      <c r="B406" s="65"/>
      <c r="C406" s="9"/>
      <c r="D406" s="12"/>
      <c r="E406" s="12"/>
      <c r="F406" s="12"/>
      <c r="G406" s="12"/>
      <c r="H406" s="12"/>
      <c r="I406" s="12"/>
      <c r="J406" s="12"/>
      <c r="K406" s="12"/>
      <c r="L406" s="12"/>
      <c r="M406" s="12"/>
      <c r="N406" s="12"/>
      <c r="O406" s="12"/>
      <c r="P406" s="12"/>
      <c r="Q406" s="12"/>
      <c r="R406" s="12"/>
      <c r="S406" s="12"/>
      <c r="T406" s="12"/>
      <c r="U406" s="12"/>
      <c r="V406" s="12"/>
      <c r="W406" s="12"/>
      <c r="X406" s="12"/>
      <c r="Y406" s="12"/>
      <c r="Z406" s="12"/>
    </row>
    <row r="407" spans="1:26" ht="15.75" customHeight="1" x14ac:dyDescent="0.25">
      <c r="A407" s="65"/>
      <c r="B407" s="65"/>
      <c r="C407" s="9"/>
      <c r="D407" s="12"/>
      <c r="E407" s="12"/>
      <c r="F407" s="12"/>
      <c r="G407" s="12"/>
      <c r="H407" s="12"/>
      <c r="I407" s="12"/>
      <c r="J407" s="12"/>
      <c r="K407" s="12"/>
      <c r="L407" s="12"/>
      <c r="M407" s="12"/>
      <c r="N407" s="12"/>
      <c r="O407" s="12"/>
      <c r="P407" s="12"/>
      <c r="Q407" s="12"/>
      <c r="R407" s="12"/>
      <c r="S407" s="12"/>
      <c r="T407" s="12"/>
      <c r="U407" s="12"/>
      <c r="V407" s="12"/>
      <c r="W407" s="12"/>
      <c r="X407" s="12"/>
      <c r="Y407" s="12"/>
      <c r="Z407" s="12"/>
    </row>
    <row r="408" spans="1:26" ht="15.75" customHeight="1" x14ac:dyDescent="0.25">
      <c r="A408" s="65"/>
      <c r="B408" s="65"/>
      <c r="C408" s="9"/>
      <c r="D408" s="12"/>
      <c r="E408" s="12"/>
      <c r="F408" s="12"/>
      <c r="G408" s="12"/>
      <c r="H408" s="12"/>
      <c r="I408" s="12"/>
      <c r="J408" s="12"/>
      <c r="K408" s="12"/>
      <c r="L408" s="12"/>
      <c r="M408" s="12"/>
      <c r="N408" s="12"/>
      <c r="O408" s="12"/>
      <c r="P408" s="12"/>
      <c r="Q408" s="12"/>
      <c r="R408" s="12"/>
      <c r="S408" s="12"/>
      <c r="T408" s="12"/>
      <c r="U408" s="12"/>
      <c r="V408" s="12"/>
      <c r="W408" s="12"/>
      <c r="X408" s="12"/>
      <c r="Y408" s="12"/>
      <c r="Z408" s="12"/>
    </row>
    <row r="409" spans="1:26" ht="15.75" customHeight="1" x14ac:dyDescent="0.25">
      <c r="A409" s="65"/>
      <c r="B409" s="65"/>
      <c r="C409" s="9"/>
      <c r="D409" s="12"/>
      <c r="E409" s="12"/>
      <c r="F409" s="12"/>
      <c r="G409" s="12"/>
      <c r="H409" s="12"/>
      <c r="I409" s="12"/>
      <c r="J409" s="12"/>
      <c r="K409" s="12"/>
      <c r="L409" s="12"/>
      <c r="M409" s="12"/>
      <c r="N409" s="12"/>
      <c r="O409" s="12"/>
      <c r="P409" s="12"/>
      <c r="Q409" s="12"/>
      <c r="R409" s="12"/>
      <c r="S409" s="12"/>
      <c r="T409" s="12"/>
      <c r="U409" s="12"/>
      <c r="V409" s="12"/>
      <c r="W409" s="12"/>
      <c r="X409" s="12"/>
      <c r="Y409" s="12"/>
      <c r="Z409" s="12"/>
    </row>
    <row r="410" spans="1:26" ht="15.75" customHeight="1" x14ac:dyDescent="0.25">
      <c r="A410" s="65"/>
      <c r="B410" s="65"/>
      <c r="C410" s="9"/>
      <c r="D410" s="12"/>
      <c r="E410" s="12"/>
      <c r="F410" s="12"/>
      <c r="G410" s="12"/>
      <c r="H410" s="12"/>
      <c r="I410" s="12"/>
      <c r="J410" s="12"/>
      <c r="K410" s="12"/>
      <c r="L410" s="12"/>
      <c r="M410" s="12"/>
      <c r="N410" s="12"/>
      <c r="O410" s="12"/>
      <c r="P410" s="12"/>
      <c r="Q410" s="12"/>
      <c r="R410" s="12"/>
      <c r="S410" s="12"/>
      <c r="T410" s="12"/>
      <c r="U410" s="12"/>
      <c r="V410" s="12"/>
      <c r="W410" s="12"/>
      <c r="X410" s="12"/>
      <c r="Y410" s="12"/>
      <c r="Z410" s="12"/>
    </row>
    <row r="411" spans="1:26" ht="15.75" customHeight="1" x14ac:dyDescent="0.25">
      <c r="A411" s="65"/>
      <c r="B411" s="65"/>
      <c r="C411" s="9"/>
      <c r="D411" s="12"/>
      <c r="E411" s="12"/>
      <c r="F411" s="12"/>
      <c r="G411" s="12"/>
      <c r="H411" s="12"/>
      <c r="I411" s="12"/>
      <c r="J411" s="12"/>
      <c r="K411" s="12"/>
      <c r="L411" s="12"/>
      <c r="M411" s="12"/>
      <c r="N411" s="12"/>
      <c r="O411" s="12"/>
      <c r="P411" s="12"/>
      <c r="Q411" s="12"/>
      <c r="R411" s="12"/>
      <c r="S411" s="12"/>
      <c r="T411" s="12"/>
      <c r="U411" s="12"/>
      <c r="V411" s="12"/>
      <c r="W411" s="12"/>
      <c r="X411" s="12"/>
      <c r="Y411" s="12"/>
      <c r="Z411" s="12"/>
    </row>
    <row r="412" spans="1:26" ht="15.75" customHeight="1" x14ac:dyDescent="0.25">
      <c r="A412" s="65"/>
      <c r="B412" s="65"/>
      <c r="C412" s="9"/>
      <c r="D412" s="12"/>
      <c r="E412" s="12"/>
      <c r="F412" s="12"/>
      <c r="G412" s="12"/>
      <c r="H412" s="12"/>
      <c r="I412" s="12"/>
      <c r="J412" s="12"/>
      <c r="K412" s="12"/>
      <c r="L412" s="12"/>
      <c r="M412" s="12"/>
      <c r="N412" s="12"/>
      <c r="O412" s="12"/>
      <c r="P412" s="12"/>
      <c r="Q412" s="12"/>
      <c r="R412" s="12"/>
      <c r="S412" s="12"/>
      <c r="T412" s="12"/>
      <c r="U412" s="12"/>
      <c r="V412" s="12"/>
      <c r="W412" s="12"/>
      <c r="X412" s="12"/>
      <c r="Y412" s="12"/>
      <c r="Z412" s="12"/>
    </row>
    <row r="413" spans="1:26" ht="15.75" customHeight="1" x14ac:dyDescent="0.25">
      <c r="A413" s="65"/>
      <c r="B413" s="65"/>
      <c r="C413" s="9"/>
      <c r="D413" s="12"/>
      <c r="E413" s="12"/>
      <c r="F413" s="12"/>
      <c r="G413" s="12"/>
      <c r="H413" s="12"/>
      <c r="I413" s="12"/>
      <c r="J413" s="12"/>
      <c r="K413" s="12"/>
      <c r="L413" s="12"/>
      <c r="M413" s="12"/>
      <c r="N413" s="12"/>
      <c r="O413" s="12"/>
      <c r="P413" s="12"/>
      <c r="Q413" s="12"/>
      <c r="R413" s="12"/>
      <c r="S413" s="12"/>
      <c r="T413" s="12"/>
      <c r="U413" s="12"/>
      <c r="V413" s="12"/>
      <c r="W413" s="12"/>
      <c r="X413" s="12"/>
      <c r="Y413" s="12"/>
      <c r="Z413" s="12"/>
    </row>
    <row r="414" spans="1:26" ht="15.75" customHeight="1" x14ac:dyDescent="0.25">
      <c r="A414" s="65"/>
      <c r="B414" s="65"/>
      <c r="C414" s="9"/>
      <c r="D414" s="12"/>
      <c r="E414" s="12"/>
      <c r="F414" s="12"/>
      <c r="G414" s="12"/>
      <c r="H414" s="12"/>
      <c r="I414" s="12"/>
      <c r="J414" s="12"/>
      <c r="K414" s="12"/>
      <c r="L414" s="12"/>
      <c r="M414" s="12"/>
      <c r="N414" s="12"/>
      <c r="O414" s="12"/>
      <c r="P414" s="12"/>
      <c r="Q414" s="12"/>
      <c r="R414" s="12"/>
      <c r="S414" s="12"/>
      <c r="T414" s="12"/>
      <c r="U414" s="12"/>
      <c r="V414" s="12"/>
      <c r="W414" s="12"/>
      <c r="X414" s="12"/>
      <c r="Y414" s="12"/>
      <c r="Z414" s="12"/>
    </row>
    <row r="415" spans="1:26" ht="15.75" customHeight="1" x14ac:dyDescent="0.25">
      <c r="A415" s="65"/>
      <c r="B415" s="65"/>
      <c r="C415" s="9"/>
      <c r="D415" s="12"/>
      <c r="E415" s="12"/>
      <c r="F415" s="12"/>
      <c r="G415" s="12"/>
      <c r="H415" s="12"/>
      <c r="I415" s="12"/>
      <c r="J415" s="12"/>
      <c r="K415" s="12"/>
      <c r="L415" s="12"/>
      <c r="M415" s="12"/>
      <c r="N415" s="12"/>
      <c r="O415" s="12"/>
      <c r="P415" s="12"/>
      <c r="Q415" s="12"/>
      <c r="R415" s="12"/>
      <c r="S415" s="12"/>
      <c r="T415" s="12"/>
      <c r="U415" s="12"/>
      <c r="V415" s="12"/>
      <c r="W415" s="12"/>
      <c r="X415" s="12"/>
      <c r="Y415" s="12"/>
      <c r="Z415" s="12"/>
    </row>
    <row r="416" spans="1:26" ht="15.75" customHeight="1" x14ac:dyDescent="0.25">
      <c r="A416" s="65"/>
      <c r="B416" s="65"/>
      <c r="C416" s="9"/>
      <c r="D416" s="12"/>
      <c r="E416" s="12"/>
      <c r="F416" s="12"/>
      <c r="G416" s="12"/>
      <c r="H416" s="12"/>
      <c r="I416" s="12"/>
      <c r="J416" s="12"/>
      <c r="K416" s="12"/>
      <c r="L416" s="12"/>
      <c r="M416" s="12"/>
      <c r="N416" s="12"/>
      <c r="O416" s="12"/>
      <c r="P416" s="12"/>
      <c r="Q416" s="12"/>
      <c r="R416" s="12"/>
      <c r="S416" s="12"/>
      <c r="T416" s="12"/>
      <c r="U416" s="12"/>
      <c r="V416" s="12"/>
      <c r="W416" s="12"/>
      <c r="X416" s="12"/>
      <c r="Y416" s="12"/>
      <c r="Z416" s="12"/>
    </row>
    <row r="417" spans="1:26" ht="15.75" customHeight="1" x14ac:dyDescent="0.25">
      <c r="A417" s="65"/>
      <c r="B417" s="65"/>
      <c r="C417" s="9"/>
      <c r="D417" s="12"/>
      <c r="E417" s="12"/>
      <c r="F417" s="12"/>
      <c r="G417" s="12"/>
      <c r="H417" s="12"/>
      <c r="I417" s="12"/>
      <c r="J417" s="12"/>
      <c r="K417" s="12"/>
      <c r="L417" s="12"/>
      <c r="M417" s="12"/>
      <c r="N417" s="12"/>
      <c r="O417" s="12"/>
      <c r="P417" s="12"/>
      <c r="Q417" s="12"/>
      <c r="R417" s="12"/>
      <c r="S417" s="12"/>
      <c r="T417" s="12"/>
      <c r="U417" s="12"/>
      <c r="V417" s="12"/>
      <c r="W417" s="12"/>
      <c r="X417" s="12"/>
      <c r="Y417" s="12"/>
      <c r="Z417" s="12"/>
    </row>
    <row r="418" spans="1:26" ht="15.75" customHeight="1" x14ac:dyDescent="0.25">
      <c r="A418" s="65"/>
      <c r="B418" s="65"/>
      <c r="C418" s="9"/>
      <c r="D418" s="12"/>
      <c r="E418" s="12"/>
      <c r="F418" s="12"/>
      <c r="G418" s="12"/>
      <c r="H418" s="12"/>
      <c r="I418" s="12"/>
      <c r="J418" s="12"/>
      <c r="K418" s="12"/>
      <c r="L418" s="12"/>
      <c r="M418" s="12"/>
      <c r="N418" s="12"/>
      <c r="O418" s="12"/>
      <c r="P418" s="12"/>
      <c r="Q418" s="12"/>
      <c r="R418" s="12"/>
      <c r="S418" s="12"/>
      <c r="T418" s="12"/>
      <c r="U418" s="12"/>
      <c r="V418" s="12"/>
      <c r="W418" s="12"/>
      <c r="X418" s="12"/>
      <c r="Y418" s="12"/>
      <c r="Z418" s="12"/>
    </row>
    <row r="419" spans="1:26" ht="15.75" customHeight="1" x14ac:dyDescent="0.25">
      <c r="A419" s="65"/>
      <c r="B419" s="65"/>
      <c r="C419" s="9"/>
      <c r="D419" s="12"/>
      <c r="E419" s="12"/>
      <c r="F419" s="12"/>
      <c r="G419" s="12"/>
      <c r="H419" s="12"/>
      <c r="I419" s="12"/>
      <c r="J419" s="12"/>
      <c r="K419" s="12"/>
      <c r="L419" s="12"/>
      <c r="M419" s="12"/>
      <c r="N419" s="12"/>
      <c r="O419" s="12"/>
      <c r="P419" s="12"/>
      <c r="Q419" s="12"/>
      <c r="R419" s="12"/>
      <c r="S419" s="12"/>
      <c r="T419" s="12"/>
      <c r="U419" s="12"/>
      <c r="V419" s="12"/>
      <c r="W419" s="12"/>
      <c r="X419" s="12"/>
      <c r="Y419" s="12"/>
      <c r="Z419" s="12"/>
    </row>
    <row r="420" spans="1:26" ht="15.75" customHeight="1" x14ac:dyDescent="0.25">
      <c r="A420" s="65"/>
      <c r="B420" s="65"/>
      <c r="C420" s="9"/>
      <c r="D420" s="12"/>
      <c r="E420" s="12"/>
      <c r="F420" s="12"/>
      <c r="G420" s="12"/>
      <c r="H420" s="12"/>
      <c r="I420" s="12"/>
      <c r="J420" s="12"/>
      <c r="K420" s="12"/>
      <c r="L420" s="12"/>
      <c r="M420" s="12"/>
      <c r="N420" s="12"/>
      <c r="O420" s="12"/>
      <c r="P420" s="12"/>
      <c r="Q420" s="12"/>
      <c r="R420" s="12"/>
      <c r="S420" s="12"/>
      <c r="T420" s="12"/>
      <c r="U420" s="12"/>
      <c r="V420" s="12"/>
      <c r="W420" s="12"/>
      <c r="X420" s="12"/>
      <c r="Y420" s="12"/>
      <c r="Z420" s="12"/>
    </row>
    <row r="421" spans="1:26" ht="15.75" customHeight="1" x14ac:dyDescent="0.25">
      <c r="A421" s="65"/>
      <c r="B421" s="65"/>
      <c r="C421" s="9"/>
      <c r="D421" s="12"/>
      <c r="E421" s="12"/>
      <c r="F421" s="12"/>
      <c r="G421" s="12"/>
      <c r="H421" s="12"/>
      <c r="I421" s="12"/>
      <c r="J421" s="12"/>
      <c r="K421" s="12"/>
      <c r="L421" s="12"/>
      <c r="M421" s="12"/>
      <c r="N421" s="12"/>
      <c r="O421" s="12"/>
      <c r="P421" s="12"/>
      <c r="Q421" s="12"/>
      <c r="R421" s="12"/>
      <c r="S421" s="12"/>
      <c r="T421" s="12"/>
      <c r="U421" s="12"/>
      <c r="V421" s="12"/>
      <c r="W421" s="12"/>
      <c r="X421" s="12"/>
      <c r="Y421" s="12"/>
      <c r="Z421" s="12"/>
    </row>
    <row r="422" spans="1:26" ht="15.75" customHeight="1" x14ac:dyDescent="0.25">
      <c r="A422" s="65"/>
      <c r="B422" s="65"/>
      <c r="C422" s="9"/>
      <c r="D422" s="12"/>
      <c r="E422" s="12"/>
      <c r="F422" s="12"/>
      <c r="G422" s="12"/>
      <c r="H422" s="12"/>
      <c r="I422" s="12"/>
      <c r="J422" s="12"/>
      <c r="K422" s="12"/>
      <c r="L422" s="12"/>
      <c r="M422" s="12"/>
      <c r="N422" s="12"/>
      <c r="O422" s="12"/>
      <c r="P422" s="12"/>
      <c r="Q422" s="12"/>
      <c r="R422" s="12"/>
      <c r="S422" s="12"/>
      <c r="T422" s="12"/>
      <c r="U422" s="12"/>
      <c r="V422" s="12"/>
      <c r="W422" s="12"/>
      <c r="X422" s="12"/>
      <c r="Y422" s="12"/>
      <c r="Z422" s="12"/>
    </row>
    <row r="423" spans="1:26" ht="15.75" customHeight="1" x14ac:dyDescent="0.25">
      <c r="A423" s="65"/>
      <c r="B423" s="65"/>
      <c r="C423" s="9"/>
      <c r="D423" s="12"/>
      <c r="E423" s="12"/>
      <c r="F423" s="12"/>
      <c r="G423" s="12"/>
      <c r="H423" s="12"/>
      <c r="I423" s="12"/>
      <c r="J423" s="12"/>
      <c r="K423" s="12"/>
      <c r="L423" s="12"/>
      <c r="M423" s="12"/>
      <c r="N423" s="12"/>
      <c r="O423" s="12"/>
      <c r="P423" s="12"/>
      <c r="Q423" s="12"/>
      <c r="R423" s="12"/>
      <c r="S423" s="12"/>
      <c r="T423" s="12"/>
      <c r="U423" s="12"/>
      <c r="V423" s="12"/>
      <c r="W423" s="12"/>
      <c r="X423" s="12"/>
      <c r="Y423" s="12"/>
      <c r="Z423" s="12"/>
    </row>
    <row r="424" spans="1:26" ht="15.75" customHeight="1" x14ac:dyDescent="0.25">
      <c r="A424" s="65"/>
      <c r="B424" s="65"/>
      <c r="C424" s="9"/>
      <c r="D424" s="12"/>
      <c r="E424" s="12"/>
      <c r="F424" s="12"/>
      <c r="G424" s="12"/>
      <c r="H424" s="12"/>
      <c r="I424" s="12"/>
      <c r="J424" s="12"/>
      <c r="K424" s="12"/>
      <c r="L424" s="12"/>
      <c r="M424" s="12"/>
      <c r="N424" s="12"/>
      <c r="O424" s="12"/>
      <c r="P424" s="12"/>
      <c r="Q424" s="12"/>
      <c r="R424" s="12"/>
      <c r="S424" s="12"/>
      <c r="T424" s="12"/>
      <c r="U424" s="12"/>
      <c r="V424" s="12"/>
      <c r="W424" s="12"/>
      <c r="X424" s="12"/>
      <c r="Y424" s="12"/>
      <c r="Z424" s="12"/>
    </row>
    <row r="425" spans="1:26" ht="15.75" customHeight="1" x14ac:dyDescent="0.25">
      <c r="A425" s="65"/>
      <c r="B425" s="65"/>
      <c r="C425" s="9"/>
      <c r="D425" s="12"/>
      <c r="E425" s="12"/>
      <c r="F425" s="12"/>
      <c r="G425" s="12"/>
      <c r="H425" s="12"/>
      <c r="I425" s="12"/>
      <c r="J425" s="12"/>
      <c r="K425" s="12"/>
      <c r="L425" s="12"/>
      <c r="M425" s="12"/>
      <c r="N425" s="12"/>
      <c r="O425" s="12"/>
      <c r="P425" s="12"/>
      <c r="Q425" s="12"/>
      <c r="R425" s="12"/>
      <c r="S425" s="12"/>
      <c r="T425" s="12"/>
      <c r="U425" s="12"/>
      <c r="V425" s="12"/>
      <c r="W425" s="12"/>
      <c r="X425" s="12"/>
      <c r="Y425" s="12"/>
      <c r="Z425" s="12"/>
    </row>
    <row r="426" spans="1:26" ht="15.75" customHeight="1" x14ac:dyDescent="0.25">
      <c r="A426" s="65"/>
      <c r="B426" s="65"/>
      <c r="C426" s="9"/>
      <c r="D426" s="12"/>
      <c r="E426" s="12"/>
      <c r="F426" s="12"/>
      <c r="G426" s="12"/>
      <c r="H426" s="12"/>
      <c r="I426" s="12"/>
      <c r="J426" s="12"/>
      <c r="K426" s="12"/>
      <c r="L426" s="12"/>
      <c r="M426" s="12"/>
      <c r="N426" s="12"/>
      <c r="O426" s="12"/>
      <c r="P426" s="12"/>
      <c r="Q426" s="12"/>
      <c r="R426" s="12"/>
      <c r="S426" s="12"/>
      <c r="T426" s="12"/>
      <c r="U426" s="12"/>
      <c r="V426" s="12"/>
      <c r="W426" s="12"/>
      <c r="X426" s="12"/>
      <c r="Y426" s="12"/>
      <c r="Z426" s="12"/>
    </row>
    <row r="427" spans="1:26" ht="15.75" customHeight="1" x14ac:dyDescent="0.25">
      <c r="A427" s="65"/>
      <c r="B427" s="65"/>
      <c r="C427" s="9"/>
      <c r="D427" s="12"/>
      <c r="E427" s="12"/>
      <c r="F427" s="12"/>
      <c r="G427" s="12"/>
      <c r="H427" s="12"/>
      <c r="I427" s="12"/>
      <c r="J427" s="12"/>
      <c r="K427" s="12"/>
      <c r="L427" s="12"/>
      <c r="M427" s="12"/>
      <c r="N427" s="12"/>
      <c r="O427" s="12"/>
      <c r="P427" s="12"/>
      <c r="Q427" s="12"/>
      <c r="R427" s="12"/>
      <c r="S427" s="12"/>
      <c r="T427" s="12"/>
      <c r="U427" s="12"/>
      <c r="V427" s="12"/>
      <c r="W427" s="12"/>
      <c r="X427" s="12"/>
      <c r="Y427" s="12"/>
      <c r="Z427" s="12"/>
    </row>
    <row r="428" spans="1:26" ht="15.75" customHeight="1" x14ac:dyDescent="0.25">
      <c r="A428" s="65"/>
      <c r="B428" s="65"/>
      <c r="C428" s="9"/>
      <c r="D428" s="12"/>
      <c r="E428" s="12"/>
      <c r="F428" s="12"/>
      <c r="G428" s="12"/>
      <c r="H428" s="12"/>
      <c r="I428" s="12"/>
      <c r="J428" s="12"/>
      <c r="K428" s="12"/>
      <c r="L428" s="12"/>
      <c r="M428" s="12"/>
      <c r="N428" s="12"/>
      <c r="O428" s="12"/>
      <c r="P428" s="12"/>
      <c r="Q428" s="12"/>
      <c r="R428" s="12"/>
      <c r="S428" s="12"/>
      <c r="T428" s="12"/>
      <c r="U428" s="12"/>
      <c r="V428" s="12"/>
      <c r="W428" s="12"/>
      <c r="X428" s="12"/>
      <c r="Y428" s="12"/>
      <c r="Z428" s="12"/>
    </row>
    <row r="429" spans="1:26" ht="15.75" customHeight="1" x14ac:dyDescent="0.25">
      <c r="A429" s="65"/>
      <c r="B429" s="65"/>
      <c r="C429" s="9"/>
      <c r="D429" s="12"/>
      <c r="E429" s="12"/>
      <c r="F429" s="12"/>
      <c r="G429" s="12"/>
      <c r="H429" s="12"/>
      <c r="I429" s="12"/>
      <c r="J429" s="12"/>
      <c r="K429" s="12"/>
      <c r="L429" s="12"/>
      <c r="M429" s="12"/>
      <c r="N429" s="12"/>
      <c r="O429" s="12"/>
      <c r="P429" s="12"/>
      <c r="Q429" s="12"/>
      <c r="R429" s="12"/>
      <c r="S429" s="12"/>
      <c r="T429" s="12"/>
      <c r="U429" s="12"/>
      <c r="V429" s="12"/>
      <c r="W429" s="12"/>
      <c r="X429" s="12"/>
      <c r="Y429" s="12"/>
      <c r="Z429" s="12"/>
    </row>
    <row r="430" spans="1:26" ht="15.75" customHeight="1" x14ac:dyDescent="0.25">
      <c r="A430" s="65"/>
      <c r="B430" s="65"/>
      <c r="C430" s="9"/>
      <c r="D430" s="12"/>
      <c r="E430" s="12"/>
      <c r="F430" s="12"/>
      <c r="G430" s="12"/>
      <c r="H430" s="12"/>
      <c r="I430" s="12"/>
      <c r="J430" s="12"/>
      <c r="K430" s="12"/>
      <c r="L430" s="12"/>
      <c r="M430" s="12"/>
      <c r="N430" s="12"/>
      <c r="O430" s="12"/>
      <c r="P430" s="12"/>
      <c r="Q430" s="12"/>
      <c r="R430" s="12"/>
      <c r="S430" s="12"/>
      <c r="T430" s="12"/>
      <c r="U430" s="12"/>
      <c r="V430" s="12"/>
      <c r="W430" s="12"/>
      <c r="X430" s="12"/>
      <c r="Y430" s="12"/>
      <c r="Z430" s="12"/>
    </row>
    <row r="431" spans="1:26" ht="15.75" customHeight="1" x14ac:dyDescent="0.25">
      <c r="A431" s="65"/>
      <c r="B431" s="65"/>
      <c r="C431" s="9"/>
      <c r="D431" s="12"/>
      <c r="E431" s="12"/>
      <c r="F431" s="12"/>
      <c r="G431" s="12"/>
      <c r="H431" s="12"/>
      <c r="I431" s="12"/>
      <c r="J431" s="12"/>
      <c r="K431" s="12"/>
      <c r="L431" s="12"/>
      <c r="M431" s="12"/>
      <c r="N431" s="12"/>
      <c r="O431" s="12"/>
      <c r="P431" s="12"/>
      <c r="Q431" s="12"/>
      <c r="R431" s="12"/>
      <c r="S431" s="12"/>
      <c r="T431" s="12"/>
      <c r="U431" s="12"/>
      <c r="V431" s="12"/>
      <c r="W431" s="12"/>
      <c r="X431" s="12"/>
      <c r="Y431" s="12"/>
      <c r="Z431" s="12"/>
    </row>
    <row r="432" spans="1:26" ht="15.75" customHeight="1" x14ac:dyDescent="0.25">
      <c r="A432" s="65"/>
      <c r="B432" s="65"/>
      <c r="C432" s="9"/>
      <c r="D432" s="12"/>
      <c r="E432" s="12"/>
      <c r="F432" s="12"/>
      <c r="G432" s="12"/>
      <c r="H432" s="12"/>
      <c r="I432" s="12"/>
      <c r="J432" s="12"/>
      <c r="K432" s="12"/>
      <c r="L432" s="12"/>
      <c r="M432" s="12"/>
      <c r="N432" s="12"/>
      <c r="O432" s="12"/>
      <c r="P432" s="12"/>
      <c r="Q432" s="12"/>
      <c r="R432" s="12"/>
      <c r="S432" s="12"/>
      <c r="T432" s="12"/>
      <c r="U432" s="12"/>
      <c r="V432" s="12"/>
      <c r="W432" s="12"/>
      <c r="X432" s="12"/>
      <c r="Y432" s="12"/>
      <c r="Z432" s="12"/>
    </row>
    <row r="433" spans="1:26" ht="15.75" customHeight="1" x14ac:dyDescent="0.25">
      <c r="A433" s="65"/>
      <c r="B433" s="65"/>
      <c r="C433" s="9"/>
      <c r="D433" s="12"/>
      <c r="E433" s="12"/>
      <c r="F433" s="12"/>
      <c r="G433" s="12"/>
      <c r="H433" s="12"/>
      <c r="I433" s="12"/>
      <c r="J433" s="12"/>
      <c r="K433" s="12"/>
      <c r="L433" s="12"/>
      <c r="M433" s="12"/>
      <c r="N433" s="12"/>
      <c r="O433" s="12"/>
      <c r="P433" s="12"/>
      <c r="Q433" s="12"/>
      <c r="R433" s="12"/>
      <c r="S433" s="12"/>
      <c r="T433" s="12"/>
      <c r="U433" s="12"/>
      <c r="V433" s="12"/>
      <c r="W433" s="12"/>
      <c r="X433" s="12"/>
      <c r="Y433" s="12"/>
      <c r="Z433" s="12"/>
    </row>
    <row r="434" spans="1:26" ht="15.75" customHeight="1" x14ac:dyDescent="0.25">
      <c r="A434" s="65"/>
      <c r="B434" s="65"/>
      <c r="C434" s="9"/>
      <c r="D434" s="12"/>
      <c r="E434" s="12"/>
      <c r="F434" s="12"/>
      <c r="G434" s="12"/>
      <c r="H434" s="12"/>
      <c r="I434" s="12"/>
      <c r="J434" s="12"/>
      <c r="K434" s="12"/>
      <c r="L434" s="12"/>
      <c r="M434" s="12"/>
      <c r="N434" s="12"/>
      <c r="O434" s="12"/>
      <c r="P434" s="12"/>
      <c r="Q434" s="12"/>
      <c r="R434" s="12"/>
      <c r="S434" s="12"/>
      <c r="T434" s="12"/>
      <c r="U434" s="12"/>
      <c r="V434" s="12"/>
      <c r="W434" s="12"/>
      <c r="X434" s="12"/>
      <c r="Y434" s="12"/>
      <c r="Z434" s="12"/>
    </row>
    <row r="435" spans="1:26" ht="15.75" customHeight="1" x14ac:dyDescent="0.25">
      <c r="A435" s="65"/>
      <c r="B435" s="65"/>
      <c r="C435" s="9"/>
      <c r="D435" s="12"/>
      <c r="E435" s="12"/>
      <c r="F435" s="12"/>
      <c r="G435" s="12"/>
      <c r="H435" s="12"/>
      <c r="I435" s="12"/>
      <c r="J435" s="12"/>
      <c r="K435" s="12"/>
      <c r="L435" s="12"/>
      <c r="M435" s="12"/>
      <c r="N435" s="12"/>
      <c r="O435" s="12"/>
      <c r="P435" s="12"/>
      <c r="Q435" s="12"/>
      <c r="R435" s="12"/>
      <c r="S435" s="12"/>
      <c r="T435" s="12"/>
      <c r="U435" s="12"/>
      <c r="V435" s="12"/>
      <c r="W435" s="12"/>
      <c r="X435" s="12"/>
      <c r="Y435" s="12"/>
      <c r="Z435" s="12"/>
    </row>
    <row r="436" spans="1:26" ht="15.75" customHeight="1" x14ac:dyDescent="0.25">
      <c r="A436" s="65"/>
      <c r="B436" s="65"/>
      <c r="C436" s="9"/>
      <c r="D436" s="12"/>
      <c r="E436" s="12"/>
      <c r="F436" s="12"/>
      <c r="G436" s="12"/>
      <c r="H436" s="12"/>
      <c r="I436" s="12"/>
      <c r="J436" s="12"/>
      <c r="K436" s="12"/>
      <c r="L436" s="12"/>
      <c r="M436" s="12"/>
      <c r="N436" s="12"/>
      <c r="O436" s="12"/>
      <c r="P436" s="12"/>
      <c r="Q436" s="12"/>
      <c r="R436" s="12"/>
      <c r="S436" s="12"/>
      <c r="T436" s="12"/>
      <c r="U436" s="12"/>
      <c r="V436" s="12"/>
      <c r="W436" s="12"/>
      <c r="X436" s="12"/>
      <c r="Y436" s="12"/>
      <c r="Z436" s="12"/>
    </row>
    <row r="437" spans="1:26" ht="15.75" customHeight="1" x14ac:dyDescent="0.25">
      <c r="A437" s="65"/>
      <c r="B437" s="65"/>
      <c r="C437" s="9"/>
      <c r="D437" s="12"/>
      <c r="E437" s="12"/>
      <c r="F437" s="12"/>
      <c r="G437" s="12"/>
      <c r="H437" s="12"/>
      <c r="I437" s="12"/>
      <c r="J437" s="12"/>
      <c r="K437" s="12"/>
      <c r="L437" s="12"/>
      <c r="M437" s="12"/>
      <c r="N437" s="12"/>
      <c r="O437" s="12"/>
      <c r="P437" s="12"/>
      <c r="Q437" s="12"/>
      <c r="R437" s="12"/>
      <c r="S437" s="12"/>
      <c r="T437" s="12"/>
      <c r="U437" s="12"/>
      <c r="V437" s="12"/>
      <c r="W437" s="12"/>
      <c r="X437" s="12"/>
      <c r="Y437" s="12"/>
      <c r="Z437" s="12"/>
    </row>
    <row r="438" spans="1:26" ht="15.75" customHeight="1" x14ac:dyDescent="0.25">
      <c r="A438" s="65"/>
      <c r="B438" s="65"/>
      <c r="C438" s="9"/>
      <c r="D438" s="12"/>
      <c r="E438" s="12"/>
      <c r="F438" s="12"/>
      <c r="G438" s="12"/>
      <c r="H438" s="12"/>
      <c r="I438" s="12"/>
      <c r="J438" s="12"/>
      <c r="K438" s="12"/>
      <c r="L438" s="12"/>
      <c r="M438" s="12"/>
      <c r="N438" s="12"/>
      <c r="O438" s="12"/>
      <c r="P438" s="12"/>
      <c r="Q438" s="12"/>
      <c r="R438" s="12"/>
      <c r="S438" s="12"/>
      <c r="T438" s="12"/>
      <c r="U438" s="12"/>
      <c r="V438" s="12"/>
      <c r="W438" s="12"/>
      <c r="X438" s="12"/>
      <c r="Y438" s="12"/>
      <c r="Z438" s="12"/>
    </row>
    <row r="439" spans="1:26" ht="15.75" customHeight="1" x14ac:dyDescent="0.25">
      <c r="A439" s="65"/>
      <c r="B439" s="65"/>
      <c r="C439" s="9"/>
      <c r="D439" s="12"/>
      <c r="E439" s="12"/>
      <c r="F439" s="12"/>
      <c r="G439" s="12"/>
      <c r="H439" s="12"/>
      <c r="I439" s="12"/>
      <c r="J439" s="12"/>
      <c r="K439" s="12"/>
      <c r="L439" s="12"/>
      <c r="M439" s="12"/>
      <c r="N439" s="12"/>
      <c r="O439" s="12"/>
      <c r="P439" s="12"/>
      <c r="Q439" s="12"/>
      <c r="R439" s="12"/>
      <c r="S439" s="12"/>
      <c r="T439" s="12"/>
      <c r="U439" s="12"/>
      <c r="V439" s="12"/>
      <c r="W439" s="12"/>
      <c r="X439" s="12"/>
      <c r="Y439" s="12"/>
      <c r="Z439" s="12"/>
    </row>
    <row r="440" spans="1:26" ht="15.75" customHeight="1" x14ac:dyDescent="0.25">
      <c r="A440" s="65"/>
      <c r="B440" s="65"/>
      <c r="C440" s="9"/>
      <c r="D440" s="12"/>
      <c r="E440" s="12"/>
      <c r="F440" s="12"/>
      <c r="G440" s="12"/>
      <c r="H440" s="12"/>
      <c r="I440" s="12"/>
      <c r="J440" s="12"/>
      <c r="K440" s="12"/>
      <c r="L440" s="12"/>
      <c r="M440" s="12"/>
      <c r="N440" s="12"/>
      <c r="O440" s="12"/>
      <c r="P440" s="12"/>
      <c r="Q440" s="12"/>
      <c r="R440" s="12"/>
      <c r="S440" s="12"/>
      <c r="T440" s="12"/>
      <c r="U440" s="12"/>
      <c r="V440" s="12"/>
      <c r="W440" s="12"/>
      <c r="X440" s="12"/>
      <c r="Y440" s="12"/>
      <c r="Z440" s="12"/>
    </row>
    <row r="441" spans="1:26" ht="15.75" customHeight="1" x14ac:dyDescent="0.25">
      <c r="A441" s="65"/>
      <c r="B441" s="65"/>
      <c r="C441" s="9"/>
      <c r="D441" s="12"/>
      <c r="E441" s="12"/>
      <c r="F441" s="12"/>
      <c r="G441" s="12"/>
      <c r="H441" s="12"/>
      <c r="I441" s="12"/>
      <c r="J441" s="12"/>
      <c r="K441" s="12"/>
      <c r="L441" s="12"/>
      <c r="M441" s="12"/>
      <c r="N441" s="12"/>
      <c r="O441" s="12"/>
      <c r="P441" s="12"/>
      <c r="Q441" s="12"/>
      <c r="R441" s="12"/>
      <c r="S441" s="12"/>
      <c r="T441" s="12"/>
      <c r="U441" s="12"/>
      <c r="V441" s="12"/>
      <c r="W441" s="12"/>
      <c r="X441" s="12"/>
      <c r="Y441" s="12"/>
      <c r="Z441" s="12"/>
    </row>
    <row r="442" spans="1:26" ht="15.75" customHeight="1" x14ac:dyDescent="0.25">
      <c r="A442" s="65"/>
      <c r="B442" s="65"/>
      <c r="C442" s="9"/>
      <c r="D442" s="12"/>
      <c r="E442" s="12"/>
      <c r="F442" s="12"/>
      <c r="G442" s="12"/>
      <c r="H442" s="12"/>
      <c r="I442" s="12"/>
      <c r="J442" s="12"/>
      <c r="K442" s="12"/>
      <c r="L442" s="12"/>
      <c r="M442" s="12"/>
      <c r="N442" s="12"/>
      <c r="O442" s="12"/>
      <c r="P442" s="12"/>
      <c r="Q442" s="12"/>
      <c r="R442" s="12"/>
      <c r="S442" s="12"/>
      <c r="T442" s="12"/>
      <c r="U442" s="12"/>
      <c r="V442" s="12"/>
      <c r="W442" s="12"/>
      <c r="X442" s="12"/>
      <c r="Y442" s="12"/>
      <c r="Z442" s="12"/>
    </row>
    <row r="443" spans="1:26" ht="15.75" customHeight="1" x14ac:dyDescent="0.25">
      <c r="A443" s="65"/>
      <c r="B443" s="65"/>
      <c r="C443" s="9"/>
      <c r="D443" s="12"/>
      <c r="E443" s="12"/>
      <c r="F443" s="12"/>
      <c r="G443" s="12"/>
      <c r="H443" s="12"/>
      <c r="I443" s="12"/>
      <c r="J443" s="12"/>
      <c r="K443" s="12"/>
      <c r="L443" s="12"/>
      <c r="M443" s="12"/>
      <c r="N443" s="12"/>
      <c r="O443" s="12"/>
      <c r="P443" s="12"/>
      <c r="Q443" s="12"/>
      <c r="R443" s="12"/>
      <c r="S443" s="12"/>
      <c r="T443" s="12"/>
      <c r="U443" s="12"/>
      <c r="V443" s="12"/>
      <c r="W443" s="12"/>
      <c r="X443" s="12"/>
      <c r="Y443" s="12"/>
      <c r="Z443" s="12"/>
    </row>
    <row r="444" spans="1:26" ht="15.75" customHeight="1" x14ac:dyDescent="0.25">
      <c r="A444" s="65"/>
      <c r="B444" s="65"/>
      <c r="C444" s="9"/>
      <c r="D444" s="12"/>
      <c r="E444" s="12"/>
      <c r="F444" s="12"/>
      <c r="G444" s="12"/>
      <c r="H444" s="12"/>
      <c r="I444" s="12"/>
      <c r="J444" s="12"/>
      <c r="K444" s="12"/>
      <c r="L444" s="12"/>
      <c r="M444" s="12"/>
      <c r="N444" s="12"/>
      <c r="O444" s="12"/>
      <c r="P444" s="12"/>
      <c r="Q444" s="12"/>
      <c r="R444" s="12"/>
      <c r="S444" s="12"/>
      <c r="T444" s="12"/>
      <c r="U444" s="12"/>
      <c r="V444" s="12"/>
      <c r="W444" s="12"/>
      <c r="X444" s="12"/>
      <c r="Y444" s="12"/>
      <c r="Z444" s="12"/>
    </row>
    <row r="445" spans="1:26" ht="15.75" customHeight="1" x14ac:dyDescent="0.25">
      <c r="A445" s="65"/>
      <c r="B445" s="65"/>
      <c r="C445" s="9"/>
      <c r="D445" s="12"/>
      <c r="E445" s="12"/>
      <c r="F445" s="12"/>
      <c r="G445" s="12"/>
      <c r="H445" s="12"/>
      <c r="I445" s="12"/>
      <c r="J445" s="12"/>
      <c r="K445" s="12"/>
      <c r="L445" s="12"/>
      <c r="M445" s="12"/>
      <c r="N445" s="12"/>
      <c r="O445" s="12"/>
      <c r="P445" s="12"/>
      <c r="Q445" s="12"/>
      <c r="R445" s="12"/>
      <c r="S445" s="12"/>
      <c r="T445" s="12"/>
      <c r="U445" s="12"/>
      <c r="V445" s="12"/>
      <c r="W445" s="12"/>
      <c r="X445" s="12"/>
      <c r="Y445" s="12"/>
      <c r="Z445" s="12"/>
    </row>
    <row r="446" spans="1:26" ht="15.75" customHeight="1" x14ac:dyDescent="0.25">
      <c r="A446" s="65"/>
      <c r="B446" s="65"/>
      <c r="C446" s="9"/>
      <c r="D446" s="12"/>
      <c r="E446" s="12"/>
      <c r="F446" s="12"/>
      <c r="G446" s="12"/>
      <c r="H446" s="12"/>
      <c r="I446" s="12"/>
      <c r="J446" s="12"/>
      <c r="K446" s="12"/>
      <c r="L446" s="12"/>
      <c r="M446" s="12"/>
      <c r="N446" s="12"/>
      <c r="O446" s="12"/>
      <c r="P446" s="12"/>
      <c r="Q446" s="12"/>
      <c r="R446" s="12"/>
      <c r="S446" s="12"/>
      <c r="T446" s="12"/>
      <c r="U446" s="12"/>
      <c r="V446" s="12"/>
      <c r="W446" s="12"/>
      <c r="X446" s="12"/>
      <c r="Y446" s="12"/>
      <c r="Z446" s="12"/>
    </row>
    <row r="447" spans="1:26" ht="15.75" customHeight="1" x14ac:dyDescent="0.25">
      <c r="A447" s="65"/>
      <c r="B447" s="65"/>
      <c r="C447" s="9"/>
      <c r="D447" s="12"/>
      <c r="E447" s="12"/>
      <c r="F447" s="12"/>
      <c r="G447" s="12"/>
      <c r="H447" s="12"/>
      <c r="I447" s="12"/>
      <c r="J447" s="12"/>
      <c r="K447" s="12"/>
      <c r="L447" s="12"/>
      <c r="M447" s="12"/>
      <c r="N447" s="12"/>
      <c r="O447" s="12"/>
      <c r="P447" s="12"/>
      <c r="Q447" s="12"/>
      <c r="R447" s="12"/>
      <c r="S447" s="12"/>
      <c r="T447" s="12"/>
      <c r="U447" s="12"/>
      <c r="V447" s="12"/>
      <c r="W447" s="12"/>
      <c r="X447" s="12"/>
      <c r="Y447" s="12"/>
      <c r="Z447" s="12"/>
    </row>
    <row r="448" spans="1:26" ht="15.75" customHeight="1" x14ac:dyDescent="0.25">
      <c r="A448" s="65"/>
      <c r="B448" s="65"/>
      <c r="C448" s="9"/>
      <c r="D448" s="12"/>
      <c r="E448" s="12"/>
      <c r="F448" s="12"/>
      <c r="G448" s="12"/>
      <c r="H448" s="12"/>
      <c r="I448" s="12"/>
      <c r="J448" s="12"/>
      <c r="K448" s="12"/>
      <c r="L448" s="12"/>
      <c r="M448" s="12"/>
      <c r="N448" s="12"/>
      <c r="O448" s="12"/>
      <c r="P448" s="12"/>
      <c r="Q448" s="12"/>
      <c r="R448" s="12"/>
      <c r="S448" s="12"/>
      <c r="T448" s="12"/>
      <c r="U448" s="12"/>
      <c r="V448" s="12"/>
      <c r="W448" s="12"/>
      <c r="X448" s="12"/>
      <c r="Y448" s="12"/>
      <c r="Z448" s="12"/>
    </row>
    <row r="449" spans="1:26" ht="15.75" customHeight="1" x14ac:dyDescent="0.25">
      <c r="A449" s="65"/>
      <c r="B449" s="65"/>
      <c r="C449" s="9"/>
      <c r="D449" s="12"/>
      <c r="E449" s="12"/>
      <c r="F449" s="12"/>
      <c r="G449" s="12"/>
      <c r="H449" s="12"/>
      <c r="I449" s="12"/>
      <c r="J449" s="12"/>
      <c r="K449" s="12"/>
      <c r="L449" s="12"/>
      <c r="M449" s="12"/>
      <c r="N449" s="12"/>
      <c r="O449" s="12"/>
      <c r="P449" s="12"/>
      <c r="Q449" s="12"/>
      <c r="R449" s="12"/>
      <c r="S449" s="12"/>
      <c r="T449" s="12"/>
      <c r="U449" s="12"/>
      <c r="V449" s="12"/>
      <c r="W449" s="12"/>
      <c r="X449" s="12"/>
      <c r="Y449" s="12"/>
      <c r="Z449" s="12"/>
    </row>
    <row r="450" spans="1:26" ht="15.75" customHeight="1" x14ac:dyDescent="0.25">
      <c r="A450" s="65"/>
      <c r="B450" s="65"/>
      <c r="C450" s="9"/>
      <c r="D450" s="12"/>
      <c r="E450" s="12"/>
      <c r="F450" s="12"/>
      <c r="G450" s="12"/>
      <c r="H450" s="12"/>
      <c r="I450" s="12"/>
      <c r="J450" s="12"/>
      <c r="K450" s="12"/>
      <c r="L450" s="12"/>
      <c r="M450" s="12"/>
      <c r="N450" s="12"/>
      <c r="O450" s="12"/>
      <c r="P450" s="12"/>
      <c r="Q450" s="12"/>
      <c r="R450" s="12"/>
      <c r="S450" s="12"/>
      <c r="T450" s="12"/>
      <c r="U450" s="12"/>
      <c r="V450" s="12"/>
      <c r="W450" s="12"/>
      <c r="X450" s="12"/>
      <c r="Y450" s="12"/>
      <c r="Z450" s="12"/>
    </row>
    <row r="451" spans="1:26" ht="15.75" customHeight="1" x14ac:dyDescent="0.25">
      <c r="A451" s="65"/>
      <c r="B451" s="65"/>
      <c r="C451" s="9"/>
      <c r="D451" s="12"/>
      <c r="E451" s="12"/>
      <c r="F451" s="12"/>
      <c r="G451" s="12"/>
      <c r="H451" s="12"/>
      <c r="I451" s="12"/>
      <c r="J451" s="12"/>
      <c r="K451" s="12"/>
      <c r="L451" s="12"/>
      <c r="M451" s="12"/>
      <c r="N451" s="12"/>
      <c r="O451" s="12"/>
      <c r="P451" s="12"/>
      <c r="Q451" s="12"/>
      <c r="R451" s="12"/>
      <c r="S451" s="12"/>
      <c r="T451" s="12"/>
      <c r="U451" s="12"/>
      <c r="V451" s="12"/>
      <c r="W451" s="12"/>
      <c r="X451" s="12"/>
      <c r="Y451" s="12"/>
      <c r="Z451" s="12"/>
    </row>
    <row r="452" spans="1:26" ht="15.75" customHeight="1" x14ac:dyDescent="0.25">
      <c r="A452" s="65"/>
      <c r="B452" s="65"/>
      <c r="C452" s="9"/>
      <c r="D452" s="12"/>
      <c r="E452" s="12"/>
      <c r="F452" s="12"/>
      <c r="G452" s="12"/>
      <c r="H452" s="12"/>
      <c r="I452" s="12"/>
      <c r="J452" s="12"/>
      <c r="K452" s="12"/>
      <c r="L452" s="12"/>
      <c r="M452" s="12"/>
      <c r="N452" s="12"/>
      <c r="O452" s="12"/>
      <c r="P452" s="12"/>
      <c r="Q452" s="12"/>
      <c r="R452" s="12"/>
      <c r="S452" s="12"/>
      <c r="T452" s="12"/>
      <c r="U452" s="12"/>
      <c r="V452" s="12"/>
      <c r="W452" s="12"/>
      <c r="X452" s="12"/>
      <c r="Y452" s="12"/>
      <c r="Z452" s="12"/>
    </row>
    <row r="453" spans="1:26" ht="15.75" customHeight="1" x14ac:dyDescent="0.25">
      <c r="A453" s="65"/>
      <c r="B453" s="65"/>
      <c r="C453" s="9"/>
      <c r="D453" s="12"/>
      <c r="E453" s="12"/>
      <c r="F453" s="12"/>
      <c r="G453" s="12"/>
      <c r="H453" s="12"/>
      <c r="I453" s="12"/>
      <c r="J453" s="12"/>
      <c r="K453" s="12"/>
      <c r="L453" s="12"/>
      <c r="M453" s="12"/>
      <c r="N453" s="12"/>
      <c r="O453" s="12"/>
      <c r="P453" s="12"/>
      <c r="Q453" s="12"/>
      <c r="R453" s="12"/>
      <c r="S453" s="12"/>
      <c r="T453" s="12"/>
      <c r="U453" s="12"/>
      <c r="V453" s="12"/>
      <c r="W453" s="12"/>
      <c r="X453" s="12"/>
      <c r="Y453" s="12"/>
      <c r="Z453" s="12"/>
    </row>
    <row r="454" spans="1:26" ht="15.75" customHeight="1" x14ac:dyDescent="0.25">
      <c r="A454" s="65"/>
      <c r="B454" s="65"/>
      <c r="C454" s="9"/>
      <c r="D454" s="12"/>
      <c r="E454" s="12"/>
      <c r="F454" s="12"/>
      <c r="G454" s="12"/>
      <c r="H454" s="12"/>
      <c r="I454" s="12"/>
      <c r="J454" s="12"/>
      <c r="K454" s="12"/>
      <c r="L454" s="12"/>
      <c r="M454" s="12"/>
      <c r="N454" s="12"/>
      <c r="O454" s="12"/>
      <c r="P454" s="12"/>
      <c r="Q454" s="12"/>
      <c r="R454" s="12"/>
      <c r="S454" s="12"/>
      <c r="T454" s="12"/>
      <c r="U454" s="12"/>
      <c r="V454" s="12"/>
      <c r="W454" s="12"/>
      <c r="X454" s="12"/>
      <c r="Y454" s="12"/>
      <c r="Z454" s="12"/>
    </row>
    <row r="455" spans="1:26" ht="15.75" customHeight="1" x14ac:dyDescent="0.25">
      <c r="A455" s="65"/>
      <c r="B455" s="65"/>
      <c r="C455" s="9"/>
      <c r="D455" s="12"/>
      <c r="E455" s="12"/>
      <c r="F455" s="12"/>
      <c r="G455" s="12"/>
      <c r="H455" s="12"/>
      <c r="I455" s="12"/>
      <c r="J455" s="12"/>
      <c r="K455" s="12"/>
      <c r="L455" s="12"/>
      <c r="M455" s="12"/>
      <c r="N455" s="12"/>
      <c r="O455" s="12"/>
      <c r="P455" s="12"/>
      <c r="Q455" s="12"/>
      <c r="R455" s="12"/>
      <c r="S455" s="12"/>
      <c r="T455" s="12"/>
      <c r="U455" s="12"/>
      <c r="V455" s="12"/>
      <c r="W455" s="12"/>
      <c r="X455" s="12"/>
      <c r="Y455" s="12"/>
      <c r="Z455" s="12"/>
    </row>
    <row r="456" spans="1:26" ht="15.75" customHeight="1" x14ac:dyDescent="0.25">
      <c r="A456" s="65"/>
      <c r="B456" s="65"/>
      <c r="C456" s="9"/>
      <c r="D456" s="12"/>
      <c r="E456" s="12"/>
      <c r="F456" s="12"/>
      <c r="G456" s="12"/>
      <c r="H456" s="12"/>
      <c r="I456" s="12"/>
      <c r="J456" s="12"/>
      <c r="K456" s="12"/>
      <c r="L456" s="12"/>
      <c r="M456" s="12"/>
      <c r="N456" s="12"/>
      <c r="O456" s="12"/>
      <c r="P456" s="12"/>
      <c r="Q456" s="12"/>
      <c r="R456" s="12"/>
      <c r="S456" s="12"/>
      <c r="T456" s="12"/>
      <c r="U456" s="12"/>
      <c r="V456" s="12"/>
      <c r="W456" s="12"/>
      <c r="X456" s="12"/>
      <c r="Y456" s="12"/>
      <c r="Z456" s="12"/>
    </row>
    <row r="457" spans="1:26" ht="15.75" customHeight="1" x14ac:dyDescent="0.25">
      <c r="A457" s="65"/>
      <c r="B457" s="65"/>
      <c r="C457" s="9"/>
      <c r="D457" s="12"/>
      <c r="E457" s="12"/>
      <c r="F457" s="12"/>
      <c r="G457" s="12"/>
      <c r="H457" s="12"/>
      <c r="I457" s="12"/>
      <c r="J457" s="12"/>
      <c r="K457" s="12"/>
      <c r="L457" s="12"/>
      <c r="M457" s="12"/>
      <c r="N457" s="12"/>
      <c r="O457" s="12"/>
      <c r="P457" s="12"/>
      <c r="Q457" s="12"/>
      <c r="R457" s="12"/>
      <c r="S457" s="12"/>
      <c r="T457" s="12"/>
      <c r="U457" s="12"/>
      <c r="V457" s="12"/>
      <c r="W457" s="12"/>
      <c r="X457" s="12"/>
      <c r="Y457" s="12"/>
      <c r="Z457" s="12"/>
    </row>
    <row r="458" spans="1:26" ht="15.75" customHeight="1" x14ac:dyDescent="0.25">
      <c r="A458" s="65"/>
      <c r="B458" s="65"/>
      <c r="C458" s="9"/>
      <c r="D458" s="12"/>
      <c r="E458" s="12"/>
      <c r="F458" s="12"/>
      <c r="G458" s="12"/>
      <c r="H458" s="12"/>
      <c r="I458" s="12"/>
      <c r="J458" s="12"/>
      <c r="K458" s="12"/>
      <c r="L458" s="12"/>
      <c r="M458" s="12"/>
      <c r="N458" s="12"/>
      <c r="O458" s="12"/>
      <c r="P458" s="12"/>
      <c r="Q458" s="12"/>
      <c r="R458" s="12"/>
      <c r="S458" s="12"/>
      <c r="T458" s="12"/>
      <c r="U458" s="12"/>
      <c r="V458" s="12"/>
      <c r="W458" s="12"/>
      <c r="X458" s="12"/>
      <c r="Y458" s="12"/>
      <c r="Z458" s="12"/>
    </row>
    <row r="459" spans="1:26" ht="15.75" customHeight="1" x14ac:dyDescent="0.25">
      <c r="A459" s="65"/>
      <c r="B459" s="65"/>
      <c r="C459" s="9"/>
      <c r="D459" s="12"/>
      <c r="E459" s="12"/>
      <c r="F459" s="12"/>
      <c r="G459" s="12"/>
      <c r="H459" s="12"/>
      <c r="I459" s="12"/>
      <c r="J459" s="12"/>
      <c r="K459" s="12"/>
      <c r="L459" s="12"/>
      <c r="M459" s="12"/>
      <c r="N459" s="12"/>
      <c r="O459" s="12"/>
      <c r="P459" s="12"/>
      <c r="Q459" s="12"/>
      <c r="R459" s="12"/>
      <c r="S459" s="12"/>
      <c r="T459" s="12"/>
      <c r="U459" s="12"/>
      <c r="V459" s="12"/>
      <c r="W459" s="12"/>
      <c r="X459" s="12"/>
      <c r="Y459" s="12"/>
      <c r="Z459" s="12"/>
    </row>
    <row r="460" spans="1:26" ht="15.75" customHeight="1" x14ac:dyDescent="0.25">
      <c r="A460" s="65"/>
      <c r="B460" s="65"/>
      <c r="C460" s="9"/>
      <c r="D460" s="12"/>
      <c r="E460" s="12"/>
      <c r="F460" s="12"/>
      <c r="G460" s="12"/>
      <c r="H460" s="12"/>
      <c r="I460" s="12"/>
      <c r="J460" s="12"/>
      <c r="K460" s="12"/>
      <c r="L460" s="12"/>
      <c r="M460" s="12"/>
      <c r="N460" s="12"/>
      <c r="O460" s="12"/>
      <c r="P460" s="12"/>
      <c r="Q460" s="12"/>
      <c r="R460" s="12"/>
      <c r="S460" s="12"/>
      <c r="T460" s="12"/>
      <c r="U460" s="12"/>
      <c r="V460" s="12"/>
      <c r="W460" s="12"/>
      <c r="X460" s="12"/>
      <c r="Y460" s="12"/>
      <c r="Z460" s="12"/>
    </row>
    <row r="461" spans="1:26" ht="15.75" customHeight="1" x14ac:dyDescent="0.25">
      <c r="A461" s="65"/>
      <c r="B461" s="65"/>
      <c r="C461" s="9"/>
      <c r="D461" s="12"/>
      <c r="E461" s="12"/>
      <c r="F461" s="12"/>
      <c r="G461" s="12"/>
      <c r="H461" s="12"/>
      <c r="I461" s="12"/>
      <c r="J461" s="12"/>
      <c r="K461" s="12"/>
      <c r="L461" s="12"/>
      <c r="M461" s="12"/>
      <c r="N461" s="12"/>
      <c r="O461" s="12"/>
      <c r="P461" s="12"/>
      <c r="Q461" s="12"/>
      <c r="R461" s="12"/>
      <c r="S461" s="12"/>
      <c r="T461" s="12"/>
      <c r="U461" s="12"/>
      <c r="V461" s="12"/>
      <c r="W461" s="12"/>
      <c r="X461" s="12"/>
      <c r="Y461" s="12"/>
      <c r="Z461" s="12"/>
    </row>
    <row r="462" spans="1:26" ht="15.75" customHeight="1" x14ac:dyDescent="0.25">
      <c r="A462" s="65"/>
      <c r="B462" s="65"/>
      <c r="C462" s="9"/>
      <c r="D462" s="12"/>
      <c r="E462" s="12"/>
      <c r="F462" s="12"/>
      <c r="G462" s="12"/>
      <c r="H462" s="12"/>
      <c r="I462" s="12"/>
      <c r="J462" s="12"/>
      <c r="K462" s="12"/>
      <c r="L462" s="12"/>
      <c r="M462" s="12"/>
      <c r="N462" s="12"/>
      <c r="O462" s="12"/>
      <c r="P462" s="12"/>
      <c r="Q462" s="12"/>
      <c r="R462" s="12"/>
      <c r="S462" s="12"/>
      <c r="T462" s="12"/>
      <c r="U462" s="12"/>
      <c r="V462" s="12"/>
      <c r="W462" s="12"/>
      <c r="X462" s="12"/>
      <c r="Y462" s="12"/>
      <c r="Z462" s="12"/>
    </row>
    <row r="463" spans="1:26" ht="15.75" customHeight="1" x14ac:dyDescent="0.25">
      <c r="A463" s="65"/>
      <c r="B463" s="65"/>
      <c r="C463" s="9"/>
      <c r="D463" s="12"/>
      <c r="E463" s="12"/>
      <c r="F463" s="12"/>
      <c r="G463" s="12"/>
      <c r="H463" s="12"/>
      <c r="I463" s="12"/>
      <c r="J463" s="12"/>
      <c r="K463" s="12"/>
      <c r="L463" s="12"/>
      <c r="M463" s="12"/>
      <c r="N463" s="12"/>
      <c r="O463" s="12"/>
      <c r="P463" s="12"/>
      <c r="Q463" s="12"/>
      <c r="R463" s="12"/>
      <c r="S463" s="12"/>
      <c r="T463" s="12"/>
      <c r="U463" s="12"/>
      <c r="V463" s="12"/>
      <c r="W463" s="12"/>
      <c r="X463" s="12"/>
      <c r="Y463" s="12"/>
      <c r="Z463" s="12"/>
    </row>
    <row r="464" spans="1:26" ht="15.75" customHeight="1" x14ac:dyDescent="0.25">
      <c r="A464" s="65"/>
      <c r="B464" s="65"/>
      <c r="C464" s="9"/>
      <c r="D464" s="12"/>
      <c r="E464" s="12"/>
      <c r="F464" s="12"/>
      <c r="G464" s="12"/>
      <c r="H464" s="12"/>
      <c r="I464" s="12"/>
      <c r="J464" s="12"/>
      <c r="K464" s="12"/>
      <c r="L464" s="12"/>
      <c r="M464" s="12"/>
      <c r="N464" s="12"/>
      <c r="O464" s="12"/>
      <c r="P464" s="12"/>
      <c r="Q464" s="12"/>
      <c r="R464" s="12"/>
      <c r="S464" s="12"/>
      <c r="T464" s="12"/>
      <c r="U464" s="12"/>
      <c r="V464" s="12"/>
      <c r="W464" s="12"/>
      <c r="X464" s="12"/>
      <c r="Y464" s="12"/>
      <c r="Z464" s="12"/>
    </row>
    <row r="465" spans="1:26" ht="15.75" customHeight="1" x14ac:dyDescent="0.25">
      <c r="A465" s="65"/>
      <c r="B465" s="65"/>
      <c r="C465" s="9"/>
      <c r="D465" s="12"/>
      <c r="E465" s="12"/>
      <c r="F465" s="12"/>
      <c r="G465" s="12"/>
      <c r="H465" s="12"/>
      <c r="I465" s="12"/>
      <c r="J465" s="12"/>
      <c r="K465" s="12"/>
      <c r="L465" s="12"/>
      <c r="M465" s="12"/>
      <c r="N465" s="12"/>
      <c r="O465" s="12"/>
      <c r="P465" s="12"/>
      <c r="Q465" s="12"/>
      <c r="R465" s="12"/>
      <c r="S465" s="12"/>
      <c r="T465" s="12"/>
      <c r="U465" s="12"/>
      <c r="V465" s="12"/>
      <c r="W465" s="12"/>
      <c r="X465" s="12"/>
      <c r="Y465" s="12"/>
      <c r="Z465" s="12"/>
    </row>
    <row r="466" spans="1:26" ht="15.75" customHeight="1" x14ac:dyDescent="0.25">
      <c r="A466" s="65"/>
      <c r="B466" s="65"/>
      <c r="C466" s="9"/>
      <c r="D466" s="12"/>
      <c r="E466" s="12"/>
      <c r="F466" s="12"/>
      <c r="G466" s="12"/>
      <c r="H466" s="12"/>
      <c r="I466" s="12"/>
      <c r="J466" s="12"/>
      <c r="K466" s="12"/>
      <c r="L466" s="12"/>
      <c r="M466" s="12"/>
      <c r="N466" s="12"/>
      <c r="O466" s="12"/>
      <c r="P466" s="12"/>
      <c r="Q466" s="12"/>
      <c r="R466" s="12"/>
      <c r="S466" s="12"/>
      <c r="T466" s="12"/>
      <c r="U466" s="12"/>
      <c r="V466" s="12"/>
      <c r="W466" s="12"/>
      <c r="X466" s="12"/>
      <c r="Y466" s="12"/>
      <c r="Z466" s="12"/>
    </row>
    <row r="467" spans="1:26" ht="15.75" customHeight="1" x14ac:dyDescent="0.25">
      <c r="A467" s="65"/>
      <c r="B467" s="65"/>
      <c r="C467" s="9"/>
      <c r="D467" s="12"/>
      <c r="E467" s="12"/>
      <c r="F467" s="12"/>
      <c r="G467" s="12"/>
      <c r="H467" s="12"/>
      <c r="I467" s="12"/>
      <c r="J467" s="12"/>
      <c r="K467" s="12"/>
      <c r="L467" s="12"/>
      <c r="M467" s="12"/>
      <c r="N467" s="12"/>
      <c r="O467" s="12"/>
      <c r="P467" s="12"/>
      <c r="Q467" s="12"/>
      <c r="R467" s="12"/>
      <c r="S467" s="12"/>
      <c r="T467" s="12"/>
      <c r="U467" s="12"/>
      <c r="V467" s="12"/>
      <c r="W467" s="12"/>
      <c r="X467" s="12"/>
      <c r="Y467" s="12"/>
      <c r="Z467" s="12"/>
    </row>
    <row r="468" spans="1:26" ht="15.75" customHeight="1" x14ac:dyDescent="0.25">
      <c r="A468" s="65"/>
      <c r="B468" s="65"/>
      <c r="C468" s="9"/>
      <c r="D468" s="12"/>
      <c r="E468" s="12"/>
      <c r="F468" s="12"/>
      <c r="G468" s="12"/>
      <c r="H468" s="12"/>
      <c r="I468" s="12"/>
      <c r="J468" s="12"/>
      <c r="K468" s="12"/>
      <c r="L468" s="12"/>
      <c r="M468" s="12"/>
      <c r="N468" s="12"/>
      <c r="O468" s="12"/>
      <c r="P468" s="12"/>
      <c r="Q468" s="12"/>
      <c r="R468" s="12"/>
      <c r="S468" s="12"/>
      <c r="T468" s="12"/>
      <c r="U468" s="12"/>
      <c r="V468" s="12"/>
      <c r="W468" s="12"/>
      <c r="X468" s="12"/>
      <c r="Y468" s="12"/>
      <c r="Z468" s="12"/>
    </row>
    <row r="469" spans="1:26" ht="15.75" customHeight="1" x14ac:dyDescent="0.25">
      <c r="A469" s="65"/>
      <c r="B469" s="65"/>
      <c r="C469" s="9"/>
      <c r="D469" s="12"/>
      <c r="E469" s="12"/>
      <c r="F469" s="12"/>
      <c r="G469" s="12"/>
      <c r="H469" s="12"/>
      <c r="I469" s="12"/>
      <c r="J469" s="12"/>
      <c r="K469" s="12"/>
      <c r="L469" s="12"/>
      <c r="M469" s="12"/>
      <c r="N469" s="12"/>
      <c r="O469" s="12"/>
      <c r="P469" s="12"/>
      <c r="Q469" s="12"/>
      <c r="R469" s="12"/>
      <c r="S469" s="12"/>
      <c r="T469" s="12"/>
      <c r="U469" s="12"/>
      <c r="V469" s="12"/>
      <c r="W469" s="12"/>
      <c r="X469" s="12"/>
      <c r="Y469" s="12"/>
      <c r="Z469" s="12"/>
    </row>
    <row r="470" spans="1:26" ht="15.75" customHeight="1" x14ac:dyDescent="0.25">
      <c r="A470" s="65"/>
      <c r="B470" s="65"/>
      <c r="C470" s="9"/>
      <c r="D470" s="12"/>
      <c r="E470" s="12"/>
      <c r="F470" s="12"/>
      <c r="G470" s="12"/>
      <c r="H470" s="12"/>
      <c r="I470" s="12"/>
      <c r="J470" s="12"/>
      <c r="K470" s="12"/>
      <c r="L470" s="12"/>
      <c r="M470" s="12"/>
      <c r="N470" s="12"/>
      <c r="O470" s="12"/>
      <c r="P470" s="12"/>
      <c r="Q470" s="12"/>
      <c r="R470" s="12"/>
      <c r="S470" s="12"/>
      <c r="T470" s="12"/>
      <c r="U470" s="12"/>
      <c r="V470" s="12"/>
      <c r="W470" s="12"/>
      <c r="X470" s="12"/>
      <c r="Y470" s="12"/>
      <c r="Z470" s="12"/>
    </row>
    <row r="471" spans="1:26" ht="15.75" customHeight="1" x14ac:dyDescent="0.25">
      <c r="A471" s="65"/>
      <c r="B471" s="65"/>
      <c r="C471" s="9"/>
      <c r="D471" s="12"/>
      <c r="E471" s="12"/>
      <c r="F471" s="12"/>
      <c r="G471" s="12"/>
      <c r="H471" s="12"/>
      <c r="I471" s="12"/>
      <c r="J471" s="12"/>
      <c r="K471" s="12"/>
      <c r="L471" s="12"/>
      <c r="M471" s="12"/>
      <c r="N471" s="12"/>
      <c r="O471" s="12"/>
      <c r="P471" s="12"/>
      <c r="Q471" s="12"/>
      <c r="R471" s="12"/>
      <c r="S471" s="12"/>
      <c r="T471" s="12"/>
      <c r="U471" s="12"/>
      <c r="V471" s="12"/>
      <c r="W471" s="12"/>
      <c r="X471" s="12"/>
      <c r="Y471" s="12"/>
      <c r="Z471" s="12"/>
    </row>
    <row r="472" spans="1:26" ht="15.75" customHeight="1" x14ac:dyDescent="0.25">
      <c r="A472" s="65"/>
      <c r="B472" s="65"/>
      <c r="C472" s="9"/>
      <c r="D472" s="12"/>
      <c r="E472" s="12"/>
      <c r="F472" s="12"/>
      <c r="G472" s="12"/>
      <c r="H472" s="12"/>
      <c r="I472" s="12"/>
      <c r="J472" s="12"/>
      <c r="K472" s="12"/>
      <c r="L472" s="12"/>
      <c r="M472" s="12"/>
      <c r="N472" s="12"/>
      <c r="O472" s="12"/>
      <c r="P472" s="12"/>
      <c r="Q472" s="12"/>
      <c r="R472" s="12"/>
      <c r="S472" s="12"/>
      <c r="T472" s="12"/>
      <c r="U472" s="12"/>
      <c r="V472" s="12"/>
      <c r="W472" s="12"/>
      <c r="X472" s="12"/>
      <c r="Y472" s="12"/>
      <c r="Z472" s="12"/>
    </row>
    <row r="473" spans="1:26" ht="15.75" customHeight="1" x14ac:dyDescent="0.25">
      <c r="A473" s="65"/>
      <c r="B473" s="65"/>
      <c r="C473" s="9"/>
      <c r="D473" s="12"/>
      <c r="E473" s="12"/>
      <c r="F473" s="12"/>
      <c r="G473" s="12"/>
      <c r="H473" s="12"/>
      <c r="I473" s="12"/>
      <c r="J473" s="12"/>
      <c r="K473" s="12"/>
      <c r="L473" s="12"/>
      <c r="M473" s="12"/>
      <c r="N473" s="12"/>
      <c r="O473" s="12"/>
      <c r="P473" s="12"/>
      <c r="Q473" s="12"/>
      <c r="R473" s="12"/>
      <c r="S473" s="12"/>
      <c r="T473" s="12"/>
      <c r="U473" s="12"/>
      <c r="V473" s="12"/>
      <c r="W473" s="12"/>
      <c r="X473" s="12"/>
      <c r="Y473" s="12"/>
      <c r="Z473" s="12"/>
    </row>
    <row r="474" spans="1:26" ht="15.75" customHeight="1" x14ac:dyDescent="0.25">
      <c r="A474" s="65"/>
      <c r="B474" s="65"/>
      <c r="C474" s="9"/>
      <c r="D474" s="12"/>
      <c r="E474" s="12"/>
      <c r="F474" s="12"/>
      <c r="G474" s="12"/>
      <c r="H474" s="12"/>
      <c r="I474" s="12"/>
      <c r="J474" s="12"/>
      <c r="K474" s="12"/>
      <c r="L474" s="12"/>
      <c r="M474" s="12"/>
      <c r="N474" s="12"/>
      <c r="O474" s="12"/>
      <c r="P474" s="12"/>
      <c r="Q474" s="12"/>
      <c r="R474" s="12"/>
      <c r="S474" s="12"/>
      <c r="T474" s="12"/>
      <c r="U474" s="12"/>
      <c r="V474" s="12"/>
      <c r="W474" s="12"/>
      <c r="X474" s="12"/>
      <c r="Y474" s="12"/>
      <c r="Z474" s="12"/>
    </row>
    <row r="475" spans="1:26" ht="15.75" customHeight="1" x14ac:dyDescent="0.25">
      <c r="A475" s="65"/>
      <c r="B475" s="65"/>
      <c r="C475" s="9"/>
      <c r="D475" s="12"/>
      <c r="E475" s="12"/>
      <c r="F475" s="12"/>
      <c r="G475" s="12"/>
      <c r="H475" s="12"/>
      <c r="I475" s="12"/>
      <c r="J475" s="12"/>
      <c r="K475" s="12"/>
      <c r="L475" s="12"/>
      <c r="M475" s="12"/>
      <c r="N475" s="12"/>
      <c r="O475" s="12"/>
      <c r="P475" s="12"/>
      <c r="Q475" s="12"/>
      <c r="R475" s="12"/>
      <c r="S475" s="12"/>
      <c r="T475" s="12"/>
      <c r="U475" s="12"/>
      <c r="V475" s="12"/>
      <c r="W475" s="12"/>
      <c r="X475" s="12"/>
      <c r="Y475" s="12"/>
      <c r="Z475" s="12"/>
    </row>
    <row r="476" spans="1:26" ht="15.75" customHeight="1" x14ac:dyDescent="0.25">
      <c r="A476" s="65"/>
      <c r="B476" s="65"/>
      <c r="C476" s="9"/>
      <c r="D476" s="12"/>
      <c r="E476" s="12"/>
      <c r="F476" s="12"/>
      <c r="G476" s="12"/>
      <c r="H476" s="12"/>
      <c r="I476" s="12"/>
      <c r="J476" s="12"/>
      <c r="K476" s="12"/>
      <c r="L476" s="12"/>
      <c r="M476" s="12"/>
      <c r="N476" s="12"/>
      <c r="O476" s="12"/>
      <c r="P476" s="12"/>
      <c r="Q476" s="12"/>
      <c r="R476" s="12"/>
      <c r="S476" s="12"/>
      <c r="T476" s="12"/>
      <c r="U476" s="12"/>
      <c r="V476" s="12"/>
      <c r="W476" s="12"/>
      <c r="X476" s="12"/>
      <c r="Y476" s="12"/>
      <c r="Z476" s="12"/>
    </row>
    <row r="477" spans="1:26" ht="15.75" customHeight="1" x14ac:dyDescent="0.25">
      <c r="A477" s="65"/>
      <c r="B477" s="65"/>
      <c r="C477" s="9"/>
      <c r="D477" s="12"/>
      <c r="E477" s="12"/>
      <c r="F477" s="12"/>
      <c r="G477" s="12"/>
      <c r="H477" s="12"/>
      <c r="I477" s="12"/>
      <c r="J477" s="12"/>
      <c r="K477" s="12"/>
      <c r="L477" s="12"/>
      <c r="M477" s="12"/>
      <c r="N477" s="12"/>
      <c r="O477" s="12"/>
      <c r="P477" s="12"/>
      <c r="Q477" s="12"/>
      <c r="R477" s="12"/>
      <c r="S477" s="12"/>
      <c r="T477" s="12"/>
      <c r="U477" s="12"/>
      <c r="V477" s="12"/>
      <c r="W477" s="12"/>
      <c r="X477" s="12"/>
      <c r="Y477" s="12"/>
      <c r="Z477" s="12"/>
    </row>
    <row r="478" spans="1:26" ht="15.75" customHeight="1" x14ac:dyDescent="0.25">
      <c r="A478" s="65"/>
      <c r="B478" s="65"/>
      <c r="C478" s="9"/>
      <c r="D478" s="12"/>
      <c r="E478" s="12"/>
      <c r="F478" s="12"/>
      <c r="G478" s="12"/>
      <c r="H478" s="12"/>
      <c r="I478" s="12"/>
      <c r="J478" s="12"/>
      <c r="K478" s="12"/>
      <c r="L478" s="12"/>
      <c r="M478" s="12"/>
      <c r="N478" s="12"/>
      <c r="O478" s="12"/>
      <c r="P478" s="12"/>
      <c r="Q478" s="12"/>
      <c r="R478" s="12"/>
      <c r="S478" s="12"/>
      <c r="T478" s="12"/>
      <c r="U478" s="12"/>
      <c r="V478" s="12"/>
      <c r="W478" s="12"/>
      <c r="X478" s="12"/>
      <c r="Y478" s="12"/>
      <c r="Z478" s="12"/>
    </row>
    <row r="479" spans="1:26" ht="15.75" customHeight="1" x14ac:dyDescent="0.25">
      <c r="A479" s="65"/>
      <c r="B479" s="65"/>
      <c r="C479" s="9"/>
      <c r="D479" s="12"/>
      <c r="E479" s="12"/>
      <c r="F479" s="12"/>
      <c r="G479" s="12"/>
      <c r="H479" s="12"/>
      <c r="I479" s="12"/>
      <c r="J479" s="12"/>
      <c r="K479" s="12"/>
      <c r="L479" s="12"/>
      <c r="M479" s="12"/>
      <c r="N479" s="12"/>
      <c r="O479" s="12"/>
      <c r="P479" s="12"/>
      <c r="Q479" s="12"/>
      <c r="R479" s="12"/>
      <c r="S479" s="12"/>
      <c r="T479" s="12"/>
      <c r="U479" s="12"/>
      <c r="V479" s="12"/>
      <c r="W479" s="12"/>
      <c r="X479" s="12"/>
      <c r="Y479" s="12"/>
      <c r="Z479" s="12"/>
    </row>
    <row r="480" spans="1:26" ht="15.75" customHeight="1" x14ac:dyDescent="0.25">
      <c r="A480" s="65"/>
      <c r="B480" s="65"/>
      <c r="C480" s="9"/>
      <c r="D480" s="12"/>
      <c r="E480" s="12"/>
      <c r="F480" s="12"/>
      <c r="G480" s="12"/>
      <c r="H480" s="12"/>
      <c r="I480" s="12"/>
      <c r="J480" s="12"/>
      <c r="K480" s="12"/>
      <c r="L480" s="12"/>
      <c r="M480" s="12"/>
      <c r="N480" s="12"/>
      <c r="O480" s="12"/>
      <c r="P480" s="12"/>
      <c r="Q480" s="12"/>
      <c r="R480" s="12"/>
      <c r="S480" s="12"/>
      <c r="T480" s="12"/>
      <c r="U480" s="12"/>
      <c r="V480" s="12"/>
      <c r="W480" s="12"/>
      <c r="X480" s="12"/>
      <c r="Y480" s="12"/>
      <c r="Z480" s="12"/>
    </row>
    <row r="481" spans="1:26" ht="15.75" customHeight="1" x14ac:dyDescent="0.25">
      <c r="A481" s="65"/>
      <c r="B481" s="65"/>
      <c r="C481" s="9"/>
      <c r="D481" s="12"/>
      <c r="E481" s="12"/>
      <c r="F481" s="12"/>
      <c r="G481" s="12"/>
      <c r="H481" s="12"/>
      <c r="I481" s="12"/>
      <c r="J481" s="12"/>
      <c r="K481" s="12"/>
      <c r="L481" s="12"/>
      <c r="M481" s="12"/>
      <c r="N481" s="12"/>
      <c r="O481" s="12"/>
      <c r="P481" s="12"/>
      <c r="Q481" s="12"/>
      <c r="R481" s="12"/>
      <c r="S481" s="12"/>
      <c r="T481" s="12"/>
      <c r="U481" s="12"/>
      <c r="V481" s="12"/>
      <c r="W481" s="12"/>
      <c r="X481" s="12"/>
      <c r="Y481" s="12"/>
      <c r="Z481" s="12"/>
    </row>
    <row r="482" spans="1:26" ht="15.75" customHeight="1" x14ac:dyDescent="0.25">
      <c r="A482" s="65"/>
      <c r="B482" s="65"/>
      <c r="C482" s="9"/>
      <c r="D482" s="12"/>
      <c r="E482" s="12"/>
      <c r="F482" s="12"/>
      <c r="G482" s="12"/>
      <c r="H482" s="12"/>
      <c r="I482" s="12"/>
      <c r="J482" s="12"/>
      <c r="K482" s="12"/>
      <c r="L482" s="12"/>
      <c r="M482" s="12"/>
      <c r="N482" s="12"/>
      <c r="O482" s="12"/>
      <c r="P482" s="12"/>
      <c r="Q482" s="12"/>
      <c r="R482" s="12"/>
      <c r="S482" s="12"/>
      <c r="T482" s="12"/>
      <c r="U482" s="12"/>
      <c r="V482" s="12"/>
      <c r="W482" s="12"/>
      <c r="X482" s="12"/>
      <c r="Y482" s="12"/>
      <c r="Z482" s="12"/>
    </row>
    <row r="483" spans="1:26" ht="15.75" customHeight="1" x14ac:dyDescent="0.25">
      <c r="A483" s="65"/>
      <c r="B483" s="65"/>
      <c r="C483" s="9"/>
      <c r="D483" s="12"/>
      <c r="E483" s="12"/>
      <c r="F483" s="12"/>
      <c r="G483" s="12"/>
      <c r="H483" s="12"/>
      <c r="I483" s="12"/>
      <c r="J483" s="12"/>
      <c r="K483" s="12"/>
      <c r="L483" s="12"/>
      <c r="M483" s="12"/>
      <c r="N483" s="12"/>
      <c r="O483" s="12"/>
      <c r="P483" s="12"/>
      <c r="Q483" s="12"/>
      <c r="R483" s="12"/>
      <c r="S483" s="12"/>
      <c r="T483" s="12"/>
      <c r="U483" s="12"/>
      <c r="V483" s="12"/>
      <c r="W483" s="12"/>
      <c r="X483" s="12"/>
      <c r="Y483" s="12"/>
      <c r="Z483" s="12"/>
    </row>
    <row r="484" spans="1:26" ht="15.75" customHeight="1" x14ac:dyDescent="0.25">
      <c r="A484" s="65"/>
      <c r="B484" s="65"/>
      <c r="C484" s="9"/>
      <c r="D484" s="12"/>
      <c r="E484" s="12"/>
      <c r="F484" s="12"/>
      <c r="G484" s="12"/>
      <c r="H484" s="12"/>
      <c r="I484" s="12"/>
      <c r="J484" s="12"/>
      <c r="K484" s="12"/>
      <c r="L484" s="12"/>
      <c r="M484" s="12"/>
      <c r="N484" s="12"/>
      <c r="O484" s="12"/>
      <c r="P484" s="12"/>
      <c r="Q484" s="12"/>
      <c r="R484" s="12"/>
      <c r="S484" s="12"/>
      <c r="T484" s="12"/>
      <c r="U484" s="12"/>
      <c r="V484" s="12"/>
      <c r="W484" s="12"/>
      <c r="X484" s="12"/>
      <c r="Y484" s="12"/>
      <c r="Z484" s="12"/>
    </row>
    <row r="485" spans="1:26" ht="15.75" customHeight="1" x14ac:dyDescent="0.25">
      <c r="A485" s="65"/>
      <c r="B485" s="65"/>
      <c r="C485" s="9"/>
      <c r="D485" s="12"/>
      <c r="E485" s="12"/>
      <c r="F485" s="12"/>
      <c r="G485" s="12"/>
      <c r="H485" s="12"/>
      <c r="I485" s="12"/>
      <c r="J485" s="12"/>
      <c r="K485" s="12"/>
      <c r="L485" s="12"/>
      <c r="M485" s="12"/>
      <c r="N485" s="12"/>
      <c r="O485" s="12"/>
      <c r="P485" s="12"/>
      <c r="Q485" s="12"/>
      <c r="R485" s="12"/>
      <c r="S485" s="12"/>
      <c r="T485" s="12"/>
      <c r="U485" s="12"/>
      <c r="V485" s="12"/>
      <c r="W485" s="12"/>
      <c r="X485" s="12"/>
      <c r="Y485" s="12"/>
      <c r="Z485" s="12"/>
    </row>
    <row r="486" spans="1:26" ht="15.75" customHeight="1" x14ac:dyDescent="0.25">
      <c r="A486" s="65"/>
      <c r="B486" s="65"/>
      <c r="C486" s="9"/>
      <c r="D486" s="12"/>
      <c r="E486" s="12"/>
      <c r="F486" s="12"/>
      <c r="G486" s="12"/>
      <c r="H486" s="12"/>
      <c r="I486" s="12"/>
      <c r="J486" s="12"/>
      <c r="K486" s="12"/>
      <c r="L486" s="12"/>
      <c r="M486" s="12"/>
      <c r="N486" s="12"/>
      <c r="O486" s="12"/>
      <c r="P486" s="12"/>
      <c r="Q486" s="12"/>
      <c r="R486" s="12"/>
      <c r="S486" s="12"/>
      <c r="T486" s="12"/>
      <c r="U486" s="12"/>
      <c r="V486" s="12"/>
      <c r="W486" s="12"/>
      <c r="X486" s="12"/>
      <c r="Y486" s="12"/>
      <c r="Z486" s="12"/>
    </row>
    <row r="487" spans="1:26" ht="15.75" customHeight="1" x14ac:dyDescent="0.25">
      <c r="A487" s="65"/>
      <c r="B487" s="65"/>
      <c r="C487" s="9"/>
      <c r="D487" s="12"/>
      <c r="E487" s="12"/>
      <c r="F487" s="12"/>
      <c r="G487" s="12"/>
      <c r="H487" s="12"/>
      <c r="I487" s="12"/>
      <c r="J487" s="12"/>
      <c r="K487" s="12"/>
      <c r="L487" s="12"/>
      <c r="M487" s="12"/>
      <c r="N487" s="12"/>
      <c r="O487" s="12"/>
      <c r="P487" s="12"/>
      <c r="Q487" s="12"/>
      <c r="R487" s="12"/>
      <c r="S487" s="12"/>
      <c r="T487" s="12"/>
      <c r="U487" s="12"/>
      <c r="V487" s="12"/>
      <c r="W487" s="12"/>
      <c r="X487" s="12"/>
      <c r="Y487" s="12"/>
      <c r="Z487" s="12"/>
    </row>
    <row r="488" spans="1:26" ht="15.75" customHeight="1" x14ac:dyDescent="0.25">
      <c r="A488" s="65"/>
      <c r="B488" s="65"/>
      <c r="C488" s="9"/>
      <c r="D488" s="12"/>
      <c r="E488" s="12"/>
      <c r="F488" s="12"/>
      <c r="G488" s="12"/>
      <c r="H488" s="12"/>
      <c r="I488" s="12"/>
      <c r="J488" s="12"/>
      <c r="K488" s="12"/>
      <c r="L488" s="12"/>
      <c r="M488" s="12"/>
      <c r="N488" s="12"/>
      <c r="O488" s="12"/>
      <c r="P488" s="12"/>
      <c r="Q488" s="12"/>
      <c r="R488" s="12"/>
      <c r="S488" s="12"/>
      <c r="T488" s="12"/>
      <c r="U488" s="12"/>
      <c r="V488" s="12"/>
      <c r="W488" s="12"/>
      <c r="X488" s="12"/>
      <c r="Y488" s="12"/>
      <c r="Z488" s="12"/>
    </row>
    <row r="489" spans="1:26" ht="15.75" customHeight="1" x14ac:dyDescent="0.25">
      <c r="A489" s="65"/>
      <c r="B489" s="65"/>
      <c r="C489" s="9"/>
      <c r="D489" s="12"/>
      <c r="E489" s="12"/>
      <c r="F489" s="12"/>
      <c r="G489" s="12"/>
      <c r="H489" s="12"/>
      <c r="I489" s="12"/>
      <c r="J489" s="12"/>
      <c r="K489" s="12"/>
      <c r="L489" s="12"/>
      <c r="M489" s="12"/>
      <c r="N489" s="12"/>
      <c r="O489" s="12"/>
      <c r="P489" s="12"/>
      <c r="Q489" s="12"/>
      <c r="R489" s="12"/>
      <c r="S489" s="12"/>
      <c r="T489" s="12"/>
      <c r="U489" s="12"/>
      <c r="V489" s="12"/>
      <c r="W489" s="12"/>
      <c r="X489" s="12"/>
      <c r="Y489" s="12"/>
      <c r="Z489" s="12"/>
    </row>
    <row r="490" spans="1:26" ht="15.75" customHeight="1" x14ac:dyDescent="0.25">
      <c r="A490" s="65"/>
      <c r="B490" s="65"/>
      <c r="C490" s="9"/>
      <c r="D490" s="12"/>
      <c r="E490" s="12"/>
      <c r="F490" s="12"/>
      <c r="G490" s="12"/>
      <c r="H490" s="12"/>
      <c r="I490" s="12"/>
      <c r="J490" s="12"/>
      <c r="K490" s="12"/>
      <c r="L490" s="12"/>
      <c r="M490" s="12"/>
      <c r="N490" s="12"/>
      <c r="O490" s="12"/>
      <c r="P490" s="12"/>
      <c r="Q490" s="12"/>
      <c r="R490" s="12"/>
      <c r="S490" s="12"/>
      <c r="T490" s="12"/>
      <c r="U490" s="12"/>
      <c r="V490" s="12"/>
      <c r="W490" s="12"/>
      <c r="X490" s="12"/>
      <c r="Y490" s="12"/>
      <c r="Z490" s="12"/>
    </row>
    <row r="491" spans="1:26" ht="15.75" customHeight="1" x14ac:dyDescent="0.25">
      <c r="A491" s="65"/>
      <c r="B491" s="65"/>
      <c r="C491" s="9"/>
      <c r="D491" s="12"/>
      <c r="E491" s="12"/>
      <c r="F491" s="12"/>
      <c r="G491" s="12"/>
      <c r="H491" s="12"/>
      <c r="I491" s="12"/>
      <c r="J491" s="12"/>
      <c r="K491" s="12"/>
      <c r="L491" s="12"/>
      <c r="M491" s="12"/>
      <c r="N491" s="12"/>
      <c r="O491" s="12"/>
      <c r="P491" s="12"/>
      <c r="Q491" s="12"/>
      <c r="R491" s="12"/>
      <c r="S491" s="12"/>
      <c r="T491" s="12"/>
      <c r="U491" s="12"/>
      <c r="V491" s="12"/>
      <c r="W491" s="12"/>
      <c r="X491" s="12"/>
      <c r="Y491" s="12"/>
      <c r="Z491" s="12"/>
    </row>
    <row r="492" spans="1:26" ht="15.75" customHeight="1" x14ac:dyDescent="0.25">
      <c r="A492" s="65"/>
      <c r="B492" s="65"/>
      <c r="C492" s="9"/>
      <c r="D492" s="12"/>
      <c r="E492" s="12"/>
      <c r="F492" s="12"/>
      <c r="G492" s="12"/>
      <c r="H492" s="12"/>
      <c r="I492" s="12"/>
      <c r="J492" s="12"/>
      <c r="K492" s="12"/>
      <c r="L492" s="12"/>
      <c r="M492" s="12"/>
      <c r="N492" s="12"/>
      <c r="O492" s="12"/>
      <c r="P492" s="12"/>
      <c r="Q492" s="12"/>
      <c r="R492" s="12"/>
      <c r="S492" s="12"/>
      <c r="T492" s="12"/>
      <c r="U492" s="12"/>
      <c r="V492" s="12"/>
      <c r="W492" s="12"/>
      <c r="X492" s="12"/>
      <c r="Y492" s="12"/>
      <c r="Z492" s="12"/>
    </row>
    <row r="493" spans="1:26" ht="15.75" customHeight="1" x14ac:dyDescent="0.25">
      <c r="A493" s="65"/>
      <c r="B493" s="65"/>
      <c r="C493" s="9"/>
      <c r="D493" s="12"/>
      <c r="E493" s="12"/>
      <c r="F493" s="12"/>
      <c r="G493" s="12"/>
      <c r="H493" s="12"/>
      <c r="I493" s="12"/>
      <c r="J493" s="12"/>
      <c r="K493" s="12"/>
      <c r="L493" s="12"/>
      <c r="M493" s="12"/>
      <c r="N493" s="12"/>
      <c r="O493" s="12"/>
      <c r="P493" s="12"/>
      <c r="Q493" s="12"/>
      <c r="R493" s="12"/>
      <c r="S493" s="12"/>
      <c r="T493" s="12"/>
      <c r="U493" s="12"/>
      <c r="V493" s="12"/>
      <c r="W493" s="12"/>
      <c r="X493" s="12"/>
      <c r="Y493" s="12"/>
      <c r="Z493" s="12"/>
    </row>
    <row r="494" spans="1:26" ht="15.75" customHeight="1" x14ac:dyDescent="0.25">
      <c r="A494" s="65"/>
      <c r="B494" s="65"/>
      <c r="C494" s="9"/>
      <c r="D494" s="12"/>
      <c r="E494" s="12"/>
      <c r="F494" s="12"/>
      <c r="G494" s="12"/>
      <c r="H494" s="12"/>
      <c r="I494" s="12"/>
      <c r="J494" s="12"/>
      <c r="K494" s="12"/>
      <c r="L494" s="12"/>
      <c r="M494" s="12"/>
      <c r="N494" s="12"/>
      <c r="O494" s="12"/>
      <c r="P494" s="12"/>
      <c r="Q494" s="12"/>
      <c r="R494" s="12"/>
      <c r="S494" s="12"/>
      <c r="T494" s="12"/>
      <c r="U494" s="12"/>
      <c r="V494" s="12"/>
      <c r="W494" s="12"/>
      <c r="X494" s="12"/>
      <c r="Y494" s="12"/>
      <c r="Z494" s="12"/>
    </row>
    <row r="495" spans="1:26" ht="15.75" customHeight="1" x14ac:dyDescent="0.25">
      <c r="A495" s="65"/>
      <c r="B495" s="65"/>
      <c r="C495" s="9"/>
      <c r="D495" s="12"/>
      <c r="E495" s="12"/>
      <c r="F495" s="12"/>
      <c r="G495" s="12"/>
      <c r="H495" s="12"/>
      <c r="I495" s="12"/>
      <c r="J495" s="12"/>
      <c r="K495" s="12"/>
      <c r="L495" s="12"/>
      <c r="M495" s="12"/>
      <c r="N495" s="12"/>
      <c r="O495" s="12"/>
      <c r="P495" s="12"/>
      <c r="Q495" s="12"/>
      <c r="R495" s="12"/>
      <c r="S495" s="12"/>
      <c r="T495" s="12"/>
      <c r="U495" s="12"/>
      <c r="V495" s="12"/>
      <c r="W495" s="12"/>
      <c r="X495" s="12"/>
      <c r="Y495" s="12"/>
      <c r="Z495" s="12"/>
    </row>
    <row r="496" spans="1:26" ht="15.75" customHeight="1" x14ac:dyDescent="0.25">
      <c r="A496" s="65"/>
      <c r="B496" s="65"/>
      <c r="C496" s="9"/>
      <c r="D496" s="12"/>
      <c r="E496" s="12"/>
      <c r="F496" s="12"/>
      <c r="G496" s="12"/>
      <c r="H496" s="12"/>
      <c r="I496" s="12"/>
      <c r="J496" s="12"/>
      <c r="K496" s="12"/>
      <c r="L496" s="12"/>
      <c r="M496" s="12"/>
      <c r="N496" s="12"/>
      <c r="O496" s="12"/>
      <c r="P496" s="12"/>
      <c r="Q496" s="12"/>
      <c r="R496" s="12"/>
      <c r="S496" s="12"/>
      <c r="T496" s="12"/>
      <c r="U496" s="12"/>
      <c r="V496" s="12"/>
      <c r="W496" s="12"/>
      <c r="X496" s="12"/>
      <c r="Y496" s="12"/>
      <c r="Z496" s="12"/>
    </row>
    <row r="497" spans="1:26" ht="15.75" customHeight="1" x14ac:dyDescent="0.25">
      <c r="A497" s="65"/>
      <c r="B497" s="65"/>
      <c r="C497" s="9"/>
      <c r="D497" s="12"/>
      <c r="E497" s="12"/>
      <c r="F497" s="12"/>
      <c r="G497" s="12"/>
      <c r="H497" s="12"/>
      <c r="I497" s="12"/>
      <c r="J497" s="12"/>
      <c r="K497" s="12"/>
      <c r="L497" s="12"/>
      <c r="M497" s="12"/>
      <c r="N497" s="12"/>
      <c r="O497" s="12"/>
      <c r="P497" s="12"/>
      <c r="Q497" s="12"/>
      <c r="R497" s="12"/>
      <c r="S497" s="12"/>
      <c r="T497" s="12"/>
      <c r="U497" s="12"/>
      <c r="V497" s="12"/>
      <c r="W497" s="12"/>
      <c r="X497" s="12"/>
      <c r="Y497" s="12"/>
      <c r="Z497" s="12"/>
    </row>
    <row r="498" spans="1:26" ht="15.75" customHeight="1" x14ac:dyDescent="0.25">
      <c r="A498" s="65"/>
      <c r="B498" s="65"/>
      <c r="C498" s="9"/>
      <c r="D498" s="12"/>
      <c r="E498" s="12"/>
      <c r="F498" s="12"/>
      <c r="G498" s="12"/>
      <c r="H498" s="12"/>
      <c r="I498" s="12"/>
      <c r="J498" s="12"/>
      <c r="K498" s="12"/>
      <c r="L498" s="12"/>
      <c r="M498" s="12"/>
      <c r="N498" s="12"/>
      <c r="O498" s="12"/>
      <c r="P498" s="12"/>
      <c r="Q498" s="12"/>
      <c r="R498" s="12"/>
      <c r="S498" s="12"/>
      <c r="T498" s="12"/>
      <c r="U498" s="12"/>
      <c r="V498" s="12"/>
      <c r="W498" s="12"/>
      <c r="X498" s="12"/>
      <c r="Y498" s="12"/>
      <c r="Z498" s="12"/>
    </row>
    <row r="499" spans="1:26" ht="15.75" customHeight="1" x14ac:dyDescent="0.25">
      <c r="A499" s="65"/>
      <c r="B499" s="65"/>
      <c r="C499" s="9"/>
      <c r="D499" s="12"/>
      <c r="E499" s="12"/>
      <c r="F499" s="12"/>
      <c r="G499" s="12"/>
      <c r="H499" s="12"/>
      <c r="I499" s="12"/>
      <c r="J499" s="12"/>
      <c r="K499" s="12"/>
      <c r="L499" s="12"/>
      <c r="M499" s="12"/>
      <c r="N499" s="12"/>
      <c r="O499" s="12"/>
      <c r="P499" s="12"/>
      <c r="Q499" s="12"/>
      <c r="R499" s="12"/>
      <c r="S499" s="12"/>
      <c r="T499" s="12"/>
      <c r="U499" s="12"/>
      <c r="V499" s="12"/>
      <c r="W499" s="12"/>
      <c r="X499" s="12"/>
      <c r="Y499" s="12"/>
      <c r="Z499" s="12"/>
    </row>
    <row r="500" spans="1:26" ht="15.75" customHeight="1" x14ac:dyDescent="0.25">
      <c r="A500" s="65"/>
      <c r="B500" s="65"/>
      <c r="C500" s="9"/>
      <c r="D500" s="12"/>
      <c r="E500" s="12"/>
      <c r="F500" s="12"/>
      <c r="G500" s="12"/>
      <c r="H500" s="12"/>
      <c r="I500" s="12"/>
      <c r="J500" s="12"/>
      <c r="K500" s="12"/>
      <c r="L500" s="12"/>
      <c r="M500" s="12"/>
      <c r="N500" s="12"/>
      <c r="O500" s="12"/>
      <c r="P500" s="12"/>
      <c r="Q500" s="12"/>
      <c r="R500" s="12"/>
      <c r="S500" s="12"/>
      <c r="T500" s="12"/>
      <c r="U500" s="12"/>
      <c r="V500" s="12"/>
      <c r="W500" s="12"/>
      <c r="X500" s="12"/>
      <c r="Y500" s="12"/>
      <c r="Z500" s="12"/>
    </row>
    <row r="501" spans="1:26" ht="15.75" customHeight="1" x14ac:dyDescent="0.25">
      <c r="A501" s="65"/>
      <c r="B501" s="65"/>
      <c r="C501" s="9"/>
      <c r="D501" s="12"/>
      <c r="E501" s="12"/>
      <c r="F501" s="12"/>
      <c r="G501" s="12"/>
      <c r="H501" s="12"/>
      <c r="I501" s="12"/>
      <c r="J501" s="12"/>
      <c r="K501" s="12"/>
      <c r="L501" s="12"/>
      <c r="M501" s="12"/>
      <c r="N501" s="12"/>
      <c r="O501" s="12"/>
      <c r="P501" s="12"/>
      <c r="Q501" s="12"/>
      <c r="R501" s="12"/>
      <c r="S501" s="12"/>
      <c r="T501" s="12"/>
      <c r="U501" s="12"/>
      <c r="V501" s="12"/>
      <c r="W501" s="12"/>
      <c r="X501" s="12"/>
      <c r="Y501" s="12"/>
      <c r="Z501" s="12"/>
    </row>
    <row r="502" spans="1:26" ht="15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5.7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5.7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5.7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5.75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5.75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5.75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5.75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5.75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5.75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5.75" customHeight="1" x14ac:dyDescent="0.2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5.75" customHeight="1" x14ac:dyDescent="0.2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5.75" customHeight="1" x14ac:dyDescent="0.2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pageMargins left="0.7" right="0.7" top="0.75" bottom="0.75" header="0" footer="0"/>
  <pageSetup orientation="portrait"/>
  <picture r:id="rId1"/>
  <tableParts count="11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</sheetPr>
  <dimension ref="A1:Z1019"/>
  <sheetViews>
    <sheetView showGridLines="0" workbookViewId="0">
      <selection sqref="A1:L1"/>
    </sheetView>
  </sheetViews>
  <sheetFormatPr baseColWidth="10" defaultColWidth="14.42578125" defaultRowHeight="15" customHeight="1" x14ac:dyDescent="0.25"/>
  <cols>
    <col min="1" max="1" width="10.7109375" style="165" customWidth="1"/>
    <col min="2" max="2" width="34.140625" style="165" customWidth="1"/>
    <col min="3" max="3" width="25" style="165" customWidth="1"/>
    <col min="4" max="4" width="12.42578125" style="165" customWidth="1"/>
    <col min="5" max="5" width="10.7109375" style="165" customWidth="1"/>
    <col min="6" max="6" width="17.140625" style="165" customWidth="1"/>
    <col min="7" max="7" width="14.7109375" style="165" customWidth="1"/>
    <col min="8" max="8" width="22.28515625" style="165" customWidth="1"/>
    <col min="9" max="9" width="10.7109375" style="165" customWidth="1"/>
    <col min="10" max="10" width="20.85546875" style="165" customWidth="1"/>
    <col min="11" max="13" width="10.7109375" style="165" customWidth="1"/>
    <col min="14" max="26" width="10.7109375" style="165" hidden="1" customWidth="1"/>
    <col min="27" max="16384" width="14.42578125" style="165"/>
  </cols>
  <sheetData>
    <row r="1" spans="1:26" ht="18.75" x14ac:dyDescent="0.3">
      <c r="A1" s="334" t="s">
        <v>0</v>
      </c>
      <c r="B1" s="335"/>
      <c r="C1" s="335"/>
      <c r="D1" s="335"/>
      <c r="E1" s="335"/>
      <c r="F1" s="335"/>
      <c r="G1" s="335"/>
      <c r="H1" s="335"/>
      <c r="I1" s="335"/>
      <c r="J1" s="335"/>
      <c r="K1" s="335"/>
      <c r="L1" s="336"/>
      <c r="M1" s="1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x14ac:dyDescent="0.25">
      <c r="A2" s="3"/>
      <c r="B2" s="4"/>
      <c r="C2" s="4"/>
      <c r="D2" s="4"/>
      <c r="E2" s="4"/>
      <c r="F2" s="4"/>
      <c r="G2" s="4"/>
      <c r="H2" s="4"/>
      <c r="I2" s="4"/>
      <c r="J2" s="4"/>
      <c r="K2" s="4"/>
      <c r="L2" s="5"/>
      <c r="M2" s="1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</row>
    <row r="3" spans="1:26" x14ac:dyDescent="0.25">
      <c r="A3" s="3"/>
      <c r="B3" s="7" t="s">
        <v>1</v>
      </c>
      <c r="C3" s="7" t="s">
        <v>2</v>
      </c>
      <c r="D3" s="8" t="s">
        <v>3</v>
      </c>
      <c r="E3" s="4"/>
      <c r="F3" s="4"/>
      <c r="G3" s="337" t="s">
        <v>4</v>
      </c>
      <c r="H3" s="338"/>
      <c r="I3" s="337" t="s">
        <v>5</v>
      </c>
      <c r="J3" s="338"/>
      <c r="K3" s="4"/>
      <c r="L3" s="5"/>
      <c r="M3" s="1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x14ac:dyDescent="0.25">
      <c r="A4" s="3"/>
      <c r="B4" s="9" t="s">
        <v>6</v>
      </c>
      <c r="C4" s="10">
        <f>SUMIFS('Detalle noviembre'!$L$2:$L$350,'Detalle noviembre'!$E$2:$E$350,$B4)</f>
        <v>58845500</v>
      </c>
      <c r="D4" s="66">
        <f>'RESUMEN OCTUBRE .'!$C4/$C$12</f>
        <v>7.4497683167806666E-2</v>
      </c>
      <c r="E4" s="4"/>
      <c r="F4" s="4"/>
      <c r="G4" s="12" t="s">
        <v>7</v>
      </c>
      <c r="H4" s="10">
        <v>200090750</v>
      </c>
      <c r="I4" s="13"/>
      <c r="J4" s="10"/>
      <c r="K4" s="4"/>
      <c r="L4" s="5"/>
      <c r="M4" s="1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x14ac:dyDescent="0.25">
      <c r="A5" s="3"/>
      <c r="B5" s="9" t="s">
        <v>8</v>
      </c>
      <c r="C5" s="10">
        <f>SUMIFS('Detalle noviembre'!$L$2:$L$350,'Detalle noviembre'!$E$2:$E$350,$B5)</f>
        <v>16987250</v>
      </c>
      <c r="D5" s="66">
        <f>'RESUMEN OCTUBRE .'!$C5/$C$12</f>
        <v>2.1505650702132256E-2</v>
      </c>
      <c r="E5" s="4"/>
      <c r="F5" s="4"/>
      <c r="G5" s="12" t="s">
        <v>9</v>
      </c>
      <c r="H5" s="10">
        <v>200090750</v>
      </c>
      <c r="I5" s="13">
        <v>0.3</v>
      </c>
      <c r="J5" s="10">
        <f>C14*I5</f>
        <v>240108900</v>
      </c>
      <c r="K5" s="4"/>
      <c r="L5" s="5"/>
      <c r="M5" s="1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x14ac:dyDescent="0.25">
      <c r="A6" s="3"/>
      <c r="B6" s="9" t="s">
        <v>10</v>
      </c>
      <c r="C6" s="10">
        <f>SUMIFS('Detalle noviembre'!$L$2:$L$350,'Detalle noviembre'!$E$2:$E$350,$B6)</f>
        <v>305329499.97059995</v>
      </c>
      <c r="D6" s="66">
        <f>'RESUMEN OCTUBRE .'!$C6/$C$12</f>
        <v>0.38654341199572761</v>
      </c>
      <c r="E6" s="4"/>
      <c r="F6" s="4"/>
      <c r="G6" s="12" t="s">
        <v>11</v>
      </c>
      <c r="H6" s="10">
        <v>320145200</v>
      </c>
      <c r="I6" s="13">
        <v>0.5</v>
      </c>
      <c r="J6" s="10">
        <f>I6*C14</f>
        <v>400181500</v>
      </c>
      <c r="K6" s="4"/>
      <c r="L6" s="5"/>
      <c r="M6" s="1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x14ac:dyDescent="0.25">
      <c r="A7" s="3"/>
      <c r="B7" s="9" t="s">
        <v>12</v>
      </c>
      <c r="C7" s="10">
        <f>SUMIFS('Detalle noviembre'!$L$2:$L$350,'Detalle noviembre'!$E$2:$E$350,$B7)</f>
        <v>60865858.200000003</v>
      </c>
      <c r="D7" s="66">
        <f>'RESUMEN OCTUBRE .'!$C7/$C$12</f>
        <v>7.7055431934816551E-2</v>
      </c>
      <c r="E7" s="4"/>
      <c r="F7" s="4"/>
      <c r="G7" s="67" t="s">
        <v>231</v>
      </c>
      <c r="H7" s="10">
        <v>200000000</v>
      </c>
      <c r="I7" s="68">
        <v>0.7</v>
      </c>
      <c r="J7" s="10">
        <f>I7*C14</f>
        <v>560254100</v>
      </c>
      <c r="K7" s="4"/>
      <c r="L7" s="5"/>
      <c r="M7" s="1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x14ac:dyDescent="0.25">
      <c r="A8" s="3"/>
      <c r="B8" s="9" t="s">
        <v>13</v>
      </c>
      <c r="C8" s="10">
        <f>SUMIFS('Detalle noviembre'!$L$2:$L$350,'Detalle noviembre'!$E$2:$E$350,$B8)</f>
        <v>69507900</v>
      </c>
      <c r="D8" s="66">
        <f>'RESUMEN OCTUBRE .'!$C8/$C$12</f>
        <v>8.7996151139162537E-2</v>
      </c>
      <c r="E8" s="4"/>
      <c r="F8" s="4"/>
      <c r="G8" s="12" t="s">
        <v>232</v>
      </c>
      <c r="H8" s="10">
        <v>160000000</v>
      </c>
      <c r="I8" s="13">
        <v>0.9</v>
      </c>
      <c r="J8" s="10">
        <f>I8*C14</f>
        <v>720326700</v>
      </c>
      <c r="K8" s="4"/>
      <c r="L8" s="5"/>
      <c r="M8" s="1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x14ac:dyDescent="0.25">
      <c r="A9" s="3"/>
      <c r="B9" s="9" t="s">
        <v>14</v>
      </c>
      <c r="C9" s="10">
        <f>SUMIFS('Detalle noviembre'!$L$2:$L$350,'Detalle noviembre'!$E$2:$E$350,$B9)</f>
        <v>48903856.82</v>
      </c>
      <c r="D9" s="66">
        <f>'RESUMEN OCTUBRE .'!$C9/$C$12</f>
        <v>6.1911684513856473E-2</v>
      </c>
      <c r="E9" s="4"/>
      <c r="F9" s="4"/>
      <c r="G9" s="12" t="s">
        <v>233</v>
      </c>
      <c r="H9" s="10">
        <v>120036300</v>
      </c>
      <c r="I9" s="13">
        <v>0.1</v>
      </c>
      <c r="J9" s="10">
        <f>I9*C14</f>
        <v>80036300</v>
      </c>
      <c r="K9" s="4"/>
      <c r="L9" s="5"/>
      <c r="M9" s="1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x14ac:dyDescent="0.25">
      <c r="A10" s="3"/>
      <c r="B10" s="9" t="s">
        <v>15</v>
      </c>
      <c r="C10" s="10">
        <f>SUMIFS('Detalle noviembre'!$L$2:$L$350,'Detalle noviembre'!$E$2:$E$350,$B10)</f>
        <v>2491265</v>
      </c>
      <c r="D10" s="69">
        <f>'RESUMEN OCTUBRE .'!$C10/$C$12</f>
        <v>3.1539110154055259E-3</v>
      </c>
      <c r="E10" s="4"/>
      <c r="F10" s="4"/>
      <c r="G10"/>
      <c r="H10" s="70">
        <f>SUM(H4:H9)</f>
        <v>1200363000</v>
      </c>
      <c r="I10"/>
      <c r="J10" s="70">
        <f>J8+J9</f>
        <v>800363000</v>
      </c>
      <c r="K10" s="4"/>
      <c r="L10" s="5"/>
      <c r="M10" s="1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x14ac:dyDescent="0.25">
      <c r="A11" s="3"/>
      <c r="B11" s="9" t="s">
        <v>16</v>
      </c>
      <c r="C11" s="10">
        <f>SUMIFS('Detalle noviembre'!$L$2:$L$350,'Detalle noviembre'!$E$2:$E$350,$B11)</f>
        <v>226965917.78</v>
      </c>
      <c r="D11" s="66">
        <f>'RESUMEN OCTUBRE .'!$C11/$C$12</f>
        <v>0.28733607553109236</v>
      </c>
      <c r="E11" s="4"/>
      <c r="F11" s="4"/>
      <c r="G11" s="4"/>
      <c r="H11" s="4"/>
      <c r="I11" s="4"/>
      <c r="J11" s="4"/>
      <c r="K11" s="4"/>
      <c r="L11" s="5"/>
      <c r="M11" s="1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x14ac:dyDescent="0.25">
      <c r="A12" s="3"/>
      <c r="B12" s="17" t="s">
        <v>17</v>
      </c>
      <c r="C12" s="18">
        <f>SUM(C4:C11)</f>
        <v>789897047.77059996</v>
      </c>
      <c r="D12" s="19">
        <v>1</v>
      </c>
      <c r="E12" s="4"/>
      <c r="F12" s="4"/>
      <c r="G12" s="4"/>
      <c r="H12" s="4"/>
      <c r="I12" s="4"/>
      <c r="J12" s="4"/>
      <c r="K12" s="4"/>
      <c r="L12" s="5"/>
      <c r="M12" s="1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x14ac:dyDescent="0.25">
      <c r="A13" s="3"/>
      <c r="B13" s="4"/>
      <c r="C13" s="4"/>
      <c r="D13" s="4"/>
      <c r="E13" s="4"/>
      <c r="F13" s="4"/>
      <c r="G13" s="4"/>
      <c r="H13" s="4"/>
      <c r="I13" s="4"/>
      <c r="J13" s="4"/>
      <c r="K13" s="4"/>
      <c r="L13" s="5"/>
      <c r="M13" s="1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</row>
    <row r="14" spans="1:26" x14ac:dyDescent="0.25">
      <c r="A14" s="3"/>
      <c r="B14" s="20" t="s">
        <v>18</v>
      </c>
      <c r="C14" s="21">
        <v>800363000</v>
      </c>
      <c r="D14"/>
      <c r="E14" s="4"/>
      <c r="F14" s="4"/>
      <c r="G14" s="4"/>
      <c r="H14" s="4"/>
      <c r="I14" s="4"/>
      <c r="J14" s="4"/>
      <c r="K14" s="4"/>
      <c r="L14" s="5"/>
      <c r="M14" s="1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x14ac:dyDescent="0.25">
      <c r="A15" s="3"/>
      <c r="B15" s="20" t="s">
        <v>19</v>
      </c>
      <c r="C15" s="21">
        <f>SUM('Detalle noviembre'!J2:J350)</f>
        <v>663779031.74000001</v>
      </c>
      <c r="D15"/>
      <c r="E15" s="4"/>
      <c r="F15" s="4"/>
      <c r="G15" s="4"/>
      <c r="H15" s="4"/>
      <c r="I15" s="4"/>
      <c r="J15" s="4"/>
      <c r="K15" s="4"/>
      <c r="L15" s="5"/>
      <c r="M15" s="1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x14ac:dyDescent="0.25">
      <c r="A16" s="3"/>
      <c r="B16" s="20" t="s">
        <v>20</v>
      </c>
      <c r="C16" s="21">
        <f>SUM('Detalle noviembre'!K2:K350)</f>
        <v>126118016.0306</v>
      </c>
      <c r="D16" s="20" t="s">
        <v>21</v>
      </c>
      <c r="E16" s="4"/>
      <c r="F16" s="4"/>
      <c r="G16" s="4"/>
      <c r="H16" s="4"/>
      <c r="I16" s="4"/>
      <c r="J16" s="4"/>
      <c r="K16" s="4"/>
      <c r="L16" s="5"/>
      <c r="M16" s="1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x14ac:dyDescent="0.25">
      <c r="A17" s="3"/>
      <c r="B17" s="20" t="s">
        <v>22</v>
      </c>
      <c r="C17" s="22">
        <f>SUM('Detalle noviembre'!L2:L350)</f>
        <v>789897047.7706002</v>
      </c>
      <c r="D17" s="23">
        <f>C17/C14</f>
        <v>0.98692349317822059</v>
      </c>
      <c r="E17" s="4"/>
      <c r="F17" s="4"/>
      <c r="G17" s="4"/>
      <c r="H17" s="4"/>
      <c r="I17" s="4"/>
      <c r="J17" s="4"/>
      <c r="K17" s="4"/>
      <c r="L17" s="5"/>
      <c r="M17" s="1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x14ac:dyDescent="0.25">
      <c r="A18" s="3"/>
      <c r="B18" s="20" t="s">
        <v>23</v>
      </c>
      <c r="C18" s="22">
        <f>C14-C17</f>
        <v>10465952.2293998</v>
      </c>
      <c r="D18" s="23">
        <f>C18/C14</f>
        <v>1.3076506821779368E-2</v>
      </c>
      <c r="E18" s="4"/>
      <c r="F18" s="4"/>
      <c r="G18" s="4"/>
      <c r="H18" s="4"/>
      <c r="I18" s="4"/>
      <c r="J18" s="4"/>
      <c r="K18" s="4"/>
      <c r="L18" s="5"/>
      <c r="M18" s="1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5.75" customHeight="1" x14ac:dyDescent="0.25">
      <c r="A19" s="3"/>
      <c r="B19"/>
      <c r="C19"/>
      <c r="D19"/>
      <c r="E19" s="4"/>
      <c r="F19" s="4"/>
      <c r="G19" s="4"/>
      <c r="H19" s="4"/>
      <c r="I19" s="4"/>
      <c r="J19" s="4"/>
      <c r="K19" s="4"/>
      <c r="L19" s="5"/>
      <c r="M19" s="1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5.75" customHeight="1" x14ac:dyDescent="0.25">
      <c r="A20" s="3"/>
      <c r="B20" s="12"/>
      <c r="C20" s="12"/>
      <c r="D20" s="12"/>
      <c r="E20" s="4"/>
      <c r="F20" s="4"/>
      <c r="G20" s="4"/>
      <c r="H20" s="4"/>
      <c r="I20" s="4"/>
      <c r="J20" s="4"/>
      <c r="K20" s="4"/>
      <c r="L20" s="5"/>
      <c r="M20" s="1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5.75" customHeight="1" x14ac:dyDescent="0.25">
      <c r="A21" s="3"/>
      <c r="B21" s="12"/>
      <c r="C21" s="12"/>
      <c r="D21" s="12"/>
      <c r="E21" s="4"/>
      <c r="F21" s="4"/>
      <c r="G21" s="4"/>
      <c r="H21" s="4"/>
      <c r="I21" s="4"/>
      <c r="J21" s="4"/>
      <c r="K21" s="4"/>
      <c r="L21" s="5"/>
      <c r="M21" s="1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5.75" customHeight="1" x14ac:dyDescent="0.25">
      <c r="A22" s="3"/>
      <c r="B22" s="12"/>
      <c r="C22" s="12"/>
      <c r="D22" s="12"/>
      <c r="E22" s="4"/>
      <c r="F22" s="4"/>
      <c r="G22" s="4"/>
      <c r="H22" s="4"/>
      <c r="I22" s="4"/>
      <c r="J22" s="4"/>
      <c r="K22" s="4"/>
      <c r="L22" s="5"/>
      <c r="M22" s="1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5.75" customHeight="1" x14ac:dyDescent="0.25">
      <c r="A23" s="3"/>
      <c r="B23" s="12"/>
      <c r="C23" s="12"/>
      <c r="D23" s="12"/>
      <c r="E23" s="4"/>
      <c r="F23" s="4"/>
      <c r="G23" s="4"/>
      <c r="H23" s="4"/>
      <c r="I23" s="4"/>
      <c r="J23" s="4"/>
      <c r="K23" s="4"/>
      <c r="L23" s="5"/>
      <c r="M23" s="1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5.75" customHeight="1" x14ac:dyDescent="0.25">
      <c r="A24" s="3"/>
      <c r="B24" s="12"/>
      <c r="C24" s="12"/>
      <c r="D24" s="12"/>
      <c r="E24" s="4"/>
      <c r="F24" s="4"/>
      <c r="G24" s="4"/>
      <c r="H24" s="4"/>
      <c r="I24" s="4"/>
      <c r="J24" s="4"/>
      <c r="K24" s="4"/>
      <c r="L24" s="5"/>
      <c r="M24" s="1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5.75" customHeight="1" x14ac:dyDescent="0.25">
      <c r="A25" s="3"/>
      <c r="B25" s="12"/>
      <c r="C25" s="12"/>
      <c r="D25" s="12"/>
      <c r="E25" s="4"/>
      <c r="F25" s="4"/>
      <c r="G25" s="4"/>
      <c r="H25" s="4"/>
      <c r="I25" s="4"/>
      <c r="J25" s="4"/>
      <c r="K25" s="4"/>
      <c r="L25" s="5"/>
      <c r="M25" s="1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5.75" customHeight="1" x14ac:dyDescent="0.25">
      <c r="A26" s="3"/>
      <c r="B26" s="4"/>
      <c r="C26" s="4"/>
      <c r="D26" s="4"/>
      <c r="E26" s="4"/>
      <c r="F26" s="4"/>
      <c r="G26" s="4"/>
      <c r="H26" s="4"/>
      <c r="I26" s="4"/>
      <c r="J26" s="4"/>
      <c r="K26" s="4"/>
      <c r="L26" s="5"/>
      <c r="M26" s="1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</row>
    <row r="27" spans="1:26" ht="15.75" customHeight="1" x14ac:dyDescent="0.25">
      <c r="A27" s="3"/>
      <c r="B27" s="4"/>
      <c r="C27" s="4"/>
      <c r="D27" s="4"/>
      <c r="E27" s="4"/>
      <c r="F27" s="4"/>
      <c r="G27" s="4"/>
      <c r="H27" s="4"/>
      <c r="I27" s="4"/>
      <c r="J27" s="4"/>
      <c r="K27" s="4"/>
      <c r="L27" s="5"/>
      <c r="M27" s="1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</row>
    <row r="28" spans="1:26" ht="15.75" customHeight="1" x14ac:dyDescent="0.25">
      <c r="A28" s="3"/>
      <c r="B28" s="4"/>
      <c r="C28" s="4"/>
      <c r="D28" s="4"/>
      <c r="E28" s="4"/>
      <c r="F28" s="4"/>
      <c r="G28" s="4"/>
      <c r="H28" s="4"/>
      <c r="I28" s="4"/>
      <c r="J28" s="4"/>
      <c r="K28" s="4"/>
      <c r="L28" s="5"/>
      <c r="M28" s="1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</row>
    <row r="29" spans="1:26" ht="15.75" customHeight="1" x14ac:dyDescent="0.25">
      <c r="A29" s="3"/>
      <c r="B29" s="4"/>
      <c r="C29" s="4"/>
      <c r="D29" s="4"/>
      <c r="E29" s="4"/>
      <c r="F29" s="4"/>
      <c r="G29" s="4"/>
      <c r="H29" s="4"/>
      <c r="I29" s="4"/>
      <c r="J29" s="4"/>
      <c r="K29" s="4"/>
      <c r="L29" s="5"/>
      <c r="M29" s="1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</row>
    <row r="30" spans="1:26" ht="15.75" customHeight="1" x14ac:dyDescent="0.25">
      <c r="A30" s="3"/>
      <c r="B30" s="4"/>
      <c r="C30" s="4"/>
      <c r="D30" s="4"/>
      <c r="E30" s="4"/>
      <c r="F30" s="4"/>
      <c r="G30" s="4"/>
      <c r="H30" s="4"/>
      <c r="I30" s="4"/>
      <c r="J30" s="4"/>
      <c r="K30" s="4"/>
      <c r="L30" s="5"/>
      <c r="M30" s="1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</row>
    <row r="31" spans="1:26" ht="15.75" customHeight="1" x14ac:dyDescent="0.25">
      <c r="A31" s="3"/>
      <c r="B31" s="4"/>
      <c r="C31" s="4"/>
      <c r="D31" s="4"/>
      <c r="E31" s="4"/>
      <c r="F31" s="4"/>
      <c r="G31" s="4"/>
      <c r="H31" s="4"/>
      <c r="I31" s="4"/>
      <c r="J31" s="4"/>
      <c r="K31" s="4"/>
      <c r="L31" s="5"/>
      <c r="M31" s="1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</row>
    <row r="32" spans="1:26" ht="15.75" customHeight="1" x14ac:dyDescent="0.25">
      <c r="A32" s="3"/>
      <c r="B32" s="4"/>
      <c r="C32" s="4"/>
      <c r="D32" s="4"/>
      <c r="E32" s="4"/>
      <c r="F32" s="4"/>
      <c r="G32" s="4"/>
      <c r="H32" s="4"/>
      <c r="I32" s="4"/>
      <c r="J32" s="4"/>
      <c r="K32" s="4"/>
      <c r="L32" s="5"/>
      <c r="M32" s="1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</row>
    <row r="33" spans="1:26" ht="15.75" customHeight="1" x14ac:dyDescent="0.25">
      <c r="A33" s="3"/>
      <c r="B33" s="4"/>
      <c r="C33" s="4"/>
      <c r="D33" s="4"/>
      <c r="E33" s="4"/>
      <c r="F33" s="4"/>
      <c r="G33" s="4"/>
      <c r="H33" s="4"/>
      <c r="I33" s="4"/>
      <c r="J33" s="4"/>
      <c r="K33" s="4"/>
      <c r="L33" s="5"/>
      <c r="M33" s="1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</row>
    <row r="34" spans="1:26" ht="15.75" customHeight="1" x14ac:dyDescent="0.25">
      <c r="A34" s="3"/>
      <c r="B34" s="4"/>
      <c r="C34" s="4"/>
      <c r="D34" s="4"/>
      <c r="E34" s="4"/>
      <c r="F34" s="4"/>
      <c r="G34" s="4"/>
      <c r="H34" s="4"/>
      <c r="I34" s="4"/>
      <c r="J34" s="4"/>
      <c r="K34" s="4"/>
      <c r="L34" s="5"/>
      <c r="M34" s="1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</row>
    <row r="35" spans="1:26" ht="15.75" customHeight="1" x14ac:dyDescent="0.25">
      <c r="A35" s="3"/>
      <c r="B35" s="4"/>
      <c r="C35" s="4"/>
      <c r="D35" s="4"/>
      <c r="E35" s="4"/>
      <c r="F35" s="4"/>
      <c r="G35" s="4"/>
      <c r="H35" s="4"/>
      <c r="I35" s="4"/>
      <c r="J35" s="4"/>
      <c r="K35" s="4"/>
      <c r="L35" s="5"/>
      <c r="M35" s="1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</row>
    <row r="36" spans="1:26" ht="15.75" customHeight="1" x14ac:dyDescent="0.25">
      <c r="A36" s="3"/>
      <c r="B36" s="4"/>
      <c r="C36" s="4"/>
      <c r="D36" s="4"/>
      <c r="E36" s="4"/>
      <c r="F36" s="4"/>
      <c r="G36" s="4"/>
      <c r="H36" s="4"/>
      <c r="I36" s="4"/>
      <c r="J36" s="4"/>
      <c r="K36" s="4"/>
      <c r="L36" s="5"/>
      <c r="M36" s="1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</row>
    <row r="37" spans="1:26" ht="15.75" customHeight="1" x14ac:dyDescent="0.25">
      <c r="A37" s="3"/>
      <c r="B37" s="4"/>
      <c r="C37" s="4"/>
      <c r="D37" s="4"/>
      <c r="E37" s="4"/>
      <c r="F37" s="4"/>
      <c r="G37" s="4"/>
      <c r="H37" s="4"/>
      <c r="I37" s="4"/>
      <c r="J37" s="4"/>
      <c r="K37" s="4"/>
      <c r="L37" s="5"/>
      <c r="M37" s="1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</row>
    <row r="38" spans="1:26" ht="15.75" customHeight="1" x14ac:dyDescent="0.25">
      <c r="A38" s="3"/>
      <c r="B38" s="4"/>
      <c r="C38" s="4"/>
      <c r="D38" s="4"/>
      <c r="E38" s="4"/>
      <c r="F38" s="4"/>
      <c r="G38" s="4"/>
      <c r="H38" s="4"/>
      <c r="I38" s="4"/>
      <c r="J38" s="4"/>
      <c r="K38" s="4"/>
      <c r="L38" s="5"/>
      <c r="M38" s="1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</row>
    <row r="39" spans="1:26" ht="15.75" customHeight="1" x14ac:dyDescent="0.25">
      <c r="A39" s="3"/>
      <c r="B39" s="4"/>
      <c r="C39" s="4"/>
      <c r="D39" s="4"/>
      <c r="E39" s="4"/>
      <c r="F39" s="4"/>
      <c r="G39" s="4"/>
      <c r="H39" s="4"/>
      <c r="I39" s="4"/>
      <c r="J39" s="4"/>
      <c r="K39" s="4"/>
      <c r="L39" s="5"/>
      <c r="M39" s="1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</row>
    <row r="40" spans="1:26" ht="15.75" customHeight="1" x14ac:dyDescent="0.25">
      <c r="A40" s="24"/>
      <c r="B40" s="25"/>
      <c r="C40" s="25"/>
      <c r="D40" s="25"/>
      <c r="E40" s="25"/>
      <c r="F40" s="25"/>
      <c r="G40" s="25"/>
      <c r="H40" s="25"/>
      <c r="I40" s="25"/>
      <c r="J40" s="25"/>
      <c r="K40" s="25"/>
      <c r="L40" s="26"/>
      <c r="M40" s="1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</row>
    <row r="41" spans="1:26" ht="15.75" customHeight="1" x14ac:dyDescent="0.25">
      <c r="A41" s="27"/>
      <c r="B41" s="27"/>
      <c r="C41" s="27"/>
      <c r="D41" s="27"/>
      <c r="E41" s="27"/>
      <c r="F41" s="27"/>
      <c r="G41" s="27"/>
      <c r="H41" s="27"/>
      <c r="I41" s="27"/>
      <c r="J41" s="27"/>
      <c r="K41" s="27"/>
      <c r="L41" s="27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hidden="1" customHeight="1" x14ac:dyDescent="0.25">
      <c r="A42" s="4"/>
      <c r="B42"/>
      <c r="C42"/>
      <c r="D42"/>
      <c r="E42" s="4"/>
      <c r="F42" s="4"/>
      <c r="G42"/>
      <c r="H42"/>
      <c r="I42"/>
      <c r="J42"/>
      <c r="K42" s="4"/>
      <c r="L42" s="4"/>
      <c r="M42" s="1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5.75" hidden="1" customHeight="1" x14ac:dyDescent="0.25">
      <c r="A43" s="4"/>
      <c r="B43"/>
      <c r="C43"/>
      <c r="D43"/>
      <c r="E43" s="4"/>
      <c r="F43" s="4"/>
      <c r="G43"/>
      <c r="H43"/>
      <c r="I43"/>
      <c r="J43"/>
      <c r="K43" s="4"/>
      <c r="L43" s="4"/>
      <c r="M43" s="1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5.75" hidden="1" customHeight="1" x14ac:dyDescent="0.25">
      <c r="A44" s="4"/>
      <c r="B44"/>
      <c r="C44" s="28"/>
      <c r="D44" s="28"/>
      <c r="E44" s="29"/>
      <c r="F44" s="4"/>
      <c r="G44"/>
      <c r="H44"/>
      <c r="I44"/>
      <c r="J44"/>
      <c r="K44" s="4"/>
      <c r="L44" s="4"/>
      <c r="M44" s="1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5.75" hidden="1" customHeight="1" x14ac:dyDescent="0.25">
      <c r="A45" s="4"/>
      <c r="B45"/>
      <c r="C45"/>
      <c r="D45"/>
      <c r="E45" s="4"/>
      <c r="F45" s="4"/>
      <c r="G45"/>
      <c r="H45"/>
      <c r="I45"/>
      <c r="J45"/>
      <c r="K45" s="4"/>
      <c r="L45" s="4"/>
      <c r="M45" s="1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5.75" hidden="1" customHeight="1" x14ac:dyDescent="0.25">
      <c r="A46" s="4"/>
      <c r="B46"/>
      <c r="C46"/>
      <c r="D46"/>
      <c r="E46" s="4"/>
      <c r="F46" s="4"/>
      <c r="G46"/>
      <c r="H46"/>
      <c r="I46"/>
      <c r="J46"/>
      <c r="K46" s="4"/>
      <c r="L46" s="4"/>
      <c r="M46" s="1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5.75" hidden="1" customHeight="1" x14ac:dyDescent="0.25">
      <c r="A47" s="4"/>
      <c r="B47"/>
      <c r="C47"/>
      <c r="D47"/>
      <c r="E47" s="4"/>
      <c r="F47" s="4"/>
      <c r="G47"/>
      <c r="H47"/>
      <c r="I47"/>
      <c r="J47"/>
      <c r="K47" s="4"/>
      <c r="L47" s="4"/>
      <c r="M47" s="1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5.75" hidden="1" customHeight="1" x14ac:dyDescent="0.25">
      <c r="A48" s="4"/>
      <c r="B48"/>
      <c r="C48"/>
      <c r="D48"/>
      <c r="E48" s="4"/>
      <c r="F48" s="4"/>
      <c r="G48"/>
      <c r="H48"/>
      <c r="I48"/>
      <c r="J48"/>
      <c r="K48" s="4"/>
      <c r="L48" s="4"/>
      <c r="M48" s="1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5.75" hidden="1" customHeight="1" x14ac:dyDescent="0.25">
      <c r="A49" s="4"/>
      <c r="B49"/>
      <c r="C49"/>
      <c r="D49"/>
      <c r="E49" s="4"/>
      <c r="F49" s="4"/>
      <c r="G49"/>
      <c r="H49"/>
      <c r="I49"/>
      <c r="J49"/>
      <c r="K49" s="4"/>
      <c r="L49" s="4"/>
      <c r="M49" s="1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5.75" hidden="1" customHeight="1" x14ac:dyDescent="0.25">
      <c r="A50" s="4"/>
      <c r="B50"/>
      <c r="C50"/>
      <c r="D50"/>
      <c r="E50" s="4"/>
      <c r="F50" s="4"/>
      <c r="G50"/>
      <c r="H50"/>
      <c r="I50"/>
      <c r="J50"/>
      <c r="K50" s="4"/>
      <c r="L50" s="4"/>
      <c r="M50" s="1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5.75" hidden="1" customHeight="1" x14ac:dyDescent="0.25">
      <c r="A51" s="4"/>
      <c r="B51"/>
      <c r="C51"/>
      <c r="D51"/>
      <c r="E51" s="4"/>
      <c r="F51" s="4"/>
      <c r="G51"/>
      <c r="H51"/>
      <c r="I51"/>
      <c r="J51"/>
      <c r="K51" s="4"/>
      <c r="L51" s="4"/>
      <c r="M51" s="1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5.75" hidden="1" customHeight="1" x14ac:dyDescent="0.25">
      <c r="A52" s="4"/>
      <c r="B52"/>
      <c r="C52"/>
      <c r="D52"/>
      <c r="E52" s="4"/>
      <c r="F52" s="4"/>
      <c r="G52"/>
      <c r="H52"/>
      <c r="I52"/>
      <c r="J52"/>
      <c r="K52" s="4"/>
      <c r="L52" s="4"/>
      <c r="M52" s="1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5.75" hidden="1" customHeight="1" x14ac:dyDescent="0.25">
      <c r="A53" s="4"/>
      <c r="B53"/>
      <c r="C53"/>
      <c r="D53"/>
      <c r="E53" s="4"/>
      <c r="F53" s="4"/>
      <c r="G53"/>
      <c r="H53"/>
      <c r="I53"/>
      <c r="J53"/>
      <c r="K53" s="4"/>
      <c r="L53" s="4"/>
      <c r="M53" s="1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5.75" hidden="1" customHeight="1" x14ac:dyDescent="0.25">
      <c r="A54" s="4"/>
      <c r="B54"/>
      <c r="C54"/>
      <c r="D54"/>
      <c r="E54" s="4"/>
      <c r="F54" s="4"/>
      <c r="G54"/>
      <c r="H54"/>
      <c r="I54"/>
      <c r="J54"/>
      <c r="K54" s="4"/>
      <c r="L54" s="4"/>
      <c r="M54" s="1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5.75" hidden="1" customHeight="1" x14ac:dyDescent="0.25">
      <c r="A55" s="4"/>
      <c r="B55"/>
      <c r="C55"/>
      <c r="D55"/>
      <c r="E55" s="4"/>
      <c r="F55" s="4"/>
      <c r="G55"/>
      <c r="H55"/>
      <c r="I55"/>
      <c r="J55"/>
      <c r="K55" s="4"/>
      <c r="L55" s="4"/>
      <c r="M55" s="1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5.75" hidden="1" customHeight="1" x14ac:dyDescent="0.25">
      <c r="A56" s="4"/>
      <c r="B56"/>
      <c r="C56"/>
      <c r="D56"/>
      <c r="E56" s="4"/>
      <c r="F56" s="4"/>
      <c r="G56"/>
      <c r="H56"/>
      <c r="I56"/>
      <c r="J56"/>
      <c r="K56" s="4"/>
      <c r="L56" s="4"/>
      <c r="M56" s="1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5.75" hidden="1" customHeight="1" x14ac:dyDescent="0.25">
      <c r="A57" s="4"/>
      <c r="B57"/>
      <c r="C57"/>
      <c r="D57"/>
      <c r="E57" s="4"/>
      <c r="F57" s="4"/>
      <c r="G57"/>
      <c r="H57"/>
      <c r="I57"/>
      <c r="J57"/>
      <c r="K57" s="4"/>
      <c r="L57" s="4"/>
      <c r="M57" s="1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5.75" hidden="1" customHeight="1" x14ac:dyDescent="0.25">
      <c r="A58" s="4"/>
      <c r="B58"/>
      <c r="C58"/>
      <c r="D58"/>
      <c r="E58" s="4"/>
      <c r="F58" s="4"/>
      <c r="G58"/>
      <c r="H58"/>
      <c r="I58"/>
      <c r="J58"/>
      <c r="K58" s="4"/>
      <c r="L58" s="4"/>
      <c r="M58" s="1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.75" hidden="1" customHeight="1" x14ac:dyDescent="0.25">
      <c r="A59" s="4"/>
      <c r="B59"/>
      <c r="C59"/>
      <c r="D59"/>
      <c r="E59" s="4"/>
      <c r="F59" s="4"/>
      <c r="G59"/>
      <c r="H59"/>
      <c r="I59"/>
      <c r="J59"/>
      <c r="K59" s="4"/>
      <c r="L59" s="4"/>
      <c r="M59" s="1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.75" hidden="1" customHeight="1" x14ac:dyDescent="0.25">
      <c r="A60" s="4"/>
      <c r="B60"/>
      <c r="C60"/>
      <c r="D60"/>
      <c r="E60" s="4"/>
      <c r="F60" s="4"/>
      <c r="G60"/>
      <c r="H60"/>
      <c r="I60"/>
      <c r="J60"/>
      <c r="K60" s="4"/>
      <c r="L60" s="4"/>
      <c r="M60" s="1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.75" hidden="1" customHeight="1" x14ac:dyDescent="0.25">
      <c r="A61" s="4"/>
      <c r="B61"/>
      <c r="C61"/>
      <c r="D61"/>
      <c r="E61" s="4"/>
      <c r="F61" s="4"/>
      <c r="G61"/>
      <c r="H61"/>
      <c r="I61"/>
      <c r="J61"/>
      <c r="K61" s="4"/>
      <c r="L61" s="4"/>
      <c r="M61" s="1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5.75" hidden="1" customHeight="1" x14ac:dyDescent="0.25">
      <c r="A62" s="4"/>
      <c r="B62"/>
      <c r="C62"/>
      <c r="D62"/>
      <c r="E62" s="4"/>
      <c r="F62" s="4"/>
      <c r="G62"/>
      <c r="H62"/>
      <c r="I62"/>
      <c r="J62"/>
      <c r="K62" s="4"/>
      <c r="L62" s="4"/>
      <c r="M62" s="1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5.75" hidden="1" customHeight="1" x14ac:dyDescent="0.25">
      <c r="A63" s="4"/>
      <c r="B63"/>
      <c r="C63"/>
      <c r="D63"/>
      <c r="E63" s="4"/>
      <c r="F63" s="4"/>
      <c r="G63"/>
      <c r="H63"/>
      <c r="I63"/>
      <c r="J63"/>
      <c r="K63" s="4"/>
      <c r="L63" s="4"/>
      <c r="M63" s="1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5.75" hidden="1" customHeight="1" x14ac:dyDescent="0.25">
      <c r="A64" s="4"/>
      <c r="B64"/>
      <c r="C64"/>
      <c r="D64"/>
      <c r="E64" s="4"/>
      <c r="F64" s="4"/>
      <c r="G64"/>
      <c r="H64"/>
      <c r="I64"/>
      <c r="J64"/>
      <c r="K64" s="4"/>
      <c r="L64" s="4"/>
      <c r="M64" s="1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5.75" hidden="1" customHeight="1" x14ac:dyDescent="0.25">
      <c r="A65" s="4"/>
      <c r="B65"/>
      <c r="C65"/>
      <c r="D65"/>
      <c r="E65" s="4"/>
      <c r="F65" s="4"/>
      <c r="G65"/>
      <c r="H65"/>
      <c r="I65"/>
      <c r="J65"/>
      <c r="K65" s="4"/>
      <c r="L65" s="4"/>
      <c r="M65" s="1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5.75" hidden="1" customHeight="1" x14ac:dyDescent="0.25">
      <c r="A66" s="4"/>
      <c r="B66"/>
      <c r="C66"/>
      <c r="D66"/>
      <c r="E66" s="4"/>
      <c r="F66" s="4"/>
      <c r="G66"/>
      <c r="H66"/>
      <c r="I66"/>
      <c r="J66"/>
      <c r="K66" s="4"/>
      <c r="L66" s="4"/>
      <c r="M66" s="1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5.75" hidden="1" customHeight="1" x14ac:dyDescent="0.25">
      <c r="A67" s="4"/>
      <c r="B67"/>
      <c r="C67"/>
      <c r="D67"/>
      <c r="E67" s="4"/>
      <c r="F67" s="4"/>
      <c r="G67"/>
      <c r="H67"/>
      <c r="I67"/>
      <c r="J67"/>
      <c r="K67" s="4"/>
      <c r="L67" s="4"/>
      <c r="M67" s="1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5.75" hidden="1" customHeight="1" x14ac:dyDescent="0.25">
      <c r="A68" s="4"/>
      <c r="B68"/>
      <c r="C68"/>
      <c r="D68"/>
      <c r="E68" s="4"/>
      <c r="F68" s="4"/>
      <c r="G68"/>
      <c r="H68"/>
      <c r="I68"/>
      <c r="J68"/>
      <c r="K68" s="4"/>
      <c r="L68" s="4"/>
      <c r="M68" s="1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5.75" hidden="1" customHeight="1" x14ac:dyDescent="0.25">
      <c r="A69" s="4"/>
      <c r="B69"/>
      <c r="C69"/>
      <c r="D69"/>
      <c r="E69" s="4"/>
      <c r="F69" s="4"/>
      <c r="G69"/>
      <c r="H69"/>
      <c r="I69"/>
      <c r="J69"/>
      <c r="K69" s="4"/>
      <c r="L69" s="4"/>
      <c r="M69" s="1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5.75" hidden="1" customHeight="1" x14ac:dyDescent="0.25">
      <c r="A70" s="4"/>
      <c r="B70"/>
      <c r="C70"/>
      <c r="D70"/>
      <c r="E70" s="4"/>
      <c r="F70" s="4"/>
      <c r="G70"/>
      <c r="H70"/>
      <c r="I70"/>
      <c r="J70"/>
      <c r="K70" s="4"/>
      <c r="L70" s="4"/>
      <c r="M70" s="1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5.75" hidden="1" customHeight="1" x14ac:dyDescent="0.25">
      <c r="A71" s="4"/>
      <c r="B71"/>
      <c r="C71"/>
      <c r="D71"/>
      <c r="E71" s="4"/>
      <c r="F71" s="4"/>
      <c r="G71"/>
      <c r="H71"/>
      <c r="I71"/>
      <c r="J71"/>
      <c r="K71" s="4"/>
      <c r="L71" s="4"/>
      <c r="M71" s="1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5.75" hidden="1" customHeight="1" x14ac:dyDescent="0.25">
      <c r="A72" s="4"/>
      <c r="B72"/>
      <c r="C72"/>
      <c r="D72"/>
      <c r="E72" s="4"/>
      <c r="F72" s="4"/>
      <c r="G72"/>
      <c r="H72"/>
      <c r="I72"/>
      <c r="J72"/>
      <c r="K72" s="4"/>
      <c r="L72" s="4"/>
      <c r="M72" s="1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5.75" hidden="1" customHeight="1" x14ac:dyDescent="0.25">
      <c r="A73" s="4"/>
      <c r="B73"/>
      <c r="C73"/>
      <c r="D73"/>
      <c r="E73" s="4"/>
      <c r="F73" s="4"/>
      <c r="G73"/>
      <c r="H73"/>
      <c r="I73"/>
      <c r="J73"/>
      <c r="K73" s="4"/>
      <c r="L73" s="4"/>
      <c r="M73" s="1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5.75" hidden="1" customHeight="1" x14ac:dyDescent="0.25">
      <c r="A74" s="4"/>
      <c r="B74"/>
      <c r="C74"/>
      <c r="D74"/>
      <c r="E74" s="4"/>
      <c r="F74" s="4"/>
      <c r="G74"/>
      <c r="H74"/>
      <c r="I74"/>
      <c r="J74"/>
      <c r="K74" s="4"/>
      <c r="L74" s="4"/>
      <c r="M74" s="1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hidden="1" customHeight="1" x14ac:dyDescent="0.25">
      <c r="A75" s="4"/>
      <c r="B75"/>
      <c r="C75"/>
      <c r="D75"/>
      <c r="E75" s="4"/>
      <c r="F75" s="4"/>
      <c r="G75"/>
      <c r="H75"/>
      <c r="I75"/>
      <c r="J75"/>
      <c r="K75" s="4"/>
      <c r="L75" s="4"/>
      <c r="M75" s="1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hidden="1" customHeight="1" x14ac:dyDescent="0.25">
      <c r="A76" s="4"/>
      <c r="B76"/>
      <c r="C76"/>
      <c r="D76"/>
      <c r="E76" s="4"/>
      <c r="F76" s="4"/>
      <c r="G76"/>
      <c r="H76"/>
      <c r="I76"/>
      <c r="J76"/>
      <c r="K76" s="4"/>
      <c r="L76" s="4"/>
      <c r="M76" s="1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5.75" hidden="1" customHeight="1" x14ac:dyDescent="0.25">
      <c r="A77" s="4"/>
      <c r="B77"/>
      <c r="C77"/>
      <c r="D77"/>
      <c r="E77" s="4"/>
      <c r="F77" s="4"/>
      <c r="G77"/>
      <c r="H77"/>
      <c r="I77"/>
      <c r="J77"/>
      <c r="K77" s="4"/>
      <c r="L77" s="4"/>
      <c r="M77" s="1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5.75" hidden="1" customHeight="1" x14ac:dyDescent="0.25">
      <c r="A78" s="4"/>
      <c r="B78"/>
      <c r="C78"/>
      <c r="D78"/>
      <c r="E78" s="4"/>
      <c r="F78" s="4"/>
      <c r="G78"/>
      <c r="H78"/>
      <c r="I78"/>
      <c r="J78"/>
      <c r="K78" s="4"/>
      <c r="L78" s="4"/>
      <c r="M78" s="1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5.75" hidden="1" customHeight="1" x14ac:dyDescent="0.25">
      <c r="A79" s="4"/>
      <c r="B79"/>
      <c r="C79"/>
      <c r="D79"/>
      <c r="E79" s="4"/>
      <c r="F79" s="4"/>
      <c r="G79"/>
      <c r="H79"/>
      <c r="I79"/>
      <c r="J79"/>
      <c r="K79" s="4"/>
      <c r="L79" s="4"/>
      <c r="M79" s="1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5.75" hidden="1" customHeight="1" x14ac:dyDescent="0.25">
      <c r="A80" s="4"/>
      <c r="B80"/>
      <c r="C80"/>
      <c r="D80"/>
      <c r="E80" s="4"/>
      <c r="F80" s="4"/>
      <c r="G80"/>
      <c r="H80"/>
      <c r="I80"/>
      <c r="J80"/>
      <c r="K80" s="4"/>
      <c r="L80" s="4"/>
      <c r="M80" s="1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5.75" hidden="1" customHeight="1" x14ac:dyDescent="0.25">
      <c r="A81" s="4"/>
      <c r="B81"/>
      <c r="C81"/>
      <c r="D81"/>
      <c r="E81" s="4"/>
      <c r="F81" s="4"/>
      <c r="G81"/>
      <c r="H81"/>
      <c r="I81"/>
      <c r="J81"/>
      <c r="K81" s="4"/>
      <c r="L81" s="4"/>
      <c r="M81" s="1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5.75" hidden="1" customHeight="1" x14ac:dyDescent="0.25">
      <c r="A82" s="4"/>
      <c r="B82"/>
      <c r="C82"/>
      <c r="D82"/>
      <c r="E82" s="4"/>
      <c r="F82" s="4"/>
      <c r="G82"/>
      <c r="H82"/>
      <c r="I82"/>
      <c r="J82"/>
      <c r="K82" s="4"/>
      <c r="L82" s="4"/>
      <c r="M82" s="1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hidden="1" customHeight="1" x14ac:dyDescent="0.25">
      <c r="A83" s="4"/>
      <c r="B83"/>
      <c r="C83"/>
      <c r="D83"/>
      <c r="E83" s="4"/>
      <c r="F83" s="4"/>
      <c r="G83"/>
      <c r="H83"/>
      <c r="I83"/>
      <c r="J83"/>
      <c r="K83" s="4"/>
      <c r="L83" s="4"/>
      <c r="M83" s="1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hidden="1" customHeight="1" x14ac:dyDescent="0.25">
      <c r="A84" s="4"/>
      <c r="B84"/>
      <c r="C84"/>
      <c r="D84"/>
      <c r="E84" s="4"/>
      <c r="F84" s="4"/>
      <c r="G84"/>
      <c r="H84"/>
      <c r="I84"/>
      <c r="J84"/>
      <c r="K84" s="4"/>
      <c r="L84" s="4"/>
      <c r="M84" s="1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hidden="1" customHeight="1" x14ac:dyDescent="0.25">
      <c r="A85" s="4"/>
      <c r="B85"/>
      <c r="C85"/>
      <c r="D85"/>
      <c r="E85" s="4"/>
      <c r="F85" s="4"/>
      <c r="G85"/>
      <c r="H85"/>
      <c r="I85"/>
      <c r="J85"/>
      <c r="K85" s="4"/>
      <c r="L85" s="4"/>
      <c r="M85" s="1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5.75" hidden="1" customHeight="1" x14ac:dyDescent="0.25">
      <c r="A86" s="4"/>
      <c r="B86"/>
      <c r="C86"/>
      <c r="D86"/>
      <c r="E86" s="4"/>
      <c r="F86" s="4"/>
      <c r="G86"/>
      <c r="H86"/>
      <c r="I86"/>
      <c r="J86"/>
      <c r="K86" s="4"/>
      <c r="L86" s="4"/>
      <c r="M86" s="1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5.75" hidden="1" customHeight="1" x14ac:dyDescent="0.25">
      <c r="A87" s="4"/>
      <c r="B87"/>
      <c r="C87"/>
      <c r="D87"/>
      <c r="E87" s="4"/>
      <c r="F87" s="4"/>
      <c r="G87"/>
      <c r="H87"/>
      <c r="I87"/>
      <c r="J87"/>
      <c r="K87" s="4"/>
      <c r="L87" s="4"/>
      <c r="M87" s="1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5.75" hidden="1" customHeight="1" x14ac:dyDescent="0.25">
      <c r="A88" s="4"/>
      <c r="B88"/>
      <c r="C88"/>
      <c r="D88"/>
      <c r="E88" s="4"/>
      <c r="F88" s="4"/>
      <c r="G88"/>
      <c r="H88"/>
      <c r="I88"/>
      <c r="J88"/>
      <c r="K88" s="4"/>
      <c r="L88" s="4"/>
      <c r="M88" s="1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5.75" hidden="1" customHeight="1" x14ac:dyDescent="0.25">
      <c r="A89" s="4"/>
      <c r="B89"/>
      <c r="C89"/>
      <c r="D89"/>
      <c r="E89" s="4"/>
      <c r="F89" s="4"/>
      <c r="G89"/>
      <c r="H89"/>
      <c r="I89"/>
      <c r="J89"/>
      <c r="K89" s="4"/>
      <c r="L89" s="4"/>
      <c r="M89" s="1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5.75" hidden="1" customHeight="1" x14ac:dyDescent="0.25">
      <c r="A90" s="4"/>
      <c r="B90"/>
      <c r="C90"/>
      <c r="D90"/>
      <c r="E90" s="4"/>
      <c r="F90" s="4"/>
      <c r="G90"/>
      <c r="H90"/>
      <c r="I90"/>
      <c r="J90"/>
      <c r="K90" s="4"/>
      <c r="L90" s="4"/>
      <c r="M90" s="1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5.75" hidden="1" customHeight="1" x14ac:dyDescent="0.25">
      <c r="A91" s="4"/>
      <c r="B91"/>
      <c r="C91"/>
      <c r="D91"/>
      <c r="E91" s="4"/>
      <c r="F91" s="4"/>
      <c r="G91"/>
      <c r="H91"/>
      <c r="I91"/>
      <c r="J91"/>
      <c r="K91" s="4"/>
      <c r="L91" s="4"/>
      <c r="M91" s="1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5.75" hidden="1" customHeight="1" x14ac:dyDescent="0.25">
      <c r="A92" s="4"/>
      <c r="B92"/>
      <c r="C92"/>
      <c r="D92"/>
      <c r="E92" s="4"/>
      <c r="F92" s="4"/>
      <c r="G92"/>
      <c r="H92"/>
      <c r="I92"/>
      <c r="J92"/>
      <c r="K92" s="4"/>
      <c r="L92" s="4"/>
      <c r="M92" s="1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5.75" hidden="1" customHeight="1" x14ac:dyDescent="0.25">
      <c r="A93" s="4"/>
      <c r="B93"/>
      <c r="C93"/>
      <c r="D93"/>
      <c r="E93" s="4"/>
      <c r="F93" s="4"/>
      <c r="G93"/>
      <c r="H93"/>
      <c r="I93"/>
      <c r="J93"/>
      <c r="K93" s="4"/>
      <c r="L93" s="4"/>
      <c r="M93" s="1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5.75" hidden="1" customHeight="1" x14ac:dyDescent="0.25">
      <c r="A94" s="4"/>
      <c r="B94"/>
      <c r="C94"/>
      <c r="D94"/>
      <c r="E94" s="4"/>
      <c r="F94" s="4"/>
      <c r="G94"/>
      <c r="H94"/>
      <c r="I94"/>
      <c r="J94"/>
      <c r="K94" s="4"/>
      <c r="L94" s="4"/>
      <c r="M94" s="1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hidden="1" customHeight="1" x14ac:dyDescent="0.25">
      <c r="A95" s="4"/>
      <c r="B95"/>
      <c r="C95"/>
      <c r="D95"/>
      <c r="E95" s="4"/>
      <c r="F95" s="4"/>
      <c r="G95"/>
      <c r="H95"/>
      <c r="I95"/>
      <c r="J95"/>
      <c r="K95" s="4"/>
      <c r="L95" s="4"/>
      <c r="M95" s="1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hidden="1" customHeight="1" x14ac:dyDescent="0.25">
      <c r="A96" s="4"/>
      <c r="B96"/>
      <c r="C96"/>
      <c r="D96"/>
      <c r="E96" s="4"/>
      <c r="F96" s="4"/>
      <c r="G96"/>
      <c r="H96"/>
      <c r="I96"/>
      <c r="J96"/>
      <c r="K96" s="4"/>
      <c r="L96" s="4"/>
      <c r="M96" s="1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hidden="1" customHeight="1" x14ac:dyDescent="0.25">
      <c r="A97" s="4"/>
      <c r="B97"/>
      <c r="C97"/>
      <c r="D97"/>
      <c r="E97" s="4"/>
      <c r="F97" s="4"/>
      <c r="G97"/>
      <c r="H97"/>
      <c r="I97"/>
      <c r="J97"/>
      <c r="K97" s="4"/>
      <c r="L97" s="4"/>
      <c r="M97" s="1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5.75" hidden="1" customHeight="1" x14ac:dyDescent="0.25">
      <c r="A98" s="4"/>
      <c r="B98"/>
      <c r="C98"/>
      <c r="D98"/>
      <c r="E98" s="4"/>
      <c r="F98" s="4"/>
      <c r="G98"/>
      <c r="H98"/>
      <c r="I98"/>
      <c r="J98"/>
      <c r="K98" s="4"/>
      <c r="L98" s="4"/>
      <c r="M98" s="1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hidden="1" customHeight="1" x14ac:dyDescent="0.25">
      <c r="A99" s="4"/>
      <c r="B99"/>
      <c r="C99"/>
      <c r="D99"/>
      <c r="E99" s="4"/>
      <c r="F99" s="4"/>
      <c r="G99"/>
      <c r="H99"/>
      <c r="I99"/>
      <c r="J99"/>
      <c r="K99" s="4"/>
      <c r="L99" s="4"/>
      <c r="M99" s="1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hidden="1" customHeight="1" x14ac:dyDescent="0.25">
      <c r="A100" s="4"/>
      <c r="B100"/>
      <c r="C100"/>
      <c r="D100"/>
      <c r="E100" s="4"/>
      <c r="F100" s="4"/>
      <c r="G100"/>
      <c r="H100"/>
      <c r="I100"/>
      <c r="J100"/>
      <c r="K100" s="4"/>
      <c r="L100" s="4"/>
      <c r="M100" s="1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5.75" hidden="1" customHeight="1" x14ac:dyDescent="0.25">
      <c r="A101" s="4"/>
      <c r="B101"/>
      <c r="C101"/>
      <c r="D101"/>
      <c r="E101" s="4"/>
      <c r="F101" s="4"/>
      <c r="G101"/>
      <c r="H101"/>
      <c r="I101"/>
      <c r="J101"/>
      <c r="K101" s="4"/>
      <c r="L101" s="4"/>
      <c r="M101" s="1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5.75" hidden="1" customHeight="1" x14ac:dyDescent="0.25">
      <c r="A102" s="4"/>
      <c r="B102"/>
      <c r="C102"/>
      <c r="D102"/>
      <c r="E102" s="4"/>
      <c r="F102" s="4"/>
      <c r="G102"/>
      <c r="H102"/>
      <c r="I102"/>
      <c r="J102"/>
      <c r="K102" s="4"/>
      <c r="L102" s="4"/>
      <c r="M102" s="1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5.75" hidden="1" customHeight="1" x14ac:dyDescent="0.25">
      <c r="A103" s="4"/>
      <c r="B103"/>
      <c r="C103"/>
      <c r="D103"/>
      <c r="E103" s="4"/>
      <c r="F103" s="4"/>
      <c r="G103"/>
      <c r="H103"/>
      <c r="I103"/>
      <c r="J103"/>
      <c r="K103" s="4"/>
      <c r="L103" s="4"/>
      <c r="M103" s="1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.75" hidden="1" customHeight="1" x14ac:dyDescent="0.25">
      <c r="A104" s="4"/>
      <c r="B104"/>
      <c r="C104"/>
      <c r="D104"/>
      <c r="E104" s="4"/>
      <c r="F104" s="4"/>
      <c r="G104"/>
      <c r="H104"/>
      <c r="I104"/>
      <c r="J104"/>
      <c r="K104" s="4"/>
      <c r="L104" s="4"/>
      <c r="M104" s="1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5.75" hidden="1" customHeight="1" x14ac:dyDescent="0.25">
      <c r="A105" s="4"/>
      <c r="B105"/>
      <c r="C105"/>
      <c r="D105"/>
      <c r="E105" s="4"/>
      <c r="F105" s="4"/>
      <c r="G105"/>
      <c r="H105"/>
      <c r="I105"/>
      <c r="J105"/>
      <c r="K105" s="4"/>
      <c r="L105" s="4"/>
      <c r="M105" s="1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5.75" hidden="1" customHeight="1" x14ac:dyDescent="0.25">
      <c r="A106" s="4"/>
      <c r="B106"/>
      <c r="C106"/>
      <c r="D106"/>
      <c r="E106" s="4"/>
      <c r="F106" s="4"/>
      <c r="G106"/>
      <c r="H106"/>
      <c r="I106"/>
      <c r="J106"/>
      <c r="K106" s="4"/>
      <c r="L106" s="4"/>
      <c r="M106" s="1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5.75" hidden="1" customHeight="1" x14ac:dyDescent="0.25">
      <c r="A107" s="4"/>
      <c r="B107"/>
      <c r="C107"/>
      <c r="D107"/>
      <c r="E107" s="4"/>
      <c r="F107" s="4"/>
      <c r="G107"/>
      <c r="H107"/>
      <c r="I107"/>
      <c r="J107"/>
      <c r="K107" s="4"/>
      <c r="L107" s="4"/>
      <c r="M107" s="1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5.75" hidden="1" customHeight="1" x14ac:dyDescent="0.25">
      <c r="A108" s="4"/>
      <c r="B108"/>
      <c r="C108"/>
      <c r="D108"/>
      <c r="E108" s="4"/>
      <c r="F108" s="4"/>
      <c r="G108"/>
      <c r="H108"/>
      <c r="I108"/>
      <c r="J108"/>
      <c r="K108" s="4"/>
      <c r="L108" s="4"/>
      <c r="M108" s="1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5.75" hidden="1" customHeight="1" x14ac:dyDescent="0.25">
      <c r="A109" s="4"/>
      <c r="B109"/>
      <c r="C109"/>
      <c r="D109"/>
      <c r="E109" s="4"/>
      <c r="F109" s="4"/>
      <c r="G109"/>
      <c r="H109"/>
      <c r="I109"/>
      <c r="J109"/>
      <c r="K109" s="4"/>
      <c r="L109" s="4"/>
      <c r="M109" s="1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hidden="1" customHeight="1" x14ac:dyDescent="0.25">
      <c r="A110" s="4"/>
      <c r="B110"/>
      <c r="C110"/>
      <c r="D110"/>
      <c r="E110" s="4"/>
      <c r="F110" s="4"/>
      <c r="G110"/>
      <c r="H110"/>
      <c r="I110"/>
      <c r="J110"/>
      <c r="K110" s="4"/>
      <c r="L110" s="4"/>
      <c r="M110" s="1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hidden="1" customHeight="1" x14ac:dyDescent="0.25">
      <c r="A111" s="4"/>
      <c r="B111"/>
      <c r="C111"/>
      <c r="D111"/>
      <c r="E111" s="4"/>
      <c r="F111" s="4"/>
      <c r="G111"/>
      <c r="H111"/>
      <c r="I111"/>
      <c r="J111"/>
      <c r="K111" s="4"/>
      <c r="L111" s="4"/>
      <c r="M111" s="1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5.75" hidden="1" customHeight="1" x14ac:dyDescent="0.25">
      <c r="A112" s="4"/>
      <c r="B112"/>
      <c r="C112"/>
      <c r="D112"/>
      <c r="E112" s="4"/>
      <c r="F112" s="4"/>
      <c r="G112"/>
      <c r="H112"/>
      <c r="I112"/>
      <c r="J112"/>
      <c r="K112" s="4"/>
      <c r="L112" s="4"/>
      <c r="M112" s="1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5.75" hidden="1" customHeight="1" x14ac:dyDescent="0.25">
      <c r="A113" s="4"/>
      <c r="B113"/>
      <c r="C113"/>
      <c r="D113"/>
      <c r="E113" s="4"/>
      <c r="F113" s="4"/>
      <c r="G113"/>
      <c r="H113"/>
      <c r="I113"/>
      <c r="J113"/>
      <c r="K113" s="4"/>
      <c r="L113" s="4"/>
      <c r="M113" s="1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5.75" hidden="1" customHeight="1" x14ac:dyDescent="0.25">
      <c r="A114" s="4"/>
      <c r="B114"/>
      <c r="C114"/>
      <c r="D114"/>
      <c r="E114" s="4"/>
      <c r="F114" s="4"/>
      <c r="G114"/>
      <c r="H114"/>
      <c r="I114"/>
      <c r="J114"/>
      <c r="K114" s="4"/>
      <c r="L114" s="4"/>
      <c r="M114" s="1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5.75" hidden="1" customHeight="1" x14ac:dyDescent="0.25">
      <c r="A115" s="4"/>
      <c r="B115"/>
      <c r="C115"/>
      <c r="D115"/>
      <c r="E115" s="4"/>
      <c r="F115" s="4"/>
      <c r="G115"/>
      <c r="H115"/>
      <c r="I115"/>
      <c r="J115"/>
      <c r="K115" s="4"/>
      <c r="L115" s="4"/>
      <c r="M115" s="1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hidden="1" customHeight="1" x14ac:dyDescent="0.25">
      <c r="A116" s="4"/>
      <c r="B116"/>
      <c r="C116"/>
      <c r="D116"/>
      <c r="E116" s="4"/>
      <c r="F116" s="4"/>
      <c r="G116"/>
      <c r="H116"/>
      <c r="I116"/>
      <c r="J116"/>
      <c r="K116" s="4"/>
      <c r="L116" s="4"/>
      <c r="M116" s="1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hidden="1" customHeight="1" x14ac:dyDescent="0.25">
      <c r="A117" s="4"/>
      <c r="B117"/>
      <c r="C117"/>
      <c r="D117"/>
      <c r="E117" s="4"/>
      <c r="F117" s="4"/>
      <c r="G117"/>
      <c r="H117"/>
      <c r="I117"/>
      <c r="J117"/>
      <c r="K117" s="4"/>
      <c r="L117" s="4"/>
      <c r="M117" s="1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hidden="1" customHeight="1" x14ac:dyDescent="0.25">
      <c r="A118" s="4"/>
      <c r="B118"/>
      <c r="C118"/>
      <c r="D118"/>
      <c r="E118" s="4"/>
      <c r="F118" s="4"/>
      <c r="G118"/>
      <c r="H118"/>
      <c r="I118"/>
      <c r="J118"/>
      <c r="K118" s="4"/>
      <c r="L118" s="4"/>
      <c r="M118" s="1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5.75" hidden="1" customHeight="1" x14ac:dyDescent="0.25">
      <c r="A119" s="4"/>
      <c r="B119"/>
      <c r="C119"/>
      <c r="D119"/>
      <c r="E119" s="4"/>
      <c r="F119" s="4"/>
      <c r="G119"/>
      <c r="H119"/>
      <c r="I119"/>
      <c r="J119"/>
      <c r="K119" s="4"/>
      <c r="L119" s="4"/>
      <c r="M119" s="1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.75" hidden="1" customHeight="1" x14ac:dyDescent="0.25">
      <c r="A120" s="4"/>
      <c r="B120"/>
      <c r="C120"/>
      <c r="D120"/>
      <c r="E120" s="4"/>
      <c r="F120" s="4"/>
      <c r="G120"/>
      <c r="H120"/>
      <c r="I120"/>
      <c r="J120"/>
      <c r="K120" s="4"/>
      <c r="L120" s="4"/>
      <c r="M120" s="1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5.75" hidden="1" customHeight="1" x14ac:dyDescent="0.25">
      <c r="A121" s="4"/>
      <c r="B121"/>
      <c r="C121"/>
      <c r="D121"/>
      <c r="E121" s="4"/>
      <c r="F121" s="4"/>
      <c r="G121"/>
      <c r="H121"/>
      <c r="I121"/>
      <c r="J121"/>
      <c r="K121" s="4"/>
      <c r="L121" s="4"/>
      <c r="M121" s="1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5.75" hidden="1" customHeight="1" x14ac:dyDescent="0.25">
      <c r="A122" s="4"/>
      <c r="B122"/>
      <c r="C122"/>
      <c r="D122"/>
      <c r="E122" s="4"/>
      <c r="F122" s="4"/>
      <c r="G122"/>
      <c r="H122"/>
      <c r="I122"/>
      <c r="J122"/>
      <c r="K122" s="4"/>
      <c r="L122" s="4"/>
      <c r="M122" s="1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5.75" hidden="1" customHeight="1" x14ac:dyDescent="0.25">
      <c r="A123" s="4"/>
      <c r="B123"/>
      <c r="C123"/>
      <c r="D123"/>
      <c r="E123" s="4"/>
      <c r="F123" s="4"/>
      <c r="G123"/>
      <c r="H123"/>
      <c r="I123"/>
      <c r="J123"/>
      <c r="K123" s="4"/>
      <c r="L123" s="4"/>
      <c r="M123" s="1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hidden="1" customHeight="1" x14ac:dyDescent="0.25">
      <c r="A124" s="4"/>
      <c r="B124"/>
      <c r="C124"/>
      <c r="D124"/>
      <c r="E124" s="4"/>
      <c r="F124" s="4"/>
      <c r="G124"/>
      <c r="H124"/>
      <c r="I124"/>
      <c r="J124"/>
      <c r="K124" s="4"/>
      <c r="L124" s="4"/>
      <c r="M124" s="1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hidden="1" customHeight="1" x14ac:dyDescent="0.25">
      <c r="A125" s="4"/>
      <c r="B125"/>
      <c r="C125"/>
      <c r="D125"/>
      <c r="E125" s="4"/>
      <c r="F125" s="4"/>
      <c r="G125"/>
      <c r="H125"/>
      <c r="I125"/>
      <c r="J125"/>
      <c r="K125" s="4"/>
      <c r="L125" s="4"/>
      <c r="M125" s="1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hidden="1" customHeight="1" x14ac:dyDescent="0.25">
      <c r="A126" s="4"/>
      <c r="B126"/>
      <c r="C126"/>
      <c r="D126"/>
      <c r="E126" s="4"/>
      <c r="F126" s="4"/>
      <c r="G126"/>
      <c r="H126"/>
      <c r="I126"/>
      <c r="J126"/>
      <c r="K126" s="4"/>
      <c r="L126" s="4"/>
      <c r="M126" s="1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5.75" hidden="1" customHeight="1" x14ac:dyDescent="0.25">
      <c r="A127" s="4"/>
      <c r="B127"/>
      <c r="C127"/>
      <c r="D127"/>
      <c r="E127" s="4"/>
      <c r="F127" s="4"/>
      <c r="G127"/>
      <c r="H127"/>
      <c r="I127"/>
      <c r="J127"/>
      <c r="K127" s="4"/>
      <c r="L127" s="4"/>
      <c r="M127" s="1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5.75" hidden="1" customHeight="1" x14ac:dyDescent="0.25">
      <c r="A128" s="4"/>
      <c r="B128"/>
      <c r="C128"/>
      <c r="D128"/>
      <c r="E128" s="4"/>
      <c r="F128" s="4"/>
      <c r="G128"/>
      <c r="H128"/>
      <c r="I128"/>
      <c r="J128"/>
      <c r="K128" s="4"/>
      <c r="L128" s="4"/>
      <c r="M128" s="1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5.75" hidden="1" customHeight="1" x14ac:dyDescent="0.25">
      <c r="A129" s="4"/>
      <c r="B129"/>
      <c r="C129"/>
      <c r="D129"/>
      <c r="E129" s="4"/>
      <c r="F129" s="4"/>
      <c r="G129"/>
      <c r="H129"/>
      <c r="I129"/>
      <c r="J129"/>
      <c r="K129" s="4"/>
      <c r="L129" s="4"/>
      <c r="M129" s="1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5.75" hidden="1" customHeight="1" x14ac:dyDescent="0.25">
      <c r="A130" s="4"/>
      <c r="B130"/>
      <c r="C130"/>
      <c r="D130"/>
      <c r="E130" s="4"/>
      <c r="F130" s="4"/>
      <c r="G130"/>
      <c r="H130"/>
      <c r="I130"/>
      <c r="J130"/>
      <c r="K130" s="4"/>
      <c r="L130" s="4"/>
      <c r="M130" s="1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5.75" hidden="1" customHeight="1" x14ac:dyDescent="0.25">
      <c r="A131" s="4"/>
      <c r="B131"/>
      <c r="C131"/>
      <c r="D131"/>
      <c r="E131" s="4"/>
      <c r="F131" s="4"/>
      <c r="G131"/>
      <c r="H131"/>
      <c r="I131"/>
      <c r="J131"/>
      <c r="K131" s="4"/>
      <c r="L131" s="4"/>
      <c r="M131" s="1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5.75" hidden="1" customHeight="1" x14ac:dyDescent="0.25">
      <c r="A132" s="4"/>
      <c r="B132"/>
      <c r="C132"/>
      <c r="D132"/>
      <c r="E132" s="4"/>
      <c r="F132" s="4"/>
      <c r="G132"/>
      <c r="H132"/>
      <c r="I132"/>
      <c r="J132"/>
      <c r="K132" s="4"/>
      <c r="L132" s="4"/>
      <c r="M132" s="1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5.75" hidden="1" customHeight="1" x14ac:dyDescent="0.25">
      <c r="A133" s="4"/>
      <c r="B133"/>
      <c r="C133"/>
      <c r="D133"/>
      <c r="E133" s="4"/>
      <c r="F133" s="4"/>
      <c r="G133"/>
      <c r="H133"/>
      <c r="I133"/>
      <c r="J133"/>
      <c r="K133" s="4"/>
      <c r="L133" s="4"/>
      <c r="M133" s="1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hidden="1" customHeight="1" x14ac:dyDescent="0.25">
      <c r="A134" s="4"/>
      <c r="B134"/>
      <c r="C134"/>
      <c r="D134"/>
      <c r="E134" s="4"/>
      <c r="F134" s="4"/>
      <c r="G134"/>
      <c r="H134"/>
      <c r="I134"/>
      <c r="J134"/>
      <c r="K134" s="4"/>
      <c r="L134" s="4"/>
      <c r="M134" s="1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hidden="1" customHeight="1" x14ac:dyDescent="0.25">
      <c r="A135" s="4"/>
      <c r="B135"/>
      <c r="C135"/>
      <c r="D135"/>
      <c r="E135" s="4"/>
      <c r="F135" s="4"/>
      <c r="G135"/>
      <c r="H135"/>
      <c r="I135"/>
      <c r="J135"/>
      <c r="K135" s="4"/>
      <c r="L135" s="4"/>
      <c r="M135" s="1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hidden="1" customHeight="1" x14ac:dyDescent="0.25">
      <c r="A136" s="4"/>
      <c r="B136"/>
      <c r="C136"/>
      <c r="D136"/>
      <c r="E136" s="4"/>
      <c r="F136" s="4"/>
      <c r="G136"/>
      <c r="H136"/>
      <c r="I136"/>
      <c r="J136"/>
      <c r="K136" s="4"/>
      <c r="L136" s="4"/>
      <c r="M136" s="1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hidden="1" customHeight="1" x14ac:dyDescent="0.25">
      <c r="A137" s="4"/>
      <c r="B137"/>
      <c r="C137"/>
      <c r="D137"/>
      <c r="E137" s="4"/>
      <c r="F137" s="4"/>
      <c r="G137"/>
      <c r="H137"/>
      <c r="I137"/>
      <c r="J137"/>
      <c r="K137" s="4"/>
      <c r="L137" s="4"/>
      <c r="M137" s="1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hidden="1" customHeight="1" x14ac:dyDescent="0.25">
      <c r="A138" s="4"/>
      <c r="B138"/>
      <c r="C138"/>
      <c r="D138"/>
      <c r="E138" s="4"/>
      <c r="F138" s="4"/>
      <c r="G138"/>
      <c r="H138"/>
      <c r="I138"/>
      <c r="J138"/>
      <c r="K138" s="4"/>
      <c r="L138" s="4"/>
      <c r="M138" s="1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5.75" hidden="1" customHeight="1" x14ac:dyDescent="0.25">
      <c r="A139" s="4"/>
      <c r="B139"/>
      <c r="C139"/>
      <c r="D139"/>
      <c r="E139" s="4"/>
      <c r="F139" s="4"/>
      <c r="G139"/>
      <c r="H139"/>
      <c r="I139"/>
      <c r="J139"/>
      <c r="K139" s="4"/>
      <c r="L139" s="4"/>
      <c r="M139" s="1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5.75" hidden="1" customHeight="1" x14ac:dyDescent="0.25">
      <c r="A140" s="4"/>
      <c r="B140"/>
      <c r="C140"/>
      <c r="D140"/>
      <c r="E140" s="4"/>
      <c r="F140" s="4"/>
      <c r="G140"/>
      <c r="H140"/>
      <c r="I140"/>
      <c r="J140"/>
      <c r="K140" s="4"/>
      <c r="L140" s="4"/>
      <c r="M140" s="1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5.75" hidden="1" customHeight="1" x14ac:dyDescent="0.25">
      <c r="A141" s="4"/>
      <c r="B141"/>
      <c r="C141"/>
      <c r="D141"/>
      <c r="E141" s="4"/>
      <c r="F141" s="4"/>
      <c r="G141"/>
      <c r="H141"/>
      <c r="I141"/>
      <c r="J141"/>
      <c r="K141" s="4"/>
      <c r="L141" s="4"/>
      <c r="M141" s="1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hidden="1" customHeight="1" x14ac:dyDescent="0.25">
      <c r="A142" s="4"/>
      <c r="B142"/>
      <c r="C142"/>
      <c r="D142"/>
      <c r="E142" s="4"/>
      <c r="F142" s="4"/>
      <c r="G142"/>
      <c r="H142"/>
      <c r="I142"/>
      <c r="J142"/>
      <c r="K142" s="4"/>
      <c r="L142" s="4"/>
      <c r="M142" s="1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5.75" hidden="1" customHeight="1" x14ac:dyDescent="0.25">
      <c r="A143" s="4"/>
      <c r="B143"/>
      <c r="C143"/>
      <c r="D143"/>
      <c r="E143" s="4"/>
      <c r="F143" s="4"/>
      <c r="G143"/>
      <c r="H143"/>
      <c r="I143"/>
      <c r="J143"/>
      <c r="K143" s="4"/>
      <c r="L143" s="4"/>
      <c r="M143" s="1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5.75" hidden="1" customHeight="1" x14ac:dyDescent="0.25">
      <c r="A144" s="4"/>
      <c r="B144"/>
      <c r="C144"/>
      <c r="D144"/>
      <c r="E144" s="4"/>
      <c r="F144" s="4"/>
      <c r="G144"/>
      <c r="H144"/>
      <c r="I144"/>
      <c r="J144"/>
      <c r="K144" s="4"/>
      <c r="L144" s="4"/>
      <c r="M144" s="1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5.75" hidden="1" customHeight="1" x14ac:dyDescent="0.25">
      <c r="A145" s="4"/>
      <c r="B145"/>
      <c r="C145"/>
      <c r="D145"/>
      <c r="E145" s="4"/>
      <c r="F145" s="4"/>
      <c r="G145"/>
      <c r="H145"/>
      <c r="I145"/>
      <c r="J145"/>
      <c r="K145" s="4"/>
      <c r="L145" s="4"/>
      <c r="M145" s="1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5.75" hidden="1" customHeight="1" x14ac:dyDescent="0.25">
      <c r="A146" s="4"/>
      <c r="B146"/>
      <c r="C146"/>
      <c r="D146"/>
      <c r="E146" s="4"/>
      <c r="F146" s="4"/>
      <c r="G146"/>
      <c r="H146"/>
      <c r="I146"/>
      <c r="J146"/>
      <c r="K146" s="4"/>
      <c r="L146" s="4"/>
      <c r="M146" s="1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5.75" hidden="1" customHeight="1" x14ac:dyDescent="0.25">
      <c r="A147" s="4"/>
      <c r="B147"/>
      <c r="C147"/>
      <c r="D147"/>
      <c r="E147" s="4"/>
      <c r="F147" s="4"/>
      <c r="G147"/>
      <c r="H147"/>
      <c r="I147"/>
      <c r="J147"/>
      <c r="K147" s="4"/>
      <c r="L147" s="4"/>
      <c r="M147" s="1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5.75" hidden="1" customHeight="1" x14ac:dyDescent="0.25">
      <c r="A148" s="4"/>
      <c r="B148"/>
      <c r="C148"/>
      <c r="D148"/>
      <c r="E148" s="4"/>
      <c r="F148" s="4"/>
      <c r="G148"/>
      <c r="H148"/>
      <c r="I148"/>
      <c r="J148"/>
      <c r="K148" s="4"/>
      <c r="L148" s="4"/>
      <c r="M148" s="1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hidden="1" customHeight="1" x14ac:dyDescent="0.25">
      <c r="A149" s="4"/>
      <c r="B149"/>
      <c r="C149"/>
      <c r="D149"/>
      <c r="E149" s="4"/>
      <c r="F149" s="4"/>
      <c r="G149"/>
      <c r="H149"/>
      <c r="I149"/>
      <c r="J149"/>
      <c r="K149" s="4"/>
      <c r="L149" s="4"/>
      <c r="M149" s="1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hidden="1" customHeight="1" x14ac:dyDescent="0.25">
      <c r="A150" s="4"/>
      <c r="B150"/>
      <c r="C150"/>
      <c r="D150"/>
      <c r="E150" s="4"/>
      <c r="F150" s="4"/>
      <c r="G150"/>
      <c r="H150"/>
      <c r="I150"/>
      <c r="J150"/>
      <c r="K150" s="4"/>
      <c r="L150" s="4"/>
      <c r="M150" s="1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hidden="1" customHeight="1" x14ac:dyDescent="0.25">
      <c r="A151" s="4"/>
      <c r="B151"/>
      <c r="C151"/>
      <c r="D151"/>
      <c r="E151" s="4"/>
      <c r="F151" s="4"/>
      <c r="G151"/>
      <c r="H151"/>
      <c r="I151"/>
      <c r="J151"/>
      <c r="K151" s="4"/>
      <c r="L151" s="4"/>
      <c r="M151" s="1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hidden="1" customHeight="1" x14ac:dyDescent="0.25">
      <c r="A152" s="4"/>
      <c r="B152"/>
      <c r="C152"/>
      <c r="D152"/>
      <c r="E152" s="4"/>
      <c r="F152" s="4"/>
      <c r="G152"/>
      <c r="H152"/>
      <c r="I152"/>
      <c r="J152"/>
      <c r="K152" s="4"/>
      <c r="L152" s="4"/>
      <c r="M152" s="1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5.75" hidden="1" customHeight="1" x14ac:dyDescent="0.25">
      <c r="A153" s="4"/>
      <c r="B153"/>
      <c r="C153"/>
      <c r="D153"/>
      <c r="E153" s="4"/>
      <c r="F153" s="4"/>
      <c r="G153"/>
      <c r="H153"/>
      <c r="I153"/>
      <c r="J153"/>
      <c r="K153" s="4"/>
      <c r="L153" s="4"/>
      <c r="M153" s="1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5.75" hidden="1" customHeight="1" x14ac:dyDescent="0.25">
      <c r="A154" s="4"/>
      <c r="B154"/>
      <c r="C154"/>
      <c r="D154"/>
      <c r="E154" s="4"/>
      <c r="F154" s="4"/>
      <c r="G154"/>
      <c r="H154"/>
      <c r="I154"/>
      <c r="J154"/>
      <c r="K154" s="4"/>
      <c r="L154" s="4"/>
      <c r="M154" s="1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5.75" hidden="1" customHeight="1" x14ac:dyDescent="0.25">
      <c r="A155" s="4"/>
      <c r="B155"/>
      <c r="C155"/>
      <c r="D155"/>
      <c r="E155" s="4"/>
      <c r="F155" s="4"/>
      <c r="G155"/>
      <c r="H155"/>
      <c r="I155"/>
      <c r="J155"/>
      <c r="K155" s="4"/>
      <c r="L155" s="4"/>
      <c r="M155" s="1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5.75" hidden="1" customHeight="1" x14ac:dyDescent="0.25">
      <c r="A156" s="4"/>
      <c r="B156"/>
      <c r="C156"/>
      <c r="D156"/>
      <c r="E156" s="4"/>
      <c r="F156" s="4"/>
      <c r="G156"/>
      <c r="H156"/>
      <c r="I156"/>
      <c r="J156"/>
      <c r="K156" s="4"/>
      <c r="L156" s="4"/>
      <c r="M156" s="1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5.75" hidden="1" customHeight="1" x14ac:dyDescent="0.25">
      <c r="A157" s="4"/>
      <c r="B157"/>
      <c r="C157"/>
      <c r="D157"/>
      <c r="E157" s="4"/>
      <c r="F157" s="4"/>
      <c r="G157"/>
      <c r="H157"/>
      <c r="I157"/>
      <c r="J157"/>
      <c r="K157" s="4"/>
      <c r="L157" s="4"/>
      <c r="M157" s="1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.75" hidden="1" customHeight="1" x14ac:dyDescent="0.25">
      <c r="A158" s="4"/>
      <c r="B158"/>
      <c r="C158"/>
      <c r="D158"/>
      <c r="E158" s="4"/>
      <c r="F158" s="4"/>
      <c r="G158"/>
      <c r="H158"/>
      <c r="I158"/>
      <c r="J158"/>
      <c r="K158" s="4"/>
      <c r="L158" s="4"/>
      <c r="M158" s="1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5.75" hidden="1" customHeight="1" x14ac:dyDescent="0.25">
      <c r="A159" s="4"/>
      <c r="B159"/>
      <c r="C159"/>
      <c r="D159"/>
      <c r="E159" s="4"/>
      <c r="F159" s="4"/>
      <c r="G159"/>
      <c r="H159"/>
      <c r="I159"/>
      <c r="J159"/>
      <c r="K159" s="4"/>
      <c r="L159" s="4"/>
      <c r="M159" s="1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.75" hidden="1" customHeight="1" x14ac:dyDescent="0.25">
      <c r="A160" s="4"/>
      <c r="B160"/>
      <c r="C160"/>
      <c r="D160"/>
      <c r="E160" s="4"/>
      <c r="F160" s="4"/>
      <c r="G160"/>
      <c r="H160"/>
      <c r="I160"/>
      <c r="J160"/>
      <c r="K160" s="4"/>
      <c r="L160" s="4"/>
      <c r="M160" s="1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.75" hidden="1" customHeight="1" x14ac:dyDescent="0.25">
      <c r="A161" s="4"/>
      <c r="B161"/>
      <c r="C161"/>
      <c r="D161"/>
      <c r="E161" s="4"/>
      <c r="F161" s="4"/>
      <c r="G161"/>
      <c r="H161"/>
      <c r="I161"/>
      <c r="J161"/>
      <c r="K161" s="4"/>
      <c r="L161" s="4"/>
      <c r="M161" s="1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5.75" hidden="1" customHeight="1" x14ac:dyDescent="0.25">
      <c r="A162" s="4"/>
      <c r="B162"/>
      <c r="C162"/>
      <c r="D162"/>
      <c r="E162" s="4"/>
      <c r="F162" s="4"/>
      <c r="G162"/>
      <c r="H162"/>
      <c r="I162"/>
      <c r="J162"/>
      <c r="K162" s="4"/>
      <c r="L162" s="4"/>
      <c r="M162" s="1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hidden="1" customHeight="1" x14ac:dyDescent="0.25">
      <c r="A163" s="4"/>
      <c r="B163"/>
      <c r="C163"/>
      <c r="D163"/>
      <c r="E163" s="4"/>
      <c r="F163" s="4"/>
      <c r="G163"/>
      <c r="H163"/>
      <c r="I163"/>
      <c r="J163"/>
      <c r="K163" s="4"/>
      <c r="L163" s="4"/>
      <c r="M163" s="1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hidden="1" customHeight="1" x14ac:dyDescent="0.25">
      <c r="A164" s="4"/>
      <c r="B164"/>
      <c r="C164"/>
      <c r="D164"/>
      <c r="E164" s="4"/>
      <c r="F164" s="4"/>
      <c r="G164"/>
      <c r="H164"/>
      <c r="I164"/>
      <c r="J164"/>
      <c r="K164" s="4"/>
      <c r="L164" s="4"/>
      <c r="M164" s="1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hidden="1" customHeight="1" x14ac:dyDescent="0.25">
      <c r="A165" s="4"/>
      <c r="B165"/>
      <c r="C165"/>
      <c r="D165"/>
      <c r="E165" s="4"/>
      <c r="F165" s="4"/>
      <c r="G165"/>
      <c r="H165"/>
      <c r="I165"/>
      <c r="J165"/>
      <c r="K165" s="4"/>
      <c r="L165" s="4"/>
      <c r="M165" s="1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hidden="1" customHeight="1" x14ac:dyDescent="0.25">
      <c r="A166" s="4"/>
      <c r="B166"/>
      <c r="C166"/>
      <c r="D166"/>
      <c r="E166" s="4"/>
      <c r="F166" s="4"/>
      <c r="G166"/>
      <c r="H166"/>
      <c r="I166"/>
      <c r="J166"/>
      <c r="K166" s="4"/>
      <c r="L166" s="4"/>
      <c r="M166" s="1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hidden="1" customHeight="1" x14ac:dyDescent="0.25">
      <c r="A167" s="4"/>
      <c r="B167"/>
      <c r="C167"/>
      <c r="D167"/>
      <c r="E167" s="4"/>
      <c r="F167" s="4"/>
      <c r="G167"/>
      <c r="H167"/>
      <c r="I167"/>
      <c r="J167"/>
      <c r="K167" s="4"/>
      <c r="L167" s="4"/>
      <c r="M167" s="1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hidden="1" customHeight="1" x14ac:dyDescent="0.25">
      <c r="A168" s="4"/>
      <c r="B168"/>
      <c r="C168"/>
      <c r="D168"/>
      <c r="E168" s="4"/>
      <c r="F168" s="4"/>
      <c r="G168"/>
      <c r="H168"/>
      <c r="I168"/>
      <c r="J168"/>
      <c r="K168" s="4"/>
      <c r="L168" s="4"/>
      <c r="M168" s="1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hidden="1" customHeight="1" x14ac:dyDescent="0.25">
      <c r="A169" s="4"/>
      <c r="B169"/>
      <c r="C169"/>
      <c r="D169"/>
      <c r="E169" s="4"/>
      <c r="F169" s="4"/>
      <c r="G169"/>
      <c r="H169"/>
      <c r="I169"/>
      <c r="J169"/>
      <c r="K169" s="4"/>
      <c r="L169" s="4"/>
      <c r="M169" s="1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hidden="1" customHeight="1" x14ac:dyDescent="0.25">
      <c r="A170" s="4"/>
      <c r="B170"/>
      <c r="C170"/>
      <c r="D170"/>
      <c r="E170" s="4"/>
      <c r="F170" s="4"/>
      <c r="G170"/>
      <c r="H170"/>
      <c r="I170"/>
      <c r="J170"/>
      <c r="K170" s="4"/>
      <c r="L170" s="4"/>
      <c r="M170" s="1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hidden="1" customHeight="1" x14ac:dyDescent="0.25">
      <c r="A171" s="4"/>
      <c r="B171"/>
      <c r="C171"/>
      <c r="D171"/>
      <c r="E171" s="4"/>
      <c r="F171" s="4"/>
      <c r="G171"/>
      <c r="H171"/>
      <c r="I171"/>
      <c r="J171"/>
      <c r="K171" s="4"/>
      <c r="L171" s="4"/>
      <c r="M171" s="1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hidden="1" customHeight="1" x14ac:dyDescent="0.25">
      <c r="A172" s="4"/>
      <c r="B172"/>
      <c r="C172"/>
      <c r="D172"/>
      <c r="E172" s="4"/>
      <c r="F172" s="4"/>
      <c r="G172"/>
      <c r="H172"/>
      <c r="I172"/>
      <c r="J172"/>
      <c r="K172" s="4"/>
      <c r="L172" s="4"/>
      <c r="M172" s="1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hidden="1" customHeight="1" x14ac:dyDescent="0.25">
      <c r="A173" s="4"/>
      <c r="B173"/>
      <c r="C173"/>
      <c r="D173"/>
      <c r="E173" s="4"/>
      <c r="F173" s="4"/>
      <c r="G173"/>
      <c r="H173"/>
      <c r="I173"/>
      <c r="J173"/>
      <c r="K173" s="4"/>
      <c r="L173" s="4"/>
      <c r="M173" s="1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hidden="1" customHeight="1" x14ac:dyDescent="0.25">
      <c r="A174" s="4"/>
      <c r="B174"/>
      <c r="C174"/>
      <c r="D174"/>
      <c r="E174" s="4"/>
      <c r="F174" s="4"/>
      <c r="G174"/>
      <c r="H174"/>
      <c r="I174"/>
      <c r="J174"/>
      <c r="K174" s="4"/>
      <c r="L174" s="4"/>
      <c r="M174" s="1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hidden="1" customHeight="1" x14ac:dyDescent="0.25">
      <c r="A175" s="4"/>
      <c r="B175"/>
      <c r="C175"/>
      <c r="D175"/>
      <c r="E175" s="4"/>
      <c r="F175" s="4"/>
      <c r="G175"/>
      <c r="H175"/>
      <c r="I175"/>
      <c r="J175"/>
      <c r="K175" s="4"/>
      <c r="L175" s="4"/>
      <c r="M175" s="1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hidden="1" customHeight="1" x14ac:dyDescent="0.25">
      <c r="A176" s="4"/>
      <c r="B176"/>
      <c r="C176"/>
      <c r="D176"/>
      <c r="E176" s="4"/>
      <c r="F176" s="4"/>
      <c r="G176"/>
      <c r="H176"/>
      <c r="I176"/>
      <c r="J176"/>
      <c r="K176" s="4"/>
      <c r="L176" s="4"/>
      <c r="M176" s="1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hidden="1" customHeight="1" x14ac:dyDescent="0.25">
      <c r="A177" s="4"/>
      <c r="B177"/>
      <c r="C177"/>
      <c r="D177"/>
      <c r="E177" s="4"/>
      <c r="F177" s="4"/>
      <c r="G177"/>
      <c r="H177"/>
      <c r="I177"/>
      <c r="J177"/>
      <c r="K177" s="4"/>
      <c r="L177" s="4"/>
      <c r="M177" s="1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hidden="1" customHeight="1" x14ac:dyDescent="0.25">
      <c r="A178" s="4"/>
      <c r="B178"/>
      <c r="C178"/>
      <c r="D178"/>
      <c r="E178" s="4"/>
      <c r="F178" s="4"/>
      <c r="G178"/>
      <c r="H178"/>
      <c r="I178"/>
      <c r="J178"/>
      <c r="K178" s="4"/>
      <c r="L178" s="4"/>
      <c r="M178" s="1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hidden="1" customHeight="1" x14ac:dyDescent="0.25">
      <c r="A179" s="4"/>
      <c r="B179"/>
      <c r="C179"/>
      <c r="D179"/>
      <c r="E179" s="4"/>
      <c r="F179" s="4"/>
      <c r="G179"/>
      <c r="H179"/>
      <c r="I179"/>
      <c r="J179"/>
      <c r="K179" s="4"/>
      <c r="L179" s="4"/>
      <c r="M179" s="1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hidden="1" customHeight="1" x14ac:dyDescent="0.25">
      <c r="A180" s="4"/>
      <c r="B180"/>
      <c r="C180"/>
      <c r="D180"/>
      <c r="E180" s="4"/>
      <c r="F180" s="4"/>
      <c r="G180"/>
      <c r="H180"/>
      <c r="I180"/>
      <c r="J180"/>
      <c r="K180" s="4"/>
      <c r="L180" s="4"/>
      <c r="M180" s="1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hidden="1" customHeight="1" x14ac:dyDescent="0.25">
      <c r="A181" s="4"/>
      <c r="B181"/>
      <c r="C181"/>
      <c r="D181"/>
      <c r="E181" s="4"/>
      <c r="F181" s="4"/>
      <c r="G181"/>
      <c r="H181"/>
      <c r="I181"/>
      <c r="J181"/>
      <c r="K181" s="4"/>
      <c r="L181" s="4"/>
      <c r="M181" s="1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hidden="1" customHeight="1" x14ac:dyDescent="0.25">
      <c r="A182" s="4"/>
      <c r="B182"/>
      <c r="C182"/>
      <c r="D182"/>
      <c r="E182" s="4"/>
      <c r="F182" s="4"/>
      <c r="G182"/>
      <c r="H182"/>
      <c r="I182"/>
      <c r="J182"/>
      <c r="K182" s="4"/>
      <c r="L182" s="4"/>
      <c r="M182" s="1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hidden="1" customHeight="1" x14ac:dyDescent="0.25">
      <c r="A183" s="4"/>
      <c r="B183"/>
      <c r="C183"/>
      <c r="D183"/>
      <c r="E183" s="4"/>
      <c r="F183" s="4"/>
      <c r="G183"/>
      <c r="H183"/>
      <c r="I183"/>
      <c r="J183"/>
      <c r="K183" s="4"/>
      <c r="L183" s="4"/>
      <c r="M183" s="1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hidden="1" customHeight="1" x14ac:dyDescent="0.25">
      <c r="A184" s="4"/>
      <c r="B184"/>
      <c r="C184"/>
      <c r="D184"/>
      <c r="E184" s="4"/>
      <c r="F184" s="4"/>
      <c r="G184"/>
      <c r="H184"/>
      <c r="I184"/>
      <c r="J184"/>
      <c r="K184" s="4"/>
      <c r="L184" s="4"/>
      <c r="M184" s="1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hidden="1" customHeight="1" x14ac:dyDescent="0.25">
      <c r="A185" s="4"/>
      <c r="B185"/>
      <c r="C185"/>
      <c r="D185"/>
      <c r="E185" s="4"/>
      <c r="F185" s="4"/>
      <c r="G185"/>
      <c r="H185"/>
      <c r="I185"/>
      <c r="J185"/>
      <c r="K185" s="4"/>
      <c r="L185" s="4"/>
      <c r="M185" s="1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hidden="1" customHeight="1" x14ac:dyDescent="0.25">
      <c r="A186" s="4"/>
      <c r="B186"/>
      <c r="C186"/>
      <c r="D186"/>
      <c r="E186" s="4"/>
      <c r="F186" s="4"/>
      <c r="G186"/>
      <c r="H186"/>
      <c r="I186"/>
      <c r="J186"/>
      <c r="K186" s="4"/>
      <c r="L186" s="4"/>
      <c r="M186" s="1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hidden="1" customHeight="1" x14ac:dyDescent="0.25">
      <c r="A187" s="4"/>
      <c r="B187"/>
      <c r="C187"/>
      <c r="D187"/>
      <c r="E187" s="4"/>
      <c r="F187" s="4"/>
      <c r="G187"/>
      <c r="H187"/>
      <c r="I187"/>
      <c r="J187"/>
      <c r="K187" s="4"/>
      <c r="L187" s="4"/>
      <c r="M187" s="1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hidden="1" customHeight="1" x14ac:dyDescent="0.25">
      <c r="A188" s="4"/>
      <c r="B188"/>
      <c r="C188"/>
      <c r="D188"/>
      <c r="E188" s="4"/>
      <c r="F188" s="4"/>
      <c r="G188"/>
      <c r="H188"/>
      <c r="I188"/>
      <c r="J188"/>
      <c r="K188" s="4"/>
      <c r="L188" s="4"/>
      <c r="M188" s="1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hidden="1" customHeight="1" x14ac:dyDescent="0.25">
      <c r="A189" s="4"/>
      <c r="B189"/>
      <c r="C189"/>
      <c r="D189"/>
      <c r="E189" s="4"/>
      <c r="F189" s="4"/>
      <c r="G189"/>
      <c r="H189"/>
      <c r="I189"/>
      <c r="J189"/>
      <c r="K189" s="4"/>
      <c r="L189" s="4"/>
      <c r="M189" s="1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hidden="1" customHeight="1" x14ac:dyDescent="0.25">
      <c r="A190" s="4"/>
      <c r="B190"/>
      <c r="C190"/>
      <c r="D190"/>
      <c r="E190" s="4"/>
      <c r="F190" s="4"/>
      <c r="G190"/>
      <c r="H190"/>
      <c r="I190"/>
      <c r="J190"/>
      <c r="K190" s="4"/>
      <c r="L190" s="4"/>
      <c r="M190" s="1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hidden="1" customHeight="1" x14ac:dyDescent="0.25">
      <c r="A191" s="4"/>
      <c r="B191"/>
      <c r="C191"/>
      <c r="D191"/>
      <c r="E191" s="4"/>
      <c r="F191" s="4"/>
      <c r="G191"/>
      <c r="H191"/>
      <c r="I191"/>
      <c r="J191"/>
      <c r="K191" s="4"/>
      <c r="L191" s="4"/>
      <c r="M191" s="1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hidden="1" customHeight="1" x14ac:dyDescent="0.25">
      <c r="A192" s="4"/>
      <c r="B192"/>
      <c r="C192"/>
      <c r="D192"/>
      <c r="E192" s="4"/>
      <c r="F192" s="4"/>
      <c r="G192"/>
      <c r="H192"/>
      <c r="I192"/>
      <c r="J192"/>
      <c r="K192" s="4"/>
      <c r="L192" s="4"/>
      <c r="M192" s="1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hidden="1" customHeight="1" x14ac:dyDescent="0.25">
      <c r="A193" s="4"/>
      <c r="B193"/>
      <c r="C193"/>
      <c r="D193"/>
      <c r="E193" s="4"/>
      <c r="F193" s="4"/>
      <c r="G193"/>
      <c r="H193"/>
      <c r="I193"/>
      <c r="J193"/>
      <c r="K193" s="4"/>
      <c r="L193" s="4"/>
      <c r="M193" s="1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hidden="1" customHeight="1" x14ac:dyDescent="0.25">
      <c r="A194" s="4"/>
      <c r="B194"/>
      <c r="C194"/>
      <c r="D194"/>
      <c r="E194" s="4"/>
      <c r="F194" s="4"/>
      <c r="G194"/>
      <c r="H194"/>
      <c r="I194"/>
      <c r="J194"/>
      <c r="K194" s="4"/>
      <c r="L194" s="4"/>
      <c r="M194" s="1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hidden="1" customHeight="1" x14ac:dyDescent="0.25">
      <c r="A195" s="4"/>
      <c r="B195"/>
      <c r="C195"/>
      <c r="D195"/>
      <c r="E195" s="4"/>
      <c r="F195" s="4"/>
      <c r="G195"/>
      <c r="H195"/>
      <c r="I195"/>
      <c r="J195"/>
      <c r="K195" s="4"/>
      <c r="L195" s="4"/>
      <c r="M195" s="1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hidden="1" customHeight="1" x14ac:dyDescent="0.25">
      <c r="A196" s="4"/>
      <c r="B196"/>
      <c r="C196"/>
      <c r="D196"/>
      <c r="E196" s="4"/>
      <c r="F196" s="4"/>
      <c r="G196"/>
      <c r="H196"/>
      <c r="I196"/>
      <c r="J196"/>
      <c r="K196" s="4"/>
      <c r="L196" s="4"/>
      <c r="M196" s="1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hidden="1" customHeight="1" x14ac:dyDescent="0.25">
      <c r="A197" s="4"/>
      <c r="B197"/>
      <c r="C197"/>
      <c r="D197"/>
      <c r="E197" s="4"/>
      <c r="F197" s="4"/>
      <c r="G197"/>
      <c r="H197"/>
      <c r="I197"/>
      <c r="J197"/>
      <c r="K197" s="4"/>
      <c r="L197" s="4"/>
      <c r="M197" s="1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hidden="1" customHeight="1" x14ac:dyDescent="0.25">
      <c r="A198" s="4"/>
      <c r="B198"/>
      <c r="C198"/>
      <c r="D198"/>
      <c r="E198" s="4"/>
      <c r="F198" s="4"/>
      <c r="G198"/>
      <c r="H198"/>
      <c r="I198"/>
      <c r="J198"/>
      <c r="K198" s="4"/>
      <c r="L198" s="4"/>
      <c r="M198" s="1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hidden="1" customHeight="1" x14ac:dyDescent="0.25">
      <c r="A199" s="4"/>
      <c r="B199"/>
      <c r="C199"/>
      <c r="D199"/>
      <c r="E199" s="4"/>
      <c r="F199" s="4"/>
      <c r="G199"/>
      <c r="H199"/>
      <c r="I199"/>
      <c r="J199"/>
      <c r="K199" s="4"/>
      <c r="L199" s="4"/>
      <c r="M199" s="1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hidden="1" customHeight="1" x14ac:dyDescent="0.25">
      <c r="A200" s="4"/>
      <c r="B200"/>
      <c r="C200"/>
      <c r="D200"/>
      <c r="E200" s="4"/>
      <c r="F200" s="4"/>
      <c r="G200"/>
      <c r="H200"/>
      <c r="I200"/>
      <c r="J200"/>
      <c r="K200" s="4"/>
      <c r="L200" s="4"/>
      <c r="M200" s="1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hidden="1" customHeight="1" x14ac:dyDescent="0.25">
      <c r="A201" s="4"/>
      <c r="B201"/>
      <c r="C201"/>
      <c r="D201"/>
      <c r="E201" s="4"/>
      <c r="F201" s="4"/>
      <c r="G201"/>
      <c r="H201"/>
      <c r="I201"/>
      <c r="J201"/>
      <c r="K201" s="4"/>
      <c r="L201" s="4"/>
      <c r="M201" s="1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hidden="1" customHeight="1" x14ac:dyDescent="0.25">
      <c r="A202" s="4"/>
      <c r="B202"/>
      <c r="C202"/>
      <c r="D202"/>
      <c r="E202" s="4"/>
      <c r="F202" s="4"/>
      <c r="G202"/>
      <c r="H202"/>
      <c r="I202"/>
      <c r="J202"/>
      <c r="K202" s="4"/>
      <c r="L202" s="4"/>
      <c r="M202" s="1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hidden="1" customHeight="1" x14ac:dyDescent="0.25">
      <c r="A203" s="4"/>
      <c r="B203"/>
      <c r="C203"/>
      <c r="D203"/>
      <c r="E203" s="4"/>
      <c r="F203" s="4"/>
      <c r="G203"/>
      <c r="H203"/>
      <c r="I203"/>
      <c r="J203"/>
      <c r="K203" s="4"/>
      <c r="L203" s="4"/>
      <c r="M203" s="1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hidden="1" customHeight="1" x14ac:dyDescent="0.25">
      <c r="A204" s="4"/>
      <c r="B204"/>
      <c r="C204"/>
      <c r="D204"/>
      <c r="E204" s="4"/>
      <c r="F204" s="4"/>
      <c r="G204"/>
      <c r="H204"/>
      <c r="I204"/>
      <c r="J204"/>
      <c r="K204" s="4"/>
      <c r="L204" s="4"/>
      <c r="M204" s="1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hidden="1" customHeight="1" x14ac:dyDescent="0.25">
      <c r="A205" s="4"/>
      <c r="B205"/>
      <c r="C205"/>
      <c r="D205"/>
      <c r="E205" s="4"/>
      <c r="F205" s="4"/>
      <c r="G205"/>
      <c r="H205"/>
      <c r="I205"/>
      <c r="J205"/>
      <c r="K205" s="4"/>
      <c r="L205" s="4"/>
      <c r="M205" s="1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hidden="1" customHeight="1" x14ac:dyDescent="0.25">
      <c r="A206" s="4"/>
      <c r="B206"/>
      <c r="C206"/>
      <c r="D206"/>
      <c r="E206" s="4"/>
      <c r="F206" s="4"/>
      <c r="G206"/>
      <c r="H206"/>
      <c r="I206"/>
      <c r="J206"/>
      <c r="K206" s="4"/>
      <c r="L206" s="4"/>
      <c r="M206" s="1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hidden="1" customHeight="1" x14ac:dyDescent="0.25">
      <c r="A207" s="4"/>
      <c r="B207"/>
      <c r="C207"/>
      <c r="D207"/>
      <c r="E207" s="4"/>
      <c r="F207" s="4"/>
      <c r="G207"/>
      <c r="H207"/>
      <c r="I207"/>
      <c r="J207"/>
      <c r="K207" s="4"/>
      <c r="L207" s="4"/>
      <c r="M207" s="1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hidden="1" customHeight="1" x14ac:dyDescent="0.25">
      <c r="A208" s="4"/>
      <c r="B208"/>
      <c r="C208"/>
      <c r="D208"/>
      <c r="E208" s="4"/>
      <c r="F208" s="4"/>
      <c r="G208"/>
      <c r="H208"/>
      <c r="I208"/>
      <c r="J208"/>
      <c r="K208" s="4"/>
      <c r="L208" s="4"/>
      <c r="M208" s="1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hidden="1" customHeight="1" x14ac:dyDescent="0.25">
      <c r="A209" s="4"/>
      <c r="B209"/>
      <c r="C209"/>
      <c r="D209"/>
      <c r="E209" s="4"/>
      <c r="F209" s="4"/>
      <c r="G209"/>
      <c r="H209"/>
      <c r="I209"/>
      <c r="J209"/>
      <c r="K209" s="4"/>
      <c r="L209" s="4"/>
      <c r="M209" s="1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hidden="1" customHeight="1" x14ac:dyDescent="0.25">
      <c r="A210" s="4"/>
      <c r="B210"/>
      <c r="C210"/>
      <c r="D210"/>
      <c r="E210" s="4"/>
      <c r="F210" s="4"/>
      <c r="G210"/>
      <c r="H210"/>
      <c r="I210"/>
      <c r="J210"/>
      <c r="K210" s="4"/>
      <c r="L210" s="4"/>
      <c r="M210" s="1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hidden="1" customHeight="1" x14ac:dyDescent="0.25">
      <c r="A211" s="4"/>
      <c r="B211"/>
      <c r="C211"/>
      <c r="D211"/>
      <c r="E211" s="4"/>
      <c r="F211" s="4"/>
      <c r="G211"/>
      <c r="H211"/>
      <c r="I211"/>
      <c r="J211"/>
      <c r="K211" s="4"/>
      <c r="L211" s="4"/>
      <c r="M211" s="1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hidden="1" customHeight="1" x14ac:dyDescent="0.25">
      <c r="A212" s="4"/>
      <c r="B212"/>
      <c r="C212"/>
      <c r="D212"/>
      <c r="E212" s="4"/>
      <c r="F212" s="4"/>
      <c r="G212"/>
      <c r="H212"/>
      <c r="I212"/>
      <c r="J212"/>
      <c r="K212" s="4"/>
      <c r="L212" s="4"/>
      <c r="M212" s="1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hidden="1" customHeight="1" x14ac:dyDescent="0.25">
      <c r="A213" s="4"/>
      <c r="B213"/>
      <c r="C213"/>
      <c r="D213"/>
      <c r="E213" s="4"/>
      <c r="F213" s="4"/>
      <c r="G213"/>
      <c r="H213"/>
      <c r="I213"/>
      <c r="J213"/>
      <c r="K213" s="4"/>
      <c r="L213" s="4"/>
      <c r="M213" s="1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hidden="1" customHeight="1" x14ac:dyDescent="0.25">
      <c r="A214" s="4"/>
      <c r="B214"/>
      <c r="C214"/>
      <c r="D214"/>
      <c r="E214" s="4"/>
      <c r="F214" s="4"/>
      <c r="G214"/>
      <c r="H214"/>
      <c r="I214"/>
      <c r="J214"/>
      <c r="K214" s="4"/>
      <c r="L214" s="4"/>
      <c r="M214" s="1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hidden="1" customHeight="1" x14ac:dyDescent="0.25">
      <c r="A215" s="4"/>
      <c r="B215"/>
      <c r="C215"/>
      <c r="D215"/>
      <c r="E215" s="4"/>
      <c r="F215" s="4"/>
      <c r="G215"/>
      <c r="H215"/>
      <c r="I215"/>
      <c r="J215"/>
      <c r="K215" s="4"/>
      <c r="L215" s="4"/>
      <c r="M215" s="1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hidden="1" customHeight="1" x14ac:dyDescent="0.25">
      <c r="A216" s="4"/>
      <c r="B216"/>
      <c r="C216"/>
      <c r="D216"/>
      <c r="E216" s="4"/>
      <c r="F216" s="4"/>
      <c r="G216"/>
      <c r="H216"/>
      <c r="I216"/>
      <c r="J216"/>
      <c r="K216" s="4"/>
      <c r="L216" s="4"/>
      <c r="M216" s="1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hidden="1" customHeight="1" x14ac:dyDescent="0.25">
      <c r="A217" s="4"/>
      <c r="B217"/>
      <c r="C217"/>
      <c r="D217"/>
      <c r="E217" s="4"/>
      <c r="F217" s="4"/>
      <c r="G217"/>
      <c r="H217"/>
      <c r="I217"/>
      <c r="J217"/>
      <c r="K217" s="4"/>
      <c r="L217" s="4"/>
      <c r="M217" s="1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hidden="1" customHeight="1" x14ac:dyDescent="0.25">
      <c r="A218" s="4"/>
      <c r="B218"/>
      <c r="C218"/>
      <c r="D218"/>
      <c r="E218" s="4"/>
      <c r="F218" s="4"/>
      <c r="G218"/>
      <c r="H218"/>
      <c r="I218"/>
      <c r="J218"/>
      <c r="K218" s="4"/>
      <c r="L218" s="4"/>
      <c r="M218" s="1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hidden="1" customHeight="1" x14ac:dyDescent="0.25">
      <c r="A219" s="4"/>
      <c r="B219"/>
      <c r="C219"/>
      <c r="D219"/>
      <c r="E219" s="4"/>
      <c r="F219" s="4"/>
      <c r="G219"/>
      <c r="H219"/>
      <c r="I219"/>
      <c r="J219"/>
      <c r="K219" s="4"/>
      <c r="L219" s="4"/>
      <c r="M219" s="1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hidden="1" customHeight="1" x14ac:dyDescent="0.25">
      <c r="A220" s="4"/>
      <c r="B220"/>
      <c r="C220"/>
      <c r="D220"/>
      <c r="E220" s="4"/>
      <c r="F220" s="4"/>
      <c r="G220"/>
      <c r="H220"/>
      <c r="I220"/>
      <c r="J220"/>
      <c r="K220" s="4"/>
      <c r="L220" s="4"/>
      <c r="M220" s="1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hidden="1" customHeight="1" x14ac:dyDescent="0.25">
      <c r="A221" s="4"/>
      <c r="B221"/>
      <c r="C221"/>
      <c r="D221"/>
      <c r="E221" s="4"/>
      <c r="F221" s="4"/>
      <c r="G221"/>
      <c r="H221"/>
      <c r="I221"/>
      <c r="J221"/>
      <c r="K221" s="4"/>
      <c r="L221" s="4"/>
      <c r="M221" s="1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hidden="1" customHeight="1" x14ac:dyDescent="0.25">
      <c r="A222" s="4"/>
      <c r="B222"/>
      <c r="C222"/>
      <c r="D222"/>
      <c r="E222" s="4"/>
      <c r="F222" s="4"/>
      <c r="G222"/>
      <c r="H222"/>
      <c r="I222"/>
      <c r="J222"/>
      <c r="K222" s="4"/>
      <c r="L222" s="4"/>
      <c r="M222" s="1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hidden="1" customHeight="1" x14ac:dyDescent="0.25">
      <c r="A223" s="4"/>
      <c r="B223"/>
      <c r="C223"/>
      <c r="D223"/>
      <c r="E223" s="4"/>
      <c r="F223" s="4"/>
      <c r="G223"/>
      <c r="H223"/>
      <c r="I223"/>
      <c r="J223"/>
      <c r="K223" s="4"/>
      <c r="L223" s="4"/>
      <c r="M223" s="1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hidden="1" customHeight="1" x14ac:dyDescent="0.25">
      <c r="A224" s="4"/>
      <c r="B224"/>
      <c r="C224"/>
      <c r="D224"/>
      <c r="E224" s="4"/>
      <c r="F224" s="4"/>
      <c r="G224"/>
      <c r="H224"/>
      <c r="I224"/>
      <c r="J224"/>
      <c r="K224" s="4"/>
      <c r="L224" s="4"/>
      <c r="M224" s="1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hidden="1" customHeight="1" x14ac:dyDescent="0.25">
      <c r="A225" s="4"/>
      <c r="B225"/>
      <c r="C225"/>
      <c r="D225"/>
      <c r="E225" s="4"/>
      <c r="F225" s="4"/>
      <c r="G225"/>
      <c r="H225"/>
      <c r="I225"/>
      <c r="J225"/>
      <c r="K225" s="4"/>
      <c r="L225" s="4"/>
      <c r="M225" s="1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hidden="1" customHeight="1" x14ac:dyDescent="0.25">
      <c r="A226" s="4"/>
      <c r="B226"/>
      <c r="C226"/>
      <c r="D226"/>
      <c r="E226" s="4"/>
      <c r="F226" s="4"/>
      <c r="G226"/>
      <c r="H226"/>
      <c r="I226"/>
      <c r="J226"/>
      <c r="K226" s="4"/>
      <c r="L226" s="4"/>
      <c r="M226" s="1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hidden="1" customHeight="1" x14ac:dyDescent="0.25">
      <c r="A227" s="4"/>
      <c r="B227"/>
      <c r="C227"/>
      <c r="D227"/>
      <c r="E227" s="4"/>
      <c r="F227" s="4"/>
      <c r="G227"/>
      <c r="H227"/>
      <c r="I227"/>
      <c r="J227"/>
      <c r="K227" s="4"/>
      <c r="L227" s="4"/>
      <c r="M227" s="1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hidden="1" customHeight="1" x14ac:dyDescent="0.25">
      <c r="A228" s="4"/>
      <c r="B228"/>
      <c r="C228"/>
      <c r="D228"/>
      <c r="E228" s="4"/>
      <c r="F228" s="4"/>
      <c r="G228"/>
      <c r="H228"/>
      <c r="I228"/>
      <c r="J228"/>
      <c r="K228" s="4"/>
      <c r="L228" s="4"/>
      <c r="M228" s="1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hidden="1" customHeight="1" x14ac:dyDescent="0.25">
      <c r="A229" s="4"/>
      <c r="B229"/>
      <c r="C229"/>
      <c r="D229"/>
      <c r="E229" s="4"/>
      <c r="F229" s="4"/>
      <c r="G229"/>
      <c r="H229"/>
      <c r="I229"/>
      <c r="J229"/>
      <c r="K229" s="4"/>
      <c r="L229" s="4"/>
      <c r="M229" s="1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hidden="1" customHeight="1" x14ac:dyDescent="0.25">
      <c r="A230" s="4"/>
      <c r="B230"/>
      <c r="C230"/>
      <c r="D230"/>
      <c r="E230" s="4"/>
      <c r="F230" s="4"/>
      <c r="G230"/>
      <c r="H230"/>
      <c r="I230"/>
      <c r="J230"/>
      <c r="K230" s="4"/>
      <c r="L230" s="4"/>
      <c r="M230" s="1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hidden="1" customHeight="1" x14ac:dyDescent="0.25">
      <c r="A231" s="4"/>
      <c r="B231"/>
      <c r="C231"/>
      <c r="D231"/>
      <c r="E231" s="4"/>
      <c r="F231" s="4"/>
      <c r="G231"/>
      <c r="H231"/>
      <c r="I231"/>
      <c r="J231"/>
      <c r="K231" s="4"/>
      <c r="L231" s="4"/>
      <c r="M231" s="1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hidden="1" customHeight="1" x14ac:dyDescent="0.25">
      <c r="A232" s="4"/>
      <c r="B232"/>
      <c r="C232"/>
      <c r="D232"/>
      <c r="E232" s="4"/>
      <c r="F232" s="4"/>
      <c r="G232"/>
      <c r="H232"/>
      <c r="I232"/>
      <c r="J232"/>
      <c r="K232" s="4"/>
      <c r="L232" s="4"/>
      <c r="M232" s="1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hidden="1" customHeight="1" x14ac:dyDescent="0.25">
      <c r="A233" s="4"/>
      <c r="B233"/>
      <c r="C233"/>
      <c r="D233"/>
      <c r="E233" s="4"/>
      <c r="F233" s="4"/>
      <c r="G233"/>
      <c r="H233"/>
      <c r="I233"/>
      <c r="J233"/>
      <c r="K233" s="4"/>
      <c r="L233" s="4"/>
      <c r="M233" s="1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hidden="1" customHeight="1" x14ac:dyDescent="0.25">
      <c r="A234" s="4"/>
      <c r="B234"/>
      <c r="C234"/>
      <c r="D234"/>
      <c r="E234" s="4"/>
      <c r="F234" s="4"/>
      <c r="G234"/>
      <c r="H234"/>
      <c r="I234"/>
      <c r="J234"/>
      <c r="K234" s="4"/>
      <c r="L234" s="4"/>
      <c r="M234" s="1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hidden="1" customHeight="1" x14ac:dyDescent="0.25">
      <c r="A235" s="4"/>
      <c r="B235"/>
      <c r="C235"/>
      <c r="D235"/>
      <c r="E235" s="4"/>
      <c r="F235" s="4"/>
      <c r="G235"/>
      <c r="H235"/>
      <c r="I235"/>
      <c r="J235"/>
      <c r="K235" s="4"/>
      <c r="L235" s="4"/>
      <c r="M235" s="1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hidden="1" customHeight="1" x14ac:dyDescent="0.25">
      <c r="A236" s="4"/>
      <c r="B236"/>
      <c r="C236"/>
      <c r="D236"/>
      <c r="E236" s="4"/>
      <c r="F236" s="4"/>
      <c r="G236"/>
      <c r="H236"/>
      <c r="I236"/>
      <c r="J236"/>
      <c r="K236" s="4"/>
      <c r="L236" s="4"/>
      <c r="M236" s="1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hidden="1" customHeight="1" x14ac:dyDescent="0.25">
      <c r="A237" s="4"/>
      <c r="B237"/>
      <c r="C237"/>
      <c r="D237"/>
      <c r="E237" s="4"/>
      <c r="F237" s="4"/>
      <c r="G237"/>
      <c r="H237"/>
      <c r="I237"/>
      <c r="J237"/>
      <c r="K237" s="4"/>
      <c r="L237" s="4"/>
      <c r="M237" s="1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hidden="1" customHeight="1" x14ac:dyDescent="0.25">
      <c r="A238" s="4"/>
      <c r="B238"/>
      <c r="C238"/>
      <c r="D238"/>
      <c r="E238" s="4"/>
      <c r="F238" s="4"/>
      <c r="G238"/>
      <c r="H238"/>
      <c r="I238"/>
      <c r="J238"/>
      <c r="K238" s="4"/>
      <c r="L238" s="4"/>
      <c r="M238" s="1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hidden="1" customHeight="1" x14ac:dyDescent="0.25">
      <c r="A239" s="4"/>
      <c r="B239"/>
      <c r="C239"/>
      <c r="D239"/>
      <c r="E239" s="4"/>
      <c r="F239" s="4"/>
      <c r="G239"/>
      <c r="H239"/>
      <c r="I239"/>
      <c r="J239"/>
      <c r="K239" s="4"/>
      <c r="L239" s="4"/>
      <c r="M239" s="1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hidden="1" customHeight="1" x14ac:dyDescent="0.25">
      <c r="A240" s="4"/>
      <c r="B240"/>
      <c r="C240"/>
      <c r="D240"/>
      <c r="E240" s="4"/>
      <c r="F240" s="4"/>
      <c r="G240"/>
      <c r="H240"/>
      <c r="I240"/>
      <c r="J240"/>
      <c r="K240" s="4"/>
      <c r="L240" s="4"/>
      <c r="M240" s="1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hidden="1" customHeight="1" x14ac:dyDescent="0.25">
      <c r="A241" s="4"/>
      <c r="B241"/>
      <c r="C241"/>
      <c r="D241"/>
      <c r="E241" s="4"/>
      <c r="F241" s="4"/>
      <c r="G241"/>
      <c r="H241"/>
      <c r="I241"/>
      <c r="J241"/>
      <c r="K241" s="4"/>
      <c r="L241" s="4"/>
      <c r="M241" s="1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hidden="1" customHeight="1" x14ac:dyDescent="0.25">
      <c r="A242" s="4"/>
      <c r="B242"/>
      <c r="C242"/>
      <c r="D242"/>
      <c r="E242" s="4"/>
      <c r="F242" s="4"/>
      <c r="G242"/>
      <c r="H242"/>
      <c r="I242"/>
      <c r="J242"/>
      <c r="K242" s="4"/>
      <c r="L242" s="4"/>
      <c r="M242" s="1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hidden="1" customHeight="1" x14ac:dyDescent="0.25">
      <c r="A243" s="4"/>
      <c r="B243"/>
      <c r="C243"/>
      <c r="D243"/>
      <c r="E243" s="4"/>
      <c r="F243" s="4"/>
      <c r="G243"/>
      <c r="H243"/>
      <c r="I243"/>
      <c r="J243"/>
      <c r="K243" s="4"/>
      <c r="L243" s="4"/>
      <c r="M243" s="1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hidden="1" customHeight="1" x14ac:dyDescent="0.25">
      <c r="A244" s="4"/>
      <c r="B244"/>
      <c r="C244"/>
      <c r="D244"/>
      <c r="E244" s="4"/>
      <c r="F244" s="4"/>
      <c r="G244"/>
      <c r="H244"/>
      <c r="I244"/>
      <c r="J244"/>
      <c r="K244" s="4"/>
      <c r="L244" s="4"/>
      <c r="M244" s="1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hidden="1" customHeight="1" x14ac:dyDescent="0.25">
      <c r="A245" s="4"/>
      <c r="B245"/>
      <c r="C245"/>
      <c r="D245"/>
      <c r="E245" s="4"/>
      <c r="F245" s="4"/>
      <c r="G245"/>
      <c r="H245"/>
      <c r="I245"/>
      <c r="J245"/>
      <c r="K245" s="4"/>
      <c r="L245" s="4"/>
      <c r="M245" s="1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hidden="1" customHeight="1" x14ac:dyDescent="0.25">
      <c r="A246" s="4"/>
      <c r="B246"/>
      <c r="C246"/>
      <c r="D246"/>
      <c r="E246" s="4"/>
      <c r="F246" s="4"/>
      <c r="G246"/>
      <c r="H246"/>
      <c r="I246"/>
      <c r="J246"/>
      <c r="K246" s="4"/>
      <c r="L246" s="4"/>
      <c r="M246" s="1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hidden="1" customHeight="1" x14ac:dyDescent="0.25">
      <c r="A247" s="4"/>
      <c r="B247"/>
      <c r="C247"/>
      <c r="D247"/>
      <c r="E247" s="4"/>
      <c r="F247" s="4"/>
      <c r="G247"/>
      <c r="H247"/>
      <c r="I247"/>
      <c r="J247"/>
      <c r="K247" s="4"/>
      <c r="L247" s="4"/>
      <c r="M247" s="1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hidden="1" customHeight="1" x14ac:dyDescent="0.25">
      <c r="A248" s="4"/>
      <c r="B248"/>
      <c r="C248"/>
      <c r="D248"/>
      <c r="E248" s="4"/>
      <c r="F248" s="4"/>
      <c r="G248"/>
      <c r="H248"/>
      <c r="I248"/>
      <c r="J248"/>
      <c r="K248" s="4"/>
      <c r="L248" s="4"/>
      <c r="M248" s="1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hidden="1" customHeight="1" x14ac:dyDescent="0.25">
      <c r="A249" s="4"/>
      <c r="B249"/>
      <c r="C249"/>
      <c r="D249"/>
      <c r="E249" s="4"/>
      <c r="F249" s="4"/>
      <c r="G249"/>
      <c r="H249"/>
      <c r="I249"/>
      <c r="J249"/>
      <c r="K249" s="4"/>
      <c r="L249" s="4"/>
      <c r="M249" s="1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hidden="1" customHeight="1" x14ac:dyDescent="0.25">
      <c r="A250" s="4"/>
      <c r="B250"/>
      <c r="C250"/>
      <c r="D250"/>
      <c r="E250" s="4"/>
      <c r="F250" s="4"/>
      <c r="G250"/>
      <c r="H250"/>
      <c r="I250"/>
      <c r="J250"/>
      <c r="K250" s="4"/>
      <c r="L250" s="4"/>
      <c r="M250" s="1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hidden="1" customHeight="1" x14ac:dyDescent="0.25">
      <c r="A251" s="4"/>
      <c r="B251"/>
      <c r="C251"/>
      <c r="D251"/>
      <c r="E251" s="4"/>
      <c r="F251" s="4"/>
      <c r="G251"/>
      <c r="H251"/>
      <c r="I251"/>
      <c r="J251"/>
      <c r="K251" s="4"/>
      <c r="L251" s="4"/>
      <c r="M251" s="1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hidden="1" customHeight="1" x14ac:dyDescent="0.25">
      <c r="A252" s="4"/>
      <c r="B252"/>
      <c r="C252"/>
      <c r="D252"/>
      <c r="E252" s="4"/>
      <c r="F252" s="4"/>
      <c r="G252"/>
      <c r="H252"/>
      <c r="I252"/>
      <c r="J252"/>
      <c r="K252" s="4"/>
      <c r="L252" s="4"/>
      <c r="M252" s="1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hidden="1" customHeight="1" x14ac:dyDescent="0.25">
      <c r="A253" s="4"/>
      <c r="B253"/>
      <c r="C253"/>
      <c r="D253"/>
      <c r="E253" s="4"/>
      <c r="F253" s="4"/>
      <c r="G253"/>
      <c r="H253"/>
      <c r="I253"/>
      <c r="J253"/>
      <c r="K253" s="4"/>
      <c r="L253" s="4"/>
      <c r="M253" s="1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hidden="1" customHeight="1" x14ac:dyDescent="0.25">
      <c r="A254" s="4"/>
      <c r="B254"/>
      <c r="C254"/>
      <c r="D254"/>
      <c r="E254" s="4"/>
      <c r="F254" s="4"/>
      <c r="G254"/>
      <c r="H254"/>
      <c r="I254"/>
      <c r="J254"/>
      <c r="K254" s="4"/>
      <c r="L254" s="4"/>
      <c r="M254" s="1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hidden="1" customHeight="1" x14ac:dyDescent="0.25">
      <c r="A255" s="4"/>
      <c r="B255"/>
      <c r="C255"/>
      <c r="D255"/>
      <c r="E255" s="4"/>
      <c r="F255" s="4"/>
      <c r="G255"/>
      <c r="H255"/>
      <c r="I255"/>
      <c r="J255"/>
      <c r="K255" s="4"/>
      <c r="L255" s="4"/>
      <c r="M255" s="1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hidden="1" customHeight="1" x14ac:dyDescent="0.25">
      <c r="A256" s="4"/>
      <c r="B256"/>
      <c r="C256"/>
      <c r="D256"/>
      <c r="E256" s="4"/>
      <c r="F256" s="4"/>
      <c r="G256"/>
      <c r="H256"/>
      <c r="I256"/>
      <c r="J256"/>
      <c r="K256" s="4"/>
      <c r="L256" s="4"/>
      <c r="M256" s="1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hidden="1" customHeight="1" x14ac:dyDescent="0.25">
      <c r="A257" s="4"/>
      <c r="B257"/>
      <c r="C257"/>
      <c r="D257"/>
      <c r="E257" s="4"/>
      <c r="F257" s="4"/>
      <c r="G257"/>
      <c r="H257"/>
      <c r="I257"/>
      <c r="J257"/>
      <c r="K257" s="4"/>
      <c r="L257" s="4"/>
      <c r="M257" s="1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hidden="1" customHeight="1" x14ac:dyDescent="0.25">
      <c r="A258" s="4"/>
      <c r="B258"/>
      <c r="C258"/>
      <c r="D258"/>
      <c r="E258" s="4"/>
      <c r="F258" s="4"/>
      <c r="G258"/>
      <c r="H258"/>
      <c r="I258"/>
      <c r="J258"/>
      <c r="K258" s="4"/>
      <c r="L258" s="4"/>
      <c r="M258" s="1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hidden="1" customHeight="1" x14ac:dyDescent="0.25">
      <c r="A259" s="4"/>
      <c r="B259"/>
      <c r="C259"/>
      <c r="D259"/>
      <c r="E259" s="4"/>
      <c r="F259" s="4"/>
      <c r="G259"/>
      <c r="H259"/>
      <c r="I259"/>
      <c r="J259"/>
      <c r="K259" s="4"/>
      <c r="L259" s="4"/>
      <c r="M259" s="1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hidden="1" customHeight="1" x14ac:dyDescent="0.25">
      <c r="A260" s="4"/>
      <c r="B260"/>
      <c r="C260"/>
      <c r="D260"/>
      <c r="E260" s="4"/>
      <c r="F260" s="4"/>
      <c r="G260"/>
      <c r="H260"/>
      <c r="I260"/>
      <c r="J260"/>
      <c r="K260" s="4"/>
      <c r="L260" s="4"/>
      <c r="M260" s="1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hidden="1" customHeight="1" x14ac:dyDescent="0.25">
      <c r="A261" s="4"/>
      <c r="B261"/>
      <c r="C261"/>
      <c r="D261"/>
      <c r="E261" s="4"/>
      <c r="F261" s="4"/>
      <c r="G261"/>
      <c r="H261"/>
      <c r="I261"/>
      <c r="J261"/>
      <c r="K261" s="4"/>
      <c r="L261" s="4"/>
      <c r="M261" s="1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hidden="1" customHeight="1" x14ac:dyDescent="0.25">
      <c r="A262" s="4"/>
      <c r="B262"/>
      <c r="C262"/>
      <c r="D262"/>
      <c r="E262" s="4"/>
      <c r="F262" s="4"/>
      <c r="G262"/>
      <c r="H262"/>
      <c r="I262"/>
      <c r="J262"/>
      <c r="K262" s="4"/>
      <c r="L262" s="4"/>
      <c r="M262" s="1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hidden="1" customHeight="1" x14ac:dyDescent="0.25">
      <c r="A263" s="4"/>
      <c r="B263"/>
      <c r="C263"/>
      <c r="D263"/>
      <c r="E263" s="4"/>
      <c r="F263" s="4"/>
      <c r="G263"/>
      <c r="H263"/>
      <c r="I263"/>
      <c r="J263"/>
      <c r="K263" s="4"/>
      <c r="L263" s="4"/>
      <c r="M263" s="1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hidden="1" customHeight="1" x14ac:dyDescent="0.25">
      <c r="A264" s="4"/>
      <c r="B264"/>
      <c r="C264"/>
      <c r="D264"/>
      <c r="E264" s="4"/>
      <c r="F264" s="4"/>
      <c r="G264"/>
      <c r="H264"/>
      <c r="I264"/>
      <c r="J264"/>
      <c r="K264" s="4"/>
      <c r="L264" s="4"/>
      <c r="M264" s="1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hidden="1" customHeight="1" x14ac:dyDescent="0.25">
      <c r="A265" s="4"/>
      <c r="B265"/>
      <c r="C265"/>
      <c r="D265"/>
      <c r="E265" s="4"/>
      <c r="F265" s="4"/>
      <c r="G265"/>
      <c r="H265"/>
      <c r="I265"/>
      <c r="J265"/>
      <c r="K265" s="4"/>
      <c r="L265" s="4"/>
      <c r="M265" s="1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hidden="1" customHeight="1" x14ac:dyDescent="0.25">
      <c r="A266" s="4"/>
      <c r="B266"/>
      <c r="C266"/>
      <c r="D266"/>
      <c r="E266" s="4"/>
      <c r="F266" s="4"/>
      <c r="G266"/>
      <c r="H266"/>
      <c r="I266"/>
      <c r="J266"/>
      <c r="K266" s="4"/>
      <c r="L266" s="4"/>
      <c r="M266" s="1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hidden="1" customHeight="1" x14ac:dyDescent="0.25">
      <c r="A267" s="4"/>
      <c r="B267"/>
      <c r="C267"/>
      <c r="D267"/>
      <c r="E267" s="4"/>
      <c r="F267" s="4"/>
      <c r="G267"/>
      <c r="H267"/>
      <c r="I267"/>
      <c r="J267"/>
      <c r="K267" s="4"/>
      <c r="L267" s="4"/>
      <c r="M267" s="1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hidden="1" customHeight="1" x14ac:dyDescent="0.25">
      <c r="A268" s="4"/>
      <c r="B268"/>
      <c r="C268"/>
      <c r="D268"/>
      <c r="E268" s="4"/>
      <c r="F268" s="4"/>
      <c r="G268"/>
      <c r="H268"/>
      <c r="I268"/>
      <c r="J268"/>
      <c r="K268" s="4"/>
      <c r="L268" s="4"/>
      <c r="M268" s="1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hidden="1" customHeight="1" x14ac:dyDescent="0.25">
      <c r="A269" s="4"/>
      <c r="B269"/>
      <c r="C269"/>
      <c r="D269"/>
      <c r="E269" s="4"/>
      <c r="F269" s="4"/>
      <c r="G269"/>
      <c r="H269"/>
      <c r="I269"/>
      <c r="J269"/>
      <c r="K269" s="4"/>
      <c r="L269" s="4"/>
      <c r="M269" s="1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hidden="1" customHeight="1" x14ac:dyDescent="0.25">
      <c r="A270" s="4"/>
      <c r="B270"/>
      <c r="C270"/>
      <c r="D270"/>
      <c r="E270" s="4"/>
      <c r="F270" s="4"/>
      <c r="G270"/>
      <c r="H270"/>
      <c r="I270"/>
      <c r="J270"/>
      <c r="K270" s="4"/>
      <c r="L270" s="4"/>
      <c r="M270" s="1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hidden="1" customHeight="1" x14ac:dyDescent="0.25">
      <c r="A271" s="4"/>
      <c r="B271"/>
      <c r="C271"/>
      <c r="D271"/>
      <c r="E271" s="4"/>
      <c r="F271" s="4"/>
      <c r="G271"/>
      <c r="H271"/>
      <c r="I271"/>
      <c r="J271"/>
      <c r="K271" s="4"/>
      <c r="L271" s="4"/>
      <c r="M271" s="1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hidden="1" customHeight="1" x14ac:dyDescent="0.25">
      <c r="A272" s="4"/>
      <c r="B272"/>
      <c r="C272"/>
      <c r="D272"/>
      <c r="E272" s="4"/>
      <c r="F272" s="4"/>
      <c r="G272"/>
      <c r="H272"/>
      <c r="I272"/>
      <c r="J272"/>
      <c r="K272" s="4"/>
      <c r="L272" s="4"/>
      <c r="M272" s="1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hidden="1" customHeight="1" x14ac:dyDescent="0.25">
      <c r="A273" s="4"/>
      <c r="B273"/>
      <c r="C273"/>
      <c r="D273"/>
      <c r="E273" s="4"/>
      <c r="F273" s="4"/>
      <c r="G273"/>
      <c r="H273"/>
      <c r="I273"/>
      <c r="J273"/>
      <c r="K273" s="4"/>
      <c r="L273" s="4"/>
      <c r="M273" s="1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hidden="1" customHeight="1" x14ac:dyDescent="0.25">
      <c r="A274" s="4"/>
      <c r="B274"/>
      <c r="C274"/>
      <c r="D274"/>
      <c r="E274" s="4"/>
      <c r="F274" s="4"/>
      <c r="G274"/>
      <c r="H274"/>
      <c r="I274"/>
      <c r="J274"/>
      <c r="K274" s="4"/>
      <c r="L274" s="4"/>
      <c r="M274" s="1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hidden="1" customHeight="1" x14ac:dyDescent="0.25">
      <c r="A275" s="4"/>
      <c r="B275"/>
      <c r="C275"/>
      <c r="D275"/>
      <c r="E275" s="4"/>
      <c r="F275" s="4"/>
      <c r="G275"/>
      <c r="H275"/>
      <c r="I275"/>
      <c r="J275"/>
      <c r="K275" s="4"/>
      <c r="L275" s="4"/>
      <c r="M275" s="1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hidden="1" customHeight="1" x14ac:dyDescent="0.25">
      <c r="A276" s="4"/>
      <c r="B276"/>
      <c r="C276"/>
      <c r="D276"/>
      <c r="E276" s="4"/>
      <c r="F276" s="4"/>
      <c r="G276"/>
      <c r="H276"/>
      <c r="I276"/>
      <c r="J276"/>
      <c r="K276" s="4"/>
      <c r="L276" s="4"/>
      <c r="M276" s="1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hidden="1" customHeight="1" x14ac:dyDescent="0.25">
      <c r="A277" s="4"/>
      <c r="B277"/>
      <c r="C277"/>
      <c r="D277"/>
      <c r="E277" s="4"/>
      <c r="F277" s="4"/>
      <c r="G277"/>
      <c r="H277"/>
      <c r="I277"/>
      <c r="J277"/>
      <c r="K277" s="4"/>
      <c r="L277" s="4"/>
      <c r="M277" s="1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hidden="1" customHeight="1" x14ac:dyDescent="0.25">
      <c r="A278" s="4"/>
      <c r="B278"/>
      <c r="C278"/>
      <c r="D278"/>
      <c r="E278" s="4"/>
      <c r="F278" s="4"/>
      <c r="G278"/>
      <c r="H278"/>
      <c r="I278"/>
      <c r="J278"/>
      <c r="K278" s="4"/>
      <c r="L278" s="4"/>
      <c r="M278" s="1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hidden="1" customHeight="1" x14ac:dyDescent="0.25">
      <c r="A279" s="4"/>
      <c r="B279"/>
      <c r="C279"/>
      <c r="D279"/>
      <c r="E279" s="4"/>
      <c r="F279" s="4"/>
      <c r="G279"/>
      <c r="H279"/>
      <c r="I279"/>
      <c r="J279"/>
      <c r="K279" s="4"/>
      <c r="L279" s="4"/>
      <c r="M279" s="1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hidden="1" customHeight="1" x14ac:dyDescent="0.25">
      <c r="A280" s="4"/>
      <c r="B280"/>
      <c r="C280"/>
      <c r="D280"/>
      <c r="E280" s="4"/>
      <c r="F280" s="4"/>
      <c r="G280"/>
      <c r="H280"/>
      <c r="I280"/>
      <c r="J280"/>
      <c r="K280" s="4"/>
      <c r="L280" s="4"/>
      <c r="M280" s="1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hidden="1" customHeight="1" x14ac:dyDescent="0.25">
      <c r="A281" s="4"/>
      <c r="B281"/>
      <c r="C281"/>
      <c r="D281"/>
      <c r="E281" s="4"/>
      <c r="F281" s="4"/>
      <c r="G281"/>
      <c r="H281"/>
      <c r="I281"/>
      <c r="J281"/>
      <c r="K281" s="4"/>
      <c r="L281" s="4"/>
      <c r="M281" s="1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hidden="1" customHeight="1" x14ac:dyDescent="0.25">
      <c r="A282" s="4"/>
      <c r="B282"/>
      <c r="C282"/>
      <c r="D282"/>
      <c r="E282" s="4"/>
      <c r="F282" s="4"/>
      <c r="G282"/>
      <c r="H282"/>
      <c r="I282"/>
      <c r="J282"/>
      <c r="K282" s="4"/>
      <c r="L282" s="4"/>
      <c r="M282" s="1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hidden="1" customHeight="1" x14ac:dyDescent="0.25">
      <c r="A283" s="4"/>
      <c r="B283"/>
      <c r="C283"/>
      <c r="D283"/>
      <c r="E283" s="4"/>
      <c r="F283" s="4"/>
      <c r="G283"/>
      <c r="H283"/>
      <c r="I283"/>
      <c r="J283"/>
      <c r="K283" s="4"/>
      <c r="L283" s="4"/>
      <c r="M283" s="1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hidden="1" customHeight="1" x14ac:dyDescent="0.25">
      <c r="A284" s="4"/>
      <c r="B284"/>
      <c r="C284"/>
      <c r="D284"/>
      <c r="E284" s="4"/>
      <c r="F284" s="4"/>
      <c r="G284"/>
      <c r="H284"/>
      <c r="I284"/>
      <c r="J284"/>
      <c r="K284" s="4"/>
      <c r="L284" s="4"/>
      <c r="M284" s="1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hidden="1" customHeight="1" x14ac:dyDescent="0.25">
      <c r="A285" s="4"/>
      <c r="B285"/>
      <c r="C285"/>
      <c r="D285"/>
      <c r="E285" s="4"/>
      <c r="F285" s="4"/>
      <c r="G285"/>
      <c r="H285"/>
      <c r="I285"/>
      <c r="J285"/>
      <c r="K285" s="4"/>
      <c r="L285" s="4"/>
      <c r="M285" s="1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hidden="1" customHeight="1" x14ac:dyDescent="0.25">
      <c r="A286" s="4"/>
      <c r="B286"/>
      <c r="C286"/>
      <c r="D286"/>
      <c r="E286" s="4"/>
      <c r="F286" s="4"/>
      <c r="G286"/>
      <c r="H286"/>
      <c r="I286"/>
      <c r="J286"/>
      <c r="K286" s="4"/>
      <c r="L286" s="4"/>
      <c r="M286" s="1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hidden="1" customHeight="1" x14ac:dyDescent="0.25">
      <c r="A287" s="4"/>
      <c r="B287"/>
      <c r="C287"/>
      <c r="D287"/>
      <c r="E287" s="4"/>
      <c r="F287" s="4"/>
      <c r="G287"/>
      <c r="H287"/>
      <c r="I287"/>
      <c r="J287"/>
      <c r="K287" s="4"/>
      <c r="L287" s="4"/>
      <c r="M287" s="1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hidden="1" customHeight="1" x14ac:dyDescent="0.25">
      <c r="A288" s="4"/>
      <c r="B288"/>
      <c r="C288"/>
      <c r="D288"/>
      <c r="E288" s="4"/>
      <c r="F288" s="4"/>
      <c r="G288"/>
      <c r="H288"/>
      <c r="I288"/>
      <c r="J288"/>
      <c r="K288" s="4"/>
      <c r="L288" s="4"/>
      <c r="M288" s="1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hidden="1" customHeight="1" x14ac:dyDescent="0.25">
      <c r="A289" s="4"/>
      <c r="B289"/>
      <c r="C289"/>
      <c r="D289"/>
      <c r="E289" s="4"/>
      <c r="F289" s="4"/>
      <c r="G289"/>
      <c r="H289"/>
      <c r="I289"/>
      <c r="J289"/>
      <c r="K289" s="4"/>
      <c r="L289" s="4"/>
      <c r="M289" s="1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hidden="1" customHeight="1" x14ac:dyDescent="0.25">
      <c r="A290" s="4"/>
      <c r="B290"/>
      <c r="C290"/>
      <c r="D290"/>
      <c r="E290" s="4"/>
      <c r="F290" s="4"/>
      <c r="G290"/>
      <c r="H290"/>
      <c r="I290"/>
      <c r="J290"/>
      <c r="K290" s="4"/>
      <c r="L290" s="4"/>
      <c r="M290" s="1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hidden="1" customHeight="1" x14ac:dyDescent="0.25">
      <c r="A291" s="4"/>
      <c r="B291"/>
      <c r="C291"/>
      <c r="D291"/>
      <c r="E291" s="4"/>
      <c r="F291" s="4"/>
      <c r="G291"/>
      <c r="H291"/>
      <c r="I291"/>
      <c r="J291"/>
      <c r="K291" s="4"/>
      <c r="L291" s="4"/>
      <c r="M291" s="1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hidden="1" customHeight="1" x14ac:dyDescent="0.25">
      <c r="A292" s="4"/>
      <c r="B292"/>
      <c r="C292"/>
      <c r="D292"/>
      <c r="E292" s="4"/>
      <c r="F292" s="4"/>
      <c r="G292"/>
      <c r="H292"/>
      <c r="I292"/>
      <c r="J292"/>
      <c r="K292" s="4"/>
      <c r="L292" s="4"/>
      <c r="M292" s="1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hidden="1" customHeight="1" x14ac:dyDescent="0.25">
      <c r="A293" s="4"/>
      <c r="B293"/>
      <c r="C293"/>
      <c r="D293"/>
      <c r="E293" s="4"/>
      <c r="F293" s="4"/>
      <c r="G293"/>
      <c r="H293"/>
      <c r="I293"/>
      <c r="J293"/>
      <c r="K293" s="4"/>
      <c r="L293" s="4"/>
      <c r="M293" s="1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hidden="1" customHeight="1" x14ac:dyDescent="0.25">
      <c r="A294" s="4"/>
      <c r="B294"/>
      <c r="C294"/>
      <c r="D294"/>
      <c r="E294" s="4"/>
      <c r="F294" s="4"/>
      <c r="G294"/>
      <c r="H294"/>
      <c r="I294"/>
      <c r="J294"/>
      <c r="K294" s="4"/>
      <c r="L294" s="4"/>
      <c r="M294" s="1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hidden="1" customHeight="1" x14ac:dyDescent="0.25">
      <c r="A295" s="4"/>
      <c r="B295"/>
      <c r="C295"/>
      <c r="D295"/>
      <c r="E295" s="4"/>
      <c r="F295" s="4"/>
      <c r="G295"/>
      <c r="H295"/>
      <c r="I295"/>
      <c r="J295"/>
      <c r="K295" s="4"/>
      <c r="L295" s="4"/>
      <c r="M295" s="1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hidden="1" customHeight="1" x14ac:dyDescent="0.25">
      <c r="A296" s="4"/>
      <c r="B296"/>
      <c r="C296"/>
      <c r="D296"/>
      <c r="E296" s="4"/>
      <c r="F296" s="4"/>
      <c r="G296"/>
      <c r="H296"/>
      <c r="I296"/>
      <c r="J296"/>
      <c r="K296" s="4"/>
      <c r="L296" s="4"/>
      <c r="M296" s="1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hidden="1" customHeight="1" x14ac:dyDescent="0.25">
      <c r="A297" s="4"/>
      <c r="B297"/>
      <c r="C297"/>
      <c r="D297"/>
      <c r="E297" s="4"/>
      <c r="F297" s="4"/>
      <c r="G297"/>
      <c r="H297"/>
      <c r="I297"/>
      <c r="J297"/>
      <c r="K297" s="4"/>
      <c r="L297" s="4"/>
      <c r="M297" s="1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hidden="1" customHeight="1" x14ac:dyDescent="0.25">
      <c r="A298" s="4"/>
      <c r="B298"/>
      <c r="C298"/>
      <c r="D298"/>
      <c r="E298" s="4"/>
      <c r="F298" s="4"/>
      <c r="G298"/>
      <c r="H298"/>
      <c r="I298"/>
      <c r="J298"/>
      <c r="K298" s="4"/>
      <c r="L298" s="4"/>
      <c r="M298" s="1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hidden="1" customHeight="1" x14ac:dyDescent="0.25">
      <c r="A299" s="4"/>
      <c r="B299"/>
      <c r="C299"/>
      <c r="D299"/>
      <c r="E299" s="4"/>
      <c r="F299" s="4"/>
      <c r="G299"/>
      <c r="H299"/>
      <c r="I299"/>
      <c r="J299"/>
      <c r="K299" s="4"/>
      <c r="L299" s="4"/>
      <c r="M299" s="1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hidden="1" customHeight="1" x14ac:dyDescent="0.25">
      <c r="A300" s="4"/>
      <c r="B300"/>
      <c r="C300"/>
      <c r="D300"/>
      <c r="E300" s="4"/>
      <c r="F300" s="4"/>
      <c r="G300"/>
      <c r="H300"/>
      <c r="I300"/>
      <c r="J300"/>
      <c r="K300" s="4"/>
      <c r="L300" s="4"/>
      <c r="M300" s="1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hidden="1" customHeight="1" x14ac:dyDescent="0.25">
      <c r="A301" s="4"/>
      <c r="B301"/>
      <c r="C301"/>
      <c r="D301"/>
      <c r="E301" s="4"/>
      <c r="F301" s="4"/>
      <c r="G301"/>
      <c r="H301"/>
      <c r="I301"/>
      <c r="J301"/>
      <c r="K301" s="4"/>
      <c r="L301" s="4"/>
      <c r="M301" s="1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hidden="1" customHeight="1" x14ac:dyDescent="0.25">
      <c r="A302" s="4"/>
      <c r="B302"/>
      <c r="C302"/>
      <c r="D302"/>
      <c r="E302" s="4"/>
      <c r="F302" s="4"/>
      <c r="G302"/>
      <c r="H302"/>
      <c r="I302"/>
      <c r="J302"/>
      <c r="K302" s="4"/>
      <c r="L302" s="4"/>
      <c r="M302" s="1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hidden="1" customHeight="1" x14ac:dyDescent="0.25">
      <c r="A303" s="4"/>
      <c r="B303"/>
      <c r="C303"/>
      <c r="D303"/>
      <c r="E303" s="4"/>
      <c r="F303" s="4"/>
      <c r="G303"/>
      <c r="H303"/>
      <c r="I303"/>
      <c r="J303"/>
      <c r="K303" s="4"/>
      <c r="L303" s="4"/>
      <c r="M303" s="1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hidden="1" customHeight="1" x14ac:dyDescent="0.25">
      <c r="A304" s="4"/>
      <c r="B304"/>
      <c r="C304"/>
      <c r="D304"/>
      <c r="E304" s="4"/>
      <c r="F304" s="4"/>
      <c r="G304"/>
      <c r="H304"/>
      <c r="I304"/>
      <c r="J304"/>
      <c r="K304" s="4"/>
      <c r="L304" s="4"/>
      <c r="M304" s="1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hidden="1" customHeight="1" x14ac:dyDescent="0.25">
      <c r="A305" s="4"/>
      <c r="B305"/>
      <c r="C305"/>
      <c r="D305"/>
      <c r="E305" s="4"/>
      <c r="F305" s="4"/>
      <c r="G305"/>
      <c r="H305"/>
      <c r="I305"/>
      <c r="J305"/>
      <c r="K305" s="4"/>
      <c r="L305" s="4"/>
      <c r="M305" s="1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hidden="1" customHeight="1" x14ac:dyDescent="0.25">
      <c r="A306" s="4"/>
      <c r="B306"/>
      <c r="C306"/>
      <c r="D306"/>
      <c r="E306" s="4"/>
      <c r="F306" s="4"/>
      <c r="G306"/>
      <c r="H306"/>
      <c r="I306"/>
      <c r="J306"/>
      <c r="K306" s="4"/>
      <c r="L306" s="4"/>
      <c r="M306" s="1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hidden="1" customHeight="1" x14ac:dyDescent="0.25">
      <c r="A307" s="4"/>
      <c r="B307"/>
      <c r="C307"/>
      <c r="D307"/>
      <c r="E307" s="4"/>
      <c r="F307" s="4"/>
      <c r="G307"/>
      <c r="H307"/>
      <c r="I307"/>
      <c r="J307"/>
      <c r="K307" s="4"/>
      <c r="L307" s="4"/>
      <c r="M307" s="1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hidden="1" customHeight="1" x14ac:dyDescent="0.25">
      <c r="A308" s="4"/>
      <c r="B308"/>
      <c r="C308"/>
      <c r="D308"/>
      <c r="E308" s="4"/>
      <c r="F308" s="4"/>
      <c r="G308"/>
      <c r="H308"/>
      <c r="I308"/>
      <c r="J308"/>
      <c r="K308" s="4"/>
      <c r="L308" s="4"/>
      <c r="M308" s="1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hidden="1" customHeight="1" x14ac:dyDescent="0.25">
      <c r="A309" s="4"/>
      <c r="B309"/>
      <c r="C309"/>
      <c r="D309"/>
      <c r="E309" s="4"/>
      <c r="F309" s="4"/>
      <c r="G309"/>
      <c r="H309"/>
      <c r="I309"/>
      <c r="J309"/>
      <c r="K309" s="4"/>
      <c r="L309" s="4"/>
      <c r="M309" s="1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hidden="1" customHeight="1" x14ac:dyDescent="0.25">
      <c r="A310" s="4"/>
      <c r="B310"/>
      <c r="C310"/>
      <c r="D310"/>
      <c r="E310" s="4"/>
      <c r="F310" s="4"/>
      <c r="G310"/>
      <c r="H310"/>
      <c r="I310"/>
      <c r="J310"/>
      <c r="K310" s="4"/>
      <c r="L310" s="4"/>
      <c r="M310" s="1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hidden="1" customHeight="1" x14ac:dyDescent="0.25">
      <c r="A311" s="4"/>
      <c r="B311"/>
      <c r="C311"/>
      <c r="D311"/>
      <c r="E311" s="4"/>
      <c r="F311" s="4"/>
      <c r="G311"/>
      <c r="H311"/>
      <c r="I311"/>
      <c r="J311"/>
      <c r="K311" s="4"/>
      <c r="L311" s="4"/>
      <c r="M311" s="1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hidden="1" customHeight="1" x14ac:dyDescent="0.25">
      <c r="A312" s="4"/>
      <c r="B312"/>
      <c r="C312"/>
      <c r="D312"/>
      <c r="E312" s="4"/>
      <c r="F312" s="4"/>
      <c r="G312"/>
      <c r="H312"/>
      <c r="I312"/>
      <c r="J312"/>
      <c r="K312" s="4"/>
      <c r="L312" s="4"/>
      <c r="M312" s="1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hidden="1" customHeight="1" x14ac:dyDescent="0.25">
      <c r="A313" s="4"/>
      <c r="B313"/>
      <c r="C313"/>
      <c r="D313"/>
      <c r="E313" s="4"/>
      <c r="F313" s="4"/>
      <c r="G313"/>
      <c r="H313"/>
      <c r="I313"/>
      <c r="J313"/>
      <c r="K313" s="4"/>
      <c r="L313" s="4"/>
      <c r="M313" s="1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hidden="1" customHeight="1" x14ac:dyDescent="0.25">
      <c r="A314" s="4"/>
      <c r="B314"/>
      <c r="C314"/>
      <c r="D314"/>
      <c r="E314" s="4"/>
      <c r="F314" s="4"/>
      <c r="G314"/>
      <c r="H314"/>
      <c r="I314"/>
      <c r="J314"/>
      <c r="K314" s="4"/>
      <c r="L314" s="4"/>
      <c r="M314" s="1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hidden="1" customHeight="1" x14ac:dyDescent="0.25">
      <c r="A315" s="4"/>
      <c r="B315"/>
      <c r="C315"/>
      <c r="D315"/>
      <c r="E315" s="4"/>
      <c r="F315" s="4"/>
      <c r="G315"/>
      <c r="H315"/>
      <c r="I315"/>
      <c r="J315"/>
      <c r="K315" s="4"/>
      <c r="L315" s="4"/>
      <c r="M315" s="1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hidden="1" customHeight="1" x14ac:dyDescent="0.25">
      <c r="A316" s="4"/>
      <c r="B316"/>
      <c r="C316"/>
      <c r="D316"/>
      <c r="E316" s="4"/>
      <c r="F316" s="4"/>
      <c r="G316"/>
      <c r="H316"/>
      <c r="I316"/>
      <c r="J316"/>
      <c r="K316" s="4"/>
      <c r="L316" s="4"/>
      <c r="M316" s="1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hidden="1" customHeight="1" x14ac:dyDescent="0.25">
      <c r="A317" s="4"/>
      <c r="B317"/>
      <c r="C317"/>
      <c r="D317"/>
      <c r="E317" s="4"/>
      <c r="F317" s="4"/>
      <c r="G317"/>
      <c r="H317"/>
      <c r="I317"/>
      <c r="J317"/>
      <c r="K317" s="4"/>
      <c r="L317" s="4"/>
      <c r="M317" s="1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hidden="1" customHeight="1" x14ac:dyDescent="0.25">
      <c r="A318" s="4"/>
      <c r="B318"/>
      <c r="C318"/>
      <c r="D318"/>
      <c r="E318" s="4"/>
      <c r="F318" s="4"/>
      <c r="G318"/>
      <c r="H318"/>
      <c r="I318"/>
      <c r="J318"/>
      <c r="K318" s="4"/>
      <c r="L318" s="4"/>
      <c r="M318" s="1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hidden="1" customHeight="1" x14ac:dyDescent="0.25">
      <c r="A319" s="4"/>
      <c r="B319"/>
      <c r="C319"/>
      <c r="D319"/>
      <c r="E319" s="4"/>
      <c r="F319" s="4"/>
      <c r="G319"/>
      <c r="H319"/>
      <c r="I319"/>
      <c r="J319"/>
      <c r="K319" s="4"/>
      <c r="L319" s="4"/>
      <c r="M319" s="1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hidden="1" customHeight="1" x14ac:dyDescent="0.25">
      <c r="A320" s="4"/>
      <c r="B320"/>
      <c r="C320"/>
      <c r="D320"/>
      <c r="E320" s="4"/>
      <c r="F320" s="4"/>
      <c r="G320"/>
      <c r="H320"/>
      <c r="I320"/>
      <c r="J320"/>
      <c r="K320" s="4"/>
      <c r="L320" s="4"/>
      <c r="M320" s="1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hidden="1" customHeight="1" x14ac:dyDescent="0.25">
      <c r="A321" s="4"/>
      <c r="B321"/>
      <c r="C321"/>
      <c r="D321"/>
      <c r="E321" s="4"/>
      <c r="F321" s="4"/>
      <c r="G321"/>
      <c r="H321"/>
      <c r="I321"/>
      <c r="J321"/>
      <c r="K321" s="4"/>
      <c r="L321" s="4"/>
      <c r="M321" s="1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hidden="1" customHeight="1" x14ac:dyDescent="0.25">
      <c r="A322" s="4"/>
      <c r="B322"/>
      <c r="C322"/>
      <c r="D322"/>
      <c r="E322" s="4"/>
      <c r="F322" s="4"/>
      <c r="G322"/>
      <c r="H322"/>
      <c r="I322"/>
      <c r="J322"/>
      <c r="K322" s="4"/>
      <c r="L322" s="4"/>
      <c r="M322" s="1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hidden="1" customHeight="1" x14ac:dyDescent="0.25">
      <c r="A323" s="4"/>
      <c r="B323"/>
      <c r="C323"/>
      <c r="D323"/>
      <c r="E323" s="4"/>
      <c r="F323" s="4"/>
      <c r="G323"/>
      <c r="H323"/>
      <c r="I323"/>
      <c r="J323"/>
      <c r="K323" s="4"/>
      <c r="L323" s="4"/>
      <c r="M323" s="1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hidden="1" customHeight="1" x14ac:dyDescent="0.25">
      <c r="A324" s="4"/>
      <c r="B324"/>
      <c r="C324"/>
      <c r="D324"/>
      <c r="E324" s="4"/>
      <c r="F324" s="4"/>
      <c r="G324"/>
      <c r="H324"/>
      <c r="I324"/>
      <c r="J324"/>
      <c r="K324" s="4"/>
      <c r="L324" s="4"/>
      <c r="M324" s="1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hidden="1" customHeight="1" x14ac:dyDescent="0.25">
      <c r="A325" s="4"/>
      <c r="B325"/>
      <c r="C325"/>
      <c r="D325"/>
      <c r="E325" s="4"/>
      <c r="F325" s="4"/>
      <c r="G325"/>
      <c r="H325"/>
      <c r="I325"/>
      <c r="J325"/>
      <c r="K325" s="4"/>
      <c r="L325" s="4"/>
      <c r="M325" s="1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hidden="1" customHeight="1" x14ac:dyDescent="0.25">
      <c r="A326" s="4"/>
      <c r="B326"/>
      <c r="C326"/>
      <c r="D326"/>
      <c r="E326" s="4"/>
      <c r="F326" s="4"/>
      <c r="G326"/>
      <c r="H326"/>
      <c r="I326"/>
      <c r="J326"/>
      <c r="K326" s="4"/>
      <c r="L326" s="4"/>
      <c r="M326" s="1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hidden="1" customHeight="1" x14ac:dyDescent="0.25">
      <c r="A327" s="4"/>
      <c r="B327"/>
      <c r="C327"/>
      <c r="D327"/>
      <c r="E327" s="4"/>
      <c r="F327" s="4"/>
      <c r="G327"/>
      <c r="H327"/>
      <c r="I327"/>
      <c r="J327"/>
      <c r="K327" s="4"/>
      <c r="L327" s="4"/>
      <c r="M327" s="1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hidden="1" customHeight="1" x14ac:dyDescent="0.25">
      <c r="A328" s="4"/>
      <c r="B328"/>
      <c r="C328"/>
      <c r="D328"/>
      <c r="E328" s="4"/>
      <c r="F328" s="4"/>
      <c r="G328"/>
      <c r="H328"/>
      <c r="I328"/>
      <c r="J328"/>
      <c r="K328" s="4"/>
      <c r="L328" s="4"/>
      <c r="M328" s="1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hidden="1" customHeight="1" x14ac:dyDescent="0.25">
      <c r="A329" s="4"/>
      <c r="B329"/>
      <c r="C329"/>
      <c r="D329"/>
      <c r="E329" s="4"/>
      <c r="F329" s="4"/>
      <c r="G329"/>
      <c r="H329"/>
      <c r="I329"/>
      <c r="J329"/>
      <c r="K329" s="4"/>
      <c r="L329" s="4"/>
      <c r="M329" s="1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hidden="1" customHeight="1" x14ac:dyDescent="0.25">
      <c r="A330" s="4"/>
      <c r="B330"/>
      <c r="C330"/>
      <c r="D330"/>
      <c r="E330" s="4"/>
      <c r="F330" s="4"/>
      <c r="G330"/>
      <c r="H330"/>
      <c r="I330"/>
      <c r="J330"/>
      <c r="K330" s="4"/>
      <c r="L330" s="4"/>
      <c r="M330" s="1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hidden="1" customHeight="1" x14ac:dyDescent="0.25">
      <c r="A331" s="4"/>
      <c r="B331"/>
      <c r="C331"/>
      <c r="D331"/>
      <c r="E331" s="4"/>
      <c r="F331" s="4"/>
      <c r="G331"/>
      <c r="H331"/>
      <c r="I331"/>
      <c r="J331"/>
      <c r="K331" s="4"/>
      <c r="L331" s="4"/>
      <c r="M331" s="1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hidden="1" customHeight="1" x14ac:dyDescent="0.25">
      <c r="A332" s="4"/>
      <c r="B332"/>
      <c r="C332"/>
      <c r="D332"/>
      <c r="E332" s="4"/>
      <c r="F332" s="4"/>
      <c r="G332"/>
      <c r="H332"/>
      <c r="I332"/>
      <c r="J332"/>
      <c r="K332" s="4"/>
      <c r="L332" s="4"/>
      <c r="M332" s="1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hidden="1" customHeight="1" x14ac:dyDescent="0.25">
      <c r="A333" s="4"/>
      <c r="B333"/>
      <c r="C333"/>
      <c r="D333"/>
      <c r="E333" s="4"/>
      <c r="F333" s="4"/>
      <c r="G333"/>
      <c r="H333"/>
      <c r="I333"/>
      <c r="J333"/>
      <c r="K333" s="4"/>
      <c r="L333" s="4"/>
      <c r="M333" s="1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hidden="1" customHeight="1" x14ac:dyDescent="0.25">
      <c r="A334" s="4"/>
      <c r="B334"/>
      <c r="C334"/>
      <c r="D334"/>
      <c r="E334" s="4"/>
      <c r="F334" s="4"/>
      <c r="G334"/>
      <c r="H334"/>
      <c r="I334"/>
      <c r="J334"/>
      <c r="K334" s="4"/>
      <c r="L334" s="4"/>
      <c r="M334" s="1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hidden="1" customHeight="1" x14ac:dyDescent="0.25">
      <c r="A335" s="4"/>
      <c r="B335"/>
      <c r="C335"/>
      <c r="D335"/>
      <c r="E335" s="4"/>
      <c r="F335" s="4"/>
      <c r="G335"/>
      <c r="H335"/>
      <c r="I335"/>
      <c r="J335"/>
      <c r="K335" s="4"/>
      <c r="L335" s="4"/>
      <c r="M335" s="1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hidden="1" customHeight="1" x14ac:dyDescent="0.25">
      <c r="A336" s="4"/>
      <c r="B336"/>
      <c r="C336"/>
      <c r="D336"/>
      <c r="E336" s="4"/>
      <c r="F336" s="4"/>
      <c r="G336"/>
      <c r="H336"/>
      <c r="I336"/>
      <c r="J336"/>
      <c r="K336" s="4"/>
      <c r="L336" s="4"/>
      <c r="M336" s="1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hidden="1" customHeight="1" x14ac:dyDescent="0.25">
      <c r="A337" s="4"/>
      <c r="B337"/>
      <c r="C337"/>
      <c r="D337"/>
      <c r="E337" s="4"/>
      <c r="F337" s="4"/>
      <c r="G337"/>
      <c r="H337"/>
      <c r="I337"/>
      <c r="J337"/>
      <c r="K337" s="4"/>
      <c r="L337" s="4"/>
      <c r="M337" s="1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hidden="1" customHeight="1" x14ac:dyDescent="0.25">
      <c r="A338" s="4"/>
      <c r="B338"/>
      <c r="C338"/>
      <c r="D338"/>
      <c r="E338" s="4"/>
      <c r="F338" s="4"/>
      <c r="G338"/>
      <c r="H338"/>
      <c r="I338"/>
      <c r="J338"/>
      <c r="K338" s="4"/>
      <c r="L338" s="4"/>
      <c r="M338" s="1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hidden="1" customHeight="1" x14ac:dyDescent="0.25">
      <c r="A339" s="4"/>
      <c r="B339"/>
      <c r="C339"/>
      <c r="D339"/>
      <c r="E339" s="4"/>
      <c r="F339" s="4"/>
      <c r="G339"/>
      <c r="H339"/>
      <c r="I339"/>
      <c r="J339"/>
      <c r="K339" s="4"/>
      <c r="L339" s="4"/>
      <c r="M339" s="1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hidden="1" customHeight="1" x14ac:dyDescent="0.25">
      <c r="A340" s="4"/>
      <c r="B340"/>
      <c r="C340"/>
      <c r="D340"/>
      <c r="E340" s="4"/>
      <c r="F340" s="4"/>
      <c r="G340"/>
      <c r="H340"/>
      <c r="I340"/>
      <c r="J340"/>
      <c r="K340" s="4"/>
      <c r="L340" s="4"/>
      <c r="M340" s="1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hidden="1" customHeight="1" x14ac:dyDescent="0.25">
      <c r="A341" s="4"/>
      <c r="B341"/>
      <c r="C341"/>
      <c r="D341"/>
      <c r="E341" s="4"/>
      <c r="F341" s="4"/>
      <c r="G341"/>
      <c r="H341"/>
      <c r="I341"/>
      <c r="J341"/>
      <c r="K341" s="4"/>
      <c r="L341" s="4"/>
      <c r="M341" s="1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hidden="1" customHeight="1" x14ac:dyDescent="0.25">
      <c r="A342" s="4"/>
      <c r="B342"/>
      <c r="C342"/>
      <c r="D342"/>
      <c r="E342" s="4"/>
      <c r="F342" s="4"/>
      <c r="G342"/>
      <c r="H342"/>
      <c r="I342"/>
      <c r="J342"/>
      <c r="K342" s="4"/>
      <c r="L342" s="4"/>
      <c r="M342" s="1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hidden="1" customHeight="1" x14ac:dyDescent="0.25">
      <c r="A343" s="4"/>
      <c r="B343"/>
      <c r="C343"/>
      <c r="D343"/>
      <c r="E343" s="4"/>
      <c r="F343" s="4"/>
      <c r="G343"/>
      <c r="H343"/>
      <c r="I343"/>
      <c r="J343"/>
      <c r="K343" s="4"/>
      <c r="L343" s="4"/>
      <c r="M343" s="1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hidden="1" customHeight="1" x14ac:dyDescent="0.25">
      <c r="A344" s="4"/>
      <c r="B344"/>
      <c r="C344"/>
      <c r="D344"/>
      <c r="E344" s="4"/>
      <c r="F344" s="4"/>
      <c r="G344"/>
      <c r="H344"/>
      <c r="I344"/>
      <c r="J344"/>
      <c r="K344" s="4"/>
      <c r="L344" s="4"/>
      <c r="M344" s="1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hidden="1" customHeight="1" x14ac:dyDescent="0.25">
      <c r="A345" s="4"/>
      <c r="B345"/>
      <c r="C345"/>
      <c r="D345"/>
      <c r="E345" s="4"/>
      <c r="F345" s="4"/>
      <c r="G345"/>
      <c r="H345"/>
      <c r="I345"/>
      <c r="J345"/>
      <c r="K345" s="4"/>
      <c r="L345" s="4"/>
      <c r="M345" s="1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hidden="1" customHeight="1" x14ac:dyDescent="0.25">
      <c r="A346" s="4"/>
      <c r="B346"/>
      <c r="C346"/>
      <c r="D346"/>
      <c r="E346" s="4"/>
      <c r="F346" s="4"/>
      <c r="G346"/>
      <c r="H346"/>
      <c r="I346"/>
      <c r="J346"/>
      <c r="K346" s="4"/>
      <c r="L346" s="4"/>
      <c r="M346" s="1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hidden="1" customHeight="1" x14ac:dyDescent="0.25">
      <c r="A347" s="4"/>
      <c r="B347"/>
      <c r="C347"/>
      <c r="D347"/>
      <c r="E347" s="4"/>
      <c r="F347" s="4"/>
      <c r="G347"/>
      <c r="H347"/>
      <c r="I347"/>
      <c r="J347"/>
      <c r="K347" s="4"/>
      <c r="L347" s="4"/>
      <c r="M347" s="1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hidden="1" customHeight="1" x14ac:dyDescent="0.25">
      <c r="A348" s="4"/>
      <c r="B348"/>
      <c r="C348"/>
      <c r="D348"/>
      <c r="E348" s="4"/>
      <c r="F348" s="4"/>
      <c r="G348"/>
      <c r="H348"/>
      <c r="I348"/>
      <c r="J348"/>
      <c r="K348" s="4"/>
      <c r="L348" s="4"/>
      <c r="M348" s="1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hidden="1" customHeight="1" x14ac:dyDescent="0.25">
      <c r="A349" s="4"/>
      <c r="B349"/>
      <c r="C349"/>
      <c r="D349"/>
      <c r="E349" s="4"/>
      <c r="F349" s="4"/>
      <c r="G349"/>
      <c r="H349"/>
      <c r="I349"/>
      <c r="J349"/>
      <c r="K349" s="4"/>
      <c r="L349" s="4"/>
      <c r="M349" s="1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hidden="1" customHeight="1" x14ac:dyDescent="0.25">
      <c r="A350" s="4"/>
      <c r="B350"/>
      <c r="C350"/>
      <c r="D350"/>
      <c r="E350" s="4"/>
      <c r="F350" s="4"/>
      <c r="G350"/>
      <c r="H350"/>
      <c r="I350"/>
      <c r="J350"/>
      <c r="K350" s="4"/>
      <c r="L350" s="4"/>
      <c r="M350" s="1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hidden="1" customHeight="1" x14ac:dyDescent="0.25">
      <c r="A351" s="4"/>
      <c r="B351"/>
      <c r="C351"/>
      <c r="D351"/>
      <c r="E351" s="4"/>
      <c r="F351" s="4"/>
      <c r="G351"/>
      <c r="H351"/>
      <c r="I351"/>
      <c r="J351"/>
      <c r="K351" s="4"/>
      <c r="L351" s="4"/>
      <c r="M351" s="1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hidden="1" customHeight="1" x14ac:dyDescent="0.25">
      <c r="A352" s="4"/>
      <c r="B352"/>
      <c r="C352"/>
      <c r="D352"/>
      <c r="E352" s="4"/>
      <c r="F352" s="4"/>
      <c r="G352"/>
      <c r="H352"/>
      <c r="I352"/>
      <c r="J352"/>
      <c r="K352" s="4"/>
      <c r="L352" s="4"/>
      <c r="M352" s="1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hidden="1" customHeight="1" x14ac:dyDescent="0.25">
      <c r="A353" s="4"/>
      <c r="B353"/>
      <c r="C353"/>
      <c r="D353"/>
      <c r="E353" s="4"/>
      <c r="F353" s="4"/>
      <c r="G353"/>
      <c r="H353"/>
      <c r="I353"/>
      <c r="J353"/>
      <c r="K353" s="4"/>
      <c r="L353" s="4"/>
      <c r="M353" s="1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hidden="1" customHeight="1" x14ac:dyDescent="0.25">
      <c r="A354" s="4"/>
      <c r="B354"/>
      <c r="C354"/>
      <c r="D354"/>
      <c r="E354" s="4"/>
      <c r="F354" s="4"/>
      <c r="G354"/>
      <c r="H354"/>
      <c r="I354"/>
      <c r="J354"/>
      <c r="K354" s="4"/>
      <c r="L354" s="4"/>
      <c r="M354" s="1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hidden="1" customHeight="1" x14ac:dyDescent="0.25">
      <c r="A355" s="4"/>
      <c r="B355"/>
      <c r="C355"/>
      <c r="D355"/>
      <c r="E355" s="4"/>
      <c r="F355" s="4"/>
      <c r="G355"/>
      <c r="H355"/>
      <c r="I355"/>
      <c r="J355"/>
      <c r="K355" s="4"/>
      <c r="L355" s="4"/>
      <c r="M355" s="1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hidden="1" customHeight="1" x14ac:dyDescent="0.25">
      <c r="A356" s="4"/>
      <c r="B356"/>
      <c r="C356"/>
      <c r="D356"/>
      <c r="E356" s="4"/>
      <c r="F356" s="4"/>
      <c r="G356"/>
      <c r="H356"/>
      <c r="I356"/>
      <c r="J356"/>
      <c r="K356" s="4"/>
      <c r="L356" s="4"/>
      <c r="M356" s="1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hidden="1" customHeight="1" x14ac:dyDescent="0.25">
      <c r="A357" s="4"/>
      <c r="B357"/>
      <c r="C357"/>
      <c r="D357"/>
      <c r="E357" s="4"/>
      <c r="F357" s="4"/>
      <c r="G357"/>
      <c r="H357"/>
      <c r="I357"/>
      <c r="J357"/>
      <c r="K357" s="4"/>
      <c r="L357" s="4"/>
      <c r="M357" s="1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hidden="1" customHeight="1" x14ac:dyDescent="0.25">
      <c r="A358" s="4"/>
      <c r="B358"/>
      <c r="C358"/>
      <c r="D358"/>
      <c r="E358" s="4"/>
      <c r="F358" s="4"/>
      <c r="G358"/>
      <c r="H358"/>
      <c r="I358"/>
      <c r="J358"/>
      <c r="K358" s="4"/>
      <c r="L358" s="4"/>
      <c r="M358" s="1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hidden="1" customHeight="1" x14ac:dyDescent="0.25">
      <c r="A359" s="4"/>
      <c r="B359"/>
      <c r="C359"/>
      <c r="D359"/>
      <c r="E359" s="4"/>
      <c r="F359" s="4"/>
      <c r="G359"/>
      <c r="H359"/>
      <c r="I359"/>
      <c r="J359"/>
      <c r="K359" s="4"/>
      <c r="L359" s="4"/>
      <c r="M359" s="1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hidden="1" customHeight="1" x14ac:dyDescent="0.25">
      <c r="A360" s="4"/>
      <c r="B360"/>
      <c r="C360"/>
      <c r="D360"/>
      <c r="E360" s="4"/>
      <c r="F360" s="4"/>
      <c r="G360"/>
      <c r="H360"/>
      <c r="I360"/>
      <c r="J360"/>
      <c r="K360" s="4"/>
      <c r="L360" s="4"/>
      <c r="M360" s="1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hidden="1" customHeight="1" x14ac:dyDescent="0.25">
      <c r="A361" s="4"/>
      <c r="B361"/>
      <c r="C361"/>
      <c r="D361"/>
      <c r="E361" s="4"/>
      <c r="F361" s="4"/>
      <c r="G361"/>
      <c r="H361"/>
      <c r="I361"/>
      <c r="J361"/>
      <c r="K361" s="4"/>
      <c r="L361" s="4"/>
      <c r="M361" s="1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hidden="1" customHeight="1" x14ac:dyDescent="0.25">
      <c r="A362" s="4"/>
      <c r="B362"/>
      <c r="C362"/>
      <c r="D362"/>
      <c r="E362" s="4"/>
      <c r="F362" s="4"/>
      <c r="G362"/>
      <c r="H362"/>
      <c r="I362"/>
      <c r="J362"/>
      <c r="K362" s="4"/>
      <c r="L362" s="4"/>
      <c r="M362" s="1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hidden="1" customHeight="1" x14ac:dyDescent="0.25">
      <c r="A363" s="4"/>
      <c r="B363"/>
      <c r="C363"/>
      <c r="D363"/>
      <c r="E363" s="4"/>
      <c r="F363" s="4"/>
      <c r="G363"/>
      <c r="H363"/>
      <c r="I363"/>
      <c r="J363"/>
      <c r="K363" s="4"/>
      <c r="L363" s="4"/>
      <c r="M363" s="1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hidden="1" customHeight="1" x14ac:dyDescent="0.25">
      <c r="A364" s="4"/>
      <c r="B364"/>
      <c r="C364"/>
      <c r="D364"/>
      <c r="E364" s="4"/>
      <c r="F364" s="4"/>
      <c r="G364"/>
      <c r="H364"/>
      <c r="I364"/>
      <c r="J364"/>
      <c r="K364" s="4"/>
      <c r="L364" s="4"/>
      <c r="M364" s="1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hidden="1" customHeight="1" x14ac:dyDescent="0.25">
      <c r="A365" s="4"/>
      <c r="B365"/>
      <c r="C365"/>
      <c r="D365"/>
      <c r="E365" s="4"/>
      <c r="F365" s="4"/>
      <c r="G365"/>
      <c r="H365"/>
      <c r="I365"/>
      <c r="J365"/>
      <c r="K365" s="4"/>
      <c r="L365" s="4"/>
      <c r="M365" s="1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hidden="1" customHeight="1" x14ac:dyDescent="0.25">
      <c r="A366" s="4"/>
      <c r="B366"/>
      <c r="C366"/>
      <c r="D366"/>
      <c r="E366" s="4"/>
      <c r="F366" s="4"/>
      <c r="G366"/>
      <c r="H366"/>
      <c r="I366"/>
      <c r="J366"/>
      <c r="K366" s="4"/>
      <c r="L366" s="4"/>
      <c r="M366" s="1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hidden="1" customHeight="1" x14ac:dyDescent="0.25">
      <c r="A367" s="4"/>
      <c r="B367"/>
      <c r="C367"/>
      <c r="D367"/>
      <c r="E367" s="4"/>
      <c r="F367" s="4"/>
      <c r="G367"/>
      <c r="H367"/>
      <c r="I367"/>
      <c r="J367"/>
      <c r="K367" s="4"/>
      <c r="L367" s="4"/>
      <c r="M367" s="1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hidden="1" customHeight="1" x14ac:dyDescent="0.25">
      <c r="A368" s="4"/>
      <c r="B368"/>
      <c r="C368"/>
      <c r="D368"/>
      <c r="E368" s="4"/>
      <c r="F368" s="4"/>
      <c r="G368"/>
      <c r="H368"/>
      <c r="I368"/>
      <c r="J368"/>
      <c r="K368" s="4"/>
      <c r="L368" s="4"/>
      <c r="M368" s="1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hidden="1" customHeight="1" x14ac:dyDescent="0.25">
      <c r="A369" s="4"/>
      <c r="B369"/>
      <c r="C369"/>
      <c r="D369"/>
      <c r="E369" s="4"/>
      <c r="F369" s="4"/>
      <c r="G369"/>
      <c r="H369"/>
      <c r="I369"/>
      <c r="J369"/>
      <c r="K369" s="4"/>
      <c r="L369" s="4"/>
      <c r="M369" s="1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hidden="1" customHeight="1" x14ac:dyDescent="0.25">
      <c r="A370" s="4"/>
      <c r="B370"/>
      <c r="C370"/>
      <c r="D370"/>
      <c r="E370" s="4"/>
      <c r="F370" s="4"/>
      <c r="G370"/>
      <c r="H370"/>
      <c r="I370"/>
      <c r="J370"/>
      <c r="K370" s="4"/>
      <c r="L370" s="4"/>
      <c r="M370" s="1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hidden="1" customHeight="1" x14ac:dyDescent="0.25">
      <c r="A371" s="4"/>
      <c r="B371"/>
      <c r="C371"/>
      <c r="D371"/>
      <c r="E371" s="4"/>
      <c r="F371" s="4"/>
      <c r="G371"/>
      <c r="H371"/>
      <c r="I371"/>
      <c r="J371"/>
      <c r="K371" s="4"/>
      <c r="L371" s="4"/>
      <c r="M371" s="1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hidden="1" customHeight="1" x14ac:dyDescent="0.25">
      <c r="A372" s="4"/>
      <c r="B372"/>
      <c r="C372"/>
      <c r="D372"/>
      <c r="E372" s="4"/>
      <c r="F372" s="4"/>
      <c r="G372"/>
      <c r="H372"/>
      <c r="I372"/>
      <c r="J372"/>
      <c r="K372" s="4"/>
      <c r="L372" s="4"/>
      <c r="M372" s="1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hidden="1" customHeight="1" x14ac:dyDescent="0.25">
      <c r="A373" s="4"/>
      <c r="B373"/>
      <c r="C373"/>
      <c r="D373"/>
      <c r="E373" s="4"/>
      <c r="F373" s="4"/>
      <c r="G373"/>
      <c r="H373"/>
      <c r="I373"/>
      <c r="J373"/>
      <c r="K373" s="4"/>
      <c r="L373" s="4"/>
      <c r="M373" s="1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hidden="1" customHeight="1" x14ac:dyDescent="0.25">
      <c r="A374" s="4"/>
      <c r="B374"/>
      <c r="C374"/>
      <c r="D374"/>
      <c r="E374" s="4"/>
      <c r="F374" s="4"/>
      <c r="G374"/>
      <c r="H374"/>
      <c r="I374"/>
      <c r="J374"/>
      <c r="K374" s="4"/>
      <c r="L374" s="4"/>
      <c r="M374" s="1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hidden="1" customHeight="1" x14ac:dyDescent="0.25">
      <c r="A375" s="4"/>
      <c r="B375"/>
      <c r="C375"/>
      <c r="D375"/>
      <c r="E375" s="4"/>
      <c r="F375" s="4"/>
      <c r="G375"/>
      <c r="H375"/>
      <c r="I375"/>
      <c r="J375"/>
      <c r="K375" s="4"/>
      <c r="L375" s="4"/>
      <c r="M375" s="1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hidden="1" customHeight="1" x14ac:dyDescent="0.25">
      <c r="A376" s="4"/>
      <c r="B376"/>
      <c r="C376"/>
      <c r="D376"/>
      <c r="E376" s="4"/>
      <c r="F376" s="4"/>
      <c r="G376"/>
      <c r="H376"/>
      <c r="I376"/>
      <c r="J376"/>
      <c r="K376" s="4"/>
      <c r="L376" s="4"/>
      <c r="M376" s="1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hidden="1" customHeight="1" x14ac:dyDescent="0.25">
      <c r="A377" s="4"/>
      <c r="B377"/>
      <c r="C377"/>
      <c r="D377"/>
      <c r="E377" s="4"/>
      <c r="F377" s="4"/>
      <c r="G377"/>
      <c r="H377"/>
      <c r="I377"/>
      <c r="J377"/>
      <c r="K377" s="4"/>
      <c r="L377" s="4"/>
      <c r="M377" s="1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hidden="1" customHeight="1" x14ac:dyDescent="0.25">
      <c r="A378" s="4"/>
      <c r="B378"/>
      <c r="C378"/>
      <c r="D378"/>
      <c r="E378" s="4"/>
      <c r="F378" s="4"/>
      <c r="G378"/>
      <c r="H378"/>
      <c r="I378"/>
      <c r="J378"/>
      <c r="K378" s="4"/>
      <c r="L378" s="4"/>
      <c r="M378" s="1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hidden="1" customHeight="1" x14ac:dyDescent="0.25">
      <c r="A379" s="4"/>
      <c r="B379"/>
      <c r="C379"/>
      <c r="D379"/>
      <c r="E379" s="4"/>
      <c r="F379" s="4"/>
      <c r="G379"/>
      <c r="H379"/>
      <c r="I379"/>
      <c r="J379"/>
      <c r="K379" s="4"/>
      <c r="L379" s="4"/>
      <c r="M379" s="1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hidden="1" customHeight="1" x14ac:dyDescent="0.25">
      <c r="A380" s="4"/>
      <c r="B380"/>
      <c r="C380"/>
      <c r="D380"/>
      <c r="E380" s="4"/>
      <c r="F380" s="4"/>
      <c r="G380"/>
      <c r="H380"/>
      <c r="I380"/>
      <c r="J380"/>
      <c r="K380" s="4"/>
      <c r="L380" s="4"/>
      <c r="M380" s="1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hidden="1" customHeight="1" x14ac:dyDescent="0.25">
      <c r="A381" s="4"/>
      <c r="B381"/>
      <c r="C381"/>
      <c r="D381"/>
      <c r="E381" s="4"/>
      <c r="F381" s="4"/>
      <c r="G381"/>
      <c r="H381"/>
      <c r="I381"/>
      <c r="J381"/>
      <c r="K381" s="4"/>
      <c r="L381" s="4"/>
      <c r="M381" s="1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hidden="1" customHeight="1" x14ac:dyDescent="0.25">
      <c r="A382" s="4"/>
      <c r="B382"/>
      <c r="C382"/>
      <c r="D382"/>
      <c r="E382" s="4"/>
      <c r="F382" s="4"/>
      <c r="G382"/>
      <c r="H382"/>
      <c r="I382"/>
      <c r="J382"/>
      <c r="K382" s="4"/>
      <c r="L382" s="4"/>
      <c r="M382" s="1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hidden="1" customHeight="1" x14ac:dyDescent="0.25">
      <c r="A383" s="4"/>
      <c r="B383"/>
      <c r="C383"/>
      <c r="D383"/>
      <c r="E383" s="4"/>
      <c r="F383" s="4"/>
      <c r="G383"/>
      <c r="H383"/>
      <c r="I383"/>
      <c r="J383"/>
      <c r="K383" s="4"/>
      <c r="L383" s="4"/>
      <c r="M383" s="1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hidden="1" customHeight="1" x14ac:dyDescent="0.25">
      <c r="A384" s="4"/>
      <c r="B384"/>
      <c r="C384"/>
      <c r="D384"/>
      <c r="E384" s="4"/>
      <c r="F384" s="4"/>
      <c r="G384"/>
      <c r="H384"/>
      <c r="I384"/>
      <c r="J384"/>
      <c r="K384" s="4"/>
      <c r="L384" s="4"/>
      <c r="M384" s="1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hidden="1" customHeight="1" x14ac:dyDescent="0.25">
      <c r="A385" s="4"/>
      <c r="B385"/>
      <c r="C385"/>
      <c r="D385"/>
      <c r="E385" s="4"/>
      <c r="F385" s="4"/>
      <c r="G385"/>
      <c r="H385"/>
      <c r="I385"/>
      <c r="J385"/>
      <c r="K385" s="4"/>
      <c r="L385" s="4"/>
      <c r="M385" s="1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hidden="1" customHeight="1" x14ac:dyDescent="0.25">
      <c r="A386" s="4"/>
      <c r="B386"/>
      <c r="C386"/>
      <c r="D386"/>
      <c r="E386" s="4"/>
      <c r="F386" s="4"/>
      <c r="G386"/>
      <c r="H386"/>
      <c r="I386"/>
      <c r="J386"/>
      <c r="K386" s="4"/>
      <c r="L386" s="4"/>
      <c r="M386" s="1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hidden="1" customHeight="1" x14ac:dyDescent="0.25">
      <c r="A387" s="4"/>
      <c r="B387"/>
      <c r="C387"/>
      <c r="D387"/>
      <c r="E387" s="4"/>
      <c r="F387" s="4"/>
      <c r="G387"/>
      <c r="H387"/>
      <c r="I387"/>
      <c r="J387"/>
      <c r="K387" s="4"/>
      <c r="L387" s="4"/>
      <c r="M387" s="1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hidden="1" customHeight="1" x14ac:dyDescent="0.25">
      <c r="A388" s="4"/>
      <c r="B388"/>
      <c r="C388"/>
      <c r="D388"/>
      <c r="E388" s="4"/>
      <c r="F388" s="4"/>
      <c r="G388"/>
      <c r="H388"/>
      <c r="I388"/>
      <c r="J388"/>
      <c r="K388" s="4"/>
      <c r="L388" s="4"/>
      <c r="M388" s="1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hidden="1" customHeight="1" x14ac:dyDescent="0.25">
      <c r="A389" s="4"/>
      <c r="B389"/>
      <c r="C389"/>
      <c r="D389"/>
      <c r="E389" s="4"/>
      <c r="F389" s="4"/>
      <c r="G389"/>
      <c r="H389"/>
      <c r="I389"/>
      <c r="J389"/>
      <c r="K389" s="4"/>
      <c r="L389" s="4"/>
      <c r="M389" s="1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hidden="1" customHeight="1" x14ac:dyDescent="0.25">
      <c r="A390" s="4"/>
      <c r="B390"/>
      <c r="C390"/>
      <c r="D390"/>
      <c r="E390" s="4"/>
      <c r="F390" s="4"/>
      <c r="G390"/>
      <c r="H390"/>
      <c r="I390"/>
      <c r="J390"/>
      <c r="K390" s="4"/>
      <c r="L390" s="4"/>
      <c r="M390" s="1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hidden="1" customHeight="1" x14ac:dyDescent="0.25">
      <c r="A391" s="4"/>
      <c r="B391"/>
      <c r="C391"/>
      <c r="D391"/>
      <c r="E391" s="4"/>
      <c r="F391" s="4"/>
      <c r="G391"/>
      <c r="H391"/>
      <c r="I391"/>
      <c r="J391"/>
      <c r="K391" s="4"/>
      <c r="L391" s="4"/>
      <c r="M391" s="1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hidden="1" customHeight="1" x14ac:dyDescent="0.25">
      <c r="A392" s="4"/>
      <c r="B392"/>
      <c r="C392"/>
      <c r="D392"/>
      <c r="E392" s="4"/>
      <c r="F392" s="4"/>
      <c r="G392"/>
      <c r="H392"/>
      <c r="I392"/>
      <c r="J392"/>
      <c r="K392" s="4"/>
      <c r="L392" s="4"/>
      <c r="M392" s="1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hidden="1" customHeight="1" x14ac:dyDescent="0.25">
      <c r="A393" s="4"/>
      <c r="B393"/>
      <c r="C393"/>
      <c r="D393"/>
      <c r="E393" s="4"/>
      <c r="F393" s="4"/>
      <c r="G393"/>
      <c r="H393"/>
      <c r="I393"/>
      <c r="J393"/>
      <c r="K393" s="4"/>
      <c r="L393" s="4"/>
      <c r="M393" s="1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hidden="1" customHeight="1" x14ac:dyDescent="0.25">
      <c r="A394" s="4"/>
      <c r="B394"/>
      <c r="C394"/>
      <c r="D394"/>
      <c r="E394" s="4"/>
      <c r="F394" s="4"/>
      <c r="G394"/>
      <c r="H394"/>
      <c r="I394"/>
      <c r="J394"/>
      <c r="K394" s="4"/>
      <c r="L394" s="4"/>
      <c r="M394" s="1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hidden="1" customHeight="1" x14ac:dyDescent="0.25">
      <c r="A395" s="4"/>
      <c r="B395"/>
      <c r="C395"/>
      <c r="D395"/>
      <c r="E395" s="4"/>
      <c r="F395" s="4"/>
      <c r="G395"/>
      <c r="H395"/>
      <c r="I395"/>
      <c r="J395"/>
      <c r="K395" s="4"/>
      <c r="L395" s="4"/>
      <c r="M395" s="1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hidden="1" customHeight="1" x14ac:dyDescent="0.25">
      <c r="A396" s="4"/>
      <c r="B396"/>
      <c r="C396"/>
      <c r="D396"/>
      <c r="E396" s="4"/>
      <c r="F396" s="4"/>
      <c r="G396"/>
      <c r="H396"/>
      <c r="I396"/>
      <c r="J396"/>
      <c r="K396" s="4"/>
      <c r="L396" s="4"/>
      <c r="M396" s="1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hidden="1" customHeight="1" x14ac:dyDescent="0.25">
      <c r="A397" s="4"/>
      <c r="B397"/>
      <c r="C397"/>
      <c r="D397"/>
      <c r="E397" s="4"/>
      <c r="F397" s="4"/>
      <c r="G397"/>
      <c r="H397"/>
      <c r="I397"/>
      <c r="J397"/>
      <c r="K397" s="4"/>
      <c r="L397" s="4"/>
      <c r="M397" s="1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hidden="1" customHeight="1" x14ac:dyDescent="0.25">
      <c r="A398" s="4"/>
      <c r="B398"/>
      <c r="C398"/>
      <c r="D398"/>
      <c r="E398" s="4"/>
      <c r="F398" s="4"/>
      <c r="G398"/>
      <c r="H398"/>
      <c r="I398"/>
      <c r="J398"/>
      <c r="K398" s="4"/>
      <c r="L398" s="4"/>
      <c r="M398" s="1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hidden="1" customHeight="1" x14ac:dyDescent="0.25">
      <c r="A399" s="4"/>
      <c r="B399"/>
      <c r="C399"/>
      <c r="D399"/>
      <c r="E399" s="4"/>
      <c r="F399" s="4"/>
      <c r="G399"/>
      <c r="H399"/>
      <c r="I399"/>
      <c r="J399"/>
      <c r="K399" s="4"/>
      <c r="L399" s="4"/>
      <c r="M399" s="1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hidden="1" customHeight="1" x14ac:dyDescent="0.25">
      <c r="A400" s="4"/>
      <c r="B400"/>
      <c r="C400"/>
      <c r="D400"/>
      <c r="E400" s="4"/>
      <c r="F400" s="4"/>
      <c r="G400"/>
      <c r="H400"/>
      <c r="I400"/>
      <c r="J400"/>
      <c r="K400" s="4"/>
      <c r="L400" s="4"/>
      <c r="M400" s="1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hidden="1" customHeight="1" x14ac:dyDescent="0.25">
      <c r="A401" s="4"/>
      <c r="B401"/>
      <c r="C401"/>
      <c r="D401"/>
      <c r="E401" s="4"/>
      <c r="F401" s="4"/>
      <c r="G401"/>
      <c r="H401"/>
      <c r="I401"/>
      <c r="J401"/>
      <c r="K401" s="4"/>
      <c r="L401" s="4"/>
      <c r="M401" s="1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hidden="1" customHeight="1" x14ac:dyDescent="0.25">
      <c r="A402" s="4"/>
      <c r="B402"/>
      <c r="C402"/>
      <c r="D402"/>
      <c r="E402" s="4"/>
      <c r="F402" s="4"/>
      <c r="G402"/>
      <c r="H402"/>
      <c r="I402"/>
      <c r="J402"/>
      <c r="K402" s="4"/>
      <c r="L402" s="4"/>
      <c r="M402" s="1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hidden="1" customHeight="1" x14ac:dyDescent="0.25">
      <c r="A403" s="4"/>
      <c r="B403"/>
      <c r="C403"/>
      <c r="D403"/>
      <c r="E403" s="4"/>
      <c r="F403" s="4"/>
      <c r="G403"/>
      <c r="H403"/>
      <c r="I403"/>
      <c r="J403"/>
      <c r="K403" s="4"/>
      <c r="L403" s="4"/>
      <c r="M403" s="1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hidden="1" customHeight="1" x14ac:dyDescent="0.25">
      <c r="A404" s="4"/>
      <c r="B404"/>
      <c r="C404"/>
      <c r="D404"/>
      <c r="E404" s="4"/>
      <c r="F404" s="4"/>
      <c r="G404"/>
      <c r="H404"/>
      <c r="I404"/>
      <c r="J404"/>
      <c r="K404" s="4"/>
      <c r="L404" s="4"/>
      <c r="M404" s="1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hidden="1" customHeight="1" x14ac:dyDescent="0.25">
      <c r="A405" s="4"/>
      <c r="B405"/>
      <c r="C405"/>
      <c r="D405"/>
      <c r="E405" s="4"/>
      <c r="F405" s="4"/>
      <c r="G405"/>
      <c r="H405"/>
      <c r="I405"/>
      <c r="J405"/>
      <c r="K405" s="4"/>
      <c r="L405" s="4"/>
      <c r="M405" s="1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hidden="1" customHeight="1" x14ac:dyDescent="0.25">
      <c r="A406" s="4"/>
      <c r="B406"/>
      <c r="C406"/>
      <c r="D406"/>
      <c r="E406" s="4"/>
      <c r="F406" s="4"/>
      <c r="G406"/>
      <c r="H406"/>
      <c r="I406"/>
      <c r="J406"/>
      <c r="K406" s="4"/>
      <c r="L406" s="4"/>
      <c r="M406" s="1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hidden="1" customHeight="1" x14ac:dyDescent="0.25">
      <c r="A407" s="4"/>
      <c r="B407"/>
      <c r="C407"/>
      <c r="D407"/>
      <c r="E407" s="4"/>
      <c r="F407" s="4"/>
      <c r="G407"/>
      <c r="H407"/>
      <c r="I407"/>
      <c r="J407"/>
      <c r="K407" s="4"/>
      <c r="L407" s="4"/>
      <c r="M407" s="1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hidden="1" customHeight="1" x14ac:dyDescent="0.25">
      <c r="A408" s="4"/>
      <c r="B408"/>
      <c r="C408"/>
      <c r="D408"/>
      <c r="E408" s="4"/>
      <c r="F408" s="4"/>
      <c r="G408"/>
      <c r="H408"/>
      <c r="I408"/>
      <c r="J408"/>
      <c r="K408" s="4"/>
      <c r="L408" s="4"/>
      <c r="M408" s="1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hidden="1" customHeight="1" x14ac:dyDescent="0.25">
      <c r="A409" s="4"/>
      <c r="B409"/>
      <c r="C409"/>
      <c r="D409"/>
      <c r="E409" s="4"/>
      <c r="F409" s="4"/>
      <c r="G409"/>
      <c r="H409"/>
      <c r="I409"/>
      <c r="J409"/>
      <c r="K409" s="4"/>
      <c r="L409" s="4"/>
      <c r="M409" s="1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hidden="1" customHeight="1" x14ac:dyDescent="0.25">
      <c r="A410" s="4"/>
      <c r="B410"/>
      <c r="C410"/>
      <c r="D410"/>
      <c r="E410" s="4"/>
      <c r="F410" s="4"/>
      <c r="G410"/>
      <c r="H410"/>
      <c r="I410"/>
      <c r="J410"/>
      <c r="K410" s="4"/>
      <c r="L410" s="4"/>
      <c r="M410" s="1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hidden="1" customHeight="1" x14ac:dyDescent="0.25">
      <c r="A411" s="4"/>
      <c r="B411"/>
      <c r="C411"/>
      <c r="D411"/>
      <c r="E411" s="4"/>
      <c r="F411" s="4"/>
      <c r="G411"/>
      <c r="H411"/>
      <c r="I411"/>
      <c r="J411"/>
      <c r="K411" s="4"/>
      <c r="L411" s="4"/>
      <c r="M411" s="1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hidden="1" customHeight="1" x14ac:dyDescent="0.25">
      <c r="A412" s="4"/>
      <c r="B412"/>
      <c r="C412"/>
      <c r="D412"/>
      <c r="E412" s="4"/>
      <c r="F412" s="4"/>
      <c r="G412"/>
      <c r="H412"/>
      <c r="I412"/>
      <c r="J412"/>
      <c r="K412" s="4"/>
      <c r="L412" s="4"/>
      <c r="M412" s="1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hidden="1" customHeight="1" x14ac:dyDescent="0.25">
      <c r="A413" s="4"/>
      <c r="B413"/>
      <c r="C413"/>
      <c r="D413"/>
      <c r="E413" s="4"/>
      <c r="F413" s="4"/>
      <c r="G413"/>
      <c r="H413"/>
      <c r="I413"/>
      <c r="J413"/>
      <c r="K413" s="4"/>
      <c r="L413" s="4"/>
      <c r="M413" s="1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hidden="1" customHeight="1" x14ac:dyDescent="0.25">
      <c r="A414" s="4"/>
      <c r="B414"/>
      <c r="C414"/>
      <c r="D414"/>
      <c r="E414" s="4"/>
      <c r="F414" s="4"/>
      <c r="G414"/>
      <c r="H414"/>
      <c r="I414"/>
      <c r="J414"/>
      <c r="K414" s="4"/>
      <c r="L414" s="4"/>
      <c r="M414" s="1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hidden="1" customHeight="1" x14ac:dyDescent="0.25">
      <c r="A415" s="4"/>
      <c r="B415"/>
      <c r="C415"/>
      <c r="D415"/>
      <c r="E415" s="4"/>
      <c r="F415" s="4"/>
      <c r="G415"/>
      <c r="H415"/>
      <c r="I415"/>
      <c r="J415"/>
      <c r="K415" s="4"/>
      <c r="L415" s="4"/>
      <c r="M415" s="1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hidden="1" customHeight="1" x14ac:dyDescent="0.25">
      <c r="A416" s="4"/>
      <c r="B416"/>
      <c r="C416"/>
      <c r="D416"/>
      <c r="E416" s="4"/>
      <c r="F416" s="4"/>
      <c r="G416"/>
      <c r="H416"/>
      <c r="I416"/>
      <c r="J416"/>
      <c r="K416" s="4"/>
      <c r="L416" s="4"/>
      <c r="M416" s="1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hidden="1" customHeight="1" x14ac:dyDescent="0.25">
      <c r="A417" s="4"/>
      <c r="B417"/>
      <c r="C417"/>
      <c r="D417"/>
      <c r="E417" s="4"/>
      <c r="F417" s="4"/>
      <c r="G417"/>
      <c r="H417"/>
      <c r="I417"/>
      <c r="J417"/>
      <c r="K417" s="4"/>
      <c r="L417" s="4"/>
      <c r="M417" s="1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hidden="1" customHeight="1" x14ac:dyDescent="0.25">
      <c r="A418" s="4"/>
      <c r="B418"/>
      <c r="C418"/>
      <c r="D418"/>
      <c r="E418" s="4"/>
      <c r="F418" s="4"/>
      <c r="G418"/>
      <c r="H418"/>
      <c r="I418"/>
      <c r="J418"/>
      <c r="K418" s="4"/>
      <c r="L418" s="4"/>
      <c r="M418" s="1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hidden="1" customHeight="1" x14ac:dyDescent="0.25">
      <c r="A419" s="4"/>
      <c r="B419"/>
      <c r="C419"/>
      <c r="D419"/>
      <c r="E419" s="4"/>
      <c r="F419" s="4"/>
      <c r="G419"/>
      <c r="H419"/>
      <c r="I419"/>
      <c r="J419"/>
      <c r="K419" s="4"/>
      <c r="L419" s="4"/>
      <c r="M419" s="1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hidden="1" customHeight="1" x14ac:dyDescent="0.25">
      <c r="A420" s="4"/>
      <c r="B420"/>
      <c r="C420"/>
      <c r="D420"/>
      <c r="E420" s="4"/>
      <c r="F420" s="4"/>
      <c r="G420"/>
      <c r="H420"/>
      <c r="I420"/>
      <c r="J420"/>
      <c r="K420" s="4"/>
      <c r="L420" s="4"/>
      <c r="M420" s="1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hidden="1" customHeight="1" x14ac:dyDescent="0.25">
      <c r="A421" s="4"/>
      <c r="B421"/>
      <c r="C421"/>
      <c r="D421"/>
      <c r="E421" s="4"/>
      <c r="F421" s="4"/>
      <c r="G421"/>
      <c r="H421"/>
      <c r="I421"/>
      <c r="J421"/>
      <c r="K421" s="4"/>
      <c r="L421" s="4"/>
      <c r="M421" s="1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hidden="1" customHeight="1" x14ac:dyDescent="0.25">
      <c r="A422" s="4"/>
      <c r="B422"/>
      <c r="C422"/>
      <c r="D422"/>
      <c r="E422" s="4"/>
      <c r="F422" s="4"/>
      <c r="G422"/>
      <c r="H422"/>
      <c r="I422"/>
      <c r="J422"/>
      <c r="K422" s="4"/>
      <c r="L422" s="4"/>
      <c r="M422" s="1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hidden="1" customHeight="1" x14ac:dyDescent="0.25">
      <c r="A423" s="4"/>
      <c r="B423"/>
      <c r="C423"/>
      <c r="D423"/>
      <c r="E423" s="4"/>
      <c r="F423" s="4"/>
      <c r="G423"/>
      <c r="H423"/>
      <c r="I423"/>
      <c r="J423"/>
      <c r="K423" s="4"/>
      <c r="L423" s="4"/>
      <c r="M423" s="1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hidden="1" customHeight="1" x14ac:dyDescent="0.25">
      <c r="A424" s="4"/>
      <c r="B424"/>
      <c r="C424"/>
      <c r="D424"/>
      <c r="E424" s="4"/>
      <c r="F424" s="4"/>
      <c r="G424"/>
      <c r="H424"/>
      <c r="I424"/>
      <c r="J424"/>
      <c r="K424" s="4"/>
      <c r="L424" s="4"/>
      <c r="M424" s="1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hidden="1" customHeight="1" x14ac:dyDescent="0.25">
      <c r="A425" s="4"/>
      <c r="B425"/>
      <c r="C425"/>
      <c r="D425"/>
      <c r="E425" s="4"/>
      <c r="F425" s="4"/>
      <c r="G425"/>
      <c r="H425"/>
      <c r="I425"/>
      <c r="J425"/>
      <c r="K425" s="4"/>
      <c r="L425" s="4"/>
      <c r="M425" s="1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hidden="1" customHeight="1" x14ac:dyDescent="0.25">
      <c r="A426" s="4"/>
      <c r="B426"/>
      <c r="C426"/>
      <c r="D426"/>
      <c r="E426" s="4"/>
      <c r="F426" s="4"/>
      <c r="G426"/>
      <c r="H426"/>
      <c r="I426"/>
      <c r="J426"/>
      <c r="K426" s="4"/>
      <c r="L426" s="4"/>
      <c r="M426" s="1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hidden="1" customHeight="1" x14ac:dyDescent="0.25">
      <c r="A427" s="4"/>
      <c r="B427"/>
      <c r="C427"/>
      <c r="D427"/>
      <c r="E427" s="4"/>
      <c r="F427" s="4"/>
      <c r="G427"/>
      <c r="H427"/>
      <c r="I427"/>
      <c r="J427"/>
      <c r="K427" s="4"/>
      <c r="L427" s="4"/>
      <c r="M427" s="1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hidden="1" customHeight="1" x14ac:dyDescent="0.25">
      <c r="A428" s="4"/>
      <c r="B428"/>
      <c r="C428"/>
      <c r="D428"/>
      <c r="E428" s="4"/>
      <c r="F428" s="4"/>
      <c r="G428"/>
      <c r="H428"/>
      <c r="I428"/>
      <c r="J428"/>
      <c r="K428" s="4"/>
      <c r="L428" s="4"/>
      <c r="M428" s="1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hidden="1" customHeight="1" x14ac:dyDescent="0.25">
      <c r="A429" s="4"/>
      <c r="B429"/>
      <c r="C429"/>
      <c r="D429"/>
      <c r="E429" s="4"/>
      <c r="F429" s="4"/>
      <c r="G429"/>
      <c r="H429"/>
      <c r="I429"/>
      <c r="J429"/>
      <c r="K429" s="4"/>
      <c r="L429" s="4"/>
      <c r="M429" s="1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hidden="1" customHeight="1" x14ac:dyDescent="0.25">
      <c r="A430" s="4"/>
      <c r="B430"/>
      <c r="C430"/>
      <c r="D430"/>
      <c r="E430" s="4"/>
      <c r="F430" s="4"/>
      <c r="G430"/>
      <c r="H430"/>
      <c r="I430"/>
      <c r="J430"/>
      <c r="K430" s="4"/>
      <c r="L430" s="4"/>
      <c r="M430" s="1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hidden="1" customHeight="1" x14ac:dyDescent="0.25">
      <c r="A431" s="4"/>
      <c r="B431"/>
      <c r="C431"/>
      <c r="D431"/>
      <c r="E431" s="4"/>
      <c r="F431" s="4"/>
      <c r="G431"/>
      <c r="H431"/>
      <c r="I431"/>
      <c r="J431"/>
      <c r="K431" s="4"/>
      <c r="L431" s="4"/>
      <c r="M431" s="1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hidden="1" customHeight="1" x14ac:dyDescent="0.25">
      <c r="A432" s="4"/>
      <c r="B432"/>
      <c r="C432"/>
      <c r="D432"/>
      <c r="E432" s="4"/>
      <c r="F432" s="4"/>
      <c r="G432"/>
      <c r="H432"/>
      <c r="I432"/>
      <c r="J432"/>
      <c r="K432" s="4"/>
      <c r="L432" s="4"/>
      <c r="M432" s="1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hidden="1" customHeight="1" x14ac:dyDescent="0.25">
      <c r="A433" s="4"/>
      <c r="B433"/>
      <c r="C433"/>
      <c r="D433"/>
      <c r="E433" s="4"/>
      <c r="F433" s="4"/>
      <c r="G433"/>
      <c r="H433"/>
      <c r="I433"/>
      <c r="J433"/>
      <c r="K433" s="4"/>
      <c r="L433" s="4"/>
      <c r="M433" s="1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hidden="1" customHeight="1" x14ac:dyDescent="0.25">
      <c r="A434" s="4"/>
      <c r="B434"/>
      <c r="C434"/>
      <c r="D434"/>
      <c r="E434" s="4"/>
      <c r="F434" s="4"/>
      <c r="G434"/>
      <c r="H434"/>
      <c r="I434"/>
      <c r="J434"/>
      <c r="K434" s="4"/>
      <c r="L434" s="4"/>
      <c r="M434" s="1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hidden="1" customHeight="1" x14ac:dyDescent="0.25">
      <c r="A435" s="4"/>
      <c r="B435"/>
      <c r="C435"/>
      <c r="D435"/>
      <c r="E435" s="4"/>
      <c r="F435" s="4"/>
      <c r="G435"/>
      <c r="H435"/>
      <c r="I435"/>
      <c r="J435"/>
      <c r="K435" s="4"/>
      <c r="L435" s="4"/>
      <c r="M435" s="1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hidden="1" customHeight="1" x14ac:dyDescent="0.25">
      <c r="A436" s="4"/>
      <c r="B436"/>
      <c r="C436"/>
      <c r="D436"/>
      <c r="E436" s="4"/>
      <c r="F436" s="4"/>
      <c r="G436"/>
      <c r="H436"/>
      <c r="I436"/>
      <c r="J436"/>
      <c r="K436" s="4"/>
      <c r="L436" s="4"/>
      <c r="M436" s="1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hidden="1" customHeight="1" x14ac:dyDescent="0.25">
      <c r="A437" s="4"/>
      <c r="B437"/>
      <c r="C437"/>
      <c r="D437"/>
      <c r="E437" s="4"/>
      <c r="F437" s="4"/>
      <c r="G437"/>
      <c r="H437"/>
      <c r="I437"/>
      <c r="J437"/>
      <c r="K437" s="4"/>
      <c r="L437" s="4"/>
      <c r="M437" s="1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hidden="1" customHeight="1" x14ac:dyDescent="0.25">
      <c r="A438" s="4"/>
      <c r="B438"/>
      <c r="C438"/>
      <c r="D438"/>
      <c r="E438" s="4"/>
      <c r="F438" s="4"/>
      <c r="G438"/>
      <c r="H438"/>
      <c r="I438"/>
      <c r="J438"/>
      <c r="K438" s="4"/>
      <c r="L438" s="4"/>
      <c r="M438" s="1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hidden="1" customHeight="1" x14ac:dyDescent="0.25">
      <c r="A439" s="4"/>
      <c r="B439"/>
      <c r="C439"/>
      <c r="D439"/>
      <c r="E439" s="4"/>
      <c r="F439" s="4"/>
      <c r="G439"/>
      <c r="H439"/>
      <c r="I439"/>
      <c r="J439"/>
      <c r="K439" s="4"/>
      <c r="L439" s="4"/>
      <c r="M439" s="1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hidden="1" customHeight="1" x14ac:dyDescent="0.25">
      <c r="A440" s="4"/>
      <c r="B440"/>
      <c r="C440"/>
      <c r="D440"/>
      <c r="E440" s="4"/>
      <c r="F440" s="4"/>
      <c r="G440"/>
      <c r="H440"/>
      <c r="I440"/>
      <c r="J440"/>
      <c r="K440" s="4"/>
      <c r="L440" s="4"/>
      <c r="M440" s="1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hidden="1" customHeight="1" x14ac:dyDescent="0.25">
      <c r="A441" s="4"/>
      <c r="B441"/>
      <c r="C441"/>
      <c r="D441"/>
      <c r="E441" s="4"/>
      <c r="F441" s="4"/>
      <c r="G441"/>
      <c r="H441"/>
      <c r="I441"/>
      <c r="J441"/>
      <c r="K441" s="4"/>
      <c r="L441" s="4"/>
      <c r="M441" s="1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hidden="1" customHeight="1" x14ac:dyDescent="0.25">
      <c r="A442" s="4"/>
      <c r="B442"/>
      <c r="C442"/>
      <c r="D442"/>
      <c r="E442" s="4"/>
      <c r="F442" s="4"/>
      <c r="G442"/>
      <c r="H442"/>
      <c r="I442"/>
      <c r="J442"/>
      <c r="K442" s="4"/>
      <c r="L442" s="4"/>
      <c r="M442" s="1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hidden="1" customHeight="1" x14ac:dyDescent="0.25">
      <c r="A443" s="4"/>
      <c r="B443"/>
      <c r="C443"/>
      <c r="D443"/>
      <c r="E443" s="4"/>
      <c r="F443" s="4"/>
      <c r="G443"/>
      <c r="H443"/>
      <c r="I443"/>
      <c r="J443"/>
      <c r="K443" s="4"/>
      <c r="L443" s="4"/>
      <c r="M443" s="1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hidden="1" customHeight="1" x14ac:dyDescent="0.25">
      <c r="A444" s="4"/>
      <c r="B444"/>
      <c r="C444"/>
      <c r="D444"/>
      <c r="E444" s="4"/>
      <c r="F444" s="4"/>
      <c r="G444"/>
      <c r="H444"/>
      <c r="I444"/>
      <c r="J444"/>
      <c r="K444" s="4"/>
      <c r="L444" s="4"/>
      <c r="M444" s="1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hidden="1" customHeight="1" x14ac:dyDescent="0.25">
      <c r="A445" s="4"/>
      <c r="B445"/>
      <c r="C445"/>
      <c r="D445"/>
      <c r="E445" s="4"/>
      <c r="F445" s="4"/>
      <c r="G445"/>
      <c r="H445"/>
      <c r="I445"/>
      <c r="J445"/>
      <c r="K445" s="4"/>
      <c r="L445" s="4"/>
      <c r="M445" s="1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hidden="1" customHeight="1" x14ac:dyDescent="0.25">
      <c r="A446" s="4"/>
      <c r="B446"/>
      <c r="C446"/>
      <c r="D446"/>
      <c r="E446" s="4"/>
      <c r="F446" s="4"/>
      <c r="G446"/>
      <c r="H446"/>
      <c r="I446"/>
      <c r="J446"/>
      <c r="K446" s="4"/>
      <c r="L446" s="4"/>
      <c r="M446" s="1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hidden="1" customHeight="1" x14ac:dyDescent="0.25">
      <c r="A447" s="4"/>
      <c r="B447"/>
      <c r="C447"/>
      <c r="D447"/>
      <c r="E447" s="4"/>
      <c r="F447" s="4"/>
      <c r="G447"/>
      <c r="H447"/>
      <c r="I447"/>
      <c r="J447"/>
      <c r="K447" s="4"/>
      <c r="L447" s="4"/>
      <c r="M447" s="1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hidden="1" customHeight="1" x14ac:dyDescent="0.25">
      <c r="A448" s="4"/>
      <c r="B448"/>
      <c r="C448"/>
      <c r="D448"/>
      <c r="E448" s="4"/>
      <c r="F448" s="4"/>
      <c r="G448"/>
      <c r="H448"/>
      <c r="I448"/>
      <c r="J448"/>
      <c r="K448" s="4"/>
      <c r="L448" s="4"/>
      <c r="M448" s="1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hidden="1" customHeight="1" x14ac:dyDescent="0.25">
      <c r="A449" s="4"/>
      <c r="B449"/>
      <c r="C449"/>
      <c r="D449"/>
      <c r="E449" s="4"/>
      <c r="F449" s="4"/>
      <c r="G449"/>
      <c r="H449"/>
      <c r="I449"/>
      <c r="J449"/>
      <c r="K449" s="4"/>
      <c r="L449" s="4"/>
      <c r="M449" s="1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hidden="1" customHeight="1" x14ac:dyDescent="0.25">
      <c r="A450" s="4"/>
      <c r="B450"/>
      <c r="C450"/>
      <c r="D450"/>
      <c r="E450" s="4"/>
      <c r="F450" s="4"/>
      <c r="G450"/>
      <c r="H450"/>
      <c r="I450"/>
      <c r="J450"/>
      <c r="K450" s="4"/>
      <c r="L450" s="4"/>
      <c r="M450" s="1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hidden="1" customHeight="1" x14ac:dyDescent="0.25">
      <c r="A451" s="4"/>
      <c r="B451"/>
      <c r="C451"/>
      <c r="D451"/>
      <c r="E451" s="4"/>
      <c r="F451" s="4"/>
      <c r="G451"/>
      <c r="H451"/>
      <c r="I451"/>
      <c r="J451"/>
      <c r="K451" s="4"/>
      <c r="L451" s="4"/>
      <c r="M451" s="1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hidden="1" customHeight="1" x14ac:dyDescent="0.25">
      <c r="A452" s="4"/>
      <c r="B452"/>
      <c r="C452"/>
      <c r="D452"/>
      <c r="E452" s="4"/>
      <c r="F452" s="4"/>
      <c r="G452"/>
      <c r="H452"/>
      <c r="I452"/>
      <c r="J452"/>
      <c r="K452" s="4"/>
      <c r="L452" s="4"/>
      <c r="M452" s="1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hidden="1" customHeight="1" x14ac:dyDescent="0.25">
      <c r="A453" s="4"/>
      <c r="B453"/>
      <c r="C453"/>
      <c r="D453"/>
      <c r="E453" s="4"/>
      <c r="F453" s="4"/>
      <c r="G453"/>
      <c r="H453"/>
      <c r="I453"/>
      <c r="J453"/>
      <c r="K453" s="4"/>
      <c r="L453" s="4"/>
      <c r="M453" s="1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hidden="1" customHeight="1" x14ac:dyDescent="0.25">
      <c r="A454" s="4"/>
      <c r="B454"/>
      <c r="C454"/>
      <c r="D454"/>
      <c r="E454" s="4"/>
      <c r="F454" s="4"/>
      <c r="G454"/>
      <c r="H454"/>
      <c r="I454"/>
      <c r="J454"/>
      <c r="K454" s="4"/>
      <c r="L454" s="4"/>
      <c r="M454" s="1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hidden="1" customHeight="1" x14ac:dyDescent="0.25">
      <c r="A455" s="4"/>
      <c r="B455"/>
      <c r="C455"/>
      <c r="D455"/>
      <c r="E455" s="4"/>
      <c r="F455" s="4"/>
      <c r="G455"/>
      <c r="H455"/>
      <c r="I455"/>
      <c r="J455"/>
      <c r="K455" s="4"/>
      <c r="L455" s="4"/>
      <c r="M455" s="1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hidden="1" customHeight="1" x14ac:dyDescent="0.25">
      <c r="A456" s="4"/>
      <c r="B456"/>
      <c r="C456"/>
      <c r="D456"/>
      <c r="E456" s="4"/>
      <c r="F456" s="4"/>
      <c r="G456"/>
      <c r="H456"/>
      <c r="I456"/>
      <c r="J456"/>
      <c r="K456" s="4"/>
      <c r="L456" s="4"/>
      <c r="M456" s="1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hidden="1" customHeight="1" x14ac:dyDescent="0.25">
      <c r="A457" s="4"/>
      <c r="B457"/>
      <c r="C457"/>
      <c r="D457"/>
      <c r="E457" s="4"/>
      <c r="F457" s="4"/>
      <c r="G457"/>
      <c r="H457"/>
      <c r="I457"/>
      <c r="J457"/>
      <c r="K457" s="4"/>
      <c r="L457" s="4"/>
      <c r="M457" s="1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hidden="1" customHeight="1" x14ac:dyDescent="0.25">
      <c r="A458" s="4"/>
      <c r="B458"/>
      <c r="C458"/>
      <c r="D458"/>
      <c r="E458" s="4"/>
      <c r="F458" s="4"/>
      <c r="G458"/>
      <c r="H458"/>
      <c r="I458"/>
      <c r="J458"/>
      <c r="K458" s="4"/>
      <c r="L458" s="4"/>
      <c r="M458" s="1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hidden="1" customHeight="1" x14ac:dyDescent="0.25">
      <c r="A459" s="4"/>
      <c r="B459"/>
      <c r="C459"/>
      <c r="D459"/>
      <c r="E459" s="4"/>
      <c r="F459" s="4"/>
      <c r="G459"/>
      <c r="H459"/>
      <c r="I459"/>
      <c r="J459"/>
      <c r="K459" s="4"/>
      <c r="L459" s="4"/>
      <c r="M459" s="1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hidden="1" customHeight="1" x14ac:dyDescent="0.25">
      <c r="A460" s="4"/>
      <c r="B460"/>
      <c r="C460"/>
      <c r="D460"/>
      <c r="E460" s="4"/>
      <c r="F460" s="4"/>
      <c r="G460"/>
      <c r="H460"/>
      <c r="I460"/>
      <c r="J460"/>
      <c r="K460" s="4"/>
      <c r="L460" s="4"/>
      <c r="M460" s="1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hidden="1" customHeight="1" x14ac:dyDescent="0.25">
      <c r="A461" s="4"/>
      <c r="B461"/>
      <c r="C461"/>
      <c r="D461"/>
      <c r="E461" s="4"/>
      <c r="F461" s="4"/>
      <c r="G461"/>
      <c r="H461"/>
      <c r="I461"/>
      <c r="J461"/>
      <c r="K461" s="4"/>
      <c r="L461" s="4"/>
      <c r="M461" s="1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hidden="1" customHeight="1" x14ac:dyDescent="0.25">
      <c r="A462" s="4"/>
      <c r="B462"/>
      <c r="C462"/>
      <c r="D462"/>
      <c r="E462" s="4"/>
      <c r="F462" s="4"/>
      <c r="G462"/>
      <c r="H462"/>
      <c r="I462"/>
      <c r="J462"/>
      <c r="K462" s="4"/>
      <c r="L462" s="4"/>
      <c r="M462" s="1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hidden="1" customHeight="1" x14ac:dyDescent="0.25">
      <c r="A463" s="4"/>
      <c r="B463"/>
      <c r="C463"/>
      <c r="D463"/>
      <c r="E463" s="4"/>
      <c r="F463" s="4"/>
      <c r="G463"/>
      <c r="H463"/>
      <c r="I463"/>
      <c r="J463"/>
      <c r="K463" s="4"/>
      <c r="L463" s="4"/>
      <c r="M463" s="1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hidden="1" customHeight="1" x14ac:dyDescent="0.25">
      <c r="A464" s="4"/>
      <c r="B464"/>
      <c r="C464"/>
      <c r="D464"/>
      <c r="E464" s="4"/>
      <c r="F464" s="4"/>
      <c r="G464"/>
      <c r="H464"/>
      <c r="I464"/>
      <c r="J464"/>
      <c r="K464" s="4"/>
      <c r="L464" s="4"/>
      <c r="M464" s="1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hidden="1" customHeight="1" x14ac:dyDescent="0.25">
      <c r="A465" s="4"/>
      <c r="B465"/>
      <c r="C465"/>
      <c r="D465"/>
      <c r="E465" s="4"/>
      <c r="F465" s="4"/>
      <c r="G465"/>
      <c r="H465"/>
      <c r="I465"/>
      <c r="J465"/>
      <c r="K465" s="4"/>
      <c r="L465" s="4"/>
      <c r="M465" s="1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hidden="1" customHeight="1" x14ac:dyDescent="0.25">
      <c r="A466" s="4"/>
      <c r="B466"/>
      <c r="C466"/>
      <c r="D466"/>
      <c r="E466" s="4"/>
      <c r="F466" s="4"/>
      <c r="G466"/>
      <c r="H466"/>
      <c r="I466"/>
      <c r="J466"/>
      <c r="K466" s="4"/>
      <c r="L466" s="4"/>
      <c r="M466" s="1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hidden="1" customHeight="1" x14ac:dyDescent="0.25">
      <c r="A467" s="4"/>
      <c r="B467"/>
      <c r="C467"/>
      <c r="D467"/>
      <c r="E467" s="4"/>
      <c r="F467" s="4"/>
      <c r="G467"/>
      <c r="H467"/>
      <c r="I467"/>
      <c r="J467"/>
      <c r="K467" s="4"/>
      <c r="L467" s="4"/>
      <c r="M467" s="1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hidden="1" customHeight="1" x14ac:dyDescent="0.25">
      <c r="A468" s="4"/>
      <c r="B468"/>
      <c r="C468"/>
      <c r="D468"/>
      <c r="E468" s="4"/>
      <c r="F468" s="4"/>
      <c r="G468"/>
      <c r="H468"/>
      <c r="I468"/>
      <c r="J468"/>
      <c r="K468" s="4"/>
      <c r="L468" s="4"/>
      <c r="M468" s="1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hidden="1" customHeight="1" x14ac:dyDescent="0.25">
      <c r="A469" s="4"/>
      <c r="B469"/>
      <c r="C469"/>
      <c r="D469"/>
      <c r="E469" s="4"/>
      <c r="F469" s="4"/>
      <c r="G469"/>
      <c r="H469"/>
      <c r="I469"/>
      <c r="J469"/>
      <c r="K469" s="4"/>
      <c r="L469" s="4"/>
      <c r="M469" s="1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hidden="1" customHeight="1" x14ac:dyDescent="0.25">
      <c r="A470" s="4"/>
      <c r="B470"/>
      <c r="C470"/>
      <c r="D470"/>
      <c r="E470" s="4"/>
      <c r="F470" s="4"/>
      <c r="G470"/>
      <c r="H470"/>
      <c r="I470"/>
      <c r="J470"/>
      <c r="K470" s="4"/>
      <c r="L470" s="4"/>
      <c r="M470" s="1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hidden="1" customHeight="1" x14ac:dyDescent="0.25">
      <c r="A471" s="4"/>
      <c r="B471"/>
      <c r="C471"/>
      <c r="D471"/>
      <c r="E471" s="4"/>
      <c r="F471" s="4"/>
      <c r="G471"/>
      <c r="H471"/>
      <c r="I471"/>
      <c r="J471"/>
      <c r="K471" s="4"/>
      <c r="L471" s="4"/>
      <c r="M471" s="1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hidden="1" customHeight="1" x14ac:dyDescent="0.25">
      <c r="A472" s="4"/>
      <c r="B472"/>
      <c r="C472"/>
      <c r="D472"/>
      <c r="E472" s="4"/>
      <c r="F472" s="4"/>
      <c r="G472"/>
      <c r="H472"/>
      <c r="I472"/>
      <c r="J472"/>
      <c r="K472" s="4"/>
      <c r="L472" s="4"/>
      <c r="M472" s="1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hidden="1" customHeight="1" x14ac:dyDescent="0.25">
      <c r="A473" s="4"/>
      <c r="B473"/>
      <c r="C473"/>
      <c r="D473"/>
      <c r="E473" s="4"/>
      <c r="F473" s="4"/>
      <c r="G473"/>
      <c r="H473"/>
      <c r="I473"/>
      <c r="J473"/>
      <c r="K473" s="4"/>
      <c r="L473" s="4"/>
      <c r="M473" s="1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hidden="1" customHeight="1" x14ac:dyDescent="0.25">
      <c r="A474" s="4"/>
      <c r="B474"/>
      <c r="C474"/>
      <c r="D474"/>
      <c r="E474" s="4"/>
      <c r="F474" s="4"/>
      <c r="G474"/>
      <c r="H474"/>
      <c r="I474"/>
      <c r="J474"/>
      <c r="K474" s="4"/>
      <c r="L474" s="4"/>
      <c r="M474" s="1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hidden="1" customHeight="1" x14ac:dyDescent="0.25">
      <c r="A475" s="4"/>
      <c r="B475"/>
      <c r="C475"/>
      <c r="D475"/>
      <c r="E475" s="4"/>
      <c r="F475" s="4"/>
      <c r="G475"/>
      <c r="H475"/>
      <c r="I475"/>
      <c r="J475"/>
      <c r="K475" s="4"/>
      <c r="L475" s="4"/>
      <c r="M475" s="1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hidden="1" customHeight="1" x14ac:dyDescent="0.25">
      <c r="A476" s="4"/>
      <c r="B476"/>
      <c r="C476"/>
      <c r="D476"/>
      <c r="E476" s="4"/>
      <c r="F476" s="4"/>
      <c r="G476"/>
      <c r="H476"/>
      <c r="I476"/>
      <c r="J476"/>
      <c r="K476" s="4"/>
      <c r="L476" s="4"/>
      <c r="M476" s="1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hidden="1" customHeight="1" x14ac:dyDescent="0.25">
      <c r="A477" s="4"/>
      <c r="B477"/>
      <c r="C477"/>
      <c r="D477"/>
      <c r="E477" s="4"/>
      <c r="F477" s="4"/>
      <c r="G477"/>
      <c r="H477"/>
      <c r="I477"/>
      <c r="J477"/>
      <c r="K477" s="4"/>
      <c r="L477" s="4"/>
      <c r="M477" s="1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hidden="1" customHeight="1" x14ac:dyDescent="0.25">
      <c r="A478" s="4"/>
      <c r="B478"/>
      <c r="C478"/>
      <c r="D478"/>
      <c r="E478" s="4"/>
      <c r="F478" s="4"/>
      <c r="G478"/>
      <c r="H478"/>
      <c r="I478"/>
      <c r="J478"/>
      <c r="K478" s="4"/>
      <c r="L478" s="4"/>
      <c r="M478" s="1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hidden="1" customHeight="1" x14ac:dyDescent="0.25">
      <c r="A479" s="4"/>
      <c r="B479"/>
      <c r="C479"/>
      <c r="D479"/>
      <c r="E479" s="4"/>
      <c r="F479" s="4"/>
      <c r="G479"/>
      <c r="H479"/>
      <c r="I479"/>
      <c r="J479"/>
      <c r="K479" s="4"/>
      <c r="L479" s="4"/>
      <c r="M479" s="1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hidden="1" customHeight="1" x14ac:dyDescent="0.25">
      <c r="A480" s="4"/>
      <c r="B480"/>
      <c r="C480"/>
      <c r="D480"/>
      <c r="E480" s="4"/>
      <c r="F480" s="4"/>
      <c r="G480"/>
      <c r="H480"/>
      <c r="I480"/>
      <c r="J480"/>
      <c r="K480" s="4"/>
      <c r="L480" s="4"/>
      <c r="M480" s="1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hidden="1" customHeight="1" x14ac:dyDescent="0.25">
      <c r="A481" s="4"/>
      <c r="B481"/>
      <c r="C481"/>
      <c r="D481"/>
      <c r="E481" s="4"/>
      <c r="F481" s="4"/>
      <c r="G481"/>
      <c r="H481"/>
      <c r="I481"/>
      <c r="J481"/>
      <c r="K481" s="4"/>
      <c r="L481" s="4"/>
      <c r="M481" s="1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hidden="1" customHeight="1" x14ac:dyDescent="0.25">
      <c r="A482" s="4"/>
      <c r="B482"/>
      <c r="C482"/>
      <c r="D482"/>
      <c r="E482" s="4"/>
      <c r="F482" s="4"/>
      <c r="G482"/>
      <c r="H482"/>
      <c r="I482"/>
      <c r="J482"/>
      <c r="K482" s="4"/>
      <c r="L482" s="4"/>
      <c r="M482" s="1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hidden="1" customHeight="1" x14ac:dyDescent="0.25">
      <c r="A483" s="4"/>
      <c r="B483"/>
      <c r="C483"/>
      <c r="D483"/>
      <c r="E483" s="4"/>
      <c r="F483" s="4"/>
      <c r="G483"/>
      <c r="H483"/>
      <c r="I483"/>
      <c r="J483"/>
      <c r="K483" s="4"/>
      <c r="L483" s="4"/>
      <c r="M483" s="1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hidden="1" customHeight="1" x14ac:dyDescent="0.25">
      <c r="A484" s="4"/>
      <c r="B484"/>
      <c r="C484"/>
      <c r="D484"/>
      <c r="E484" s="4"/>
      <c r="F484" s="4"/>
      <c r="G484"/>
      <c r="H484"/>
      <c r="I484"/>
      <c r="J484"/>
      <c r="K484" s="4"/>
      <c r="L484" s="4"/>
      <c r="M484" s="1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hidden="1" customHeight="1" x14ac:dyDescent="0.25">
      <c r="A485" s="4"/>
      <c r="B485"/>
      <c r="C485"/>
      <c r="D485"/>
      <c r="E485" s="4"/>
      <c r="F485" s="4"/>
      <c r="G485"/>
      <c r="H485"/>
      <c r="I485"/>
      <c r="J485"/>
      <c r="K485" s="4"/>
      <c r="L485" s="4"/>
      <c r="M485" s="1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hidden="1" customHeight="1" x14ac:dyDescent="0.25">
      <c r="A486" s="4"/>
      <c r="B486"/>
      <c r="C486"/>
      <c r="D486"/>
      <c r="E486" s="4"/>
      <c r="F486" s="4"/>
      <c r="G486"/>
      <c r="H486"/>
      <c r="I486"/>
      <c r="J486"/>
      <c r="K486" s="4"/>
      <c r="L486" s="4"/>
      <c r="M486" s="1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hidden="1" customHeight="1" x14ac:dyDescent="0.25">
      <c r="A487" s="4"/>
      <c r="B487"/>
      <c r="C487"/>
      <c r="D487"/>
      <c r="E487" s="4"/>
      <c r="F487" s="4"/>
      <c r="G487"/>
      <c r="H487"/>
      <c r="I487"/>
      <c r="J487"/>
      <c r="K487" s="4"/>
      <c r="L487" s="4"/>
      <c r="M487" s="1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hidden="1" customHeight="1" x14ac:dyDescent="0.25">
      <c r="A488" s="4"/>
      <c r="B488"/>
      <c r="C488"/>
      <c r="D488"/>
      <c r="E488" s="4"/>
      <c r="F488" s="4"/>
      <c r="G488"/>
      <c r="H488"/>
      <c r="I488"/>
      <c r="J488"/>
      <c r="K488" s="4"/>
      <c r="L488" s="4"/>
      <c r="M488" s="1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hidden="1" customHeight="1" x14ac:dyDescent="0.25">
      <c r="A489" s="4"/>
      <c r="B489"/>
      <c r="C489"/>
      <c r="D489"/>
      <c r="E489" s="4"/>
      <c r="F489" s="4"/>
      <c r="G489"/>
      <c r="H489"/>
      <c r="I489"/>
      <c r="J489"/>
      <c r="K489" s="4"/>
      <c r="L489" s="4"/>
      <c r="M489" s="1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hidden="1" customHeight="1" x14ac:dyDescent="0.25">
      <c r="A490" s="4"/>
      <c r="B490"/>
      <c r="C490"/>
      <c r="D490"/>
      <c r="E490" s="4"/>
      <c r="F490" s="4"/>
      <c r="G490"/>
      <c r="H490"/>
      <c r="I490"/>
      <c r="J490"/>
      <c r="K490" s="4"/>
      <c r="L490" s="4"/>
      <c r="M490" s="1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hidden="1" customHeight="1" x14ac:dyDescent="0.25">
      <c r="A491" s="4"/>
      <c r="B491"/>
      <c r="C491"/>
      <c r="D491"/>
      <c r="E491" s="4"/>
      <c r="F491" s="4"/>
      <c r="G491"/>
      <c r="H491"/>
      <c r="I491"/>
      <c r="J491"/>
      <c r="K491" s="4"/>
      <c r="L491" s="4"/>
      <c r="M491" s="1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hidden="1" customHeight="1" x14ac:dyDescent="0.25">
      <c r="A492" s="4"/>
      <c r="B492"/>
      <c r="C492"/>
      <c r="D492"/>
      <c r="E492" s="4"/>
      <c r="F492" s="4"/>
      <c r="G492"/>
      <c r="H492"/>
      <c r="I492"/>
      <c r="J492"/>
      <c r="K492" s="4"/>
      <c r="L492" s="4"/>
      <c r="M492" s="1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hidden="1" customHeight="1" x14ac:dyDescent="0.25">
      <c r="A493" s="4"/>
      <c r="B493"/>
      <c r="C493"/>
      <c r="D493"/>
      <c r="E493" s="4"/>
      <c r="F493" s="4"/>
      <c r="G493"/>
      <c r="H493"/>
      <c r="I493"/>
      <c r="J493"/>
      <c r="K493" s="4"/>
      <c r="L493" s="4"/>
      <c r="M493" s="1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hidden="1" customHeight="1" x14ac:dyDescent="0.25">
      <c r="A494" s="4"/>
      <c r="B494"/>
      <c r="C494"/>
      <c r="D494"/>
      <c r="E494" s="4"/>
      <c r="F494" s="4"/>
      <c r="G494"/>
      <c r="H494"/>
      <c r="I494"/>
      <c r="J494"/>
      <c r="K494" s="4"/>
      <c r="L494" s="4"/>
      <c r="M494" s="1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hidden="1" customHeight="1" x14ac:dyDescent="0.25">
      <c r="A495" s="4"/>
      <c r="B495"/>
      <c r="C495"/>
      <c r="D495"/>
      <c r="E495" s="4"/>
      <c r="F495" s="4"/>
      <c r="G495"/>
      <c r="H495"/>
      <c r="I495"/>
      <c r="J495"/>
      <c r="K495" s="4"/>
      <c r="L495" s="4"/>
      <c r="M495" s="1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hidden="1" customHeight="1" x14ac:dyDescent="0.25">
      <c r="A496" s="4"/>
      <c r="B496"/>
      <c r="C496"/>
      <c r="D496"/>
      <c r="E496" s="4"/>
      <c r="F496" s="4"/>
      <c r="G496"/>
      <c r="H496"/>
      <c r="I496"/>
      <c r="J496"/>
      <c r="K496" s="4"/>
      <c r="L496" s="4"/>
      <c r="M496" s="1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hidden="1" customHeight="1" x14ac:dyDescent="0.25">
      <c r="A497" s="4"/>
      <c r="B497"/>
      <c r="C497"/>
      <c r="D497"/>
      <c r="E497" s="4"/>
      <c r="F497" s="4"/>
      <c r="G497"/>
      <c r="H497"/>
      <c r="I497"/>
      <c r="J497"/>
      <c r="K497" s="4"/>
      <c r="L497" s="4"/>
      <c r="M497" s="1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hidden="1" customHeight="1" x14ac:dyDescent="0.25">
      <c r="A498" s="4"/>
      <c r="B498"/>
      <c r="C498"/>
      <c r="D498"/>
      <c r="E498" s="4"/>
      <c r="F498" s="4"/>
      <c r="G498"/>
      <c r="H498"/>
      <c r="I498"/>
      <c r="J498"/>
      <c r="K498" s="4"/>
      <c r="L498" s="4"/>
      <c r="M498" s="1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hidden="1" customHeight="1" x14ac:dyDescent="0.25">
      <c r="A499" s="4"/>
      <c r="B499"/>
      <c r="C499"/>
      <c r="D499"/>
      <c r="E499" s="4"/>
      <c r="F499" s="4"/>
      <c r="G499"/>
      <c r="H499"/>
      <c r="I499"/>
      <c r="J499"/>
      <c r="K499" s="4"/>
      <c r="L499" s="4"/>
      <c r="M499" s="1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hidden="1" customHeight="1" x14ac:dyDescent="0.25">
      <c r="A500" s="4"/>
      <c r="B500"/>
      <c r="C500"/>
      <c r="D500"/>
      <c r="E500" s="4"/>
      <c r="F500" s="4"/>
      <c r="G500"/>
      <c r="H500"/>
      <c r="I500"/>
      <c r="J500"/>
      <c r="K500" s="4"/>
      <c r="L500" s="4"/>
      <c r="M500" s="1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hidden="1" customHeight="1" x14ac:dyDescent="0.25">
      <c r="A501" s="4"/>
      <c r="B501"/>
      <c r="C501"/>
      <c r="D501"/>
      <c r="E501" s="4"/>
      <c r="F501" s="4"/>
      <c r="G501"/>
      <c r="H501"/>
      <c r="I501"/>
      <c r="J501"/>
      <c r="K501" s="4"/>
      <c r="L501" s="4"/>
      <c r="M501" s="1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hidden="1" customHeight="1" x14ac:dyDescent="0.25">
      <c r="A502" s="4"/>
      <c r="B502"/>
      <c r="C502"/>
      <c r="D502"/>
      <c r="E502" s="4"/>
      <c r="F502" s="4"/>
      <c r="G502"/>
      <c r="H502"/>
      <c r="I502"/>
      <c r="J502"/>
      <c r="K502" s="4"/>
      <c r="L502" s="4"/>
      <c r="M502" s="1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hidden="1" customHeight="1" x14ac:dyDescent="0.25">
      <c r="A503" s="4"/>
      <c r="B503"/>
      <c r="C503"/>
      <c r="D503"/>
      <c r="E503" s="4"/>
      <c r="F503" s="4"/>
      <c r="G503"/>
      <c r="H503"/>
      <c r="I503"/>
      <c r="J503"/>
      <c r="K503" s="4"/>
      <c r="L503" s="4"/>
      <c r="M503" s="1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hidden="1" customHeight="1" x14ac:dyDescent="0.25">
      <c r="A504" s="4"/>
      <c r="B504"/>
      <c r="C504"/>
      <c r="D504"/>
      <c r="E504" s="4"/>
      <c r="F504" s="4"/>
      <c r="G504"/>
      <c r="H504"/>
      <c r="I504"/>
      <c r="J504"/>
      <c r="K504" s="4"/>
      <c r="L504" s="4"/>
      <c r="M504" s="1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hidden="1" customHeight="1" x14ac:dyDescent="0.25">
      <c r="A505" s="4"/>
      <c r="B505"/>
      <c r="C505"/>
      <c r="D505"/>
      <c r="E505" s="4"/>
      <c r="F505" s="4"/>
      <c r="G505"/>
      <c r="H505"/>
      <c r="I505"/>
      <c r="J505"/>
      <c r="K505" s="4"/>
      <c r="L505" s="4"/>
      <c r="M505" s="1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hidden="1" customHeight="1" x14ac:dyDescent="0.25">
      <c r="A506" s="4"/>
      <c r="B506"/>
      <c r="C506"/>
      <c r="D506"/>
      <c r="E506" s="4"/>
      <c r="F506" s="4"/>
      <c r="G506"/>
      <c r="H506"/>
      <c r="I506"/>
      <c r="J506"/>
      <c r="K506" s="4"/>
      <c r="L506" s="4"/>
      <c r="M506" s="1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hidden="1" customHeight="1" x14ac:dyDescent="0.25">
      <c r="A507" s="4"/>
      <c r="B507"/>
      <c r="C507"/>
      <c r="D507"/>
      <c r="E507" s="4"/>
      <c r="F507" s="4"/>
      <c r="G507"/>
      <c r="H507"/>
      <c r="I507"/>
      <c r="J507"/>
      <c r="K507" s="4"/>
      <c r="L507" s="4"/>
      <c r="M507" s="1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hidden="1" customHeight="1" x14ac:dyDescent="0.25">
      <c r="A508" s="4"/>
      <c r="B508"/>
      <c r="C508"/>
      <c r="D508"/>
      <c r="E508" s="4"/>
      <c r="F508" s="4"/>
      <c r="G508"/>
      <c r="H508"/>
      <c r="I508"/>
      <c r="J508"/>
      <c r="K508" s="4"/>
      <c r="L508" s="4"/>
      <c r="M508" s="1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hidden="1" customHeight="1" x14ac:dyDescent="0.25">
      <c r="A509" s="4"/>
      <c r="B509"/>
      <c r="C509"/>
      <c r="D509"/>
      <c r="E509" s="4"/>
      <c r="F509" s="4"/>
      <c r="G509"/>
      <c r="H509"/>
      <c r="I509"/>
      <c r="J509"/>
      <c r="K509" s="4"/>
      <c r="L509" s="4"/>
      <c r="M509" s="1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hidden="1" customHeight="1" x14ac:dyDescent="0.25">
      <c r="A510" s="4"/>
      <c r="B510"/>
      <c r="C510"/>
      <c r="D510"/>
      <c r="E510" s="4"/>
      <c r="F510" s="4"/>
      <c r="G510"/>
      <c r="H510"/>
      <c r="I510"/>
      <c r="J510"/>
      <c r="K510" s="4"/>
      <c r="L510" s="4"/>
      <c r="M510" s="1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hidden="1" customHeight="1" x14ac:dyDescent="0.25">
      <c r="A511" s="4"/>
      <c r="B511"/>
      <c r="C511"/>
      <c r="D511"/>
      <c r="E511" s="4"/>
      <c r="F511" s="4"/>
      <c r="G511"/>
      <c r="H511"/>
      <c r="I511"/>
      <c r="J511"/>
      <c r="K511" s="4"/>
      <c r="L511" s="4"/>
      <c r="M511" s="1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hidden="1" customHeight="1" x14ac:dyDescent="0.25">
      <c r="A512" s="4"/>
      <c r="B512"/>
      <c r="C512"/>
      <c r="D512"/>
      <c r="E512" s="4"/>
      <c r="F512" s="4"/>
      <c r="G512"/>
      <c r="H512"/>
      <c r="I512"/>
      <c r="J512"/>
      <c r="K512" s="4"/>
      <c r="L512" s="4"/>
      <c r="M512" s="1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hidden="1" customHeight="1" x14ac:dyDescent="0.25">
      <c r="A513" s="4"/>
      <c r="B513"/>
      <c r="C513"/>
      <c r="D513"/>
      <c r="E513" s="4"/>
      <c r="F513" s="4"/>
      <c r="G513"/>
      <c r="H513"/>
      <c r="I513"/>
      <c r="J513"/>
      <c r="K513" s="4"/>
      <c r="L513" s="4"/>
      <c r="M513" s="1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hidden="1" customHeight="1" x14ac:dyDescent="0.25">
      <c r="A514" s="4"/>
      <c r="B514"/>
      <c r="C514"/>
      <c r="D514"/>
      <c r="E514" s="4"/>
      <c r="F514" s="4"/>
      <c r="G514"/>
      <c r="H514"/>
      <c r="I514"/>
      <c r="J514"/>
      <c r="K514" s="4"/>
      <c r="L514" s="4"/>
      <c r="M514" s="1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hidden="1" customHeight="1" x14ac:dyDescent="0.25">
      <c r="A515" s="4"/>
      <c r="B515"/>
      <c r="C515"/>
      <c r="D515"/>
      <c r="E515" s="4"/>
      <c r="F515" s="4"/>
      <c r="G515"/>
      <c r="H515"/>
      <c r="I515"/>
      <c r="J515"/>
      <c r="K515" s="4"/>
      <c r="L515" s="4"/>
      <c r="M515" s="1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hidden="1" customHeight="1" x14ac:dyDescent="0.25">
      <c r="A516" s="4"/>
      <c r="B516"/>
      <c r="C516"/>
      <c r="D516"/>
      <c r="E516" s="4"/>
      <c r="F516" s="4"/>
      <c r="G516"/>
      <c r="H516"/>
      <c r="I516"/>
      <c r="J516"/>
      <c r="K516" s="4"/>
      <c r="L516" s="4"/>
      <c r="M516" s="1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hidden="1" customHeight="1" x14ac:dyDescent="0.25">
      <c r="A517" s="4"/>
      <c r="B517"/>
      <c r="C517"/>
      <c r="D517"/>
      <c r="E517" s="4"/>
      <c r="F517" s="4"/>
      <c r="G517"/>
      <c r="H517"/>
      <c r="I517"/>
      <c r="J517"/>
      <c r="K517" s="4"/>
      <c r="L517" s="4"/>
      <c r="M517" s="1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hidden="1" customHeight="1" x14ac:dyDescent="0.25">
      <c r="A518" s="4"/>
      <c r="B518"/>
      <c r="C518"/>
      <c r="D518"/>
      <c r="E518" s="4"/>
      <c r="F518" s="4"/>
      <c r="G518"/>
      <c r="H518"/>
      <c r="I518"/>
      <c r="J518"/>
      <c r="K518" s="4"/>
      <c r="L518" s="4"/>
      <c r="M518" s="1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hidden="1" customHeight="1" x14ac:dyDescent="0.25">
      <c r="A519" s="4"/>
      <c r="B519"/>
      <c r="C519"/>
      <c r="D519"/>
      <c r="E519" s="4"/>
      <c r="F519" s="4"/>
      <c r="G519"/>
      <c r="H519"/>
      <c r="I519"/>
      <c r="J519"/>
      <c r="K519" s="4"/>
      <c r="L519" s="4"/>
      <c r="M519" s="1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hidden="1" customHeight="1" x14ac:dyDescent="0.25">
      <c r="A520" s="4"/>
      <c r="B520"/>
      <c r="C520"/>
      <c r="D520"/>
      <c r="E520" s="4"/>
      <c r="F520" s="4"/>
      <c r="G520"/>
      <c r="H520"/>
      <c r="I520"/>
      <c r="J520"/>
      <c r="K520" s="4"/>
      <c r="L520" s="4"/>
      <c r="M520" s="1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hidden="1" customHeight="1" x14ac:dyDescent="0.25">
      <c r="A521" s="4"/>
      <c r="B521"/>
      <c r="C521"/>
      <c r="D521"/>
      <c r="E521" s="4"/>
      <c r="F521" s="4"/>
      <c r="G521"/>
      <c r="H521"/>
      <c r="I521"/>
      <c r="J521"/>
      <c r="K521" s="4"/>
      <c r="L521" s="4"/>
      <c r="M521" s="1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hidden="1" customHeight="1" x14ac:dyDescent="0.25">
      <c r="A522" s="4"/>
      <c r="B522"/>
      <c r="C522"/>
      <c r="D522"/>
      <c r="E522" s="4"/>
      <c r="F522" s="4"/>
      <c r="G522"/>
      <c r="H522"/>
      <c r="I522"/>
      <c r="J522"/>
      <c r="K522" s="4"/>
      <c r="L522" s="4"/>
      <c r="M522" s="1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hidden="1" customHeight="1" x14ac:dyDescent="0.25">
      <c r="A523" s="4"/>
      <c r="B523"/>
      <c r="C523"/>
      <c r="D523"/>
      <c r="E523" s="4"/>
      <c r="F523" s="4"/>
      <c r="G523"/>
      <c r="H523"/>
      <c r="I523"/>
      <c r="J523"/>
      <c r="K523" s="4"/>
      <c r="L523" s="4"/>
      <c r="M523" s="1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hidden="1" customHeight="1" x14ac:dyDescent="0.25">
      <c r="A524" s="4"/>
      <c r="B524"/>
      <c r="C524"/>
      <c r="D524"/>
      <c r="E524" s="4"/>
      <c r="F524" s="4"/>
      <c r="G524"/>
      <c r="H524"/>
      <c r="I524"/>
      <c r="J524"/>
      <c r="K524" s="4"/>
      <c r="L524" s="4"/>
      <c r="M524" s="1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hidden="1" customHeight="1" x14ac:dyDescent="0.25">
      <c r="A525" s="4"/>
      <c r="B525"/>
      <c r="C525"/>
      <c r="D525"/>
      <c r="E525" s="4"/>
      <c r="F525" s="4"/>
      <c r="G525"/>
      <c r="H525"/>
      <c r="I525"/>
      <c r="J525"/>
      <c r="K525" s="4"/>
      <c r="L525" s="4"/>
      <c r="M525" s="1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hidden="1" customHeight="1" x14ac:dyDescent="0.25">
      <c r="A526" s="4"/>
      <c r="B526"/>
      <c r="C526"/>
      <c r="D526"/>
      <c r="E526" s="4"/>
      <c r="F526" s="4"/>
      <c r="G526"/>
      <c r="H526"/>
      <c r="I526"/>
      <c r="J526"/>
      <c r="K526" s="4"/>
      <c r="L526" s="4"/>
      <c r="M526" s="1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hidden="1" customHeight="1" x14ac:dyDescent="0.25">
      <c r="A527" s="4"/>
      <c r="B527"/>
      <c r="C527"/>
      <c r="D527"/>
      <c r="E527" s="4"/>
      <c r="F527" s="4"/>
      <c r="G527"/>
      <c r="H527"/>
      <c r="I527"/>
      <c r="J527"/>
      <c r="K527" s="4"/>
      <c r="L527" s="4"/>
      <c r="M527" s="1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hidden="1" customHeight="1" x14ac:dyDescent="0.25">
      <c r="A528" s="4"/>
      <c r="B528"/>
      <c r="C528"/>
      <c r="D528"/>
      <c r="E528" s="4"/>
      <c r="F528" s="4"/>
      <c r="G528"/>
      <c r="H528"/>
      <c r="I528"/>
      <c r="J528"/>
      <c r="K528" s="4"/>
      <c r="L528" s="4"/>
      <c r="M528" s="1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hidden="1" customHeight="1" x14ac:dyDescent="0.25">
      <c r="A529" s="4"/>
      <c r="B529"/>
      <c r="C529"/>
      <c r="D529"/>
      <c r="E529" s="4"/>
      <c r="F529" s="4"/>
      <c r="G529"/>
      <c r="H529"/>
      <c r="I529"/>
      <c r="J529"/>
      <c r="K529" s="4"/>
      <c r="L529" s="4"/>
      <c r="M529" s="1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hidden="1" customHeight="1" x14ac:dyDescent="0.25">
      <c r="A530" s="4"/>
      <c r="B530"/>
      <c r="C530"/>
      <c r="D530"/>
      <c r="E530" s="4"/>
      <c r="F530" s="4"/>
      <c r="G530"/>
      <c r="H530"/>
      <c r="I530"/>
      <c r="J530"/>
      <c r="K530" s="4"/>
      <c r="L530" s="4"/>
      <c r="M530" s="1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hidden="1" customHeight="1" x14ac:dyDescent="0.25">
      <c r="A531" s="4"/>
      <c r="B531"/>
      <c r="C531"/>
      <c r="D531"/>
      <c r="E531" s="4"/>
      <c r="F531" s="4"/>
      <c r="G531"/>
      <c r="H531"/>
      <c r="I531"/>
      <c r="J531"/>
      <c r="K531" s="4"/>
      <c r="L531" s="4"/>
      <c r="M531" s="1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hidden="1" customHeight="1" x14ac:dyDescent="0.25">
      <c r="A532" s="4"/>
      <c r="B532"/>
      <c r="C532"/>
      <c r="D532"/>
      <c r="E532" s="4"/>
      <c r="F532" s="4"/>
      <c r="G532"/>
      <c r="H532"/>
      <c r="I532"/>
      <c r="J532"/>
      <c r="K532" s="4"/>
      <c r="L532" s="4"/>
      <c r="M532" s="1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hidden="1" customHeight="1" x14ac:dyDescent="0.25">
      <c r="A533" s="4"/>
      <c r="B533"/>
      <c r="C533"/>
      <c r="D533"/>
      <c r="E533" s="4"/>
      <c r="F533" s="4"/>
      <c r="G533"/>
      <c r="H533"/>
      <c r="I533"/>
      <c r="J533"/>
      <c r="K533" s="4"/>
      <c r="L533" s="4"/>
      <c r="M533" s="1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hidden="1" customHeight="1" x14ac:dyDescent="0.25">
      <c r="A534" s="4"/>
      <c r="B534"/>
      <c r="C534"/>
      <c r="D534"/>
      <c r="E534" s="4"/>
      <c r="F534" s="4"/>
      <c r="G534"/>
      <c r="H534"/>
      <c r="I534"/>
      <c r="J534"/>
      <c r="K534" s="4"/>
      <c r="L534" s="4"/>
      <c r="M534" s="1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hidden="1" customHeight="1" x14ac:dyDescent="0.25">
      <c r="A535" s="4"/>
      <c r="B535"/>
      <c r="C535"/>
      <c r="D535"/>
      <c r="E535" s="4"/>
      <c r="F535" s="4"/>
      <c r="G535"/>
      <c r="H535"/>
      <c r="I535"/>
      <c r="J535"/>
      <c r="K535" s="4"/>
      <c r="L535" s="4"/>
      <c r="M535" s="1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hidden="1" customHeight="1" x14ac:dyDescent="0.25">
      <c r="A536" s="4"/>
      <c r="B536"/>
      <c r="C536"/>
      <c r="D536"/>
      <c r="E536" s="4"/>
      <c r="F536" s="4"/>
      <c r="G536"/>
      <c r="H536"/>
      <c r="I536"/>
      <c r="J536"/>
      <c r="K536" s="4"/>
      <c r="L536" s="4"/>
      <c r="M536" s="1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hidden="1" customHeight="1" x14ac:dyDescent="0.25">
      <c r="A537" s="4"/>
      <c r="B537"/>
      <c r="C537"/>
      <c r="D537"/>
      <c r="E537" s="4"/>
      <c r="F537" s="4"/>
      <c r="G537"/>
      <c r="H537"/>
      <c r="I537"/>
      <c r="J537"/>
      <c r="K537" s="4"/>
      <c r="L537" s="4"/>
      <c r="M537" s="1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hidden="1" customHeight="1" x14ac:dyDescent="0.25">
      <c r="A538" s="4"/>
      <c r="B538"/>
      <c r="C538"/>
      <c r="D538"/>
      <c r="E538" s="4"/>
      <c r="F538" s="4"/>
      <c r="G538"/>
      <c r="H538"/>
      <c r="I538"/>
      <c r="J538"/>
      <c r="K538" s="4"/>
      <c r="L538" s="4"/>
      <c r="M538" s="1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hidden="1" customHeight="1" x14ac:dyDescent="0.25">
      <c r="A539" s="4"/>
      <c r="B539"/>
      <c r="C539"/>
      <c r="D539"/>
      <c r="E539" s="4"/>
      <c r="F539" s="4"/>
      <c r="G539"/>
      <c r="H539"/>
      <c r="I539"/>
      <c r="J539"/>
      <c r="K539" s="4"/>
      <c r="L539" s="4"/>
      <c r="M539" s="1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hidden="1" customHeight="1" x14ac:dyDescent="0.25">
      <c r="A540" s="4"/>
      <c r="B540"/>
      <c r="C540"/>
      <c r="D540"/>
      <c r="E540" s="4"/>
      <c r="F540" s="4"/>
      <c r="G540"/>
      <c r="H540"/>
      <c r="I540"/>
      <c r="J540"/>
      <c r="K540" s="4"/>
      <c r="L540" s="4"/>
      <c r="M540" s="1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hidden="1" customHeight="1" x14ac:dyDescent="0.25">
      <c r="A541" s="4"/>
      <c r="B541"/>
      <c r="C541"/>
      <c r="D541"/>
      <c r="E541" s="4"/>
      <c r="F541" s="4"/>
      <c r="G541"/>
      <c r="H541"/>
      <c r="I541"/>
      <c r="J541"/>
      <c r="K541" s="4"/>
      <c r="L541" s="4"/>
      <c r="M541" s="1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hidden="1" customHeight="1" x14ac:dyDescent="0.25">
      <c r="A542" s="4"/>
      <c r="B542"/>
      <c r="C542"/>
      <c r="D542"/>
      <c r="E542" s="4"/>
      <c r="F542" s="4"/>
      <c r="G542"/>
      <c r="H542"/>
      <c r="I542"/>
      <c r="J542"/>
      <c r="K542" s="4"/>
      <c r="L542" s="4"/>
      <c r="M542" s="1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hidden="1" customHeight="1" x14ac:dyDescent="0.25">
      <c r="A543" s="4"/>
      <c r="B543"/>
      <c r="C543"/>
      <c r="D543"/>
      <c r="E543" s="4"/>
      <c r="F543" s="4"/>
      <c r="G543"/>
      <c r="H543"/>
      <c r="I543"/>
      <c r="J543"/>
      <c r="K543" s="4"/>
      <c r="L543" s="4"/>
      <c r="M543" s="1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hidden="1" customHeight="1" x14ac:dyDescent="0.25">
      <c r="A544" s="4"/>
      <c r="B544"/>
      <c r="C544"/>
      <c r="D544"/>
      <c r="E544" s="4"/>
      <c r="F544" s="4"/>
      <c r="G544"/>
      <c r="H544"/>
      <c r="I544"/>
      <c r="J544"/>
      <c r="K544" s="4"/>
      <c r="L544" s="4"/>
      <c r="M544" s="1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hidden="1" customHeight="1" x14ac:dyDescent="0.25">
      <c r="A545" s="4"/>
      <c r="B545"/>
      <c r="C545"/>
      <c r="D545"/>
      <c r="E545" s="4"/>
      <c r="F545" s="4"/>
      <c r="G545"/>
      <c r="H545"/>
      <c r="I545"/>
      <c r="J545"/>
      <c r="K545" s="4"/>
      <c r="L545" s="4"/>
      <c r="M545" s="1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hidden="1" customHeight="1" x14ac:dyDescent="0.25">
      <c r="A546" s="4"/>
      <c r="B546"/>
      <c r="C546"/>
      <c r="D546"/>
      <c r="E546" s="4"/>
      <c r="F546" s="4"/>
      <c r="G546"/>
      <c r="H546"/>
      <c r="I546"/>
      <c r="J546"/>
      <c r="K546" s="4"/>
      <c r="L546" s="4"/>
      <c r="M546" s="1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hidden="1" customHeight="1" x14ac:dyDescent="0.25">
      <c r="A547" s="4"/>
      <c r="B547"/>
      <c r="C547"/>
      <c r="D547"/>
      <c r="E547" s="4"/>
      <c r="F547" s="4"/>
      <c r="G547"/>
      <c r="H547"/>
      <c r="I547"/>
      <c r="J547"/>
      <c r="K547" s="4"/>
      <c r="L547" s="4"/>
      <c r="M547" s="1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hidden="1" customHeight="1" x14ac:dyDescent="0.25">
      <c r="A548" s="4"/>
      <c r="B548"/>
      <c r="C548"/>
      <c r="D548"/>
      <c r="E548" s="4"/>
      <c r="F548" s="4"/>
      <c r="G548"/>
      <c r="H548"/>
      <c r="I548"/>
      <c r="J548"/>
      <c r="K548" s="4"/>
      <c r="L548" s="4"/>
      <c r="M548" s="1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hidden="1" customHeight="1" x14ac:dyDescent="0.25">
      <c r="A549" s="4"/>
      <c r="B549"/>
      <c r="C549"/>
      <c r="D549"/>
      <c r="E549" s="4"/>
      <c r="F549" s="4"/>
      <c r="G549"/>
      <c r="H549"/>
      <c r="I549"/>
      <c r="J549"/>
      <c r="K549" s="4"/>
      <c r="L549" s="4"/>
      <c r="M549" s="1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hidden="1" customHeight="1" x14ac:dyDescent="0.25">
      <c r="A550" s="4"/>
      <c r="B550"/>
      <c r="C550"/>
      <c r="D550"/>
      <c r="E550" s="4"/>
      <c r="F550" s="4"/>
      <c r="G550"/>
      <c r="H550"/>
      <c r="I550"/>
      <c r="J550"/>
      <c r="K550" s="4"/>
      <c r="L550" s="4"/>
      <c r="M550" s="1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hidden="1" customHeight="1" x14ac:dyDescent="0.25">
      <c r="A551" s="4"/>
      <c r="B551"/>
      <c r="C551"/>
      <c r="D551"/>
      <c r="E551" s="4"/>
      <c r="F551" s="4"/>
      <c r="G551"/>
      <c r="H551"/>
      <c r="I551"/>
      <c r="J551"/>
      <c r="K551" s="4"/>
      <c r="L551" s="4"/>
      <c r="M551" s="1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hidden="1" customHeight="1" x14ac:dyDescent="0.25">
      <c r="A552" s="4"/>
      <c r="B552"/>
      <c r="C552"/>
      <c r="D552"/>
      <c r="E552" s="4"/>
      <c r="F552" s="4"/>
      <c r="G552"/>
      <c r="H552"/>
      <c r="I552"/>
      <c r="J552"/>
      <c r="K552" s="4"/>
      <c r="L552" s="4"/>
      <c r="M552" s="1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hidden="1" customHeight="1" x14ac:dyDescent="0.25">
      <c r="A553" s="4"/>
      <c r="B553"/>
      <c r="C553"/>
      <c r="D553"/>
      <c r="E553" s="4"/>
      <c r="F553" s="4"/>
      <c r="G553"/>
      <c r="H553"/>
      <c r="I553"/>
      <c r="J553"/>
      <c r="K553" s="4"/>
      <c r="L553" s="4"/>
      <c r="M553" s="1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hidden="1" customHeight="1" x14ac:dyDescent="0.25">
      <c r="A554" s="4"/>
      <c r="B554"/>
      <c r="C554"/>
      <c r="D554"/>
      <c r="E554" s="4"/>
      <c r="F554" s="4"/>
      <c r="G554"/>
      <c r="H554"/>
      <c r="I554"/>
      <c r="J554"/>
      <c r="K554" s="4"/>
      <c r="L554" s="4"/>
      <c r="M554" s="1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hidden="1" customHeight="1" x14ac:dyDescent="0.25">
      <c r="A555" s="4"/>
      <c r="B555"/>
      <c r="C555"/>
      <c r="D555"/>
      <c r="E555" s="4"/>
      <c r="F555" s="4"/>
      <c r="G555"/>
      <c r="H555"/>
      <c r="I555"/>
      <c r="J555"/>
      <c r="K555" s="4"/>
      <c r="L555" s="4"/>
      <c r="M555" s="1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hidden="1" customHeight="1" x14ac:dyDescent="0.25">
      <c r="A556" s="4"/>
      <c r="B556"/>
      <c r="C556"/>
      <c r="D556"/>
      <c r="E556" s="4"/>
      <c r="F556" s="4"/>
      <c r="G556"/>
      <c r="H556"/>
      <c r="I556"/>
      <c r="J556"/>
      <c r="K556" s="4"/>
      <c r="L556" s="4"/>
      <c r="M556" s="1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hidden="1" customHeight="1" x14ac:dyDescent="0.25">
      <c r="A557" s="4"/>
      <c r="B557"/>
      <c r="C557"/>
      <c r="D557"/>
      <c r="E557" s="4"/>
      <c r="F557" s="4"/>
      <c r="G557"/>
      <c r="H557"/>
      <c r="I557"/>
      <c r="J557"/>
      <c r="K557" s="4"/>
      <c r="L557" s="4"/>
      <c r="M557" s="1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hidden="1" customHeight="1" x14ac:dyDescent="0.25">
      <c r="A558" s="4"/>
      <c r="B558"/>
      <c r="C558"/>
      <c r="D558"/>
      <c r="E558" s="4"/>
      <c r="F558" s="4"/>
      <c r="G558"/>
      <c r="H558"/>
      <c r="I558"/>
      <c r="J558"/>
      <c r="K558" s="4"/>
      <c r="L558" s="4"/>
      <c r="M558" s="1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hidden="1" customHeight="1" x14ac:dyDescent="0.25">
      <c r="A559" s="4"/>
      <c r="B559"/>
      <c r="C559"/>
      <c r="D559"/>
      <c r="E559" s="4"/>
      <c r="F559" s="4"/>
      <c r="G559"/>
      <c r="H559"/>
      <c r="I559"/>
      <c r="J559"/>
      <c r="K559" s="4"/>
      <c r="L559" s="4"/>
      <c r="M559" s="1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hidden="1" customHeight="1" x14ac:dyDescent="0.25">
      <c r="A560" s="4"/>
      <c r="B560"/>
      <c r="C560"/>
      <c r="D560"/>
      <c r="E560" s="4"/>
      <c r="F560" s="4"/>
      <c r="G560"/>
      <c r="H560"/>
      <c r="I560"/>
      <c r="J560"/>
      <c r="K560" s="4"/>
      <c r="L560" s="4"/>
      <c r="M560" s="1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hidden="1" customHeight="1" x14ac:dyDescent="0.25">
      <c r="A561" s="4"/>
      <c r="B561"/>
      <c r="C561"/>
      <c r="D561"/>
      <c r="E561" s="4"/>
      <c r="F561" s="4"/>
      <c r="G561"/>
      <c r="H561"/>
      <c r="I561"/>
      <c r="J561"/>
      <c r="K561" s="4"/>
      <c r="L561" s="4"/>
      <c r="M561" s="1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hidden="1" customHeight="1" x14ac:dyDescent="0.25">
      <c r="A562" s="4"/>
      <c r="B562"/>
      <c r="C562"/>
      <c r="D562"/>
      <c r="E562" s="4"/>
      <c r="F562" s="4"/>
      <c r="G562"/>
      <c r="H562"/>
      <c r="I562"/>
      <c r="J562"/>
      <c r="K562" s="4"/>
      <c r="L562" s="4"/>
      <c r="M562" s="1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hidden="1" customHeight="1" x14ac:dyDescent="0.25">
      <c r="A563" s="4"/>
      <c r="B563"/>
      <c r="C563"/>
      <c r="D563"/>
      <c r="E563" s="4"/>
      <c r="F563" s="4"/>
      <c r="G563"/>
      <c r="H563"/>
      <c r="I563"/>
      <c r="J563"/>
      <c r="K563" s="4"/>
      <c r="L563" s="4"/>
      <c r="M563" s="1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hidden="1" customHeight="1" x14ac:dyDescent="0.25">
      <c r="A564" s="4"/>
      <c r="B564"/>
      <c r="C564"/>
      <c r="D564"/>
      <c r="E564" s="4"/>
      <c r="F564" s="4"/>
      <c r="G564"/>
      <c r="H564"/>
      <c r="I564"/>
      <c r="J564"/>
      <c r="K564" s="4"/>
      <c r="L564" s="4"/>
      <c r="M564" s="1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hidden="1" customHeight="1" x14ac:dyDescent="0.25">
      <c r="A565" s="4"/>
      <c r="B565"/>
      <c r="C565"/>
      <c r="D565"/>
      <c r="E565" s="4"/>
      <c r="F565" s="4"/>
      <c r="G565"/>
      <c r="H565"/>
      <c r="I565"/>
      <c r="J565"/>
      <c r="K565" s="4"/>
      <c r="L565" s="4"/>
      <c r="M565" s="1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hidden="1" customHeight="1" x14ac:dyDescent="0.25">
      <c r="A566" s="4"/>
      <c r="B566"/>
      <c r="C566"/>
      <c r="D566"/>
      <c r="E566" s="4"/>
      <c r="F566" s="4"/>
      <c r="G566"/>
      <c r="H566"/>
      <c r="I566"/>
      <c r="J566"/>
      <c r="K566" s="4"/>
      <c r="L566" s="4"/>
      <c r="M566" s="1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hidden="1" customHeight="1" x14ac:dyDescent="0.25">
      <c r="A567" s="4"/>
      <c r="B567"/>
      <c r="C567"/>
      <c r="D567"/>
      <c r="E567" s="4"/>
      <c r="F567" s="4"/>
      <c r="G567"/>
      <c r="H567"/>
      <c r="I567"/>
      <c r="J567"/>
      <c r="K567" s="4"/>
      <c r="L567" s="4"/>
      <c r="M567" s="1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hidden="1" customHeight="1" x14ac:dyDescent="0.25">
      <c r="A568" s="4"/>
      <c r="B568"/>
      <c r="C568"/>
      <c r="D568"/>
      <c r="E568" s="4"/>
      <c r="F568" s="4"/>
      <c r="G568"/>
      <c r="H568"/>
      <c r="I568"/>
      <c r="J568"/>
      <c r="K568" s="4"/>
      <c r="L568" s="4"/>
      <c r="M568" s="1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hidden="1" customHeight="1" x14ac:dyDescent="0.25">
      <c r="A569" s="4"/>
      <c r="B569"/>
      <c r="C569"/>
      <c r="D569"/>
      <c r="E569" s="4"/>
      <c r="F569" s="4"/>
      <c r="G569"/>
      <c r="H569"/>
      <c r="I569"/>
      <c r="J569"/>
      <c r="K569" s="4"/>
      <c r="L569" s="4"/>
      <c r="M569" s="1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hidden="1" customHeight="1" x14ac:dyDescent="0.25">
      <c r="A570" s="4"/>
      <c r="B570"/>
      <c r="C570"/>
      <c r="D570"/>
      <c r="E570" s="4"/>
      <c r="F570" s="4"/>
      <c r="G570"/>
      <c r="H570"/>
      <c r="I570"/>
      <c r="J570"/>
      <c r="K570" s="4"/>
      <c r="L570" s="4"/>
      <c r="M570" s="1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hidden="1" customHeight="1" x14ac:dyDescent="0.25">
      <c r="A571" s="4"/>
      <c r="B571"/>
      <c r="C571"/>
      <c r="D571"/>
      <c r="E571" s="4"/>
      <c r="F571" s="4"/>
      <c r="G571"/>
      <c r="H571"/>
      <c r="I571"/>
      <c r="J571"/>
      <c r="K571" s="4"/>
      <c r="L571" s="4"/>
      <c r="M571" s="1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hidden="1" customHeight="1" x14ac:dyDescent="0.25">
      <c r="A572" s="4"/>
      <c r="B572"/>
      <c r="C572"/>
      <c r="D572"/>
      <c r="E572" s="4"/>
      <c r="F572" s="4"/>
      <c r="G572"/>
      <c r="H572"/>
      <c r="I572"/>
      <c r="J572"/>
      <c r="K572" s="4"/>
      <c r="L572" s="4"/>
      <c r="M572" s="1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hidden="1" customHeight="1" x14ac:dyDescent="0.25">
      <c r="A573" s="4"/>
      <c r="B573"/>
      <c r="C573"/>
      <c r="D573"/>
      <c r="E573" s="4"/>
      <c r="F573" s="4"/>
      <c r="G573"/>
      <c r="H573"/>
      <c r="I573"/>
      <c r="J573"/>
      <c r="K573" s="4"/>
      <c r="L573" s="4"/>
      <c r="M573" s="1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hidden="1" customHeight="1" x14ac:dyDescent="0.25">
      <c r="A574" s="4"/>
      <c r="B574"/>
      <c r="C574"/>
      <c r="D574"/>
      <c r="E574" s="4"/>
      <c r="F574" s="4"/>
      <c r="G574"/>
      <c r="H574"/>
      <c r="I574"/>
      <c r="J574"/>
      <c r="K574" s="4"/>
      <c r="L574" s="4"/>
      <c r="M574" s="1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hidden="1" customHeight="1" x14ac:dyDescent="0.25">
      <c r="A575" s="4"/>
      <c r="B575"/>
      <c r="C575"/>
      <c r="D575"/>
      <c r="E575" s="4"/>
      <c r="F575" s="4"/>
      <c r="G575"/>
      <c r="H575"/>
      <c r="I575"/>
      <c r="J575"/>
      <c r="K575" s="4"/>
      <c r="L575" s="4"/>
      <c r="M575" s="1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hidden="1" customHeight="1" x14ac:dyDescent="0.25">
      <c r="A576" s="4"/>
      <c r="B576"/>
      <c r="C576"/>
      <c r="D576"/>
      <c r="E576" s="4"/>
      <c r="F576" s="4"/>
      <c r="G576"/>
      <c r="H576"/>
      <c r="I576"/>
      <c r="J576"/>
      <c r="K576" s="4"/>
      <c r="L576" s="4"/>
      <c r="M576" s="1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hidden="1" customHeight="1" x14ac:dyDescent="0.25">
      <c r="A577" s="4"/>
      <c r="B577"/>
      <c r="C577"/>
      <c r="D577"/>
      <c r="E577" s="4"/>
      <c r="F577" s="4"/>
      <c r="G577"/>
      <c r="H577"/>
      <c r="I577"/>
      <c r="J577"/>
      <c r="K577" s="4"/>
      <c r="L577" s="4"/>
      <c r="M577" s="1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hidden="1" customHeight="1" x14ac:dyDescent="0.25">
      <c r="A578" s="4"/>
      <c r="B578"/>
      <c r="C578"/>
      <c r="D578"/>
      <c r="E578" s="4"/>
      <c r="F578" s="4"/>
      <c r="G578"/>
      <c r="H578"/>
      <c r="I578"/>
      <c r="J578"/>
      <c r="K578" s="4"/>
      <c r="L578" s="4"/>
      <c r="M578" s="1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hidden="1" customHeight="1" x14ac:dyDescent="0.25">
      <c r="A579" s="4"/>
      <c r="B579"/>
      <c r="C579"/>
      <c r="D579"/>
      <c r="E579" s="4"/>
      <c r="F579" s="4"/>
      <c r="G579"/>
      <c r="H579"/>
      <c r="I579"/>
      <c r="J579"/>
      <c r="K579" s="4"/>
      <c r="L579" s="4"/>
      <c r="M579" s="1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hidden="1" customHeight="1" x14ac:dyDescent="0.25">
      <c r="A580" s="4"/>
      <c r="B580"/>
      <c r="C580"/>
      <c r="D580"/>
      <c r="E580" s="4"/>
      <c r="F580" s="4"/>
      <c r="G580"/>
      <c r="H580"/>
      <c r="I580"/>
      <c r="J580"/>
      <c r="K580" s="4"/>
      <c r="L580" s="4"/>
      <c r="M580" s="1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hidden="1" customHeight="1" x14ac:dyDescent="0.25">
      <c r="A581" s="4"/>
      <c r="B581"/>
      <c r="C581"/>
      <c r="D581"/>
      <c r="E581" s="4"/>
      <c r="F581" s="4"/>
      <c r="G581"/>
      <c r="H581"/>
      <c r="I581"/>
      <c r="J581"/>
      <c r="K581" s="4"/>
      <c r="L581" s="4"/>
      <c r="M581" s="1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hidden="1" customHeight="1" x14ac:dyDescent="0.25">
      <c r="A582" s="4"/>
      <c r="B582"/>
      <c r="C582"/>
      <c r="D582"/>
      <c r="E582" s="4"/>
      <c r="F582" s="4"/>
      <c r="G582"/>
      <c r="H582"/>
      <c r="I582"/>
      <c r="J582"/>
      <c r="K582" s="4"/>
      <c r="L582" s="4"/>
      <c r="M582" s="1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hidden="1" customHeight="1" x14ac:dyDescent="0.25">
      <c r="A583" s="4"/>
      <c r="B583"/>
      <c r="C583"/>
      <c r="D583"/>
      <c r="E583" s="4"/>
      <c r="F583" s="4"/>
      <c r="G583"/>
      <c r="H583"/>
      <c r="I583"/>
      <c r="J583"/>
      <c r="K583" s="4"/>
      <c r="L583" s="4"/>
      <c r="M583" s="1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hidden="1" customHeight="1" x14ac:dyDescent="0.25">
      <c r="A584" s="4"/>
      <c r="B584"/>
      <c r="C584"/>
      <c r="D584"/>
      <c r="E584" s="4"/>
      <c r="F584" s="4"/>
      <c r="G584"/>
      <c r="H584"/>
      <c r="I584"/>
      <c r="J584"/>
      <c r="K584" s="4"/>
      <c r="L584" s="4"/>
      <c r="M584" s="1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hidden="1" customHeight="1" x14ac:dyDescent="0.25">
      <c r="A585" s="4"/>
      <c r="B585"/>
      <c r="C585"/>
      <c r="D585"/>
      <c r="E585" s="4"/>
      <c r="F585" s="4"/>
      <c r="G585"/>
      <c r="H585"/>
      <c r="I585"/>
      <c r="J585"/>
      <c r="K585" s="4"/>
      <c r="L585" s="4"/>
      <c r="M585" s="1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hidden="1" customHeight="1" x14ac:dyDescent="0.25">
      <c r="A586" s="4"/>
      <c r="B586"/>
      <c r="C586"/>
      <c r="D586"/>
      <c r="E586" s="4"/>
      <c r="F586" s="4"/>
      <c r="G586"/>
      <c r="H586"/>
      <c r="I586"/>
      <c r="J586"/>
      <c r="K586" s="4"/>
      <c r="L586" s="4"/>
      <c r="M586" s="1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hidden="1" customHeight="1" x14ac:dyDescent="0.25">
      <c r="A587" s="4"/>
      <c r="B587"/>
      <c r="C587"/>
      <c r="D587"/>
      <c r="E587" s="4"/>
      <c r="F587" s="4"/>
      <c r="G587"/>
      <c r="H587"/>
      <c r="I587"/>
      <c r="J587"/>
      <c r="K587" s="4"/>
      <c r="L587" s="4"/>
      <c r="M587" s="1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hidden="1" customHeight="1" x14ac:dyDescent="0.25">
      <c r="A588" s="4"/>
      <c r="B588"/>
      <c r="C588"/>
      <c r="D588"/>
      <c r="E588" s="4"/>
      <c r="F588" s="4"/>
      <c r="G588"/>
      <c r="H588"/>
      <c r="I588"/>
      <c r="J588"/>
      <c r="K588" s="4"/>
      <c r="L588" s="4"/>
      <c r="M588" s="1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hidden="1" customHeight="1" x14ac:dyDescent="0.25">
      <c r="A589" s="4"/>
      <c r="B589"/>
      <c r="C589"/>
      <c r="D589"/>
      <c r="E589" s="4"/>
      <c r="F589" s="4"/>
      <c r="G589"/>
      <c r="H589"/>
      <c r="I589"/>
      <c r="J589"/>
      <c r="K589" s="4"/>
      <c r="L589" s="4"/>
      <c r="M589" s="1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hidden="1" customHeight="1" x14ac:dyDescent="0.25">
      <c r="A590" s="4"/>
      <c r="B590"/>
      <c r="C590"/>
      <c r="D590"/>
      <c r="E590" s="4"/>
      <c r="F590" s="4"/>
      <c r="G590"/>
      <c r="H590"/>
      <c r="I590"/>
      <c r="J590"/>
      <c r="K590" s="4"/>
      <c r="L590" s="4"/>
      <c r="M590" s="1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hidden="1" customHeight="1" x14ac:dyDescent="0.25">
      <c r="A591" s="4"/>
      <c r="B591"/>
      <c r="C591"/>
      <c r="D591"/>
      <c r="E591" s="4"/>
      <c r="F591" s="4"/>
      <c r="G591"/>
      <c r="H591"/>
      <c r="I591"/>
      <c r="J591"/>
      <c r="K591" s="4"/>
      <c r="L591" s="4"/>
      <c r="M591" s="1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hidden="1" customHeight="1" x14ac:dyDescent="0.25">
      <c r="A592" s="4"/>
      <c r="B592"/>
      <c r="C592"/>
      <c r="D592"/>
      <c r="E592" s="4"/>
      <c r="F592" s="4"/>
      <c r="G592"/>
      <c r="H592"/>
      <c r="I592"/>
      <c r="J592"/>
      <c r="K592" s="4"/>
      <c r="L592" s="4"/>
      <c r="M592" s="1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hidden="1" customHeight="1" x14ac:dyDescent="0.25">
      <c r="A593" s="4"/>
      <c r="B593"/>
      <c r="C593"/>
      <c r="D593"/>
      <c r="E593" s="4"/>
      <c r="F593" s="4"/>
      <c r="G593"/>
      <c r="H593"/>
      <c r="I593"/>
      <c r="J593"/>
      <c r="K593" s="4"/>
      <c r="L593" s="4"/>
      <c r="M593" s="1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hidden="1" customHeight="1" x14ac:dyDescent="0.25">
      <c r="A594" s="4"/>
      <c r="B594"/>
      <c r="C594"/>
      <c r="D594"/>
      <c r="E594" s="4"/>
      <c r="F594" s="4"/>
      <c r="G594"/>
      <c r="H594"/>
      <c r="I594"/>
      <c r="J594"/>
      <c r="K594" s="4"/>
      <c r="L594" s="4"/>
      <c r="M594" s="1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hidden="1" customHeight="1" x14ac:dyDescent="0.25">
      <c r="A595" s="4"/>
      <c r="B595"/>
      <c r="C595"/>
      <c r="D595"/>
      <c r="E595" s="4"/>
      <c r="F595" s="4"/>
      <c r="G595"/>
      <c r="H595"/>
      <c r="I595"/>
      <c r="J595"/>
      <c r="K595" s="4"/>
      <c r="L595" s="4"/>
      <c r="M595" s="1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hidden="1" customHeight="1" x14ac:dyDescent="0.25">
      <c r="A596" s="4"/>
      <c r="B596"/>
      <c r="C596"/>
      <c r="D596"/>
      <c r="E596" s="4"/>
      <c r="F596" s="4"/>
      <c r="G596"/>
      <c r="H596"/>
      <c r="I596"/>
      <c r="J596"/>
      <c r="K596" s="4"/>
      <c r="L596" s="4"/>
      <c r="M596" s="1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hidden="1" customHeight="1" x14ac:dyDescent="0.25">
      <c r="A597" s="4"/>
      <c r="B597"/>
      <c r="C597"/>
      <c r="D597"/>
      <c r="E597" s="4"/>
      <c r="F597" s="4"/>
      <c r="G597"/>
      <c r="H597"/>
      <c r="I597"/>
      <c r="J597"/>
      <c r="K597" s="4"/>
      <c r="L597" s="4"/>
      <c r="M597" s="1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hidden="1" customHeight="1" x14ac:dyDescent="0.25">
      <c r="A598" s="4"/>
      <c r="B598"/>
      <c r="C598"/>
      <c r="D598"/>
      <c r="E598" s="4"/>
      <c r="F598" s="4"/>
      <c r="G598"/>
      <c r="H598"/>
      <c r="I598"/>
      <c r="J598"/>
      <c r="K598" s="4"/>
      <c r="L598" s="4"/>
      <c r="M598" s="1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hidden="1" customHeight="1" x14ac:dyDescent="0.25">
      <c r="A599" s="4"/>
      <c r="B599"/>
      <c r="C599"/>
      <c r="D599"/>
      <c r="E599" s="4"/>
      <c r="F599" s="4"/>
      <c r="G599"/>
      <c r="H599"/>
      <c r="I599"/>
      <c r="J599"/>
      <c r="K599" s="4"/>
      <c r="L599" s="4"/>
      <c r="M599" s="1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hidden="1" customHeight="1" x14ac:dyDescent="0.25">
      <c r="A600" s="4"/>
      <c r="B600"/>
      <c r="C600"/>
      <c r="D600"/>
      <c r="E600" s="4"/>
      <c r="F600" s="4"/>
      <c r="G600"/>
      <c r="H600"/>
      <c r="I600"/>
      <c r="J600"/>
      <c r="K600" s="4"/>
      <c r="L600" s="4"/>
      <c r="M600" s="1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hidden="1" customHeight="1" x14ac:dyDescent="0.25">
      <c r="A601" s="4"/>
      <c r="B601"/>
      <c r="C601"/>
      <c r="D601"/>
      <c r="E601" s="4"/>
      <c r="F601" s="4"/>
      <c r="G601"/>
      <c r="H601"/>
      <c r="I601"/>
      <c r="J601"/>
      <c r="K601" s="4"/>
      <c r="L601" s="4"/>
      <c r="M601" s="1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hidden="1" customHeight="1" x14ac:dyDescent="0.25">
      <c r="A602" s="4"/>
      <c r="B602"/>
      <c r="C602"/>
      <c r="D602"/>
      <c r="E602" s="4"/>
      <c r="F602" s="4"/>
      <c r="G602"/>
      <c r="H602"/>
      <c r="I602"/>
      <c r="J602"/>
      <c r="K602" s="4"/>
      <c r="L602" s="4"/>
      <c r="M602" s="1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hidden="1" customHeight="1" x14ac:dyDescent="0.25">
      <c r="A603" s="4"/>
      <c r="B603"/>
      <c r="C603"/>
      <c r="D603"/>
      <c r="E603" s="4"/>
      <c r="F603" s="4"/>
      <c r="G603"/>
      <c r="H603"/>
      <c r="I603"/>
      <c r="J603"/>
      <c r="K603" s="4"/>
      <c r="L603" s="4"/>
      <c r="M603" s="1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hidden="1" customHeight="1" x14ac:dyDescent="0.25">
      <c r="A604" s="4"/>
      <c r="B604"/>
      <c r="C604"/>
      <c r="D604"/>
      <c r="E604" s="4"/>
      <c r="F604" s="4"/>
      <c r="G604"/>
      <c r="H604"/>
      <c r="I604"/>
      <c r="J604"/>
      <c r="K604" s="4"/>
      <c r="L604" s="4"/>
      <c r="M604" s="1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hidden="1" customHeight="1" x14ac:dyDescent="0.25">
      <c r="A605" s="4"/>
      <c r="B605"/>
      <c r="C605"/>
      <c r="D605"/>
      <c r="E605" s="4"/>
      <c r="F605" s="4"/>
      <c r="G605"/>
      <c r="H605"/>
      <c r="I605"/>
      <c r="J605"/>
      <c r="K605" s="4"/>
      <c r="L605" s="4"/>
      <c r="M605" s="1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hidden="1" customHeight="1" x14ac:dyDescent="0.25">
      <c r="A606" s="4"/>
      <c r="B606"/>
      <c r="C606"/>
      <c r="D606"/>
      <c r="E606" s="4"/>
      <c r="F606" s="4"/>
      <c r="G606"/>
      <c r="H606"/>
      <c r="I606"/>
      <c r="J606"/>
      <c r="K606" s="4"/>
      <c r="L606" s="4"/>
      <c r="M606" s="1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hidden="1" customHeight="1" x14ac:dyDescent="0.25">
      <c r="A607" s="4"/>
      <c r="B607"/>
      <c r="C607"/>
      <c r="D607"/>
      <c r="E607" s="4"/>
      <c r="F607" s="4"/>
      <c r="G607"/>
      <c r="H607"/>
      <c r="I607"/>
      <c r="J607"/>
      <c r="K607" s="4"/>
      <c r="L607" s="4"/>
      <c r="M607" s="1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hidden="1" customHeight="1" x14ac:dyDescent="0.25">
      <c r="A608" s="4"/>
      <c r="B608"/>
      <c r="C608"/>
      <c r="D608"/>
      <c r="E608" s="4"/>
      <c r="F608" s="4"/>
      <c r="G608"/>
      <c r="H608"/>
      <c r="I608"/>
      <c r="J608"/>
      <c r="K608" s="4"/>
      <c r="L608" s="4"/>
      <c r="M608" s="1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hidden="1" customHeight="1" x14ac:dyDescent="0.25">
      <c r="A609" s="4"/>
      <c r="B609"/>
      <c r="C609"/>
      <c r="D609"/>
      <c r="E609" s="4"/>
      <c r="F609" s="4"/>
      <c r="G609"/>
      <c r="H609"/>
      <c r="I609"/>
      <c r="J609"/>
      <c r="K609" s="4"/>
      <c r="L609" s="4"/>
      <c r="M609" s="1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hidden="1" customHeight="1" x14ac:dyDescent="0.25">
      <c r="A610" s="4"/>
      <c r="B610"/>
      <c r="C610"/>
      <c r="D610"/>
      <c r="E610" s="4"/>
      <c r="F610" s="4"/>
      <c r="G610"/>
      <c r="H610"/>
      <c r="I610"/>
      <c r="J610"/>
      <c r="K610" s="4"/>
      <c r="L610" s="4"/>
      <c r="M610" s="1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hidden="1" customHeight="1" x14ac:dyDescent="0.25">
      <c r="A611" s="4"/>
      <c r="B611"/>
      <c r="C611"/>
      <c r="D611"/>
      <c r="E611" s="4"/>
      <c r="F611" s="4"/>
      <c r="G611"/>
      <c r="H611"/>
      <c r="I611"/>
      <c r="J611"/>
      <c r="K611" s="4"/>
      <c r="L611" s="4"/>
      <c r="M611" s="1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hidden="1" customHeight="1" x14ac:dyDescent="0.25">
      <c r="A612" s="4"/>
      <c r="B612"/>
      <c r="C612"/>
      <c r="D612"/>
      <c r="E612" s="4"/>
      <c r="F612" s="4"/>
      <c r="G612"/>
      <c r="H612"/>
      <c r="I612"/>
      <c r="J612"/>
      <c r="K612" s="4"/>
      <c r="L612" s="4"/>
      <c r="M612" s="1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hidden="1" customHeight="1" x14ac:dyDescent="0.25">
      <c r="A613" s="4"/>
      <c r="B613"/>
      <c r="C613"/>
      <c r="D613"/>
      <c r="E613" s="4"/>
      <c r="F613" s="4"/>
      <c r="G613"/>
      <c r="H613"/>
      <c r="I613"/>
      <c r="J613"/>
      <c r="K613" s="4"/>
      <c r="L613" s="4"/>
      <c r="M613" s="1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hidden="1" customHeight="1" x14ac:dyDescent="0.25">
      <c r="A614" s="4"/>
      <c r="B614"/>
      <c r="C614"/>
      <c r="D614"/>
      <c r="E614" s="4"/>
      <c r="F614" s="4"/>
      <c r="G614"/>
      <c r="H614"/>
      <c r="I614"/>
      <c r="J614"/>
      <c r="K614" s="4"/>
      <c r="L614" s="4"/>
      <c r="M614" s="1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hidden="1" customHeight="1" x14ac:dyDescent="0.25">
      <c r="A615" s="4"/>
      <c r="B615"/>
      <c r="C615"/>
      <c r="D615"/>
      <c r="E615" s="4"/>
      <c r="F615" s="4"/>
      <c r="G615"/>
      <c r="H615"/>
      <c r="I615"/>
      <c r="J615"/>
      <c r="K615" s="4"/>
      <c r="L615" s="4"/>
      <c r="M615" s="1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hidden="1" customHeight="1" x14ac:dyDescent="0.25">
      <c r="A616" s="4"/>
      <c r="B616"/>
      <c r="C616"/>
      <c r="D616"/>
      <c r="E616" s="4"/>
      <c r="F616" s="4"/>
      <c r="G616"/>
      <c r="H616"/>
      <c r="I616"/>
      <c r="J616"/>
      <c r="K616" s="4"/>
      <c r="L616" s="4"/>
      <c r="M616" s="1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hidden="1" customHeight="1" x14ac:dyDescent="0.25">
      <c r="A617" s="4"/>
      <c r="B617"/>
      <c r="C617"/>
      <c r="D617"/>
      <c r="E617" s="4"/>
      <c r="F617" s="4"/>
      <c r="G617"/>
      <c r="H617"/>
      <c r="I617"/>
      <c r="J617"/>
      <c r="K617" s="4"/>
      <c r="L617" s="4"/>
      <c r="M617" s="1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hidden="1" customHeight="1" x14ac:dyDescent="0.25">
      <c r="A618" s="4"/>
      <c r="B618"/>
      <c r="C618"/>
      <c r="D618"/>
      <c r="E618" s="4"/>
      <c r="F618" s="4"/>
      <c r="G618"/>
      <c r="H618"/>
      <c r="I618"/>
      <c r="J618"/>
      <c r="K618" s="4"/>
      <c r="L618" s="4"/>
      <c r="M618" s="1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hidden="1" customHeight="1" x14ac:dyDescent="0.25">
      <c r="A619" s="4"/>
      <c r="B619"/>
      <c r="C619"/>
      <c r="D619"/>
      <c r="E619" s="4"/>
      <c r="F619" s="4"/>
      <c r="G619"/>
      <c r="H619"/>
      <c r="I619"/>
      <c r="J619"/>
      <c r="K619" s="4"/>
      <c r="L619" s="4"/>
      <c r="M619" s="1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hidden="1" customHeight="1" x14ac:dyDescent="0.25">
      <c r="A620" s="4"/>
      <c r="B620"/>
      <c r="C620"/>
      <c r="D620"/>
      <c r="E620" s="4"/>
      <c r="F620" s="4"/>
      <c r="G620"/>
      <c r="H620"/>
      <c r="I620"/>
      <c r="J620"/>
      <c r="K620" s="4"/>
      <c r="L620" s="4"/>
      <c r="M620" s="1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hidden="1" customHeight="1" x14ac:dyDescent="0.25">
      <c r="A621" s="4"/>
      <c r="B621"/>
      <c r="C621"/>
      <c r="D621"/>
      <c r="E621" s="4"/>
      <c r="F621" s="4"/>
      <c r="G621"/>
      <c r="H621"/>
      <c r="I621"/>
      <c r="J621"/>
      <c r="K621" s="4"/>
      <c r="L621" s="4"/>
      <c r="M621" s="1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hidden="1" customHeight="1" x14ac:dyDescent="0.25">
      <c r="A622" s="4"/>
      <c r="B622"/>
      <c r="C622"/>
      <c r="D622"/>
      <c r="E622" s="4"/>
      <c r="F622" s="4"/>
      <c r="G622"/>
      <c r="H622"/>
      <c r="I622"/>
      <c r="J622"/>
      <c r="K622" s="4"/>
      <c r="L622" s="4"/>
      <c r="M622" s="1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hidden="1" customHeight="1" x14ac:dyDescent="0.25">
      <c r="A623" s="4"/>
      <c r="B623"/>
      <c r="C623"/>
      <c r="D623"/>
      <c r="E623" s="4"/>
      <c r="F623" s="4"/>
      <c r="G623"/>
      <c r="H623"/>
      <c r="I623"/>
      <c r="J623"/>
      <c r="K623" s="4"/>
      <c r="L623" s="4"/>
      <c r="M623" s="1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hidden="1" customHeight="1" x14ac:dyDescent="0.25">
      <c r="A624" s="4"/>
      <c r="B624"/>
      <c r="C624"/>
      <c r="D624"/>
      <c r="E624" s="4"/>
      <c r="F624" s="4"/>
      <c r="G624"/>
      <c r="H624"/>
      <c r="I624"/>
      <c r="J624"/>
      <c r="K624" s="4"/>
      <c r="L624" s="4"/>
      <c r="M624" s="1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hidden="1" customHeight="1" x14ac:dyDescent="0.25">
      <c r="A625" s="4"/>
      <c r="B625"/>
      <c r="C625"/>
      <c r="D625"/>
      <c r="E625" s="4"/>
      <c r="F625" s="4"/>
      <c r="G625"/>
      <c r="H625"/>
      <c r="I625"/>
      <c r="J625"/>
      <c r="K625" s="4"/>
      <c r="L625" s="4"/>
      <c r="M625" s="1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hidden="1" customHeight="1" x14ac:dyDescent="0.25">
      <c r="A626" s="4"/>
      <c r="B626"/>
      <c r="C626"/>
      <c r="D626"/>
      <c r="E626" s="4"/>
      <c r="F626" s="4"/>
      <c r="G626"/>
      <c r="H626"/>
      <c r="I626"/>
      <c r="J626"/>
      <c r="K626" s="4"/>
      <c r="L626" s="4"/>
      <c r="M626" s="1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hidden="1" customHeight="1" x14ac:dyDescent="0.25">
      <c r="A627" s="4"/>
      <c r="B627"/>
      <c r="C627"/>
      <c r="D627"/>
      <c r="E627" s="4"/>
      <c r="F627" s="4"/>
      <c r="G627"/>
      <c r="H627"/>
      <c r="I627"/>
      <c r="J627"/>
      <c r="K627" s="4"/>
      <c r="L627" s="4"/>
      <c r="M627" s="1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hidden="1" customHeight="1" x14ac:dyDescent="0.25">
      <c r="A628" s="4"/>
      <c r="B628"/>
      <c r="C628"/>
      <c r="D628"/>
      <c r="E628" s="4"/>
      <c r="F628" s="4"/>
      <c r="G628"/>
      <c r="H628"/>
      <c r="I628"/>
      <c r="J628"/>
      <c r="K628" s="4"/>
      <c r="L628" s="4"/>
      <c r="M628" s="1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hidden="1" customHeight="1" x14ac:dyDescent="0.25">
      <c r="A629" s="4"/>
      <c r="B629"/>
      <c r="C629"/>
      <c r="D629"/>
      <c r="E629" s="4"/>
      <c r="F629" s="4"/>
      <c r="G629"/>
      <c r="H629"/>
      <c r="I629"/>
      <c r="J629"/>
      <c r="K629" s="4"/>
      <c r="L629" s="4"/>
      <c r="M629" s="1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hidden="1" customHeight="1" x14ac:dyDescent="0.25">
      <c r="A630" s="4"/>
      <c r="B630"/>
      <c r="C630"/>
      <c r="D630"/>
      <c r="E630" s="4"/>
      <c r="F630" s="4"/>
      <c r="G630"/>
      <c r="H630"/>
      <c r="I630"/>
      <c r="J630"/>
      <c r="K630" s="4"/>
      <c r="L630" s="4"/>
      <c r="M630" s="1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hidden="1" customHeight="1" x14ac:dyDescent="0.25">
      <c r="A631" s="4"/>
      <c r="B631"/>
      <c r="C631"/>
      <c r="D631"/>
      <c r="E631" s="4"/>
      <c r="F631" s="4"/>
      <c r="G631"/>
      <c r="H631"/>
      <c r="I631"/>
      <c r="J631"/>
      <c r="K631" s="4"/>
      <c r="L631" s="4"/>
      <c r="M631" s="1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hidden="1" customHeight="1" x14ac:dyDescent="0.25">
      <c r="A632" s="4"/>
      <c r="B632"/>
      <c r="C632"/>
      <c r="D632"/>
      <c r="E632" s="4"/>
      <c r="F632" s="4"/>
      <c r="G632"/>
      <c r="H632"/>
      <c r="I632"/>
      <c r="J632"/>
      <c r="K632" s="4"/>
      <c r="L632" s="4"/>
      <c r="M632" s="1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hidden="1" customHeight="1" x14ac:dyDescent="0.25">
      <c r="A633" s="4"/>
      <c r="B633"/>
      <c r="C633"/>
      <c r="D633"/>
      <c r="E633" s="4"/>
      <c r="F633" s="4"/>
      <c r="G633"/>
      <c r="H633"/>
      <c r="I633"/>
      <c r="J633"/>
      <c r="K633" s="4"/>
      <c r="L633" s="4"/>
      <c r="M633" s="1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hidden="1" customHeight="1" x14ac:dyDescent="0.25">
      <c r="A634" s="4"/>
      <c r="B634"/>
      <c r="C634"/>
      <c r="D634"/>
      <c r="E634" s="4"/>
      <c r="F634" s="4"/>
      <c r="G634"/>
      <c r="H634"/>
      <c r="I634"/>
      <c r="J634"/>
      <c r="K634" s="4"/>
      <c r="L634" s="4"/>
      <c r="M634" s="1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hidden="1" customHeight="1" x14ac:dyDescent="0.25">
      <c r="A635" s="4"/>
      <c r="B635"/>
      <c r="C635"/>
      <c r="D635"/>
      <c r="E635" s="4"/>
      <c r="F635" s="4"/>
      <c r="G635"/>
      <c r="H635"/>
      <c r="I635"/>
      <c r="J635"/>
      <c r="K635" s="4"/>
      <c r="L635" s="4"/>
      <c r="M635" s="1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hidden="1" customHeight="1" x14ac:dyDescent="0.25">
      <c r="A636" s="4"/>
      <c r="B636"/>
      <c r="C636"/>
      <c r="D636"/>
      <c r="E636" s="4"/>
      <c r="F636" s="4"/>
      <c r="G636"/>
      <c r="H636"/>
      <c r="I636"/>
      <c r="J636"/>
      <c r="K636" s="4"/>
      <c r="L636" s="4"/>
      <c r="M636" s="1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hidden="1" customHeight="1" x14ac:dyDescent="0.25">
      <c r="A637" s="4"/>
      <c r="B637"/>
      <c r="C637"/>
      <c r="D637"/>
      <c r="E637" s="4"/>
      <c r="F637" s="4"/>
      <c r="G637"/>
      <c r="H637"/>
      <c r="I637"/>
      <c r="J637"/>
      <c r="K637" s="4"/>
      <c r="L637" s="4"/>
      <c r="M637" s="1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hidden="1" customHeight="1" x14ac:dyDescent="0.25">
      <c r="A638" s="4"/>
      <c r="B638"/>
      <c r="C638"/>
      <c r="D638"/>
      <c r="E638" s="4"/>
      <c r="F638" s="4"/>
      <c r="G638"/>
      <c r="H638"/>
      <c r="I638"/>
      <c r="J638"/>
      <c r="K638" s="4"/>
      <c r="L638" s="4"/>
      <c r="M638" s="1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hidden="1" customHeight="1" x14ac:dyDescent="0.25">
      <c r="A639" s="4"/>
      <c r="B639"/>
      <c r="C639"/>
      <c r="D639"/>
      <c r="E639" s="4"/>
      <c r="F639" s="4"/>
      <c r="G639"/>
      <c r="H639"/>
      <c r="I639"/>
      <c r="J639"/>
      <c r="K639" s="4"/>
      <c r="L639" s="4"/>
      <c r="M639" s="1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hidden="1" customHeight="1" x14ac:dyDescent="0.25">
      <c r="A640" s="4"/>
      <c r="B640"/>
      <c r="C640"/>
      <c r="D640"/>
      <c r="E640" s="4"/>
      <c r="F640" s="4"/>
      <c r="G640"/>
      <c r="H640"/>
      <c r="I640"/>
      <c r="J640"/>
      <c r="K640" s="4"/>
      <c r="L640" s="4"/>
      <c r="M640" s="1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hidden="1" customHeight="1" x14ac:dyDescent="0.25">
      <c r="A641" s="4"/>
      <c r="B641"/>
      <c r="C641"/>
      <c r="D641"/>
      <c r="E641" s="4"/>
      <c r="F641" s="4"/>
      <c r="G641"/>
      <c r="H641"/>
      <c r="I641"/>
      <c r="J641"/>
      <c r="K641" s="4"/>
      <c r="L641" s="4"/>
      <c r="M641" s="1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hidden="1" customHeight="1" x14ac:dyDescent="0.25">
      <c r="A642" s="4"/>
      <c r="B642"/>
      <c r="C642"/>
      <c r="D642"/>
      <c r="E642" s="4"/>
      <c r="F642" s="4"/>
      <c r="G642"/>
      <c r="H642"/>
      <c r="I642"/>
      <c r="J642"/>
      <c r="K642" s="4"/>
      <c r="L642" s="4"/>
      <c r="M642" s="1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hidden="1" customHeight="1" x14ac:dyDescent="0.25">
      <c r="A643" s="4"/>
      <c r="B643"/>
      <c r="C643"/>
      <c r="D643"/>
      <c r="E643" s="4"/>
      <c r="F643" s="4"/>
      <c r="G643"/>
      <c r="H643"/>
      <c r="I643"/>
      <c r="J643"/>
      <c r="K643" s="4"/>
      <c r="L643" s="4"/>
      <c r="M643" s="1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hidden="1" customHeight="1" x14ac:dyDescent="0.25">
      <c r="A644" s="4"/>
      <c r="B644"/>
      <c r="C644"/>
      <c r="D644"/>
      <c r="E644" s="4"/>
      <c r="F644" s="4"/>
      <c r="G644"/>
      <c r="H644"/>
      <c r="I644"/>
      <c r="J644"/>
      <c r="K644" s="4"/>
      <c r="L644" s="4"/>
      <c r="M644" s="1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hidden="1" customHeight="1" x14ac:dyDescent="0.25">
      <c r="A645" s="4"/>
      <c r="B645"/>
      <c r="C645"/>
      <c r="D645"/>
      <c r="E645" s="4"/>
      <c r="F645" s="4"/>
      <c r="G645"/>
      <c r="H645"/>
      <c r="I645"/>
      <c r="J645"/>
      <c r="K645" s="4"/>
      <c r="L645" s="4"/>
      <c r="M645" s="1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hidden="1" customHeight="1" x14ac:dyDescent="0.25">
      <c r="A646" s="4"/>
      <c r="B646"/>
      <c r="C646"/>
      <c r="D646"/>
      <c r="E646" s="4"/>
      <c r="F646" s="4"/>
      <c r="G646"/>
      <c r="H646"/>
      <c r="I646"/>
      <c r="J646"/>
      <c r="K646" s="4"/>
      <c r="L646" s="4"/>
      <c r="M646" s="1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hidden="1" customHeight="1" x14ac:dyDescent="0.25">
      <c r="A647" s="4"/>
      <c r="B647"/>
      <c r="C647"/>
      <c r="D647"/>
      <c r="E647" s="4"/>
      <c r="F647" s="4"/>
      <c r="G647"/>
      <c r="H647"/>
      <c r="I647"/>
      <c r="J647"/>
      <c r="K647" s="4"/>
      <c r="L647" s="4"/>
      <c r="M647" s="1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hidden="1" customHeight="1" x14ac:dyDescent="0.25">
      <c r="A648" s="4"/>
      <c r="B648"/>
      <c r="C648"/>
      <c r="D648"/>
      <c r="E648" s="4"/>
      <c r="F648" s="4"/>
      <c r="G648"/>
      <c r="H648"/>
      <c r="I648"/>
      <c r="J648"/>
      <c r="K648" s="4"/>
      <c r="L648" s="4"/>
      <c r="M648" s="1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hidden="1" customHeight="1" x14ac:dyDescent="0.25">
      <c r="A649" s="4"/>
      <c r="B649"/>
      <c r="C649"/>
      <c r="D649"/>
      <c r="E649" s="4"/>
      <c r="F649" s="4"/>
      <c r="G649"/>
      <c r="H649"/>
      <c r="I649"/>
      <c r="J649"/>
      <c r="K649" s="4"/>
      <c r="L649" s="4"/>
      <c r="M649" s="1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hidden="1" customHeight="1" x14ac:dyDescent="0.25">
      <c r="A650" s="4"/>
      <c r="B650"/>
      <c r="C650"/>
      <c r="D650"/>
      <c r="E650" s="4"/>
      <c r="F650" s="4"/>
      <c r="G650"/>
      <c r="H650"/>
      <c r="I650"/>
      <c r="J650"/>
      <c r="K650" s="4"/>
      <c r="L650" s="4"/>
      <c r="M650" s="1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hidden="1" customHeight="1" x14ac:dyDescent="0.25">
      <c r="A651" s="4"/>
      <c r="B651"/>
      <c r="C651"/>
      <c r="D651"/>
      <c r="E651" s="4"/>
      <c r="F651" s="4"/>
      <c r="G651"/>
      <c r="H651"/>
      <c r="I651"/>
      <c r="J651"/>
      <c r="K651" s="4"/>
      <c r="L651" s="4"/>
      <c r="M651" s="1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hidden="1" customHeight="1" x14ac:dyDescent="0.25">
      <c r="A652" s="4"/>
      <c r="B652"/>
      <c r="C652"/>
      <c r="D652"/>
      <c r="E652" s="4"/>
      <c r="F652" s="4"/>
      <c r="G652"/>
      <c r="H652"/>
      <c r="I652"/>
      <c r="J652"/>
      <c r="K652" s="4"/>
      <c r="L652" s="4"/>
      <c r="M652" s="1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hidden="1" customHeight="1" x14ac:dyDescent="0.25">
      <c r="A653" s="4"/>
      <c r="B653"/>
      <c r="C653"/>
      <c r="D653"/>
      <c r="E653" s="4"/>
      <c r="F653" s="4"/>
      <c r="G653"/>
      <c r="H653"/>
      <c r="I653"/>
      <c r="J653"/>
      <c r="K653" s="4"/>
      <c r="L653" s="4"/>
      <c r="M653" s="1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hidden="1" customHeight="1" x14ac:dyDescent="0.25">
      <c r="A654" s="4"/>
      <c r="B654"/>
      <c r="C654"/>
      <c r="D654"/>
      <c r="E654" s="4"/>
      <c r="F654" s="4"/>
      <c r="G654"/>
      <c r="H654"/>
      <c r="I654"/>
      <c r="J654"/>
      <c r="K654" s="4"/>
      <c r="L654" s="4"/>
      <c r="M654" s="1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hidden="1" customHeight="1" x14ac:dyDescent="0.25">
      <c r="A655" s="4"/>
      <c r="B655"/>
      <c r="C655"/>
      <c r="D655"/>
      <c r="E655" s="4"/>
      <c r="F655" s="4"/>
      <c r="G655"/>
      <c r="H655"/>
      <c r="I655"/>
      <c r="J655"/>
      <c r="K655" s="4"/>
      <c r="L655" s="4"/>
      <c r="M655" s="1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hidden="1" customHeight="1" x14ac:dyDescent="0.25">
      <c r="A656" s="4"/>
      <c r="B656"/>
      <c r="C656"/>
      <c r="D656"/>
      <c r="E656" s="4"/>
      <c r="F656" s="4"/>
      <c r="G656"/>
      <c r="H656"/>
      <c r="I656"/>
      <c r="J656"/>
      <c r="K656" s="4"/>
      <c r="L656" s="4"/>
      <c r="M656" s="1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hidden="1" customHeight="1" x14ac:dyDescent="0.25">
      <c r="A657" s="4"/>
      <c r="B657"/>
      <c r="C657"/>
      <c r="D657"/>
      <c r="E657" s="4"/>
      <c r="F657" s="4"/>
      <c r="G657"/>
      <c r="H657"/>
      <c r="I657"/>
      <c r="J657"/>
      <c r="K657" s="4"/>
      <c r="L657" s="4"/>
      <c r="M657" s="1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hidden="1" customHeight="1" x14ac:dyDescent="0.25">
      <c r="A658" s="4"/>
      <c r="B658"/>
      <c r="C658"/>
      <c r="D658"/>
      <c r="E658" s="4"/>
      <c r="F658" s="4"/>
      <c r="G658"/>
      <c r="H658"/>
      <c r="I658"/>
      <c r="J658"/>
      <c r="K658" s="4"/>
      <c r="L658" s="4"/>
      <c r="M658" s="1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hidden="1" customHeight="1" x14ac:dyDescent="0.25">
      <c r="A659" s="4"/>
      <c r="B659"/>
      <c r="C659"/>
      <c r="D659"/>
      <c r="E659" s="4"/>
      <c r="F659" s="4"/>
      <c r="G659"/>
      <c r="H659"/>
      <c r="I659"/>
      <c r="J659"/>
      <c r="K659" s="4"/>
      <c r="L659" s="4"/>
      <c r="M659" s="1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hidden="1" customHeight="1" x14ac:dyDescent="0.25">
      <c r="A660" s="4"/>
      <c r="B660"/>
      <c r="C660"/>
      <c r="D660"/>
      <c r="E660" s="4"/>
      <c r="F660" s="4"/>
      <c r="G660"/>
      <c r="H660"/>
      <c r="I660"/>
      <c r="J660"/>
      <c r="K660" s="4"/>
      <c r="L660" s="4"/>
      <c r="M660" s="1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hidden="1" customHeight="1" x14ac:dyDescent="0.25">
      <c r="A661" s="4"/>
      <c r="B661"/>
      <c r="C661"/>
      <c r="D661"/>
      <c r="E661" s="4"/>
      <c r="F661" s="4"/>
      <c r="G661"/>
      <c r="H661"/>
      <c r="I661"/>
      <c r="J661"/>
      <c r="K661" s="4"/>
      <c r="L661" s="4"/>
      <c r="M661" s="1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hidden="1" customHeight="1" x14ac:dyDescent="0.25">
      <c r="A662" s="4"/>
      <c r="B662"/>
      <c r="C662"/>
      <c r="D662"/>
      <c r="E662" s="4"/>
      <c r="F662" s="4"/>
      <c r="G662"/>
      <c r="H662"/>
      <c r="I662"/>
      <c r="J662"/>
      <c r="K662" s="4"/>
      <c r="L662" s="4"/>
      <c r="M662" s="1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hidden="1" customHeight="1" x14ac:dyDescent="0.25">
      <c r="A663" s="4"/>
      <c r="B663"/>
      <c r="C663"/>
      <c r="D663"/>
      <c r="E663" s="4"/>
      <c r="F663" s="4"/>
      <c r="G663"/>
      <c r="H663"/>
      <c r="I663"/>
      <c r="J663"/>
      <c r="K663" s="4"/>
      <c r="L663" s="4"/>
      <c r="M663" s="1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hidden="1" customHeight="1" x14ac:dyDescent="0.25">
      <c r="A664" s="4"/>
      <c r="B664"/>
      <c r="C664"/>
      <c r="D664"/>
      <c r="E664" s="4"/>
      <c r="F664" s="4"/>
      <c r="G664"/>
      <c r="H664"/>
      <c r="I664"/>
      <c r="J664"/>
      <c r="K664" s="4"/>
      <c r="L664" s="4"/>
      <c r="M664" s="1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hidden="1" customHeight="1" x14ac:dyDescent="0.25">
      <c r="A665" s="4"/>
      <c r="B665"/>
      <c r="C665"/>
      <c r="D665"/>
      <c r="E665" s="4"/>
      <c r="F665" s="4"/>
      <c r="G665"/>
      <c r="H665"/>
      <c r="I665"/>
      <c r="J665"/>
      <c r="K665" s="4"/>
      <c r="L665" s="4"/>
      <c r="M665" s="1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hidden="1" customHeight="1" x14ac:dyDescent="0.25">
      <c r="A666" s="4"/>
      <c r="B666"/>
      <c r="C666"/>
      <c r="D666"/>
      <c r="E666" s="4"/>
      <c r="F666" s="4"/>
      <c r="G666"/>
      <c r="H666"/>
      <c r="I666"/>
      <c r="J666"/>
      <c r="K666" s="4"/>
      <c r="L666" s="4"/>
      <c r="M666" s="1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hidden="1" customHeight="1" x14ac:dyDescent="0.25">
      <c r="A667" s="4"/>
      <c r="B667"/>
      <c r="C667"/>
      <c r="D667"/>
      <c r="E667" s="4"/>
      <c r="F667" s="4"/>
      <c r="G667"/>
      <c r="H667"/>
      <c r="I667"/>
      <c r="J667"/>
      <c r="K667" s="4"/>
      <c r="L667" s="4"/>
      <c r="M667" s="1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hidden="1" customHeight="1" x14ac:dyDescent="0.25">
      <c r="A668" s="4"/>
      <c r="B668"/>
      <c r="C668"/>
      <c r="D668"/>
      <c r="E668" s="4"/>
      <c r="F668" s="4"/>
      <c r="G668"/>
      <c r="H668"/>
      <c r="I668"/>
      <c r="J668"/>
      <c r="K668" s="4"/>
      <c r="L668" s="4"/>
      <c r="M668" s="1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hidden="1" customHeight="1" x14ac:dyDescent="0.25">
      <c r="A669" s="4"/>
      <c r="B669"/>
      <c r="C669"/>
      <c r="D669"/>
      <c r="E669" s="4"/>
      <c r="F669" s="4"/>
      <c r="G669"/>
      <c r="H669"/>
      <c r="I669"/>
      <c r="J669"/>
      <c r="K669" s="4"/>
      <c r="L669" s="4"/>
      <c r="M669" s="1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hidden="1" customHeight="1" x14ac:dyDescent="0.25">
      <c r="A670" s="4"/>
      <c r="B670"/>
      <c r="C670"/>
      <c r="D670"/>
      <c r="E670" s="4"/>
      <c r="F670" s="4"/>
      <c r="G670"/>
      <c r="H670"/>
      <c r="I670"/>
      <c r="J670"/>
      <c r="K670" s="4"/>
      <c r="L670" s="4"/>
      <c r="M670" s="1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hidden="1" customHeight="1" x14ac:dyDescent="0.25">
      <c r="A671" s="4"/>
      <c r="B671"/>
      <c r="C671"/>
      <c r="D671"/>
      <c r="E671" s="4"/>
      <c r="F671" s="4"/>
      <c r="G671"/>
      <c r="H671"/>
      <c r="I671"/>
      <c r="J671"/>
      <c r="K671" s="4"/>
      <c r="L671" s="4"/>
      <c r="M671" s="1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hidden="1" customHeight="1" x14ac:dyDescent="0.25">
      <c r="A672" s="4"/>
      <c r="B672"/>
      <c r="C672"/>
      <c r="D672"/>
      <c r="E672" s="4"/>
      <c r="F672" s="4"/>
      <c r="G672"/>
      <c r="H672"/>
      <c r="I672"/>
      <c r="J672"/>
      <c r="K672" s="4"/>
      <c r="L672" s="4"/>
      <c r="M672" s="1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hidden="1" customHeight="1" x14ac:dyDescent="0.25">
      <c r="A673" s="4"/>
      <c r="B673"/>
      <c r="C673"/>
      <c r="D673"/>
      <c r="E673" s="4"/>
      <c r="F673" s="4"/>
      <c r="G673"/>
      <c r="H673"/>
      <c r="I673"/>
      <c r="J673"/>
      <c r="K673" s="4"/>
      <c r="L673" s="4"/>
      <c r="M673" s="1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hidden="1" customHeight="1" x14ac:dyDescent="0.25">
      <c r="A674" s="4"/>
      <c r="B674"/>
      <c r="C674"/>
      <c r="D674"/>
      <c r="E674" s="4"/>
      <c r="F674" s="4"/>
      <c r="G674"/>
      <c r="H674"/>
      <c r="I674"/>
      <c r="J674"/>
      <c r="K674" s="4"/>
      <c r="L674" s="4"/>
      <c r="M674" s="1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hidden="1" customHeight="1" x14ac:dyDescent="0.25">
      <c r="A675" s="4"/>
      <c r="B675"/>
      <c r="C675"/>
      <c r="D675"/>
      <c r="E675" s="4"/>
      <c r="F675" s="4"/>
      <c r="G675"/>
      <c r="H675"/>
      <c r="I675"/>
      <c r="J675"/>
      <c r="K675" s="4"/>
      <c r="L675" s="4"/>
      <c r="M675" s="1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hidden="1" customHeight="1" x14ac:dyDescent="0.25">
      <c r="A676" s="4"/>
      <c r="B676"/>
      <c r="C676"/>
      <c r="D676"/>
      <c r="E676" s="4"/>
      <c r="F676" s="4"/>
      <c r="G676"/>
      <c r="H676"/>
      <c r="I676"/>
      <c r="J676"/>
      <c r="K676" s="4"/>
      <c r="L676" s="4"/>
      <c r="M676" s="1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hidden="1" customHeight="1" x14ac:dyDescent="0.25">
      <c r="A677" s="4"/>
      <c r="B677"/>
      <c r="C677"/>
      <c r="D677"/>
      <c r="E677" s="4"/>
      <c r="F677" s="4"/>
      <c r="G677"/>
      <c r="H677"/>
      <c r="I677"/>
      <c r="J677"/>
      <c r="K677" s="4"/>
      <c r="L677" s="4"/>
      <c r="M677" s="1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hidden="1" customHeight="1" x14ac:dyDescent="0.25">
      <c r="A678" s="4"/>
      <c r="B678"/>
      <c r="C678"/>
      <c r="D678"/>
      <c r="E678" s="4"/>
      <c r="F678" s="4"/>
      <c r="G678"/>
      <c r="H678"/>
      <c r="I678"/>
      <c r="J678"/>
      <c r="K678" s="4"/>
      <c r="L678" s="4"/>
      <c r="M678" s="1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hidden="1" customHeight="1" x14ac:dyDescent="0.25">
      <c r="A679" s="4"/>
      <c r="B679"/>
      <c r="C679"/>
      <c r="D679"/>
      <c r="E679" s="4"/>
      <c r="F679" s="4"/>
      <c r="G679"/>
      <c r="H679"/>
      <c r="I679"/>
      <c r="J679"/>
      <c r="K679" s="4"/>
      <c r="L679" s="4"/>
      <c r="M679" s="1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hidden="1" customHeight="1" x14ac:dyDescent="0.25">
      <c r="A680" s="4"/>
      <c r="B680"/>
      <c r="C680"/>
      <c r="D680"/>
      <c r="E680" s="4"/>
      <c r="F680" s="4"/>
      <c r="G680"/>
      <c r="H680"/>
      <c r="I680"/>
      <c r="J680"/>
      <c r="K680" s="4"/>
      <c r="L680" s="4"/>
      <c r="M680" s="1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hidden="1" customHeight="1" x14ac:dyDescent="0.25">
      <c r="A681" s="4"/>
      <c r="B681"/>
      <c r="C681"/>
      <c r="D681"/>
      <c r="E681" s="4"/>
      <c r="F681" s="4"/>
      <c r="G681"/>
      <c r="H681"/>
      <c r="I681"/>
      <c r="J681"/>
      <c r="K681" s="4"/>
      <c r="L681" s="4"/>
      <c r="M681" s="1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hidden="1" customHeight="1" x14ac:dyDescent="0.25">
      <c r="A682" s="4"/>
      <c r="B682"/>
      <c r="C682"/>
      <c r="D682"/>
      <c r="E682" s="4"/>
      <c r="F682" s="4"/>
      <c r="G682"/>
      <c r="H682"/>
      <c r="I682"/>
      <c r="J682"/>
      <c r="K682" s="4"/>
      <c r="L682" s="4"/>
      <c r="M682" s="1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hidden="1" customHeight="1" x14ac:dyDescent="0.25">
      <c r="A683" s="4"/>
      <c r="B683"/>
      <c r="C683"/>
      <c r="D683"/>
      <c r="E683" s="4"/>
      <c r="F683" s="4"/>
      <c r="G683"/>
      <c r="H683"/>
      <c r="I683"/>
      <c r="J683"/>
      <c r="K683" s="4"/>
      <c r="L683" s="4"/>
      <c r="M683" s="1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hidden="1" customHeight="1" x14ac:dyDescent="0.25">
      <c r="A684" s="4"/>
      <c r="B684"/>
      <c r="C684"/>
      <c r="D684"/>
      <c r="E684" s="4"/>
      <c r="F684" s="4"/>
      <c r="G684"/>
      <c r="H684"/>
      <c r="I684"/>
      <c r="J684"/>
      <c r="K684" s="4"/>
      <c r="L684" s="4"/>
      <c r="M684" s="1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hidden="1" customHeight="1" x14ac:dyDescent="0.25">
      <c r="A685" s="4"/>
      <c r="B685"/>
      <c r="C685"/>
      <c r="D685"/>
      <c r="E685" s="4"/>
      <c r="F685" s="4"/>
      <c r="G685"/>
      <c r="H685"/>
      <c r="I685"/>
      <c r="J685"/>
      <c r="K685" s="4"/>
      <c r="L685" s="4"/>
      <c r="M685" s="1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hidden="1" customHeight="1" x14ac:dyDescent="0.25">
      <c r="A686" s="4"/>
      <c r="B686"/>
      <c r="C686"/>
      <c r="D686"/>
      <c r="E686" s="4"/>
      <c r="F686" s="4"/>
      <c r="G686"/>
      <c r="H686"/>
      <c r="I686"/>
      <c r="J686"/>
      <c r="K686" s="4"/>
      <c r="L686" s="4"/>
      <c r="M686" s="1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hidden="1" customHeight="1" x14ac:dyDescent="0.25">
      <c r="A687" s="4"/>
      <c r="B687"/>
      <c r="C687"/>
      <c r="D687"/>
      <c r="E687" s="4"/>
      <c r="F687" s="4"/>
      <c r="G687"/>
      <c r="H687"/>
      <c r="I687"/>
      <c r="J687"/>
      <c r="K687" s="4"/>
      <c r="L687" s="4"/>
      <c r="M687" s="1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hidden="1" customHeight="1" x14ac:dyDescent="0.25">
      <c r="A688" s="4"/>
      <c r="B688"/>
      <c r="C688"/>
      <c r="D688"/>
      <c r="E688" s="4"/>
      <c r="F688" s="4"/>
      <c r="G688"/>
      <c r="H688"/>
      <c r="I688"/>
      <c r="J688"/>
      <c r="K688" s="4"/>
      <c r="L688" s="4"/>
      <c r="M688" s="1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hidden="1" customHeight="1" x14ac:dyDescent="0.25">
      <c r="A689" s="4"/>
      <c r="B689"/>
      <c r="C689"/>
      <c r="D689"/>
      <c r="E689" s="4"/>
      <c r="F689" s="4"/>
      <c r="G689"/>
      <c r="H689"/>
      <c r="I689"/>
      <c r="J689"/>
      <c r="K689" s="4"/>
      <c r="L689" s="4"/>
      <c r="M689" s="1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hidden="1" customHeight="1" x14ac:dyDescent="0.25">
      <c r="A690" s="4"/>
      <c r="B690"/>
      <c r="C690"/>
      <c r="D690"/>
      <c r="E690" s="4"/>
      <c r="F690" s="4"/>
      <c r="G690"/>
      <c r="H690"/>
      <c r="I690"/>
      <c r="J690"/>
      <c r="K690" s="4"/>
      <c r="L690" s="4"/>
      <c r="M690" s="1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hidden="1" customHeight="1" x14ac:dyDescent="0.25">
      <c r="A691" s="4"/>
      <c r="B691"/>
      <c r="C691"/>
      <c r="D691"/>
      <c r="E691" s="4"/>
      <c r="F691" s="4"/>
      <c r="G691"/>
      <c r="H691"/>
      <c r="I691"/>
      <c r="J691"/>
      <c r="K691" s="4"/>
      <c r="L691" s="4"/>
      <c r="M691" s="1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hidden="1" customHeight="1" x14ac:dyDescent="0.25">
      <c r="A692" s="4"/>
      <c r="B692"/>
      <c r="C692"/>
      <c r="D692"/>
      <c r="E692" s="4"/>
      <c r="F692" s="4"/>
      <c r="G692"/>
      <c r="H692"/>
      <c r="I692"/>
      <c r="J692"/>
      <c r="K692" s="4"/>
      <c r="L692" s="4"/>
      <c r="M692" s="1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hidden="1" customHeight="1" x14ac:dyDescent="0.25">
      <c r="A693" s="4"/>
      <c r="B693"/>
      <c r="C693"/>
      <c r="D693"/>
      <c r="E693" s="4"/>
      <c r="F693" s="4"/>
      <c r="G693"/>
      <c r="H693"/>
      <c r="I693"/>
      <c r="J693"/>
      <c r="K693" s="4"/>
      <c r="L693" s="4"/>
      <c r="M693" s="1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hidden="1" customHeight="1" x14ac:dyDescent="0.25">
      <c r="A694" s="4"/>
      <c r="B694"/>
      <c r="C694"/>
      <c r="D694"/>
      <c r="E694" s="4"/>
      <c r="F694" s="4"/>
      <c r="G694"/>
      <c r="H694"/>
      <c r="I694"/>
      <c r="J694"/>
      <c r="K694" s="4"/>
      <c r="L694" s="4"/>
      <c r="M694" s="1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hidden="1" customHeight="1" x14ac:dyDescent="0.25">
      <c r="A695" s="4"/>
      <c r="B695"/>
      <c r="C695"/>
      <c r="D695"/>
      <c r="E695" s="4"/>
      <c r="F695" s="4"/>
      <c r="G695"/>
      <c r="H695"/>
      <c r="I695"/>
      <c r="J695"/>
      <c r="K695" s="4"/>
      <c r="L695" s="4"/>
      <c r="M695" s="1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hidden="1" customHeight="1" x14ac:dyDescent="0.25">
      <c r="A696" s="4"/>
      <c r="B696"/>
      <c r="C696"/>
      <c r="D696"/>
      <c r="E696" s="4"/>
      <c r="F696" s="4"/>
      <c r="G696"/>
      <c r="H696"/>
      <c r="I696"/>
      <c r="J696"/>
      <c r="K696" s="4"/>
      <c r="L696" s="4"/>
      <c r="M696" s="1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hidden="1" customHeight="1" x14ac:dyDescent="0.25">
      <c r="A697" s="4"/>
      <c r="B697"/>
      <c r="C697"/>
      <c r="D697"/>
      <c r="E697" s="4"/>
      <c r="F697" s="4"/>
      <c r="G697"/>
      <c r="H697"/>
      <c r="I697"/>
      <c r="J697"/>
      <c r="K697" s="4"/>
      <c r="L697" s="4"/>
      <c r="M697" s="1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hidden="1" customHeight="1" x14ac:dyDescent="0.25">
      <c r="A698" s="4"/>
      <c r="B698"/>
      <c r="C698"/>
      <c r="D698"/>
      <c r="E698" s="4"/>
      <c r="F698" s="4"/>
      <c r="G698"/>
      <c r="H698"/>
      <c r="I698"/>
      <c r="J698"/>
      <c r="K698" s="4"/>
      <c r="L698" s="4"/>
      <c r="M698" s="1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hidden="1" customHeight="1" x14ac:dyDescent="0.25">
      <c r="A699" s="4"/>
      <c r="B699"/>
      <c r="C699"/>
      <c r="D699"/>
      <c r="E699" s="4"/>
      <c r="F699" s="4"/>
      <c r="G699"/>
      <c r="H699"/>
      <c r="I699"/>
      <c r="J699"/>
      <c r="K699" s="4"/>
      <c r="L699" s="4"/>
      <c r="M699" s="1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hidden="1" customHeight="1" x14ac:dyDescent="0.25">
      <c r="A700" s="4"/>
      <c r="B700"/>
      <c r="C700"/>
      <c r="D700"/>
      <c r="E700" s="4"/>
      <c r="F700" s="4"/>
      <c r="G700"/>
      <c r="H700"/>
      <c r="I700"/>
      <c r="J700"/>
      <c r="K700" s="4"/>
      <c r="L700" s="4"/>
      <c r="M700" s="1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hidden="1" customHeight="1" x14ac:dyDescent="0.25">
      <c r="A701" s="4"/>
      <c r="B701"/>
      <c r="C701"/>
      <c r="D701"/>
      <c r="E701" s="4"/>
      <c r="F701" s="4"/>
      <c r="G701"/>
      <c r="H701"/>
      <c r="I701"/>
      <c r="J701"/>
      <c r="K701" s="4"/>
      <c r="L701" s="4"/>
      <c r="M701" s="1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hidden="1" customHeight="1" x14ac:dyDescent="0.25">
      <c r="A702" s="4"/>
      <c r="B702"/>
      <c r="C702"/>
      <c r="D702"/>
      <c r="E702" s="4"/>
      <c r="F702" s="4"/>
      <c r="G702"/>
      <c r="H702"/>
      <c r="I702"/>
      <c r="J702"/>
      <c r="K702" s="4"/>
      <c r="L702" s="4"/>
      <c r="M702" s="1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hidden="1" customHeight="1" x14ac:dyDescent="0.25">
      <c r="A703" s="4"/>
      <c r="B703"/>
      <c r="C703"/>
      <c r="D703"/>
      <c r="E703" s="4"/>
      <c r="F703" s="4"/>
      <c r="G703"/>
      <c r="H703"/>
      <c r="I703"/>
      <c r="J703"/>
      <c r="K703" s="4"/>
      <c r="L703" s="4"/>
      <c r="M703" s="1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hidden="1" customHeight="1" x14ac:dyDescent="0.25">
      <c r="A704" s="4"/>
      <c r="B704"/>
      <c r="C704"/>
      <c r="D704"/>
      <c r="E704" s="4"/>
      <c r="F704" s="4"/>
      <c r="G704"/>
      <c r="H704"/>
      <c r="I704"/>
      <c r="J704"/>
      <c r="K704" s="4"/>
      <c r="L704" s="4"/>
      <c r="M704" s="1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hidden="1" customHeight="1" x14ac:dyDescent="0.25">
      <c r="A705" s="4"/>
      <c r="B705"/>
      <c r="C705"/>
      <c r="D705"/>
      <c r="E705" s="4"/>
      <c r="F705" s="4"/>
      <c r="G705"/>
      <c r="H705"/>
      <c r="I705"/>
      <c r="J705"/>
      <c r="K705" s="4"/>
      <c r="L705" s="4"/>
      <c r="M705" s="1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hidden="1" customHeight="1" x14ac:dyDescent="0.25">
      <c r="A706" s="4"/>
      <c r="B706"/>
      <c r="C706"/>
      <c r="D706"/>
      <c r="E706" s="4"/>
      <c r="F706" s="4"/>
      <c r="G706"/>
      <c r="H706"/>
      <c r="I706"/>
      <c r="J706"/>
      <c r="K706" s="4"/>
      <c r="L706" s="4"/>
      <c r="M706" s="1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hidden="1" customHeight="1" x14ac:dyDescent="0.25">
      <c r="A707" s="4"/>
      <c r="B707"/>
      <c r="C707"/>
      <c r="D707"/>
      <c r="E707" s="4"/>
      <c r="F707" s="4"/>
      <c r="G707"/>
      <c r="H707"/>
      <c r="I707"/>
      <c r="J707"/>
      <c r="K707" s="4"/>
      <c r="L707" s="4"/>
      <c r="M707" s="1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hidden="1" customHeight="1" x14ac:dyDescent="0.25">
      <c r="A708" s="4"/>
      <c r="B708"/>
      <c r="C708"/>
      <c r="D708"/>
      <c r="E708" s="4"/>
      <c r="F708" s="4"/>
      <c r="G708"/>
      <c r="H708"/>
      <c r="I708"/>
      <c r="J708"/>
      <c r="K708" s="4"/>
      <c r="L708" s="4"/>
      <c r="M708" s="1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hidden="1" customHeight="1" x14ac:dyDescent="0.25">
      <c r="A709" s="4"/>
      <c r="B709"/>
      <c r="C709"/>
      <c r="D709"/>
      <c r="E709" s="4"/>
      <c r="F709" s="4"/>
      <c r="G709"/>
      <c r="H709"/>
      <c r="I709"/>
      <c r="J709"/>
      <c r="K709" s="4"/>
      <c r="L709" s="4"/>
      <c r="M709" s="1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hidden="1" customHeight="1" x14ac:dyDescent="0.25">
      <c r="A710" s="4"/>
      <c r="B710"/>
      <c r="C710"/>
      <c r="D710"/>
      <c r="E710" s="4"/>
      <c r="F710" s="4"/>
      <c r="G710"/>
      <c r="H710"/>
      <c r="I710"/>
      <c r="J710"/>
      <c r="K710" s="4"/>
      <c r="L710" s="4"/>
      <c r="M710" s="1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hidden="1" customHeight="1" x14ac:dyDescent="0.25">
      <c r="A711" s="4"/>
      <c r="B711"/>
      <c r="C711"/>
      <c r="D711"/>
      <c r="E711" s="4"/>
      <c r="F711" s="4"/>
      <c r="G711"/>
      <c r="H711"/>
      <c r="I711"/>
      <c r="J711"/>
      <c r="K711" s="4"/>
      <c r="L711" s="4"/>
      <c r="M711" s="1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hidden="1" customHeight="1" x14ac:dyDescent="0.25">
      <c r="A712" s="4"/>
      <c r="B712"/>
      <c r="C712"/>
      <c r="D712"/>
      <c r="E712" s="4"/>
      <c r="F712" s="4"/>
      <c r="G712"/>
      <c r="H712"/>
      <c r="I712"/>
      <c r="J712"/>
      <c r="K712" s="4"/>
      <c r="L712" s="4"/>
      <c r="M712" s="1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hidden="1" customHeight="1" x14ac:dyDescent="0.25">
      <c r="A713" s="4"/>
      <c r="B713"/>
      <c r="C713"/>
      <c r="D713"/>
      <c r="E713" s="4"/>
      <c r="F713" s="4"/>
      <c r="G713"/>
      <c r="H713"/>
      <c r="I713"/>
      <c r="J713"/>
      <c r="K713" s="4"/>
      <c r="L713" s="4"/>
      <c r="M713" s="1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hidden="1" customHeight="1" x14ac:dyDescent="0.25">
      <c r="A714" s="4"/>
      <c r="B714"/>
      <c r="C714"/>
      <c r="D714"/>
      <c r="E714" s="4"/>
      <c r="F714" s="4"/>
      <c r="G714"/>
      <c r="H714"/>
      <c r="I714"/>
      <c r="J714"/>
      <c r="K714" s="4"/>
      <c r="L714" s="4"/>
      <c r="M714" s="1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hidden="1" customHeight="1" x14ac:dyDescent="0.25">
      <c r="A715" s="4"/>
      <c r="B715"/>
      <c r="C715"/>
      <c r="D715"/>
      <c r="E715" s="4"/>
      <c r="F715" s="4"/>
      <c r="G715"/>
      <c r="H715"/>
      <c r="I715"/>
      <c r="J715"/>
      <c r="K715" s="4"/>
      <c r="L715" s="4"/>
      <c r="M715" s="1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hidden="1" customHeight="1" x14ac:dyDescent="0.25">
      <c r="A716" s="4"/>
      <c r="B716"/>
      <c r="C716"/>
      <c r="D716"/>
      <c r="E716" s="4"/>
      <c r="F716" s="4"/>
      <c r="G716"/>
      <c r="H716"/>
      <c r="I716"/>
      <c r="J716"/>
      <c r="K716" s="4"/>
      <c r="L716" s="4"/>
      <c r="M716" s="1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hidden="1" customHeight="1" x14ac:dyDescent="0.25">
      <c r="A717" s="4"/>
      <c r="B717"/>
      <c r="C717"/>
      <c r="D717"/>
      <c r="E717" s="4"/>
      <c r="F717" s="4"/>
      <c r="G717"/>
      <c r="H717"/>
      <c r="I717"/>
      <c r="J717"/>
      <c r="K717" s="4"/>
      <c r="L717" s="4"/>
      <c r="M717" s="1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hidden="1" customHeight="1" x14ac:dyDescent="0.25">
      <c r="A718" s="4"/>
      <c r="B718"/>
      <c r="C718"/>
      <c r="D718"/>
      <c r="E718" s="4"/>
      <c r="F718" s="4"/>
      <c r="G718"/>
      <c r="H718"/>
      <c r="I718"/>
      <c r="J718"/>
      <c r="K718" s="4"/>
      <c r="L718" s="4"/>
      <c r="M718" s="1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hidden="1" customHeight="1" x14ac:dyDescent="0.25">
      <c r="A719" s="4"/>
      <c r="B719"/>
      <c r="C719"/>
      <c r="D719"/>
      <c r="E719" s="4"/>
      <c r="F719" s="4"/>
      <c r="G719"/>
      <c r="H719"/>
      <c r="I719"/>
      <c r="J719"/>
      <c r="K719" s="4"/>
      <c r="L719" s="4"/>
      <c r="M719" s="1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hidden="1" customHeight="1" x14ac:dyDescent="0.25">
      <c r="A720" s="4"/>
      <c r="B720"/>
      <c r="C720"/>
      <c r="D720"/>
      <c r="E720" s="4"/>
      <c r="F720" s="4"/>
      <c r="G720"/>
      <c r="H720"/>
      <c r="I720"/>
      <c r="J720"/>
      <c r="K720" s="4"/>
      <c r="L720" s="4"/>
      <c r="M720" s="1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hidden="1" customHeight="1" x14ac:dyDescent="0.25">
      <c r="A721" s="4"/>
      <c r="B721"/>
      <c r="C721"/>
      <c r="D721"/>
      <c r="E721" s="4"/>
      <c r="F721" s="4"/>
      <c r="G721"/>
      <c r="H721"/>
      <c r="I721"/>
      <c r="J721"/>
      <c r="K721" s="4"/>
      <c r="L721" s="4"/>
      <c r="M721" s="1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hidden="1" customHeight="1" x14ac:dyDescent="0.25">
      <c r="A722" s="4"/>
      <c r="B722"/>
      <c r="C722"/>
      <c r="D722"/>
      <c r="E722" s="4"/>
      <c r="F722" s="4"/>
      <c r="G722"/>
      <c r="H722"/>
      <c r="I722"/>
      <c r="J722"/>
      <c r="K722" s="4"/>
      <c r="L722" s="4"/>
      <c r="M722" s="1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hidden="1" customHeight="1" x14ac:dyDescent="0.25">
      <c r="A723" s="4"/>
      <c r="B723"/>
      <c r="C723"/>
      <c r="D723"/>
      <c r="E723" s="4"/>
      <c r="F723" s="4"/>
      <c r="G723"/>
      <c r="H723"/>
      <c r="I723"/>
      <c r="J723"/>
      <c r="K723" s="4"/>
      <c r="L723" s="4"/>
      <c r="M723" s="1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hidden="1" customHeight="1" x14ac:dyDescent="0.25">
      <c r="A724" s="4"/>
      <c r="B724"/>
      <c r="C724"/>
      <c r="D724"/>
      <c r="E724" s="4"/>
      <c r="F724" s="4"/>
      <c r="G724"/>
      <c r="H724"/>
      <c r="I724"/>
      <c r="J724"/>
      <c r="K724" s="4"/>
      <c r="L724" s="4"/>
      <c r="M724" s="1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hidden="1" customHeight="1" x14ac:dyDescent="0.25">
      <c r="A725" s="4"/>
      <c r="B725"/>
      <c r="C725"/>
      <c r="D725"/>
      <c r="E725" s="4"/>
      <c r="F725" s="4"/>
      <c r="G725"/>
      <c r="H725"/>
      <c r="I725"/>
      <c r="J725"/>
      <c r="K725" s="4"/>
      <c r="L725" s="4"/>
      <c r="M725" s="1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hidden="1" customHeight="1" x14ac:dyDescent="0.25">
      <c r="A726" s="4"/>
      <c r="B726"/>
      <c r="C726"/>
      <c r="D726"/>
      <c r="E726" s="4"/>
      <c r="F726" s="4"/>
      <c r="G726"/>
      <c r="H726"/>
      <c r="I726"/>
      <c r="J726"/>
      <c r="K726" s="4"/>
      <c r="L726" s="4"/>
      <c r="M726" s="1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hidden="1" customHeight="1" x14ac:dyDescent="0.25">
      <c r="A727" s="4"/>
      <c r="B727"/>
      <c r="C727"/>
      <c r="D727"/>
      <c r="E727" s="4"/>
      <c r="F727" s="4"/>
      <c r="G727"/>
      <c r="H727"/>
      <c r="I727"/>
      <c r="J727"/>
      <c r="K727" s="4"/>
      <c r="L727" s="4"/>
      <c r="M727" s="1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hidden="1" customHeight="1" x14ac:dyDescent="0.25">
      <c r="A728" s="4"/>
      <c r="B728"/>
      <c r="C728"/>
      <c r="D728"/>
      <c r="E728" s="4"/>
      <c r="F728" s="4"/>
      <c r="G728"/>
      <c r="H728"/>
      <c r="I728"/>
      <c r="J728"/>
      <c r="K728" s="4"/>
      <c r="L728" s="4"/>
      <c r="M728" s="1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hidden="1" customHeight="1" x14ac:dyDescent="0.25">
      <c r="A729" s="4"/>
      <c r="B729"/>
      <c r="C729"/>
      <c r="D729"/>
      <c r="E729" s="4"/>
      <c r="F729" s="4"/>
      <c r="G729"/>
      <c r="H729"/>
      <c r="I729"/>
      <c r="J729"/>
      <c r="K729" s="4"/>
      <c r="L729" s="4"/>
      <c r="M729" s="1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hidden="1" customHeight="1" x14ac:dyDescent="0.25">
      <c r="A730" s="4"/>
      <c r="B730"/>
      <c r="C730"/>
      <c r="D730"/>
      <c r="E730" s="4"/>
      <c r="F730" s="4"/>
      <c r="G730"/>
      <c r="H730"/>
      <c r="I730"/>
      <c r="J730"/>
      <c r="K730" s="4"/>
      <c r="L730" s="4"/>
      <c r="M730" s="1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hidden="1" customHeight="1" x14ac:dyDescent="0.25">
      <c r="A731" s="4"/>
      <c r="B731"/>
      <c r="C731"/>
      <c r="D731"/>
      <c r="E731" s="4"/>
      <c r="F731" s="4"/>
      <c r="G731"/>
      <c r="H731"/>
      <c r="I731"/>
      <c r="J731"/>
      <c r="K731" s="4"/>
      <c r="L731" s="4"/>
      <c r="M731" s="1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hidden="1" customHeight="1" x14ac:dyDescent="0.25">
      <c r="A732" s="4"/>
      <c r="B732"/>
      <c r="C732"/>
      <c r="D732"/>
      <c r="E732" s="4"/>
      <c r="F732" s="4"/>
      <c r="G732"/>
      <c r="H732"/>
      <c r="I732"/>
      <c r="J732"/>
      <c r="K732" s="4"/>
      <c r="L732" s="4"/>
      <c r="M732" s="1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hidden="1" customHeight="1" x14ac:dyDescent="0.25">
      <c r="A733" s="4"/>
      <c r="B733"/>
      <c r="C733"/>
      <c r="D733"/>
      <c r="E733" s="4"/>
      <c r="F733" s="4"/>
      <c r="G733"/>
      <c r="H733"/>
      <c r="I733"/>
      <c r="J733"/>
      <c r="K733" s="4"/>
      <c r="L733" s="4"/>
      <c r="M733" s="1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hidden="1" customHeight="1" x14ac:dyDescent="0.25">
      <c r="A734" s="4"/>
      <c r="B734"/>
      <c r="C734"/>
      <c r="D734"/>
      <c r="E734" s="4"/>
      <c r="F734" s="4"/>
      <c r="G734"/>
      <c r="H734"/>
      <c r="I734"/>
      <c r="J734"/>
      <c r="K734" s="4"/>
      <c r="L734" s="4"/>
      <c r="M734" s="1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hidden="1" customHeight="1" x14ac:dyDescent="0.25">
      <c r="A735" s="4"/>
      <c r="B735"/>
      <c r="C735"/>
      <c r="D735"/>
      <c r="E735" s="4"/>
      <c r="F735" s="4"/>
      <c r="G735"/>
      <c r="H735"/>
      <c r="I735"/>
      <c r="J735"/>
      <c r="K735" s="4"/>
      <c r="L735" s="4"/>
      <c r="M735" s="1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hidden="1" customHeight="1" x14ac:dyDescent="0.25">
      <c r="A736" s="4"/>
      <c r="B736"/>
      <c r="C736"/>
      <c r="D736"/>
      <c r="E736" s="4"/>
      <c r="F736" s="4"/>
      <c r="G736"/>
      <c r="H736"/>
      <c r="I736"/>
      <c r="J736"/>
      <c r="K736" s="4"/>
      <c r="L736" s="4"/>
      <c r="M736" s="1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hidden="1" customHeight="1" x14ac:dyDescent="0.25">
      <c r="A737" s="4"/>
      <c r="B737"/>
      <c r="C737"/>
      <c r="D737"/>
      <c r="E737" s="4"/>
      <c r="F737" s="4"/>
      <c r="G737"/>
      <c r="H737"/>
      <c r="I737"/>
      <c r="J737"/>
      <c r="K737" s="4"/>
      <c r="L737" s="4"/>
      <c r="M737" s="1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hidden="1" customHeight="1" x14ac:dyDescent="0.25">
      <c r="A738" s="4"/>
      <c r="B738"/>
      <c r="C738"/>
      <c r="D738"/>
      <c r="E738" s="4"/>
      <c r="F738" s="4"/>
      <c r="G738"/>
      <c r="H738"/>
      <c r="I738"/>
      <c r="J738"/>
      <c r="K738" s="4"/>
      <c r="L738" s="4"/>
      <c r="M738" s="1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hidden="1" customHeight="1" x14ac:dyDescent="0.25">
      <c r="A739" s="4"/>
      <c r="B739"/>
      <c r="C739"/>
      <c r="D739"/>
      <c r="E739" s="4"/>
      <c r="F739" s="4"/>
      <c r="G739"/>
      <c r="H739"/>
      <c r="I739"/>
      <c r="J739"/>
      <c r="K739" s="4"/>
      <c r="L739" s="4"/>
      <c r="M739" s="1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hidden="1" customHeight="1" x14ac:dyDescent="0.25">
      <c r="A740" s="4"/>
      <c r="B740"/>
      <c r="C740"/>
      <c r="D740"/>
      <c r="E740" s="4"/>
      <c r="F740" s="4"/>
      <c r="G740"/>
      <c r="H740"/>
      <c r="I740"/>
      <c r="J740"/>
      <c r="K740" s="4"/>
      <c r="L740" s="4"/>
      <c r="M740" s="1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hidden="1" customHeight="1" x14ac:dyDescent="0.25">
      <c r="A741" s="4"/>
      <c r="B741"/>
      <c r="C741"/>
      <c r="D741"/>
      <c r="E741" s="4"/>
      <c r="F741" s="4"/>
      <c r="G741"/>
      <c r="H741"/>
      <c r="I741"/>
      <c r="J741"/>
      <c r="K741" s="4"/>
      <c r="L741" s="4"/>
      <c r="M741" s="1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hidden="1" customHeight="1" x14ac:dyDescent="0.25">
      <c r="A742" s="4"/>
      <c r="B742"/>
      <c r="C742"/>
      <c r="D742"/>
      <c r="E742" s="4"/>
      <c r="F742" s="4"/>
      <c r="G742"/>
      <c r="H742"/>
      <c r="I742"/>
      <c r="J742"/>
      <c r="K742" s="4"/>
      <c r="L742" s="4"/>
      <c r="M742" s="1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hidden="1" customHeight="1" x14ac:dyDescent="0.25">
      <c r="A743" s="4"/>
      <c r="B743"/>
      <c r="C743"/>
      <c r="D743"/>
      <c r="E743" s="4"/>
      <c r="F743" s="4"/>
      <c r="G743"/>
      <c r="H743"/>
      <c r="I743"/>
      <c r="J743"/>
      <c r="K743" s="4"/>
      <c r="L743" s="4"/>
      <c r="M743" s="1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hidden="1" customHeight="1" x14ac:dyDescent="0.25">
      <c r="A744" s="4"/>
      <c r="B744"/>
      <c r="C744"/>
      <c r="D744"/>
      <c r="E744" s="4"/>
      <c r="F744" s="4"/>
      <c r="G744"/>
      <c r="H744"/>
      <c r="I744"/>
      <c r="J744"/>
      <c r="K744" s="4"/>
      <c r="L744" s="4"/>
      <c r="M744" s="1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hidden="1" customHeight="1" x14ac:dyDescent="0.25">
      <c r="A745" s="4"/>
      <c r="B745"/>
      <c r="C745"/>
      <c r="D745"/>
      <c r="E745" s="4"/>
      <c r="F745" s="4"/>
      <c r="G745"/>
      <c r="H745"/>
      <c r="I745"/>
      <c r="J745"/>
      <c r="K745" s="4"/>
      <c r="L745" s="4"/>
      <c r="M745" s="1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hidden="1" customHeight="1" x14ac:dyDescent="0.25">
      <c r="A746" s="4"/>
      <c r="B746"/>
      <c r="C746"/>
      <c r="D746"/>
      <c r="E746" s="4"/>
      <c r="F746" s="4"/>
      <c r="G746"/>
      <c r="H746"/>
      <c r="I746"/>
      <c r="J746"/>
      <c r="K746" s="4"/>
      <c r="L746" s="4"/>
      <c r="M746" s="1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hidden="1" customHeight="1" x14ac:dyDescent="0.25">
      <c r="A747" s="4"/>
      <c r="B747"/>
      <c r="C747"/>
      <c r="D747"/>
      <c r="E747" s="4"/>
      <c r="F747" s="4"/>
      <c r="G747"/>
      <c r="H747"/>
      <c r="I747"/>
      <c r="J747"/>
      <c r="K747" s="4"/>
      <c r="L747" s="4"/>
      <c r="M747" s="1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hidden="1" customHeight="1" x14ac:dyDescent="0.25">
      <c r="A748" s="4"/>
      <c r="B748"/>
      <c r="C748"/>
      <c r="D748"/>
      <c r="E748" s="4"/>
      <c r="F748" s="4"/>
      <c r="G748"/>
      <c r="H748"/>
      <c r="I748"/>
      <c r="J748"/>
      <c r="K748" s="4"/>
      <c r="L748" s="4"/>
      <c r="M748" s="1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hidden="1" customHeight="1" x14ac:dyDescent="0.25">
      <c r="A749" s="4"/>
      <c r="B749"/>
      <c r="C749"/>
      <c r="D749"/>
      <c r="E749" s="4"/>
      <c r="F749" s="4"/>
      <c r="G749"/>
      <c r="H749"/>
      <c r="I749"/>
      <c r="J749"/>
      <c r="K749" s="4"/>
      <c r="L749" s="4"/>
      <c r="M749" s="1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hidden="1" customHeight="1" x14ac:dyDescent="0.25">
      <c r="A750" s="4"/>
      <c r="B750"/>
      <c r="C750"/>
      <c r="D750"/>
      <c r="E750" s="4"/>
      <c r="F750" s="4"/>
      <c r="G750"/>
      <c r="H750"/>
      <c r="I750"/>
      <c r="J750"/>
      <c r="K750" s="4"/>
      <c r="L750" s="4"/>
      <c r="M750" s="1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hidden="1" customHeight="1" x14ac:dyDescent="0.25">
      <c r="A751" s="4"/>
      <c r="B751"/>
      <c r="C751"/>
      <c r="D751"/>
      <c r="E751" s="4"/>
      <c r="F751" s="4"/>
      <c r="G751"/>
      <c r="H751"/>
      <c r="I751"/>
      <c r="J751"/>
      <c r="K751" s="4"/>
      <c r="L751" s="4"/>
      <c r="M751" s="1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hidden="1" customHeight="1" x14ac:dyDescent="0.25">
      <c r="A752" s="4"/>
      <c r="B752"/>
      <c r="C752"/>
      <c r="D752"/>
      <c r="E752" s="4"/>
      <c r="F752" s="4"/>
      <c r="G752"/>
      <c r="H752"/>
      <c r="I752"/>
      <c r="J752"/>
      <c r="K752" s="4"/>
      <c r="L752" s="4"/>
      <c r="M752" s="1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hidden="1" customHeight="1" x14ac:dyDescent="0.25">
      <c r="A753" s="4"/>
      <c r="B753"/>
      <c r="C753"/>
      <c r="D753"/>
      <c r="E753" s="4"/>
      <c r="F753" s="4"/>
      <c r="G753"/>
      <c r="H753"/>
      <c r="I753"/>
      <c r="J753"/>
      <c r="K753" s="4"/>
      <c r="L753" s="4"/>
      <c r="M753" s="1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hidden="1" customHeight="1" x14ac:dyDescent="0.25">
      <c r="A754" s="4"/>
      <c r="B754"/>
      <c r="C754"/>
      <c r="D754"/>
      <c r="E754" s="4"/>
      <c r="F754" s="4"/>
      <c r="G754"/>
      <c r="H754"/>
      <c r="I754"/>
      <c r="J754"/>
      <c r="K754" s="4"/>
      <c r="L754" s="4"/>
      <c r="M754" s="1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hidden="1" customHeight="1" x14ac:dyDescent="0.25">
      <c r="A755" s="4"/>
      <c r="B755"/>
      <c r="C755"/>
      <c r="D755"/>
      <c r="E755" s="4"/>
      <c r="F755" s="4"/>
      <c r="G755"/>
      <c r="H755"/>
      <c r="I755"/>
      <c r="J755"/>
      <c r="K755" s="4"/>
      <c r="L755" s="4"/>
      <c r="M755" s="1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hidden="1" customHeight="1" x14ac:dyDescent="0.25">
      <c r="A756" s="4"/>
      <c r="B756"/>
      <c r="C756"/>
      <c r="D756"/>
      <c r="E756" s="4"/>
      <c r="F756" s="4"/>
      <c r="G756"/>
      <c r="H756"/>
      <c r="I756"/>
      <c r="J756"/>
      <c r="K756" s="4"/>
      <c r="L756" s="4"/>
      <c r="M756" s="1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hidden="1" customHeight="1" x14ac:dyDescent="0.25">
      <c r="A757" s="4"/>
      <c r="B757"/>
      <c r="C757"/>
      <c r="D757"/>
      <c r="E757" s="4"/>
      <c r="F757" s="4"/>
      <c r="G757"/>
      <c r="H757"/>
      <c r="I757"/>
      <c r="J757"/>
      <c r="K757" s="4"/>
      <c r="L757" s="4"/>
      <c r="M757" s="1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hidden="1" customHeight="1" x14ac:dyDescent="0.25">
      <c r="A758" s="4"/>
      <c r="B758"/>
      <c r="C758"/>
      <c r="D758"/>
      <c r="E758" s="4"/>
      <c r="F758" s="4"/>
      <c r="G758"/>
      <c r="H758"/>
      <c r="I758"/>
      <c r="J758"/>
      <c r="K758" s="4"/>
      <c r="L758" s="4"/>
      <c r="M758" s="1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hidden="1" customHeight="1" x14ac:dyDescent="0.25">
      <c r="A759" s="4"/>
      <c r="B759"/>
      <c r="C759"/>
      <c r="D759"/>
      <c r="E759" s="4"/>
      <c r="F759" s="4"/>
      <c r="G759"/>
      <c r="H759"/>
      <c r="I759"/>
      <c r="J759"/>
      <c r="K759" s="4"/>
      <c r="L759" s="4"/>
      <c r="M759" s="1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hidden="1" customHeight="1" x14ac:dyDescent="0.25">
      <c r="A760" s="4"/>
      <c r="B760"/>
      <c r="C760"/>
      <c r="D760"/>
      <c r="E760" s="4"/>
      <c r="F760" s="4"/>
      <c r="G760"/>
      <c r="H760"/>
      <c r="I760"/>
      <c r="J760"/>
      <c r="K760" s="4"/>
      <c r="L760" s="4"/>
      <c r="M760" s="1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hidden="1" customHeight="1" x14ac:dyDescent="0.25">
      <c r="A761" s="4"/>
      <c r="B761"/>
      <c r="C761"/>
      <c r="D761"/>
      <c r="E761" s="4"/>
      <c r="F761" s="4"/>
      <c r="G761"/>
      <c r="H761"/>
      <c r="I761"/>
      <c r="J761"/>
      <c r="K761" s="4"/>
      <c r="L761" s="4"/>
      <c r="M761" s="1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hidden="1" customHeight="1" x14ac:dyDescent="0.25">
      <c r="A762" s="4"/>
      <c r="B762"/>
      <c r="C762"/>
      <c r="D762"/>
      <c r="E762" s="4"/>
      <c r="F762" s="4"/>
      <c r="G762"/>
      <c r="H762"/>
      <c r="I762"/>
      <c r="J762"/>
      <c r="K762" s="4"/>
      <c r="L762" s="4"/>
      <c r="M762" s="1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hidden="1" customHeight="1" x14ac:dyDescent="0.25">
      <c r="A763" s="4"/>
      <c r="B763"/>
      <c r="C763"/>
      <c r="D763"/>
      <c r="E763" s="4"/>
      <c r="F763" s="4"/>
      <c r="G763"/>
      <c r="H763"/>
      <c r="I763"/>
      <c r="J763"/>
      <c r="K763" s="4"/>
      <c r="L763" s="4"/>
      <c r="M763" s="1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hidden="1" customHeight="1" x14ac:dyDescent="0.25">
      <c r="A764" s="4"/>
      <c r="B764"/>
      <c r="C764"/>
      <c r="D764"/>
      <c r="E764" s="4"/>
      <c r="F764" s="4"/>
      <c r="G764"/>
      <c r="H764"/>
      <c r="I764"/>
      <c r="J764"/>
      <c r="K764" s="4"/>
      <c r="L764" s="4"/>
      <c r="M764" s="1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hidden="1" customHeight="1" x14ac:dyDescent="0.25">
      <c r="A765" s="4"/>
      <c r="B765"/>
      <c r="C765"/>
      <c r="D765"/>
      <c r="E765" s="4"/>
      <c r="F765" s="4"/>
      <c r="G765"/>
      <c r="H765"/>
      <c r="I765"/>
      <c r="J765"/>
      <c r="K765" s="4"/>
      <c r="L765" s="4"/>
      <c r="M765" s="1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hidden="1" customHeight="1" x14ac:dyDescent="0.25">
      <c r="A766" s="4"/>
      <c r="B766"/>
      <c r="C766"/>
      <c r="D766"/>
      <c r="E766" s="4"/>
      <c r="F766" s="4"/>
      <c r="G766"/>
      <c r="H766"/>
      <c r="I766"/>
      <c r="J766"/>
      <c r="K766" s="4"/>
      <c r="L766" s="4"/>
      <c r="M766" s="1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hidden="1" customHeight="1" x14ac:dyDescent="0.25">
      <c r="A767" s="4"/>
      <c r="B767"/>
      <c r="C767"/>
      <c r="D767"/>
      <c r="E767" s="4"/>
      <c r="F767" s="4"/>
      <c r="G767"/>
      <c r="H767"/>
      <c r="I767"/>
      <c r="J767"/>
      <c r="K767" s="4"/>
      <c r="L767" s="4"/>
      <c r="M767" s="1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hidden="1" customHeight="1" x14ac:dyDescent="0.25">
      <c r="A768" s="4"/>
      <c r="B768"/>
      <c r="C768"/>
      <c r="D768"/>
      <c r="E768" s="4"/>
      <c r="F768" s="4"/>
      <c r="G768"/>
      <c r="H768"/>
      <c r="I768"/>
      <c r="J768"/>
      <c r="K768" s="4"/>
      <c r="L768" s="4"/>
      <c r="M768" s="1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hidden="1" customHeight="1" x14ac:dyDescent="0.25">
      <c r="A769" s="4"/>
      <c r="B769"/>
      <c r="C769"/>
      <c r="D769"/>
      <c r="E769" s="4"/>
      <c r="F769" s="4"/>
      <c r="G769"/>
      <c r="H769"/>
      <c r="I769"/>
      <c r="J769"/>
      <c r="K769" s="4"/>
      <c r="L769" s="4"/>
      <c r="M769" s="1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hidden="1" customHeight="1" x14ac:dyDescent="0.25">
      <c r="A770" s="4"/>
      <c r="B770"/>
      <c r="C770"/>
      <c r="D770"/>
      <c r="E770" s="4"/>
      <c r="F770" s="4"/>
      <c r="G770"/>
      <c r="H770"/>
      <c r="I770"/>
      <c r="J770"/>
      <c r="K770" s="4"/>
      <c r="L770" s="4"/>
      <c r="M770" s="1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hidden="1" customHeight="1" x14ac:dyDescent="0.25">
      <c r="A771" s="4"/>
      <c r="B771"/>
      <c r="C771"/>
      <c r="D771"/>
      <c r="E771" s="4"/>
      <c r="F771" s="4"/>
      <c r="G771"/>
      <c r="H771"/>
      <c r="I771"/>
      <c r="J771"/>
      <c r="K771" s="4"/>
      <c r="L771" s="4"/>
      <c r="M771" s="1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hidden="1" customHeight="1" x14ac:dyDescent="0.25">
      <c r="A772" s="4"/>
      <c r="B772"/>
      <c r="C772"/>
      <c r="D772"/>
      <c r="E772" s="4"/>
      <c r="F772" s="4"/>
      <c r="G772"/>
      <c r="H772"/>
      <c r="I772"/>
      <c r="J772"/>
      <c r="K772" s="4"/>
      <c r="L772" s="4"/>
      <c r="M772" s="1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hidden="1" customHeight="1" x14ac:dyDescent="0.25">
      <c r="A773" s="4"/>
      <c r="B773"/>
      <c r="C773"/>
      <c r="D773"/>
      <c r="E773" s="4"/>
      <c r="F773" s="4"/>
      <c r="G773"/>
      <c r="H773"/>
      <c r="I773"/>
      <c r="J773"/>
      <c r="K773" s="4"/>
      <c r="L773" s="4"/>
      <c r="M773" s="1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hidden="1" customHeight="1" x14ac:dyDescent="0.25">
      <c r="A774" s="4"/>
      <c r="B774"/>
      <c r="C774"/>
      <c r="D774"/>
      <c r="E774" s="4"/>
      <c r="F774" s="4"/>
      <c r="G774"/>
      <c r="H774"/>
      <c r="I774"/>
      <c r="J774"/>
      <c r="K774" s="4"/>
      <c r="L774" s="4"/>
      <c r="M774" s="1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hidden="1" customHeight="1" x14ac:dyDescent="0.25">
      <c r="A775" s="4"/>
      <c r="B775"/>
      <c r="C775"/>
      <c r="D775"/>
      <c r="E775" s="4"/>
      <c r="F775" s="4"/>
      <c r="G775"/>
      <c r="H775"/>
      <c r="I775"/>
      <c r="J775"/>
      <c r="K775" s="4"/>
      <c r="L775" s="4"/>
      <c r="M775" s="1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hidden="1" customHeight="1" x14ac:dyDescent="0.25">
      <c r="A776" s="4"/>
      <c r="B776"/>
      <c r="C776"/>
      <c r="D776"/>
      <c r="E776" s="4"/>
      <c r="F776" s="4"/>
      <c r="G776"/>
      <c r="H776"/>
      <c r="I776"/>
      <c r="J776"/>
      <c r="K776" s="4"/>
      <c r="L776" s="4"/>
      <c r="M776" s="1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hidden="1" customHeight="1" x14ac:dyDescent="0.25">
      <c r="A777" s="4"/>
      <c r="B777"/>
      <c r="C777"/>
      <c r="D777"/>
      <c r="E777" s="4"/>
      <c r="F777" s="4"/>
      <c r="G777"/>
      <c r="H777"/>
      <c r="I777"/>
      <c r="J777"/>
      <c r="K777" s="4"/>
      <c r="L777" s="4"/>
      <c r="M777" s="1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hidden="1" customHeight="1" x14ac:dyDescent="0.25">
      <c r="A778" s="4"/>
      <c r="B778"/>
      <c r="C778"/>
      <c r="D778"/>
      <c r="E778" s="4"/>
      <c r="F778" s="4"/>
      <c r="G778"/>
      <c r="H778"/>
      <c r="I778"/>
      <c r="J778"/>
      <c r="K778" s="4"/>
      <c r="L778" s="4"/>
      <c r="M778" s="1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hidden="1" customHeight="1" x14ac:dyDescent="0.25">
      <c r="A779" s="4"/>
      <c r="B779"/>
      <c r="C779"/>
      <c r="D779"/>
      <c r="E779" s="4"/>
      <c r="F779" s="4"/>
      <c r="G779"/>
      <c r="H779"/>
      <c r="I779"/>
      <c r="J779"/>
      <c r="K779" s="4"/>
      <c r="L779" s="4"/>
      <c r="M779" s="1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hidden="1" customHeight="1" x14ac:dyDescent="0.25">
      <c r="A780" s="4"/>
      <c r="B780"/>
      <c r="C780"/>
      <c r="D780"/>
      <c r="E780" s="4"/>
      <c r="F780" s="4"/>
      <c r="G780"/>
      <c r="H780"/>
      <c r="I780"/>
      <c r="J780"/>
      <c r="K780" s="4"/>
      <c r="L780" s="4"/>
      <c r="M780" s="1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hidden="1" customHeight="1" x14ac:dyDescent="0.25">
      <c r="A781" s="4"/>
      <c r="B781"/>
      <c r="C781"/>
      <c r="D781"/>
      <c r="E781" s="4"/>
      <c r="F781" s="4"/>
      <c r="G781"/>
      <c r="H781"/>
      <c r="I781"/>
      <c r="J781"/>
      <c r="K781" s="4"/>
      <c r="L781" s="4"/>
      <c r="M781" s="1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hidden="1" customHeight="1" x14ac:dyDescent="0.25">
      <c r="A782" s="4"/>
      <c r="B782"/>
      <c r="C782"/>
      <c r="D782"/>
      <c r="E782" s="4"/>
      <c r="F782" s="4"/>
      <c r="G782"/>
      <c r="H782"/>
      <c r="I782"/>
      <c r="J782"/>
      <c r="K782" s="4"/>
      <c r="L782" s="4"/>
      <c r="M782" s="1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hidden="1" customHeight="1" x14ac:dyDescent="0.25">
      <c r="A783" s="4"/>
      <c r="B783"/>
      <c r="C783"/>
      <c r="D783"/>
      <c r="E783" s="4"/>
      <c r="F783" s="4"/>
      <c r="G783"/>
      <c r="H783"/>
      <c r="I783"/>
      <c r="J783"/>
      <c r="K783" s="4"/>
      <c r="L783" s="4"/>
      <c r="M783" s="1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hidden="1" customHeight="1" x14ac:dyDescent="0.25">
      <c r="A784" s="4"/>
      <c r="B784"/>
      <c r="C784"/>
      <c r="D784"/>
      <c r="E784" s="4"/>
      <c r="F784" s="4"/>
      <c r="G784"/>
      <c r="H784"/>
      <c r="I784"/>
      <c r="J784"/>
      <c r="K784" s="4"/>
      <c r="L784" s="4"/>
      <c r="M784" s="1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hidden="1" customHeight="1" x14ac:dyDescent="0.25">
      <c r="A785" s="4"/>
      <c r="B785"/>
      <c r="C785"/>
      <c r="D785"/>
      <c r="E785" s="4"/>
      <c r="F785" s="4"/>
      <c r="G785"/>
      <c r="H785"/>
      <c r="I785"/>
      <c r="J785"/>
      <c r="K785" s="4"/>
      <c r="L785" s="4"/>
      <c r="M785" s="1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hidden="1" customHeight="1" x14ac:dyDescent="0.25">
      <c r="A786" s="4"/>
      <c r="B786"/>
      <c r="C786"/>
      <c r="D786"/>
      <c r="E786" s="4"/>
      <c r="F786" s="4"/>
      <c r="G786"/>
      <c r="H786"/>
      <c r="I786"/>
      <c r="J786"/>
      <c r="K786" s="4"/>
      <c r="L786" s="4"/>
      <c r="M786" s="1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hidden="1" customHeight="1" x14ac:dyDescent="0.25">
      <c r="A787" s="4"/>
      <c r="B787"/>
      <c r="C787"/>
      <c r="D787"/>
      <c r="E787" s="4"/>
      <c r="F787" s="4"/>
      <c r="G787"/>
      <c r="H787"/>
      <c r="I787"/>
      <c r="J787"/>
      <c r="K787" s="4"/>
      <c r="L787" s="4"/>
      <c r="M787" s="1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hidden="1" customHeight="1" x14ac:dyDescent="0.25">
      <c r="A788" s="4"/>
      <c r="B788"/>
      <c r="C788"/>
      <c r="D788"/>
      <c r="E788" s="4"/>
      <c r="F788" s="4"/>
      <c r="G788"/>
      <c r="H788"/>
      <c r="I788"/>
      <c r="J788"/>
      <c r="K788" s="4"/>
      <c r="L788" s="4"/>
      <c r="M788" s="1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hidden="1" customHeight="1" x14ac:dyDescent="0.25">
      <c r="A789" s="4"/>
      <c r="B789"/>
      <c r="C789"/>
      <c r="D789"/>
      <c r="E789" s="4"/>
      <c r="F789" s="4"/>
      <c r="G789"/>
      <c r="H789"/>
      <c r="I789"/>
      <c r="J789"/>
      <c r="K789" s="4"/>
      <c r="L789" s="4"/>
      <c r="M789" s="1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hidden="1" customHeight="1" x14ac:dyDescent="0.25">
      <c r="A790" s="4"/>
      <c r="B790"/>
      <c r="C790"/>
      <c r="D790"/>
      <c r="E790" s="4"/>
      <c r="F790" s="4"/>
      <c r="G790"/>
      <c r="H790"/>
      <c r="I790"/>
      <c r="J790"/>
      <c r="K790" s="4"/>
      <c r="L790" s="4"/>
      <c r="M790" s="1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hidden="1" customHeight="1" x14ac:dyDescent="0.25">
      <c r="A791" s="4"/>
      <c r="B791"/>
      <c r="C791"/>
      <c r="D791"/>
      <c r="E791" s="4"/>
      <c r="F791" s="4"/>
      <c r="G791"/>
      <c r="H791"/>
      <c r="I791"/>
      <c r="J791"/>
      <c r="K791" s="4"/>
      <c r="L791" s="4"/>
      <c r="M791" s="1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hidden="1" customHeight="1" x14ac:dyDescent="0.25">
      <c r="A792" s="4"/>
      <c r="B792"/>
      <c r="C792"/>
      <c r="D792"/>
      <c r="E792" s="4"/>
      <c r="F792" s="4"/>
      <c r="G792"/>
      <c r="H792"/>
      <c r="I792"/>
      <c r="J792"/>
      <c r="K792" s="4"/>
      <c r="L792" s="4"/>
      <c r="M792" s="1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hidden="1" customHeight="1" x14ac:dyDescent="0.25">
      <c r="A793" s="4"/>
      <c r="B793"/>
      <c r="C793"/>
      <c r="D793"/>
      <c r="E793" s="4"/>
      <c r="F793" s="4"/>
      <c r="G793"/>
      <c r="H793"/>
      <c r="I793"/>
      <c r="J793"/>
      <c r="K793" s="4"/>
      <c r="L793" s="4"/>
      <c r="M793" s="1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hidden="1" customHeight="1" x14ac:dyDescent="0.25">
      <c r="A794" s="4"/>
      <c r="B794"/>
      <c r="C794"/>
      <c r="D794"/>
      <c r="E794" s="4"/>
      <c r="F794" s="4"/>
      <c r="G794"/>
      <c r="H794"/>
      <c r="I794"/>
      <c r="J794"/>
      <c r="K794" s="4"/>
      <c r="L794" s="4"/>
      <c r="M794" s="1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hidden="1" customHeight="1" x14ac:dyDescent="0.25">
      <c r="A795" s="4"/>
      <c r="B795"/>
      <c r="C795"/>
      <c r="D795"/>
      <c r="E795" s="4"/>
      <c r="F795" s="4"/>
      <c r="G795"/>
      <c r="H795"/>
      <c r="I795"/>
      <c r="J795"/>
      <c r="K795" s="4"/>
      <c r="L795" s="4"/>
      <c r="M795" s="1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hidden="1" customHeight="1" x14ac:dyDescent="0.25">
      <c r="A796" s="4"/>
      <c r="B796"/>
      <c r="C796"/>
      <c r="D796"/>
      <c r="E796" s="4"/>
      <c r="F796" s="4"/>
      <c r="G796"/>
      <c r="H796"/>
      <c r="I796"/>
      <c r="J796"/>
      <c r="K796" s="4"/>
      <c r="L796" s="4"/>
      <c r="M796" s="1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hidden="1" customHeight="1" x14ac:dyDescent="0.25">
      <c r="A797" s="4"/>
      <c r="B797"/>
      <c r="C797"/>
      <c r="D797"/>
      <c r="E797" s="4"/>
      <c r="F797" s="4"/>
      <c r="G797"/>
      <c r="H797"/>
      <c r="I797"/>
      <c r="J797"/>
      <c r="K797" s="4"/>
      <c r="L797" s="4"/>
      <c r="M797" s="1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hidden="1" customHeight="1" x14ac:dyDescent="0.25">
      <c r="A798" s="4"/>
      <c r="B798"/>
      <c r="C798"/>
      <c r="D798"/>
      <c r="E798" s="4"/>
      <c r="F798" s="4"/>
      <c r="G798"/>
      <c r="H798"/>
      <c r="I798"/>
      <c r="J798"/>
      <c r="K798" s="4"/>
      <c r="L798" s="4"/>
      <c r="M798" s="1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hidden="1" customHeight="1" x14ac:dyDescent="0.25">
      <c r="A799" s="4"/>
      <c r="B799"/>
      <c r="C799"/>
      <c r="D799"/>
      <c r="E799" s="4"/>
      <c r="F799" s="4"/>
      <c r="G799"/>
      <c r="H799"/>
      <c r="I799"/>
      <c r="J799"/>
      <c r="K799" s="4"/>
      <c r="L799" s="4"/>
      <c r="M799" s="1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hidden="1" customHeight="1" x14ac:dyDescent="0.25">
      <c r="A800" s="4"/>
      <c r="B800"/>
      <c r="C800"/>
      <c r="D800"/>
      <c r="E800" s="4"/>
      <c r="F800" s="4"/>
      <c r="G800"/>
      <c r="H800"/>
      <c r="I800"/>
      <c r="J800"/>
      <c r="K800" s="4"/>
      <c r="L800" s="4"/>
      <c r="M800" s="1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hidden="1" customHeight="1" x14ac:dyDescent="0.25">
      <c r="A801" s="4"/>
      <c r="B801"/>
      <c r="C801"/>
      <c r="D801"/>
      <c r="E801" s="4"/>
      <c r="F801" s="4"/>
      <c r="G801"/>
      <c r="H801"/>
      <c r="I801"/>
      <c r="J801"/>
      <c r="K801" s="4"/>
      <c r="L801" s="4"/>
      <c r="M801" s="1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hidden="1" customHeight="1" x14ac:dyDescent="0.25">
      <c r="A802" s="4"/>
      <c r="B802"/>
      <c r="C802"/>
      <c r="D802"/>
      <c r="E802" s="4"/>
      <c r="F802" s="4"/>
      <c r="G802"/>
      <c r="H802"/>
      <c r="I802"/>
      <c r="J802"/>
      <c r="K802" s="4"/>
      <c r="L802" s="4"/>
      <c r="M802" s="1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hidden="1" customHeight="1" x14ac:dyDescent="0.25">
      <c r="A803" s="4"/>
      <c r="B803"/>
      <c r="C803"/>
      <c r="D803"/>
      <c r="E803" s="4"/>
      <c r="F803" s="4"/>
      <c r="G803"/>
      <c r="H803"/>
      <c r="I803"/>
      <c r="J803"/>
      <c r="K803" s="4"/>
      <c r="L803" s="4"/>
      <c r="M803" s="1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hidden="1" customHeight="1" x14ac:dyDescent="0.25">
      <c r="A804" s="4"/>
      <c r="B804"/>
      <c r="C804"/>
      <c r="D804"/>
      <c r="E804" s="4"/>
      <c r="F804" s="4"/>
      <c r="G804"/>
      <c r="H804"/>
      <c r="I804"/>
      <c r="J804"/>
      <c r="K804" s="4"/>
      <c r="L804" s="4"/>
      <c r="M804" s="1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hidden="1" customHeight="1" x14ac:dyDescent="0.25">
      <c r="A805" s="4"/>
      <c r="B805"/>
      <c r="C805"/>
      <c r="D805"/>
      <c r="E805" s="4"/>
      <c r="F805" s="4"/>
      <c r="G805"/>
      <c r="H805"/>
      <c r="I805"/>
      <c r="J805"/>
      <c r="K805" s="4"/>
      <c r="L805" s="4"/>
      <c r="M805" s="1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hidden="1" customHeight="1" x14ac:dyDescent="0.25">
      <c r="A806" s="4"/>
      <c r="B806"/>
      <c r="C806"/>
      <c r="D806"/>
      <c r="E806" s="4"/>
      <c r="F806" s="4"/>
      <c r="G806"/>
      <c r="H806"/>
      <c r="I806"/>
      <c r="J806"/>
      <c r="K806" s="4"/>
      <c r="L806" s="4"/>
      <c r="M806" s="1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hidden="1" customHeight="1" x14ac:dyDescent="0.25">
      <c r="A807" s="4"/>
      <c r="B807"/>
      <c r="C807"/>
      <c r="D807"/>
      <c r="E807" s="4"/>
      <c r="F807" s="4"/>
      <c r="G807"/>
      <c r="H807"/>
      <c r="I807"/>
      <c r="J807"/>
      <c r="K807" s="4"/>
      <c r="L807" s="4"/>
      <c r="M807" s="1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hidden="1" customHeight="1" x14ac:dyDescent="0.25">
      <c r="A808" s="4"/>
      <c r="B808"/>
      <c r="C808"/>
      <c r="D808"/>
      <c r="E808" s="4"/>
      <c r="F808" s="4"/>
      <c r="G808"/>
      <c r="H808"/>
      <c r="I808"/>
      <c r="J808"/>
      <c r="K808" s="4"/>
      <c r="L808" s="4"/>
      <c r="M808" s="1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hidden="1" customHeight="1" x14ac:dyDescent="0.25">
      <c r="A809" s="4"/>
      <c r="B809"/>
      <c r="C809"/>
      <c r="D809"/>
      <c r="E809" s="4"/>
      <c r="F809" s="4"/>
      <c r="G809"/>
      <c r="H809"/>
      <c r="I809"/>
      <c r="J809"/>
      <c r="K809" s="4"/>
      <c r="L809" s="4"/>
      <c r="M809" s="1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hidden="1" customHeight="1" x14ac:dyDescent="0.25">
      <c r="A810" s="4"/>
      <c r="B810"/>
      <c r="C810"/>
      <c r="D810"/>
      <c r="E810" s="4"/>
      <c r="F810" s="4"/>
      <c r="G810"/>
      <c r="H810"/>
      <c r="I810"/>
      <c r="J810"/>
      <c r="K810" s="4"/>
      <c r="L810" s="4"/>
      <c r="M810" s="1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hidden="1" customHeight="1" x14ac:dyDescent="0.25">
      <c r="A811" s="4"/>
      <c r="B811"/>
      <c r="C811"/>
      <c r="D811"/>
      <c r="E811" s="4"/>
      <c r="F811" s="4"/>
      <c r="G811"/>
      <c r="H811"/>
      <c r="I811"/>
      <c r="J811"/>
      <c r="K811" s="4"/>
      <c r="L811" s="4"/>
      <c r="M811" s="1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hidden="1" customHeight="1" x14ac:dyDescent="0.25">
      <c r="A812" s="4"/>
      <c r="B812"/>
      <c r="C812"/>
      <c r="D812"/>
      <c r="E812" s="4"/>
      <c r="F812" s="4"/>
      <c r="G812"/>
      <c r="H812"/>
      <c r="I812"/>
      <c r="J812"/>
      <c r="K812" s="4"/>
      <c r="L812" s="4"/>
      <c r="M812" s="1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hidden="1" customHeight="1" x14ac:dyDescent="0.25">
      <c r="A813" s="4"/>
      <c r="B813"/>
      <c r="C813"/>
      <c r="D813"/>
      <c r="E813" s="4"/>
      <c r="F813" s="4"/>
      <c r="G813"/>
      <c r="H813"/>
      <c r="I813"/>
      <c r="J813"/>
      <c r="K813" s="4"/>
      <c r="L813" s="4"/>
      <c r="M813" s="1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hidden="1" customHeight="1" x14ac:dyDescent="0.25">
      <c r="A814" s="4"/>
      <c r="B814"/>
      <c r="C814"/>
      <c r="D814"/>
      <c r="E814" s="4"/>
      <c r="F814" s="4"/>
      <c r="G814"/>
      <c r="H814"/>
      <c r="I814"/>
      <c r="J814"/>
      <c r="K814" s="4"/>
      <c r="L814" s="4"/>
      <c r="M814" s="1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hidden="1" customHeight="1" x14ac:dyDescent="0.25">
      <c r="A815" s="4"/>
      <c r="B815"/>
      <c r="C815"/>
      <c r="D815"/>
      <c r="E815" s="4"/>
      <c r="F815" s="4"/>
      <c r="G815"/>
      <c r="H815"/>
      <c r="I815"/>
      <c r="J815"/>
      <c r="K815" s="4"/>
      <c r="L815" s="4"/>
      <c r="M815" s="1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hidden="1" customHeight="1" x14ac:dyDescent="0.25">
      <c r="A816" s="4"/>
      <c r="B816"/>
      <c r="C816"/>
      <c r="D816"/>
      <c r="E816" s="4"/>
      <c r="F816" s="4"/>
      <c r="G816"/>
      <c r="H816"/>
      <c r="I816"/>
      <c r="J816"/>
      <c r="K816" s="4"/>
      <c r="L816" s="4"/>
      <c r="M816" s="1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hidden="1" customHeight="1" x14ac:dyDescent="0.25">
      <c r="A817" s="4"/>
      <c r="B817"/>
      <c r="C817"/>
      <c r="D817"/>
      <c r="E817" s="4"/>
      <c r="F817" s="4"/>
      <c r="G817"/>
      <c r="H817"/>
      <c r="I817"/>
      <c r="J817"/>
      <c r="K817" s="4"/>
      <c r="L817" s="4"/>
      <c r="M817" s="1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hidden="1" customHeight="1" x14ac:dyDescent="0.25">
      <c r="A818" s="4"/>
      <c r="B818"/>
      <c r="C818"/>
      <c r="D818"/>
      <c r="E818" s="4"/>
      <c r="F818" s="4"/>
      <c r="G818"/>
      <c r="H818"/>
      <c r="I818"/>
      <c r="J818"/>
      <c r="K818" s="4"/>
      <c r="L818" s="4"/>
      <c r="M818" s="1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hidden="1" customHeight="1" x14ac:dyDescent="0.25">
      <c r="A819" s="4"/>
      <c r="B819"/>
      <c r="C819"/>
      <c r="D819"/>
      <c r="E819" s="4"/>
      <c r="F819" s="4"/>
      <c r="G819"/>
      <c r="H819"/>
      <c r="I819"/>
      <c r="J819"/>
      <c r="K819" s="4"/>
      <c r="L819" s="4"/>
      <c r="M819" s="1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hidden="1" customHeight="1" x14ac:dyDescent="0.25">
      <c r="A820" s="4"/>
      <c r="B820"/>
      <c r="C820"/>
      <c r="D820"/>
      <c r="E820" s="4"/>
      <c r="F820" s="4"/>
      <c r="G820"/>
      <c r="H820"/>
      <c r="I820"/>
      <c r="J820"/>
      <c r="K820" s="4"/>
      <c r="L820" s="4"/>
      <c r="M820" s="1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hidden="1" customHeight="1" x14ac:dyDescent="0.25">
      <c r="A821" s="4"/>
      <c r="B821"/>
      <c r="C821"/>
      <c r="D821"/>
      <c r="E821" s="4"/>
      <c r="F821" s="4"/>
      <c r="G821"/>
      <c r="H821"/>
      <c r="I821"/>
      <c r="J821"/>
      <c r="K821" s="4"/>
      <c r="L821" s="4"/>
      <c r="M821" s="1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hidden="1" customHeight="1" x14ac:dyDescent="0.25">
      <c r="A822" s="4"/>
      <c r="B822"/>
      <c r="C822"/>
      <c r="D822"/>
      <c r="E822" s="4"/>
      <c r="F822" s="4"/>
      <c r="G822"/>
      <c r="H822"/>
      <c r="I822"/>
      <c r="J822"/>
      <c r="K822" s="4"/>
      <c r="L822" s="4"/>
      <c r="M822" s="1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hidden="1" customHeight="1" x14ac:dyDescent="0.25">
      <c r="A823" s="4"/>
      <c r="B823"/>
      <c r="C823"/>
      <c r="D823"/>
      <c r="E823" s="4"/>
      <c r="F823" s="4"/>
      <c r="G823"/>
      <c r="H823"/>
      <c r="I823"/>
      <c r="J823"/>
      <c r="K823" s="4"/>
      <c r="L823" s="4"/>
      <c r="M823" s="1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hidden="1" customHeight="1" x14ac:dyDescent="0.25">
      <c r="A824" s="4"/>
      <c r="B824"/>
      <c r="C824"/>
      <c r="D824"/>
      <c r="E824" s="4"/>
      <c r="F824" s="4"/>
      <c r="G824"/>
      <c r="H824"/>
      <c r="I824"/>
      <c r="J824"/>
      <c r="K824" s="4"/>
      <c r="L824" s="4"/>
      <c r="M824" s="1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hidden="1" customHeight="1" x14ac:dyDescent="0.25">
      <c r="A825" s="4"/>
      <c r="B825"/>
      <c r="C825"/>
      <c r="D825"/>
      <c r="E825" s="4"/>
      <c r="F825" s="4"/>
      <c r="G825"/>
      <c r="H825"/>
      <c r="I825"/>
      <c r="J825"/>
      <c r="K825" s="4"/>
      <c r="L825" s="4"/>
      <c r="M825" s="1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hidden="1" customHeight="1" x14ac:dyDescent="0.25">
      <c r="A826" s="4"/>
      <c r="B826"/>
      <c r="C826"/>
      <c r="D826"/>
      <c r="E826" s="4"/>
      <c r="F826" s="4"/>
      <c r="G826"/>
      <c r="H826"/>
      <c r="I826"/>
      <c r="J826"/>
      <c r="K826" s="4"/>
      <c r="L826" s="4"/>
      <c r="M826" s="1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hidden="1" customHeight="1" x14ac:dyDescent="0.25">
      <c r="A827" s="4"/>
      <c r="B827"/>
      <c r="C827"/>
      <c r="D827"/>
      <c r="E827" s="4"/>
      <c r="F827" s="4"/>
      <c r="G827"/>
      <c r="H827"/>
      <c r="I827"/>
      <c r="J827"/>
      <c r="K827" s="4"/>
      <c r="L827" s="4"/>
      <c r="M827" s="1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hidden="1" customHeight="1" x14ac:dyDescent="0.25">
      <c r="A828" s="4"/>
      <c r="B828"/>
      <c r="C828"/>
      <c r="D828"/>
      <c r="E828" s="4"/>
      <c r="F828" s="4"/>
      <c r="G828"/>
      <c r="H828"/>
      <c r="I828"/>
      <c r="J828"/>
      <c r="K828" s="4"/>
      <c r="L828" s="4"/>
      <c r="M828" s="1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hidden="1" customHeight="1" x14ac:dyDescent="0.25">
      <c r="A829" s="4"/>
      <c r="B829"/>
      <c r="C829"/>
      <c r="D829"/>
      <c r="E829" s="4"/>
      <c r="F829" s="4"/>
      <c r="G829"/>
      <c r="H829"/>
      <c r="I829"/>
      <c r="J829"/>
      <c r="K829" s="4"/>
      <c r="L829" s="4"/>
      <c r="M829" s="1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hidden="1" customHeight="1" x14ac:dyDescent="0.25">
      <c r="A830" s="4"/>
      <c r="B830"/>
      <c r="C830"/>
      <c r="D830"/>
      <c r="E830" s="4"/>
      <c r="F830" s="4"/>
      <c r="G830"/>
      <c r="H830"/>
      <c r="I830"/>
      <c r="J830"/>
      <c r="K830" s="4"/>
      <c r="L830" s="4"/>
      <c r="M830" s="1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hidden="1" customHeight="1" x14ac:dyDescent="0.25">
      <c r="A831" s="4"/>
      <c r="B831"/>
      <c r="C831"/>
      <c r="D831"/>
      <c r="E831" s="4"/>
      <c r="F831" s="4"/>
      <c r="G831"/>
      <c r="H831"/>
      <c r="I831"/>
      <c r="J831"/>
      <c r="K831" s="4"/>
      <c r="L831" s="4"/>
      <c r="M831" s="1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hidden="1" customHeight="1" x14ac:dyDescent="0.25">
      <c r="A832" s="4"/>
      <c r="B832"/>
      <c r="C832"/>
      <c r="D832"/>
      <c r="E832" s="4"/>
      <c r="F832" s="4"/>
      <c r="G832"/>
      <c r="H832"/>
      <c r="I832"/>
      <c r="J832"/>
      <c r="K832" s="4"/>
      <c r="L832" s="4"/>
      <c r="M832" s="1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hidden="1" customHeight="1" x14ac:dyDescent="0.25">
      <c r="A833" s="4"/>
      <c r="B833"/>
      <c r="C833"/>
      <c r="D833"/>
      <c r="E833" s="4"/>
      <c r="F833" s="4"/>
      <c r="G833"/>
      <c r="H833"/>
      <c r="I833"/>
      <c r="J833"/>
      <c r="K833" s="4"/>
      <c r="L833" s="4"/>
      <c r="M833" s="1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hidden="1" customHeight="1" x14ac:dyDescent="0.25">
      <c r="A834" s="4"/>
      <c r="B834"/>
      <c r="C834"/>
      <c r="D834"/>
      <c r="E834" s="4"/>
      <c r="F834" s="4"/>
      <c r="G834"/>
      <c r="H834"/>
      <c r="I834"/>
      <c r="J834"/>
      <c r="K834" s="4"/>
      <c r="L834" s="4"/>
      <c r="M834" s="1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hidden="1" customHeight="1" x14ac:dyDescent="0.25">
      <c r="A835" s="4"/>
      <c r="B835"/>
      <c r="C835"/>
      <c r="D835"/>
      <c r="E835" s="4"/>
      <c r="F835" s="4"/>
      <c r="G835"/>
      <c r="H835"/>
      <c r="I835"/>
      <c r="J835"/>
      <c r="K835" s="4"/>
      <c r="L835" s="4"/>
      <c r="M835" s="1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hidden="1" customHeight="1" x14ac:dyDescent="0.25">
      <c r="A836" s="4"/>
      <c r="B836"/>
      <c r="C836"/>
      <c r="D836"/>
      <c r="E836" s="4"/>
      <c r="F836" s="4"/>
      <c r="G836"/>
      <c r="H836"/>
      <c r="I836"/>
      <c r="J836"/>
      <c r="K836" s="4"/>
      <c r="L836" s="4"/>
      <c r="M836" s="1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hidden="1" customHeight="1" x14ac:dyDescent="0.25">
      <c r="A837" s="4"/>
      <c r="B837"/>
      <c r="C837"/>
      <c r="D837"/>
      <c r="E837" s="4"/>
      <c r="F837" s="4"/>
      <c r="G837"/>
      <c r="H837"/>
      <c r="I837"/>
      <c r="J837"/>
      <c r="K837" s="4"/>
      <c r="L837" s="4"/>
      <c r="M837" s="1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hidden="1" customHeight="1" x14ac:dyDescent="0.25">
      <c r="A838" s="4"/>
      <c r="B838"/>
      <c r="C838"/>
      <c r="D838"/>
      <c r="E838" s="4"/>
      <c r="F838" s="4"/>
      <c r="G838"/>
      <c r="H838"/>
      <c r="I838"/>
      <c r="J838"/>
      <c r="K838" s="4"/>
      <c r="L838" s="4"/>
      <c r="M838" s="1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hidden="1" customHeight="1" x14ac:dyDescent="0.25">
      <c r="A839" s="4"/>
      <c r="B839"/>
      <c r="C839"/>
      <c r="D839"/>
      <c r="E839" s="4"/>
      <c r="F839" s="4"/>
      <c r="G839"/>
      <c r="H839"/>
      <c r="I839"/>
      <c r="J839"/>
      <c r="K839" s="4"/>
      <c r="L839" s="4"/>
      <c r="M839" s="1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hidden="1" customHeight="1" x14ac:dyDescent="0.25">
      <c r="A840" s="4"/>
      <c r="B840"/>
      <c r="C840"/>
      <c r="D840"/>
      <c r="E840" s="4"/>
      <c r="F840" s="4"/>
      <c r="G840"/>
      <c r="H840"/>
      <c r="I840"/>
      <c r="J840"/>
      <c r="K840" s="4"/>
      <c r="L840" s="4"/>
      <c r="M840" s="1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hidden="1" customHeight="1" x14ac:dyDescent="0.25">
      <c r="A841" s="4"/>
      <c r="B841"/>
      <c r="C841"/>
      <c r="D841"/>
      <c r="E841" s="4"/>
      <c r="F841" s="4"/>
      <c r="G841"/>
      <c r="H841"/>
      <c r="I841"/>
      <c r="J841"/>
      <c r="K841" s="4"/>
      <c r="L841" s="4"/>
      <c r="M841" s="1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hidden="1" customHeight="1" x14ac:dyDescent="0.25">
      <c r="A842" s="4"/>
      <c r="B842"/>
      <c r="C842"/>
      <c r="D842"/>
      <c r="E842" s="4"/>
      <c r="F842" s="4"/>
      <c r="G842"/>
      <c r="H842"/>
      <c r="I842"/>
      <c r="J842"/>
      <c r="K842" s="4"/>
      <c r="L842" s="4"/>
      <c r="M842" s="1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hidden="1" customHeight="1" x14ac:dyDescent="0.25">
      <c r="A843" s="4"/>
      <c r="B843"/>
      <c r="C843"/>
      <c r="D843"/>
      <c r="E843" s="4"/>
      <c r="F843" s="4"/>
      <c r="G843"/>
      <c r="H843"/>
      <c r="I843"/>
      <c r="J843"/>
      <c r="K843" s="4"/>
      <c r="L843" s="4"/>
      <c r="M843" s="1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hidden="1" customHeight="1" x14ac:dyDescent="0.25">
      <c r="A844" s="4"/>
      <c r="B844"/>
      <c r="C844"/>
      <c r="D844"/>
      <c r="E844" s="4"/>
      <c r="F844" s="4"/>
      <c r="G844"/>
      <c r="H844"/>
      <c r="I844"/>
      <c r="J844"/>
      <c r="K844" s="4"/>
      <c r="L844" s="4"/>
      <c r="M844" s="1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hidden="1" customHeight="1" x14ac:dyDescent="0.25">
      <c r="A845" s="4"/>
      <c r="B845"/>
      <c r="C845"/>
      <c r="D845"/>
      <c r="E845" s="4"/>
      <c r="F845" s="4"/>
      <c r="G845"/>
      <c r="H845"/>
      <c r="I845"/>
      <c r="J845"/>
      <c r="K845" s="4"/>
      <c r="L845" s="4"/>
      <c r="M845" s="1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hidden="1" customHeight="1" x14ac:dyDescent="0.25">
      <c r="A846" s="4"/>
      <c r="B846"/>
      <c r="C846"/>
      <c r="D846"/>
      <c r="E846" s="4"/>
      <c r="F846" s="4"/>
      <c r="G846"/>
      <c r="H846"/>
      <c r="I846"/>
      <c r="J846"/>
      <c r="K846" s="4"/>
      <c r="L846" s="4"/>
      <c r="M846" s="1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hidden="1" customHeight="1" x14ac:dyDescent="0.25">
      <c r="A847" s="4"/>
      <c r="B847"/>
      <c r="C847"/>
      <c r="D847"/>
      <c r="E847" s="4"/>
      <c r="F847" s="4"/>
      <c r="G847"/>
      <c r="H847"/>
      <c r="I847"/>
      <c r="J847"/>
      <c r="K847" s="4"/>
      <c r="L847" s="4"/>
      <c r="M847" s="1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hidden="1" customHeight="1" x14ac:dyDescent="0.25">
      <c r="A848" s="4"/>
      <c r="B848"/>
      <c r="C848"/>
      <c r="D848"/>
      <c r="E848" s="4"/>
      <c r="F848" s="4"/>
      <c r="G848"/>
      <c r="H848"/>
      <c r="I848"/>
      <c r="J848"/>
      <c r="K848" s="4"/>
      <c r="L848" s="4"/>
      <c r="M848" s="1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hidden="1" customHeight="1" x14ac:dyDescent="0.25">
      <c r="A849" s="4"/>
      <c r="B849"/>
      <c r="C849"/>
      <c r="D849"/>
      <c r="E849" s="4"/>
      <c r="F849" s="4"/>
      <c r="G849"/>
      <c r="H849"/>
      <c r="I849"/>
      <c r="J849"/>
      <c r="K849" s="4"/>
      <c r="L849" s="4"/>
      <c r="M849" s="1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hidden="1" customHeight="1" x14ac:dyDescent="0.25">
      <c r="A850" s="4"/>
      <c r="B850"/>
      <c r="C850"/>
      <c r="D850"/>
      <c r="E850" s="4"/>
      <c r="F850" s="4"/>
      <c r="G850"/>
      <c r="H850"/>
      <c r="I850"/>
      <c r="J850"/>
      <c r="K850" s="4"/>
      <c r="L850" s="4"/>
      <c r="M850" s="1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hidden="1" customHeight="1" x14ac:dyDescent="0.25">
      <c r="A851" s="4"/>
      <c r="B851"/>
      <c r="C851"/>
      <c r="D851"/>
      <c r="E851" s="4"/>
      <c r="F851" s="4"/>
      <c r="G851"/>
      <c r="H851"/>
      <c r="I851"/>
      <c r="J851"/>
      <c r="K851" s="4"/>
      <c r="L851" s="4"/>
      <c r="M851" s="1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hidden="1" customHeight="1" x14ac:dyDescent="0.25">
      <c r="A852" s="4"/>
      <c r="B852"/>
      <c r="C852"/>
      <c r="D852"/>
      <c r="E852" s="4"/>
      <c r="F852" s="4"/>
      <c r="G852"/>
      <c r="H852"/>
      <c r="I852"/>
      <c r="J852"/>
      <c r="K852" s="4"/>
      <c r="L852" s="4"/>
      <c r="M852" s="1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hidden="1" customHeight="1" x14ac:dyDescent="0.25">
      <c r="A853" s="4"/>
      <c r="B853"/>
      <c r="C853"/>
      <c r="D853"/>
      <c r="E853" s="4"/>
      <c r="F853" s="4"/>
      <c r="G853"/>
      <c r="H853"/>
      <c r="I853"/>
      <c r="J853"/>
      <c r="K853" s="4"/>
      <c r="L853" s="4"/>
      <c r="M853" s="1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hidden="1" customHeight="1" x14ac:dyDescent="0.25">
      <c r="A854" s="4"/>
      <c r="B854"/>
      <c r="C854"/>
      <c r="D854"/>
      <c r="E854" s="4"/>
      <c r="F854" s="4"/>
      <c r="G854"/>
      <c r="H854"/>
      <c r="I854"/>
      <c r="J854"/>
      <c r="K854" s="4"/>
      <c r="L854" s="4"/>
      <c r="M854" s="1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hidden="1" customHeight="1" x14ac:dyDescent="0.25">
      <c r="A855" s="4"/>
      <c r="B855"/>
      <c r="C855"/>
      <c r="D855"/>
      <c r="E855" s="4"/>
      <c r="F855" s="4"/>
      <c r="G855"/>
      <c r="H855"/>
      <c r="I855"/>
      <c r="J855"/>
      <c r="K855" s="4"/>
      <c r="L855" s="4"/>
      <c r="M855" s="1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hidden="1" customHeight="1" x14ac:dyDescent="0.25">
      <c r="A856" s="4"/>
      <c r="B856"/>
      <c r="C856"/>
      <c r="D856"/>
      <c r="E856" s="4"/>
      <c r="F856" s="4"/>
      <c r="G856"/>
      <c r="H856"/>
      <c r="I856"/>
      <c r="J856"/>
      <c r="K856" s="4"/>
      <c r="L856" s="4"/>
      <c r="M856" s="1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hidden="1" customHeight="1" x14ac:dyDescent="0.25">
      <c r="A857" s="4"/>
      <c r="B857"/>
      <c r="C857"/>
      <c r="D857"/>
      <c r="E857" s="4"/>
      <c r="F857" s="4"/>
      <c r="G857"/>
      <c r="H857"/>
      <c r="I857"/>
      <c r="J857"/>
      <c r="K857" s="4"/>
      <c r="L857" s="4"/>
      <c r="M857" s="1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hidden="1" customHeight="1" x14ac:dyDescent="0.25">
      <c r="A858" s="4"/>
      <c r="B858"/>
      <c r="C858"/>
      <c r="D858"/>
      <c r="E858" s="4"/>
      <c r="F858" s="4"/>
      <c r="G858"/>
      <c r="H858"/>
      <c r="I858"/>
      <c r="J858"/>
      <c r="K858" s="4"/>
      <c r="L858" s="4"/>
      <c r="M858" s="1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hidden="1" customHeight="1" x14ac:dyDescent="0.25">
      <c r="A859" s="4"/>
      <c r="B859"/>
      <c r="C859"/>
      <c r="D859"/>
      <c r="E859" s="4"/>
      <c r="F859" s="4"/>
      <c r="G859"/>
      <c r="H859"/>
      <c r="I859"/>
      <c r="J859"/>
      <c r="K859" s="4"/>
      <c r="L859" s="4"/>
      <c r="M859" s="1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hidden="1" customHeight="1" x14ac:dyDescent="0.25">
      <c r="A860" s="4"/>
      <c r="B860"/>
      <c r="C860"/>
      <c r="D860"/>
      <c r="E860" s="4"/>
      <c r="F860" s="4"/>
      <c r="G860"/>
      <c r="H860"/>
      <c r="I860"/>
      <c r="J860"/>
      <c r="K860" s="4"/>
      <c r="L860" s="4"/>
      <c r="M860" s="1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hidden="1" customHeight="1" x14ac:dyDescent="0.25">
      <c r="A861" s="4"/>
      <c r="B861"/>
      <c r="C861"/>
      <c r="D861"/>
      <c r="E861" s="4"/>
      <c r="F861" s="4"/>
      <c r="G861"/>
      <c r="H861"/>
      <c r="I861"/>
      <c r="J861"/>
      <c r="K861" s="4"/>
      <c r="L861" s="4"/>
      <c r="M861" s="1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hidden="1" customHeight="1" x14ac:dyDescent="0.25">
      <c r="A862" s="4"/>
      <c r="B862"/>
      <c r="C862"/>
      <c r="D862"/>
      <c r="E862" s="4"/>
      <c r="F862" s="4"/>
      <c r="G862"/>
      <c r="H862"/>
      <c r="I862"/>
      <c r="J862"/>
      <c r="K862" s="4"/>
      <c r="L862" s="4"/>
      <c r="M862" s="1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hidden="1" customHeight="1" x14ac:dyDescent="0.25">
      <c r="A863" s="4"/>
      <c r="B863"/>
      <c r="C863"/>
      <c r="D863"/>
      <c r="E863" s="4"/>
      <c r="F863" s="4"/>
      <c r="G863"/>
      <c r="H863"/>
      <c r="I863"/>
      <c r="J863"/>
      <c r="K863" s="4"/>
      <c r="L863" s="4"/>
      <c r="M863" s="1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hidden="1" customHeight="1" x14ac:dyDescent="0.25">
      <c r="A864" s="4"/>
      <c r="B864"/>
      <c r="C864"/>
      <c r="D864"/>
      <c r="E864" s="4"/>
      <c r="F864" s="4"/>
      <c r="G864"/>
      <c r="H864"/>
      <c r="I864"/>
      <c r="J864"/>
      <c r="K864" s="4"/>
      <c r="L864" s="4"/>
      <c r="M864" s="1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hidden="1" customHeight="1" x14ac:dyDescent="0.25">
      <c r="A865" s="4"/>
      <c r="B865"/>
      <c r="C865"/>
      <c r="D865"/>
      <c r="E865" s="4"/>
      <c r="F865" s="4"/>
      <c r="G865"/>
      <c r="H865"/>
      <c r="I865"/>
      <c r="J865"/>
      <c r="K865" s="4"/>
      <c r="L865" s="4"/>
      <c r="M865" s="1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hidden="1" customHeight="1" x14ac:dyDescent="0.25">
      <c r="A866" s="4"/>
      <c r="B866"/>
      <c r="C866"/>
      <c r="D866"/>
      <c r="E866" s="4"/>
      <c r="F866" s="4"/>
      <c r="G866"/>
      <c r="H866"/>
      <c r="I866"/>
      <c r="J866"/>
      <c r="K866" s="4"/>
      <c r="L866" s="4"/>
      <c r="M866" s="1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hidden="1" customHeight="1" x14ac:dyDescent="0.25">
      <c r="A867" s="4"/>
      <c r="B867"/>
      <c r="C867"/>
      <c r="D867"/>
      <c r="E867" s="4"/>
      <c r="F867" s="4"/>
      <c r="G867"/>
      <c r="H867"/>
      <c r="I867"/>
      <c r="J867"/>
      <c r="K867" s="4"/>
      <c r="L867" s="4"/>
      <c r="M867" s="1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hidden="1" customHeight="1" x14ac:dyDescent="0.25">
      <c r="A868" s="4"/>
      <c r="B868"/>
      <c r="C868"/>
      <c r="D868"/>
      <c r="E868" s="4"/>
      <c r="F868" s="4"/>
      <c r="G868"/>
      <c r="H868"/>
      <c r="I868"/>
      <c r="J868"/>
      <c r="K868" s="4"/>
      <c r="L868" s="4"/>
      <c r="M868" s="1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hidden="1" customHeight="1" x14ac:dyDescent="0.25">
      <c r="A869" s="4"/>
      <c r="B869"/>
      <c r="C869"/>
      <c r="D869"/>
      <c r="E869" s="4"/>
      <c r="F869" s="4"/>
      <c r="G869"/>
      <c r="H869"/>
      <c r="I869"/>
      <c r="J869"/>
      <c r="K869" s="4"/>
      <c r="L869" s="4"/>
      <c r="M869" s="1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hidden="1" customHeight="1" x14ac:dyDescent="0.25">
      <c r="A870" s="4"/>
      <c r="B870"/>
      <c r="C870"/>
      <c r="D870"/>
      <c r="E870" s="4"/>
      <c r="F870" s="4"/>
      <c r="G870"/>
      <c r="H870"/>
      <c r="I870"/>
      <c r="J870"/>
      <c r="K870" s="4"/>
      <c r="L870" s="4"/>
      <c r="M870" s="1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hidden="1" customHeight="1" x14ac:dyDescent="0.25">
      <c r="A871" s="4"/>
      <c r="B871"/>
      <c r="C871"/>
      <c r="D871"/>
      <c r="E871" s="4"/>
      <c r="F871" s="4"/>
      <c r="G871"/>
      <c r="H871"/>
      <c r="I871"/>
      <c r="J871"/>
      <c r="K871" s="4"/>
      <c r="L871" s="4"/>
      <c r="M871" s="1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hidden="1" customHeight="1" x14ac:dyDescent="0.25">
      <c r="A872" s="4"/>
      <c r="B872"/>
      <c r="C872"/>
      <c r="D872"/>
      <c r="E872" s="4"/>
      <c r="F872" s="4"/>
      <c r="G872"/>
      <c r="H872"/>
      <c r="I872"/>
      <c r="J872"/>
      <c r="K872" s="4"/>
      <c r="L872" s="4"/>
      <c r="M872" s="1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hidden="1" customHeight="1" x14ac:dyDescent="0.25">
      <c r="A873" s="4"/>
      <c r="B873"/>
      <c r="C873"/>
      <c r="D873"/>
      <c r="E873" s="4"/>
      <c r="F873" s="4"/>
      <c r="G873"/>
      <c r="H873"/>
      <c r="I873"/>
      <c r="J873"/>
      <c r="K873" s="4"/>
      <c r="L873" s="4"/>
      <c r="M873" s="1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hidden="1" customHeight="1" x14ac:dyDescent="0.25">
      <c r="A874" s="4"/>
      <c r="B874"/>
      <c r="C874"/>
      <c r="D874"/>
      <c r="E874" s="4"/>
      <c r="F874" s="4"/>
      <c r="G874"/>
      <c r="H874"/>
      <c r="I874"/>
      <c r="J874"/>
      <c r="K874" s="4"/>
      <c r="L874" s="4"/>
      <c r="M874" s="1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hidden="1" customHeight="1" x14ac:dyDescent="0.25">
      <c r="A875" s="4"/>
      <c r="B875"/>
      <c r="C875"/>
      <c r="D875"/>
      <c r="E875" s="4"/>
      <c r="F875" s="4"/>
      <c r="G875"/>
      <c r="H875"/>
      <c r="I875"/>
      <c r="J875"/>
      <c r="K875" s="4"/>
      <c r="L875" s="4"/>
      <c r="M875" s="1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hidden="1" customHeight="1" x14ac:dyDescent="0.25">
      <c r="A876" s="4"/>
      <c r="B876"/>
      <c r="C876"/>
      <c r="D876"/>
      <c r="E876" s="4"/>
      <c r="F876" s="4"/>
      <c r="G876"/>
      <c r="H876"/>
      <c r="I876"/>
      <c r="J876"/>
      <c r="K876" s="4"/>
      <c r="L876" s="4"/>
      <c r="M876" s="1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hidden="1" customHeight="1" x14ac:dyDescent="0.25">
      <c r="A877" s="4"/>
      <c r="B877"/>
      <c r="C877"/>
      <c r="D877"/>
      <c r="E877" s="4"/>
      <c r="F877" s="4"/>
      <c r="G877"/>
      <c r="H877"/>
      <c r="I877"/>
      <c r="J877"/>
      <c r="K877" s="4"/>
      <c r="L877" s="4"/>
      <c r="M877" s="1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hidden="1" customHeight="1" x14ac:dyDescent="0.25">
      <c r="A878" s="4"/>
      <c r="B878"/>
      <c r="C878"/>
      <c r="D878"/>
      <c r="E878" s="4"/>
      <c r="F878" s="4"/>
      <c r="G878"/>
      <c r="H878"/>
      <c r="I878"/>
      <c r="J878"/>
      <c r="K878" s="4"/>
      <c r="L878" s="4"/>
      <c r="M878" s="1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hidden="1" customHeight="1" x14ac:dyDescent="0.25">
      <c r="A879" s="4"/>
      <c r="B879"/>
      <c r="C879"/>
      <c r="D879"/>
      <c r="E879" s="4"/>
      <c r="F879" s="4"/>
      <c r="G879"/>
      <c r="H879"/>
      <c r="I879"/>
      <c r="J879"/>
      <c r="K879" s="4"/>
      <c r="L879" s="4"/>
      <c r="M879" s="1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hidden="1" customHeight="1" x14ac:dyDescent="0.25">
      <c r="A880" s="4"/>
      <c r="B880"/>
      <c r="C880"/>
      <c r="D880"/>
      <c r="E880" s="4"/>
      <c r="F880" s="4"/>
      <c r="G880"/>
      <c r="H880"/>
      <c r="I880"/>
      <c r="J880"/>
      <c r="K880" s="4"/>
      <c r="L880" s="4"/>
      <c r="M880" s="1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hidden="1" customHeight="1" x14ac:dyDescent="0.25">
      <c r="A881" s="4"/>
      <c r="B881"/>
      <c r="C881"/>
      <c r="D881"/>
      <c r="E881" s="4"/>
      <c r="F881" s="4"/>
      <c r="G881"/>
      <c r="H881"/>
      <c r="I881"/>
      <c r="J881"/>
      <c r="K881" s="4"/>
      <c r="L881" s="4"/>
      <c r="M881" s="1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hidden="1" customHeight="1" x14ac:dyDescent="0.25">
      <c r="A882" s="4"/>
      <c r="B882"/>
      <c r="C882"/>
      <c r="D882"/>
      <c r="E882" s="4"/>
      <c r="F882" s="4"/>
      <c r="G882"/>
      <c r="H882"/>
      <c r="I882"/>
      <c r="J882"/>
      <c r="K882" s="4"/>
      <c r="L882" s="4"/>
      <c r="M882" s="1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hidden="1" customHeight="1" x14ac:dyDescent="0.25">
      <c r="A883" s="4"/>
      <c r="B883"/>
      <c r="C883"/>
      <c r="D883"/>
      <c r="E883" s="4"/>
      <c r="F883" s="4"/>
      <c r="G883"/>
      <c r="H883"/>
      <c r="I883"/>
      <c r="J883"/>
      <c r="K883" s="4"/>
      <c r="L883" s="4"/>
      <c r="M883" s="1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hidden="1" customHeight="1" x14ac:dyDescent="0.25">
      <c r="A884" s="4"/>
      <c r="B884"/>
      <c r="C884"/>
      <c r="D884"/>
      <c r="E884" s="4"/>
      <c r="F884" s="4"/>
      <c r="G884"/>
      <c r="H884"/>
      <c r="I884"/>
      <c r="J884"/>
      <c r="K884" s="4"/>
      <c r="L884" s="4"/>
      <c r="M884" s="1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hidden="1" customHeight="1" x14ac:dyDescent="0.25">
      <c r="A885" s="4"/>
      <c r="B885"/>
      <c r="C885"/>
      <c r="D885"/>
      <c r="E885" s="4"/>
      <c r="F885" s="4"/>
      <c r="G885"/>
      <c r="H885"/>
      <c r="I885"/>
      <c r="J885"/>
      <c r="K885" s="4"/>
      <c r="L885" s="4"/>
      <c r="M885" s="1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hidden="1" customHeight="1" x14ac:dyDescent="0.25">
      <c r="A886" s="4"/>
      <c r="B886"/>
      <c r="C886"/>
      <c r="D886"/>
      <c r="E886" s="4"/>
      <c r="F886" s="4"/>
      <c r="G886"/>
      <c r="H886"/>
      <c r="I886"/>
      <c r="J886"/>
      <c r="K886" s="4"/>
      <c r="L886" s="4"/>
      <c r="M886" s="1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hidden="1" customHeight="1" x14ac:dyDescent="0.25">
      <c r="A887" s="4"/>
      <c r="B887"/>
      <c r="C887"/>
      <c r="D887"/>
      <c r="E887" s="4"/>
      <c r="F887" s="4"/>
      <c r="G887"/>
      <c r="H887"/>
      <c r="I887"/>
      <c r="J887"/>
      <c r="K887" s="4"/>
      <c r="L887" s="4"/>
      <c r="M887" s="1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hidden="1" customHeight="1" x14ac:dyDescent="0.25">
      <c r="A888" s="4"/>
      <c r="B888"/>
      <c r="C888"/>
      <c r="D888"/>
      <c r="E888" s="4"/>
      <c r="F888" s="4"/>
      <c r="G888"/>
      <c r="H888"/>
      <c r="I888"/>
      <c r="J888"/>
      <c r="K888" s="4"/>
      <c r="L888" s="4"/>
      <c r="M888" s="1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hidden="1" customHeight="1" x14ac:dyDescent="0.25">
      <c r="A889" s="4"/>
      <c r="B889"/>
      <c r="C889"/>
      <c r="D889"/>
      <c r="E889" s="4"/>
      <c r="F889" s="4"/>
      <c r="G889"/>
      <c r="H889"/>
      <c r="I889"/>
      <c r="J889"/>
      <c r="K889" s="4"/>
      <c r="L889" s="4"/>
      <c r="M889" s="1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hidden="1" customHeight="1" x14ac:dyDescent="0.25">
      <c r="A890" s="4"/>
      <c r="B890"/>
      <c r="C890"/>
      <c r="D890"/>
      <c r="E890" s="4"/>
      <c r="F890" s="4"/>
      <c r="G890"/>
      <c r="H890"/>
      <c r="I890"/>
      <c r="J890"/>
      <c r="K890" s="4"/>
      <c r="L890" s="4"/>
      <c r="M890" s="1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hidden="1" customHeight="1" x14ac:dyDescent="0.25">
      <c r="A891" s="4"/>
      <c r="B891"/>
      <c r="C891"/>
      <c r="D891"/>
      <c r="E891" s="4"/>
      <c r="F891" s="4"/>
      <c r="G891"/>
      <c r="H891"/>
      <c r="I891"/>
      <c r="J891"/>
      <c r="K891" s="4"/>
      <c r="L891" s="4"/>
      <c r="M891" s="1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hidden="1" customHeight="1" x14ac:dyDescent="0.25">
      <c r="A892" s="4"/>
      <c r="B892"/>
      <c r="C892"/>
      <c r="D892"/>
      <c r="E892" s="4"/>
      <c r="F892" s="4"/>
      <c r="G892"/>
      <c r="H892"/>
      <c r="I892"/>
      <c r="J892"/>
      <c r="K892" s="4"/>
      <c r="L892" s="4"/>
      <c r="M892" s="1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hidden="1" customHeight="1" x14ac:dyDescent="0.25">
      <c r="A893" s="4"/>
      <c r="B893"/>
      <c r="C893"/>
      <c r="D893"/>
      <c r="E893" s="4"/>
      <c r="F893" s="4"/>
      <c r="G893"/>
      <c r="H893"/>
      <c r="I893"/>
      <c r="J893"/>
      <c r="K893" s="4"/>
      <c r="L893" s="4"/>
      <c r="M893" s="1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hidden="1" customHeight="1" x14ac:dyDescent="0.25">
      <c r="A894" s="4"/>
      <c r="B894"/>
      <c r="C894"/>
      <c r="D894"/>
      <c r="E894" s="4"/>
      <c r="F894" s="4"/>
      <c r="G894"/>
      <c r="H894"/>
      <c r="I894"/>
      <c r="J894"/>
      <c r="K894" s="4"/>
      <c r="L894" s="4"/>
      <c r="M894" s="1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hidden="1" customHeight="1" x14ac:dyDescent="0.25">
      <c r="A895" s="4"/>
      <c r="B895"/>
      <c r="C895"/>
      <c r="D895"/>
      <c r="E895" s="4"/>
      <c r="F895" s="4"/>
      <c r="G895"/>
      <c r="H895"/>
      <c r="I895"/>
      <c r="J895"/>
      <c r="K895" s="4"/>
      <c r="L895" s="4"/>
      <c r="M895" s="1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hidden="1" customHeight="1" x14ac:dyDescent="0.25">
      <c r="A896" s="4"/>
      <c r="B896"/>
      <c r="C896"/>
      <c r="D896"/>
      <c r="E896" s="4"/>
      <c r="F896" s="4"/>
      <c r="G896"/>
      <c r="H896"/>
      <c r="I896"/>
      <c r="J896"/>
      <c r="K896" s="4"/>
      <c r="L896" s="4"/>
      <c r="M896" s="1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hidden="1" customHeight="1" x14ac:dyDescent="0.25">
      <c r="A897" s="4"/>
      <c r="B897"/>
      <c r="C897"/>
      <c r="D897"/>
      <c r="E897" s="4"/>
      <c r="F897" s="4"/>
      <c r="G897"/>
      <c r="H897"/>
      <c r="I897"/>
      <c r="J897"/>
      <c r="K897" s="4"/>
      <c r="L897" s="4"/>
      <c r="M897" s="1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hidden="1" customHeight="1" x14ac:dyDescent="0.25">
      <c r="A898" s="4"/>
      <c r="B898"/>
      <c r="C898"/>
      <c r="D898"/>
      <c r="E898" s="4"/>
      <c r="F898" s="4"/>
      <c r="G898"/>
      <c r="H898"/>
      <c r="I898"/>
      <c r="J898"/>
      <c r="K898" s="4"/>
      <c r="L898" s="4"/>
      <c r="M898" s="1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hidden="1" customHeight="1" x14ac:dyDescent="0.25">
      <c r="A899" s="4"/>
      <c r="B899"/>
      <c r="C899"/>
      <c r="D899"/>
      <c r="E899" s="4"/>
      <c r="F899" s="4"/>
      <c r="G899"/>
      <c r="H899"/>
      <c r="I899"/>
      <c r="J899"/>
      <c r="K899" s="4"/>
      <c r="L899" s="4"/>
      <c r="M899" s="1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hidden="1" customHeight="1" x14ac:dyDescent="0.25">
      <c r="A900" s="4"/>
      <c r="B900"/>
      <c r="C900"/>
      <c r="D900"/>
      <c r="E900" s="4"/>
      <c r="F900" s="4"/>
      <c r="G900"/>
      <c r="H900"/>
      <c r="I900"/>
      <c r="J900"/>
      <c r="K900" s="4"/>
      <c r="L900" s="4"/>
      <c r="M900" s="1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hidden="1" customHeight="1" x14ac:dyDescent="0.25">
      <c r="A901" s="4"/>
      <c r="B901"/>
      <c r="C901"/>
      <c r="D901"/>
      <c r="E901" s="4"/>
      <c r="F901" s="4"/>
      <c r="G901"/>
      <c r="H901"/>
      <c r="I901"/>
      <c r="J901"/>
      <c r="K901" s="4"/>
      <c r="L901" s="4"/>
      <c r="M901" s="1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hidden="1" customHeight="1" x14ac:dyDescent="0.25">
      <c r="A902" s="4"/>
      <c r="B902"/>
      <c r="C902"/>
      <c r="D902"/>
      <c r="E902" s="4"/>
      <c r="F902" s="4"/>
      <c r="G902"/>
      <c r="H902"/>
      <c r="I902"/>
      <c r="J902"/>
      <c r="K902" s="4"/>
      <c r="L902" s="4"/>
      <c r="M902" s="1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hidden="1" customHeight="1" x14ac:dyDescent="0.25">
      <c r="A903" s="4"/>
      <c r="B903"/>
      <c r="C903"/>
      <c r="D903"/>
      <c r="E903" s="4"/>
      <c r="F903" s="4"/>
      <c r="G903"/>
      <c r="H903"/>
      <c r="I903"/>
      <c r="J903"/>
      <c r="K903" s="4"/>
      <c r="L903" s="4"/>
      <c r="M903" s="1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hidden="1" customHeight="1" x14ac:dyDescent="0.25">
      <c r="A904" s="4"/>
      <c r="B904"/>
      <c r="C904"/>
      <c r="D904"/>
      <c r="E904" s="4"/>
      <c r="F904" s="4"/>
      <c r="G904"/>
      <c r="H904"/>
      <c r="I904"/>
      <c r="J904"/>
      <c r="K904" s="4"/>
      <c r="L904" s="4"/>
      <c r="M904" s="1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hidden="1" customHeight="1" x14ac:dyDescent="0.25">
      <c r="A905" s="4"/>
      <c r="B905"/>
      <c r="C905"/>
      <c r="D905"/>
      <c r="E905" s="4"/>
      <c r="F905" s="4"/>
      <c r="G905"/>
      <c r="H905"/>
      <c r="I905"/>
      <c r="J905"/>
      <c r="K905" s="4"/>
      <c r="L905" s="4"/>
      <c r="M905" s="1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hidden="1" customHeight="1" x14ac:dyDescent="0.25">
      <c r="A906" s="4"/>
      <c r="B906"/>
      <c r="C906"/>
      <c r="D906"/>
      <c r="E906" s="4"/>
      <c r="F906" s="4"/>
      <c r="G906"/>
      <c r="H906"/>
      <c r="I906"/>
      <c r="J906"/>
      <c r="K906" s="4"/>
      <c r="L906" s="4"/>
      <c r="M906" s="1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hidden="1" customHeight="1" x14ac:dyDescent="0.25">
      <c r="A907" s="4"/>
      <c r="B907"/>
      <c r="C907"/>
      <c r="D907"/>
      <c r="E907" s="4"/>
      <c r="F907" s="4"/>
      <c r="G907"/>
      <c r="H907"/>
      <c r="I907"/>
      <c r="J907"/>
      <c r="K907" s="4"/>
      <c r="L907" s="4"/>
      <c r="M907" s="1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hidden="1" customHeight="1" x14ac:dyDescent="0.25">
      <c r="A908" s="4"/>
      <c r="B908"/>
      <c r="C908"/>
      <c r="D908"/>
      <c r="E908" s="4"/>
      <c r="F908" s="4"/>
      <c r="G908"/>
      <c r="H908"/>
      <c r="I908"/>
      <c r="J908"/>
      <c r="K908" s="4"/>
      <c r="L908" s="4"/>
      <c r="M908" s="1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hidden="1" customHeight="1" x14ac:dyDescent="0.25">
      <c r="A909" s="4"/>
      <c r="B909"/>
      <c r="C909"/>
      <c r="D909"/>
      <c r="E909" s="4"/>
      <c r="F909" s="4"/>
      <c r="G909"/>
      <c r="H909"/>
      <c r="I909"/>
      <c r="J909"/>
      <c r="K909" s="4"/>
      <c r="L909" s="4"/>
      <c r="M909" s="1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hidden="1" customHeight="1" x14ac:dyDescent="0.25">
      <c r="A910" s="4"/>
      <c r="B910"/>
      <c r="C910"/>
      <c r="D910"/>
      <c r="E910" s="4"/>
      <c r="F910" s="4"/>
      <c r="G910"/>
      <c r="H910"/>
      <c r="I910"/>
      <c r="J910"/>
      <c r="K910" s="4"/>
      <c r="L910" s="4"/>
      <c r="M910" s="1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hidden="1" customHeight="1" x14ac:dyDescent="0.25">
      <c r="A911" s="4"/>
      <c r="B911"/>
      <c r="C911"/>
      <c r="D911"/>
      <c r="E911" s="4"/>
      <c r="F911" s="4"/>
      <c r="G911"/>
      <c r="H911"/>
      <c r="I911"/>
      <c r="J911"/>
      <c r="K911" s="4"/>
      <c r="L911" s="4"/>
      <c r="M911" s="1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hidden="1" customHeight="1" x14ac:dyDescent="0.25">
      <c r="A912" s="4"/>
      <c r="B912"/>
      <c r="C912"/>
      <c r="D912"/>
      <c r="E912" s="4"/>
      <c r="F912" s="4"/>
      <c r="G912"/>
      <c r="H912"/>
      <c r="I912"/>
      <c r="J912"/>
      <c r="K912" s="4"/>
      <c r="L912" s="4"/>
      <c r="M912" s="1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hidden="1" customHeight="1" x14ac:dyDescent="0.25">
      <c r="A913" s="4"/>
      <c r="B913"/>
      <c r="C913"/>
      <c r="D913"/>
      <c r="E913" s="4"/>
      <c r="F913" s="4"/>
      <c r="G913"/>
      <c r="H913"/>
      <c r="I913"/>
      <c r="J913"/>
      <c r="K913" s="4"/>
      <c r="L913" s="4"/>
      <c r="M913" s="1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hidden="1" customHeight="1" x14ac:dyDescent="0.25">
      <c r="A914" s="4"/>
      <c r="B914"/>
      <c r="C914"/>
      <c r="D914"/>
      <c r="E914" s="4"/>
      <c r="F914" s="4"/>
      <c r="G914"/>
      <c r="H914"/>
      <c r="I914"/>
      <c r="J914"/>
      <c r="K914" s="4"/>
      <c r="L914" s="4"/>
      <c r="M914" s="1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hidden="1" customHeight="1" x14ac:dyDescent="0.25">
      <c r="A915" s="4"/>
      <c r="B915"/>
      <c r="C915"/>
      <c r="D915"/>
      <c r="E915" s="4"/>
      <c r="F915" s="4"/>
      <c r="G915"/>
      <c r="H915"/>
      <c r="I915"/>
      <c r="J915"/>
      <c r="K915" s="4"/>
      <c r="L915" s="4"/>
      <c r="M915" s="1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hidden="1" customHeight="1" x14ac:dyDescent="0.25">
      <c r="A916" s="4"/>
      <c r="B916"/>
      <c r="C916"/>
      <c r="D916"/>
      <c r="E916" s="4"/>
      <c r="F916" s="4"/>
      <c r="G916"/>
      <c r="H916"/>
      <c r="I916"/>
      <c r="J916"/>
      <c r="K916" s="4"/>
      <c r="L916" s="4"/>
      <c r="M916" s="1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hidden="1" customHeight="1" x14ac:dyDescent="0.25">
      <c r="A917" s="4"/>
      <c r="B917"/>
      <c r="C917"/>
      <c r="D917"/>
      <c r="E917" s="4"/>
      <c r="F917" s="4"/>
      <c r="G917"/>
      <c r="H917"/>
      <c r="I917"/>
      <c r="J917"/>
      <c r="K917" s="4"/>
      <c r="L917" s="4"/>
      <c r="M917" s="1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hidden="1" customHeight="1" x14ac:dyDescent="0.25">
      <c r="A918" s="4"/>
      <c r="B918"/>
      <c r="C918"/>
      <c r="D918"/>
      <c r="E918" s="4"/>
      <c r="F918" s="4"/>
      <c r="G918"/>
      <c r="H918"/>
      <c r="I918"/>
      <c r="J918"/>
      <c r="K918" s="4"/>
      <c r="L918" s="4"/>
      <c r="M918" s="1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hidden="1" customHeight="1" x14ac:dyDescent="0.25">
      <c r="A919" s="4"/>
      <c r="B919"/>
      <c r="C919"/>
      <c r="D919"/>
      <c r="E919" s="4"/>
      <c r="F919" s="4"/>
      <c r="G919"/>
      <c r="H919"/>
      <c r="I919"/>
      <c r="J919"/>
      <c r="K919" s="4"/>
      <c r="L919" s="4"/>
      <c r="M919" s="1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hidden="1" customHeight="1" x14ac:dyDescent="0.25">
      <c r="A920" s="4"/>
      <c r="B920"/>
      <c r="C920"/>
      <c r="D920"/>
      <c r="E920" s="4"/>
      <c r="F920" s="4"/>
      <c r="G920"/>
      <c r="H920"/>
      <c r="I920"/>
      <c r="J920"/>
      <c r="K920" s="4"/>
      <c r="L920" s="4"/>
      <c r="M920" s="1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hidden="1" customHeight="1" x14ac:dyDescent="0.25">
      <c r="A921" s="4"/>
      <c r="B921"/>
      <c r="C921"/>
      <c r="D921"/>
      <c r="E921" s="4"/>
      <c r="F921" s="4"/>
      <c r="G921"/>
      <c r="H921"/>
      <c r="I921"/>
      <c r="J921"/>
      <c r="K921" s="4"/>
      <c r="L921" s="4"/>
      <c r="M921" s="1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hidden="1" customHeight="1" x14ac:dyDescent="0.25">
      <c r="A922" s="4"/>
      <c r="B922"/>
      <c r="C922"/>
      <c r="D922"/>
      <c r="E922" s="4"/>
      <c r="F922" s="4"/>
      <c r="G922"/>
      <c r="H922"/>
      <c r="I922"/>
      <c r="J922"/>
      <c r="K922" s="4"/>
      <c r="L922" s="4"/>
      <c r="M922" s="1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hidden="1" customHeight="1" x14ac:dyDescent="0.25">
      <c r="A923" s="4"/>
      <c r="B923"/>
      <c r="C923"/>
      <c r="D923"/>
      <c r="E923" s="4"/>
      <c r="F923" s="4"/>
      <c r="G923"/>
      <c r="H923"/>
      <c r="I923"/>
      <c r="J923"/>
      <c r="K923" s="4"/>
      <c r="L923" s="4"/>
      <c r="M923" s="1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hidden="1" customHeight="1" x14ac:dyDescent="0.25">
      <c r="A924" s="4"/>
      <c r="B924"/>
      <c r="C924"/>
      <c r="D924"/>
      <c r="E924" s="4"/>
      <c r="F924" s="4"/>
      <c r="G924"/>
      <c r="H924"/>
      <c r="I924"/>
      <c r="J924"/>
      <c r="K924" s="4"/>
      <c r="L924" s="4"/>
      <c r="M924" s="1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hidden="1" customHeight="1" x14ac:dyDescent="0.25">
      <c r="A925" s="4"/>
      <c r="B925"/>
      <c r="C925"/>
      <c r="D925"/>
      <c r="E925" s="4"/>
      <c r="F925" s="4"/>
      <c r="G925"/>
      <c r="H925"/>
      <c r="I925"/>
      <c r="J925"/>
      <c r="K925" s="4"/>
      <c r="L925" s="4"/>
      <c r="M925" s="1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hidden="1" customHeight="1" x14ac:dyDescent="0.25">
      <c r="A926" s="4"/>
      <c r="B926"/>
      <c r="C926"/>
      <c r="D926"/>
      <c r="E926" s="4"/>
      <c r="F926" s="4"/>
      <c r="G926"/>
      <c r="H926"/>
      <c r="I926"/>
      <c r="J926"/>
      <c r="K926" s="4"/>
      <c r="L926" s="4"/>
      <c r="M926" s="1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hidden="1" customHeight="1" x14ac:dyDescent="0.25">
      <c r="A927" s="4"/>
      <c r="B927"/>
      <c r="C927"/>
      <c r="D927"/>
      <c r="E927" s="4"/>
      <c r="F927" s="4"/>
      <c r="G927"/>
      <c r="H927"/>
      <c r="I927"/>
      <c r="J927"/>
      <c r="K927" s="4"/>
      <c r="L927" s="4"/>
      <c r="M927" s="1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hidden="1" customHeight="1" x14ac:dyDescent="0.25">
      <c r="A928" s="4"/>
      <c r="B928"/>
      <c r="C928"/>
      <c r="D928"/>
      <c r="E928" s="4"/>
      <c r="F928" s="4"/>
      <c r="G928"/>
      <c r="H928"/>
      <c r="I928"/>
      <c r="J928"/>
      <c r="K928" s="4"/>
      <c r="L928" s="4"/>
      <c r="M928" s="1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hidden="1" customHeight="1" x14ac:dyDescent="0.25">
      <c r="A929" s="4"/>
      <c r="B929"/>
      <c r="C929"/>
      <c r="D929"/>
      <c r="E929" s="4"/>
      <c r="F929" s="4"/>
      <c r="G929"/>
      <c r="H929"/>
      <c r="I929"/>
      <c r="J929"/>
      <c r="K929" s="4"/>
      <c r="L929" s="4"/>
      <c r="M929" s="1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hidden="1" customHeight="1" x14ac:dyDescent="0.25">
      <c r="A930" s="4"/>
      <c r="B930"/>
      <c r="C930"/>
      <c r="D930"/>
      <c r="E930" s="4"/>
      <c r="F930" s="4"/>
      <c r="G930"/>
      <c r="H930"/>
      <c r="I930"/>
      <c r="J930"/>
      <c r="K930" s="4"/>
      <c r="L930" s="4"/>
      <c r="M930" s="1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hidden="1" customHeight="1" x14ac:dyDescent="0.25">
      <c r="A931" s="4"/>
      <c r="B931"/>
      <c r="C931"/>
      <c r="D931"/>
      <c r="E931" s="4"/>
      <c r="F931" s="4"/>
      <c r="G931"/>
      <c r="H931"/>
      <c r="I931"/>
      <c r="J931"/>
      <c r="K931" s="4"/>
      <c r="L931" s="4"/>
      <c r="M931" s="1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hidden="1" customHeight="1" x14ac:dyDescent="0.25">
      <c r="A932" s="4"/>
      <c r="B932"/>
      <c r="C932"/>
      <c r="D932"/>
      <c r="E932" s="4"/>
      <c r="F932" s="4"/>
      <c r="G932"/>
      <c r="H932"/>
      <c r="I932"/>
      <c r="J932"/>
      <c r="K932" s="4"/>
      <c r="L932" s="4"/>
      <c r="M932" s="1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hidden="1" customHeight="1" x14ac:dyDescent="0.25">
      <c r="A933" s="4"/>
      <c r="B933"/>
      <c r="C933"/>
      <c r="D933"/>
      <c r="E933" s="4"/>
      <c r="F933" s="4"/>
      <c r="G933"/>
      <c r="H933"/>
      <c r="I933"/>
      <c r="J933"/>
      <c r="K933" s="4"/>
      <c r="L933" s="4"/>
      <c r="M933" s="1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hidden="1" customHeight="1" x14ac:dyDescent="0.25">
      <c r="A934" s="4"/>
      <c r="B934"/>
      <c r="C934"/>
      <c r="D934"/>
      <c r="E934" s="4"/>
      <c r="F934" s="4"/>
      <c r="G934"/>
      <c r="H934"/>
      <c r="I934"/>
      <c r="J934"/>
      <c r="K934" s="4"/>
      <c r="L934" s="4"/>
      <c r="M934" s="1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hidden="1" customHeight="1" x14ac:dyDescent="0.25">
      <c r="A935" s="4"/>
      <c r="B935"/>
      <c r="C935"/>
      <c r="D935"/>
      <c r="E935" s="4"/>
      <c r="F935" s="4"/>
      <c r="G935"/>
      <c r="H935"/>
      <c r="I935"/>
      <c r="J935"/>
      <c r="K935" s="4"/>
      <c r="L935" s="4"/>
      <c r="M935" s="1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hidden="1" customHeight="1" x14ac:dyDescent="0.25">
      <c r="A936" s="4"/>
      <c r="B936"/>
      <c r="C936"/>
      <c r="D936"/>
      <c r="E936" s="4"/>
      <c r="F936" s="4"/>
      <c r="G936"/>
      <c r="H936"/>
      <c r="I936"/>
      <c r="J936"/>
      <c r="K936" s="4"/>
      <c r="L936" s="4"/>
      <c r="M936" s="1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hidden="1" customHeight="1" x14ac:dyDescent="0.25">
      <c r="A937" s="4"/>
      <c r="B937"/>
      <c r="C937"/>
      <c r="D937"/>
      <c r="E937" s="4"/>
      <c r="F937" s="4"/>
      <c r="G937"/>
      <c r="H937"/>
      <c r="I937"/>
      <c r="J937"/>
      <c r="K937" s="4"/>
      <c r="L937" s="4"/>
      <c r="M937" s="1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hidden="1" customHeight="1" x14ac:dyDescent="0.25">
      <c r="A938" s="4"/>
      <c r="B938"/>
      <c r="C938"/>
      <c r="D938"/>
      <c r="E938" s="4"/>
      <c r="F938" s="4"/>
      <c r="G938"/>
      <c r="H938"/>
      <c r="I938"/>
      <c r="J938"/>
      <c r="K938" s="4"/>
      <c r="L938" s="4"/>
      <c r="M938" s="1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hidden="1" customHeight="1" x14ac:dyDescent="0.25">
      <c r="A939" s="4"/>
      <c r="B939"/>
      <c r="C939"/>
      <c r="D939"/>
      <c r="E939" s="4"/>
      <c r="F939" s="4"/>
      <c r="G939"/>
      <c r="H939"/>
      <c r="I939"/>
      <c r="J939"/>
      <c r="K939" s="4"/>
      <c r="L939" s="4"/>
      <c r="M939" s="1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hidden="1" customHeight="1" x14ac:dyDescent="0.25">
      <c r="A940" s="4"/>
      <c r="B940"/>
      <c r="C940"/>
      <c r="D940"/>
      <c r="E940" s="4"/>
      <c r="F940" s="4"/>
      <c r="G940"/>
      <c r="H940"/>
      <c r="I940"/>
      <c r="J940"/>
      <c r="K940" s="4"/>
      <c r="L940" s="4"/>
      <c r="M940" s="1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hidden="1" customHeight="1" x14ac:dyDescent="0.25">
      <c r="A941" s="4"/>
      <c r="B941"/>
      <c r="C941"/>
      <c r="D941"/>
      <c r="E941" s="4"/>
      <c r="F941" s="4"/>
      <c r="G941"/>
      <c r="H941"/>
      <c r="I941"/>
      <c r="J941"/>
      <c r="K941" s="4"/>
      <c r="L941" s="4"/>
      <c r="M941" s="1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hidden="1" customHeight="1" x14ac:dyDescent="0.25">
      <c r="A942" s="4"/>
      <c r="B942"/>
      <c r="C942"/>
      <c r="D942"/>
      <c r="E942" s="4"/>
      <c r="F942" s="4"/>
      <c r="G942"/>
      <c r="H942"/>
      <c r="I942"/>
      <c r="J942"/>
      <c r="K942" s="4"/>
      <c r="L942" s="4"/>
      <c r="M942" s="1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hidden="1" customHeight="1" x14ac:dyDescent="0.25">
      <c r="A943" s="4"/>
      <c r="B943"/>
      <c r="C943"/>
      <c r="D943"/>
      <c r="E943" s="4"/>
      <c r="F943" s="4"/>
      <c r="G943"/>
      <c r="H943"/>
      <c r="I943"/>
      <c r="J943"/>
      <c r="K943" s="4"/>
      <c r="L943" s="4"/>
      <c r="M943" s="1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hidden="1" customHeight="1" x14ac:dyDescent="0.25">
      <c r="A944" s="4"/>
      <c r="B944"/>
      <c r="C944"/>
      <c r="D944"/>
      <c r="E944" s="4"/>
      <c r="F944" s="4"/>
      <c r="G944"/>
      <c r="H944"/>
      <c r="I944"/>
      <c r="J944"/>
      <c r="K944" s="4"/>
      <c r="L944" s="4"/>
      <c r="M944" s="1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hidden="1" customHeight="1" x14ac:dyDescent="0.25">
      <c r="A945" s="4"/>
      <c r="B945"/>
      <c r="C945"/>
      <c r="D945"/>
      <c r="E945" s="4"/>
      <c r="F945" s="4"/>
      <c r="G945"/>
      <c r="H945"/>
      <c r="I945"/>
      <c r="J945"/>
      <c r="K945" s="4"/>
      <c r="L945" s="4"/>
      <c r="M945" s="1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hidden="1" customHeight="1" x14ac:dyDescent="0.25">
      <c r="A946" s="4"/>
      <c r="B946"/>
      <c r="C946"/>
      <c r="D946"/>
      <c r="E946" s="4"/>
      <c r="F946" s="4"/>
      <c r="G946"/>
      <c r="H946"/>
      <c r="I946"/>
      <c r="J946"/>
      <c r="K946" s="4"/>
      <c r="L946" s="4"/>
      <c r="M946" s="1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hidden="1" customHeight="1" x14ac:dyDescent="0.25">
      <c r="A947" s="4"/>
      <c r="B947"/>
      <c r="C947"/>
      <c r="D947"/>
      <c r="E947" s="4"/>
      <c r="F947" s="4"/>
      <c r="G947"/>
      <c r="H947"/>
      <c r="I947"/>
      <c r="J947"/>
      <c r="K947" s="4"/>
      <c r="L947" s="4"/>
      <c r="M947" s="1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hidden="1" customHeight="1" x14ac:dyDescent="0.25">
      <c r="A948" s="4"/>
      <c r="B948"/>
      <c r="C948"/>
      <c r="D948"/>
      <c r="E948" s="4"/>
      <c r="F948" s="4"/>
      <c r="G948"/>
      <c r="H948"/>
      <c r="I948"/>
      <c r="J948"/>
      <c r="K948" s="4"/>
      <c r="L948" s="4"/>
      <c r="M948" s="1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hidden="1" customHeight="1" x14ac:dyDescent="0.25">
      <c r="A949" s="4"/>
      <c r="B949"/>
      <c r="C949"/>
      <c r="D949"/>
      <c r="E949" s="4"/>
      <c r="F949" s="4"/>
      <c r="G949"/>
      <c r="H949"/>
      <c r="I949"/>
      <c r="J949"/>
      <c r="K949" s="4"/>
      <c r="L949" s="4"/>
      <c r="M949" s="1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hidden="1" customHeight="1" x14ac:dyDescent="0.25">
      <c r="A950" s="4"/>
      <c r="B950"/>
      <c r="C950"/>
      <c r="D950"/>
      <c r="E950" s="4"/>
      <c r="F950" s="4"/>
      <c r="G950"/>
      <c r="H950"/>
      <c r="I950"/>
      <c r="J950"/>
      <c r="K950" s="4"/>
      <c r="L950" s="4"/>
      <c r="M950" s="1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hidden="1" customHeight="1" x14ac:dyDescent="0.25">
      <c r="A951" s="4"/>
      <c r="B951"/>
      <c r="C951"/>
      <c r="D951"/>
      <c r="E951" s="4"/>
      <c r="F951" s="4"/>
      <c r="G951"/>
      <c r="H951"/>
      <c r="I951"/>
      <c r="J951"/>
      <c r="K951" s="4"/>
      <c r="L951" s="4"/>
      <c r="M951" s="1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hidden="1" customHeight="1" x14ac:dyDescent="0.25">
      <c r="A952" s="4"/>
      <c r="B952"/>
      <c r="C952"/>
      <c r="D952"/>
      <c r="E952" s="4"/>
      <c r="F952" s="4"/>
      <c r="G952"/>
      <c r="H952"/>
      <c r="I952"/>
      <c r="J952"/>
      <c r="K952" s="4"/>
      <c r="L952" s="4"/>
      <c r="M952" s="1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hidden="1" customHeight="1" x14ac:dyDescent="0.25">
      <c r="A953" s="4"/>
      <c r="B953"/>
      <c r="C953"/>
      <c r="D953"/>
      <c r="E953" s="4"/>
      <c r="F953" s="4"/>
      <c r="G953"/>
      <c r="H953"/>
      <c r="I953"/>
      <c r="J953"/>
      <c r="K953" s="4"/>
      <c r="L953" s="4"/>
      <c r="M953" s="1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hidden="1" customHeight="1" x14ac:dyDescent="0.25">
      <c r="A954" s="4"/>
      <c r="B954"/>
      <c r="C954"/>
      <c r="D954"/>
      <c r="E954" s="4"/>
      <c r="F954" s="4"/>
      <c r="G954"/>
      <c r="H954"/>
      <c r="I954"/>
      <c r="J954"/>
      <c r="K954" s="4"/>
      <c r="L954" s="4"/>
      <c r="M954" s="1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hidden="1" customHeight="1" x14ac:dyDescent="0.25">
      <c r="A955" s="4"/>
      <c r="B955"/>
      <c r="C955"/>
      <c r="D955"/>
      <c r="E955" s="4"/>
      <c r="F955" s="4"/>
      <c r="G955"/>
      <c r="H955"/>
      <c r="I955"/>
      <c r="J955"/>
      <c r="K955" s="4"/>
      <c r="L955" s="4"/>
      <c r="M955" s="1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hidden="1" customHeight="1" x14ac:dyDescent="0.25">
      <c r="A956" s="4"/>
      <c r="B956"/>
      <c r="C956"/>
      <c r="D956"/>
      <c r="E956" s="4"/>
      <c r="F956" s="4"/>
      <c r="G956"/>
      <c r="H956"/>
      <c r="I956"/>
      <c r="J956"/>
      <c r="K956" s="4"/>
      <c r="L956" s="4"/>
      <c r="M956" s="1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hidden="1" customHeight="1" x14ac:dyDescent="0.25">
      <c r="A957" s="4"/>
      <c r="B957"/>
      <c r="C957"/>
      <c r="D957"/>
      <c r="E957" s="4"/>
      <c r="F957" s="4"/>
      <c r="G957"/>
      <c r="H957"/>
      <c r="I957"/>
      <c r="J957"/>
      <c r="K957" s="4"/>
      <c r="L957" s="4"/>
      <c r="M957" s="1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hidden="1" customHeight="1" x14ac:dyDescent="0.25">
      <c r="A958" s="4"/>
      <c r="B958"/>
      <c r="C958"/>
      <c r="D958"/>
      <c r="E958" s="4"/>
      <c r="F958" s="4"/>
      <c r="G958"/>
      <c r="H958"/>
      <c r="I958"/>
      <c r="J958"/>
      <c r="K958" s="4"/>
      <c r="L958" s="4"/>
      <c r="M958" s="1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hidden="1" customHeight="1" x14ac:dyDescent="0.25">
      <c r="A959" s="4"/>
      <c r="B959"/>
      <c r="C959"/>
      <c r="D959"/>
      <c r="E959" s="4"/>
      <c r="F959" s="4"/>
      <c r="G959"/>
      <c r="H959"/>
      <c r="I959"/>
      <c r="J959"/>
      <c r="K959" s="4"/>
      <c r="L959" s="4"/>
      <c r="M959" s="1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hidden="1" customHeight="1" x14ac:dyDescent="0.25">
      <c r="A960" s="4"/>
      <c r="B960"/>
      <c r="C960"/>
      <c r="D960"/>
      <c r="E960" s="4"/>
      <c r="F960" s="4"/>
      <c r="G960"/>
      <c r="H960"/>
      <c r="I960"/>
      <c r="J960"/>
      <c r="K960" s="4"/>
      <c r="L960" s="4"/>
      <c r="M960" s="1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hidden="1" customHeight="1" x14ac:dyDescent="0.25">
      <c r="A961" s="4"/>
      <c r="B961"/>
      <c r="C961"/>
      <c r="D961"/>
      <c r="E961" s="4"/>
      <c r="F961" s="4"/>
      <c r="G961"/>
      <c r="H961"/>
      <c r="I961"/>
      <c r="J961"/>
      <c r="K961" s="4"/>
      <c r="L961" s="4"/>
      <c r="M961" s="1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hidden="1" customHeight="1" x14ac:dyDescent="0.25">
      <c r="A962" s="4"/>
      <c r="B962"/>
      <c r="C962"/>
      <c r="D962"/>
      <c r="E962" s="4"/>
      <c r="F962" s="4"/>
      <c r="G962"/>
      <c r="H962"/>
      <c r="I962"/>
      <c r="J962"/>
      <c r="K962" s="4"/>
      <c r="L962" s="4"/>
      <c r="M962" s="1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hidden="1" customHeight="1" x14ac:dyDescent="0.25">
      <c r="A963" s="4"/>
      <c r="B963"/>
      <c r="C963"/>
      <c r="D963"/>
      <c r="E963" s="4"/>
      <c r="F963" s="4"/>
      <c r="G963"/>
      <c r="H963"/>
      <c r="I963"/>
      <c r="J963"/>
      <c r="K963" s="4"/>
      <c r="L963" s="4"/>
      <c r="M963" s="1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hidden="1" customHeight="1" x14ac:dyDescent="0.25">
      <c r="A964" s="4"/>
      <c r="B964"/>
      <c r="C964"/>
      <c r="D964"/>
      <c r="E964" s="4"/>
      <c r="F964" s="4"/>
      <c r="G964"/>
      <c r="H964"/>
      <c r="I964"/>
      <c r="J964"/>
      <c r="K964" s="4"/>
      <c r="L964" s="4"/>
      <c r="M964" s="1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hidden="1" customHeight="1" x14ac:dyDescent="0.25">
      <c r="A965" s="4"/>
      <c r="B965"/>
      <c r="C965"/>
      <c r="D965"/>
      <c r="E965" s="4"/>
      <c r="F965" s="4"/>
      <c r="G965"/>
      <c r="H965"/>
      <c r="I965"/>
      <c r="J965"/>
      <c r="K965" s="4"/>
      <c r="L965" s="4"/>
      <c r="M965" s="1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hidden="1" customHeight="1" x14ac:dyDescent="0.25">
      <c r="A966" s="4"/>
      <c r="B966"/>
      <c r="C966"/>
      <c r="D966"/>
      <c r="E966" s="4"/>
      <c r="F966" s="4"/>
      <c r="G966"/>
      <c r="H966"/>
      <c r="I966"/>
      <c r="J966"/>
      <c r="K966" s="4"/>
      <c r="L966" s="4"/>
      <c r="M966" s="1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hidden="1" customHeight="1" x14ac:dyDescent="0.25">
      <c r="A967" s="4"/>
      <c r="B967"/>
      <c r="C967"/>
      <c r="D967"/>
      <c r="E967" s="4"/>
      <c r="F967" s="4"/>
      <c r="G967"/>
      <c r="H967"/>
      <c r="I967"/>
      <c r="J967"/>
      <c r="K967" s="4"/>
      <c r="L967" s="4"/>
      <c r="M967" s="1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hidden="1" customHeight="1" x14ac:dyDescent="0.25">
      <c r="A968" s="4"/>
      <c r="B968"/>
      <c r="C968"/>
      <c r="D968"/>
      <c r="E968" s="4"/>
      <c r="F968" s="4"/>
      <c r="G968"/>
      <c r="H968"/>
      <c r="I968"/>
      <c r="J968"/>
      <c r="K968" s="4"/>
      <c r="L968" s="4"/>
      <c r="M968" s="1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hidden="1" customHeight="1" x14ac:dyDescent="0.25">
      <c r="A969" s="4"/>
      <c r="B969"/>
      <c r="C969"/>
      <c r="D969"/>
      <c r="E969" s="4"/>
      <c r="F969" s="4"/>
      <c r="G969"/>
      <c r="H969"/>
      <c r="I969"/>
      <c r="J969"/>
      <c r="K969" s="4"/>
      <c r="L969" s="4"/>
      <c r="M969" s="1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hidden="1" customHeight="1" x14ac:dyDescent="0.25">
      <c r="A970" s="4"/>
      <c r="B970"/>
      <c r="C970"/>
      <c r="D970"/>
      <c r="E970" s="4"/>
      <c r="F970" s="4"/>
      <c r="G970"/>
      <c r="H970"/>
      <c r="I970"/>
      <c r="J970"/>
      <c r="K970" s="4"/>
      <c r="L970" s="4"/>
      <c r="M970" s="1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hidden="1" customHeight="1" x14ac:dyDescent="0.25">
      <c r="A971" s="4"/>
      <c r="B971"/>
      <c r="C971"/>
      <c r="D971"/>
      <c r="E971" s="4"/>
      <c r="F971" s="4"/>
      <c r="G971"/>
      <c r="H971"/>
      <c r="I971"/>
      <c r="J971"/>
      <c r="K971" s="4"/>
      <c r="L971" s="4"/>
      <c r="M971" s="1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hidden="1" customHeight="1" x14ac:dyDescent="0.25">
      <c r="A972" s="4"/>
      <c r="B972"/>
      <c r="C972"/>
      <c r="D972"/>
      <c r="E972" s="4"/>
      <c r="F972" s="4"/>
      <c r="G972"/>
      <c r="H972"/>
      <c r="I972"/>
      <c r="J972"/>
      <c r="K972" s="4"/>
      <c r="L972" s="4"/>
      <c r="M972" s="1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hidden="1" customHeight="1" x14ac:dyDescent="0.25">
      <c r="A973" s="4"/>
      <c r="B973"/>
      <c r="C973"/>
      <c r="D973"/>
      <c r="E973" s="4"/>
      <c r="F973" s="4"/>
      <c r="G973"/>
      <c r="H973"/>
      <c r="I973"/>
      <c r="J973"/>
      <c r="K973" s="4"/>
      <c r="L973" s="4"/>
      <c r="M973" s="1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hidden="1" customHeight="1" x14ac:dyDescent="0.25">
      <c r="A974" s="4"/>
      <c r="B974"/>
      <c r="C974"/>
      <c r="D974"/>
      <c r="E974" s="4"/>
      <c r="F974" s="4"/>
      <c r="G974"/>
      <c r="H974"/>
      <c r="I974"/>
      <c r="J974"/>
      <c r="K974" s="4"/>
      <c r="L974" s="4"/>
      <c r="M974" s="1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hidden="1" customHeight="1" x14ac:dyDescent="0.25">
      <c r="A975" s="4"/>
      <c r="B975"/>
      <c r="C975"/>
      <c r="D975"/>
      <c r="E975" s="4"/>
      <c r="F975" s="4"/>
      <c r="G975"/>
      <c r="H975"/>
      <c r="I975"/>
      <c r="J975"/>
      <c r="K975" s="4"/>
      <c r="L975" s="4"/>
      <c r="M975" s="1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hidden="1" customHeight="1" x14ac:dyDescent="0.25">
      <c r="A976" s="4"/>
      <c r="B976"/>
      <c r="C976"/>
      <c r="D976"/>
      <c r="E976" s="4"/>
      <c r="F976" s="4"/>
      <c r="G976"/>
      <c r="H976"/>
      <c r="I976"/>
      <c r="J976"/>
      <c r="K976" s="4"/>
      <c r="L976" s="4"/>
      <c r="M976" s="1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hidden="1" customHeight="1" x14ac:dyDescent="0.25">
      <c r="A977" s="4"/>
      <c r="B977"/>
      <c r="C977"/>
      <c r="D977"/>
      <c r="E977" s="4"/>
      <c r="F977" s="4"/>
      <c r="G977"/>
      <c r="H977"/>
      <c r="I977"/>
      <c r="J977"/>
      <c r="K977" s="4"/>
      <c r="L977" s="4"/>
      <c r="M977" s="1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hidden="1" customHeight="1" x14ac:dyDescent="0.25">
      <c r="A978" s="4"/>
      <c r="B978"/>
      <c r="C978"/>
      <c r="D978"/>
      <c r="E978" s="4"/>
      <c r="F978" s="4"/>
      <c r="G978"/>
      <c r="H978"/>
      <c r="I978"/>
      <c r="J978"/>
      <c r="K978" s="4"/>
      <c r="L978" s="4"/>
      <c r="M978" s="1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hidden="1" customHeight="1" x14ac:dyDescent="0.25">
      <c r="A979" s="4"/>
      <c r="B979"/>
      <c r="C979"/>
      <c r="D979"/>
      <c r="E979" s="4"/>
      <c r="F979" s="4"/>
      <c r="G979"/>
      <c r="H979"/>
      <c r="I979"/>
      <c r="J979"/>
      <c r="K979" s="4"/>
      <c r="L979" s="4"/>
      <c r="M979" s="1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hidden="1" customHeight="1" x14ac:dyDescent="0.25">
      <c r="A980" s="4"/>
      <c r="B980"/>
      <c r="C980"/>
      <c r="D980"/>
      <c r="E980" s="4"/>
      <c r="F980" s="4"/>
      <c r="G980"/>
      <c r="H980"/>
      <c r="I980"/>
      <c r="J980"/>
      <c r="K980" s="4"/>
      <c r="L980" s="4"/>
      <c r="M980" s="1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hidden="1" customHeight="1" x14ac:dyDescent="0.25">
      <c r="A981" s="4"/>
      <c r="B981"/>
      <c r="C981"/>
      <c r="D981"/>
      <c r="E981" s="4"/>
      <c r="F981" s="4"/>
      <c r="G981"/>
      <c r="H981"/>
      <c r="I981"/>
      <c r="J981"/>
      <c r="K981" s="4"/>
      <c r="L981" s="4"/>
      <c r="M981" s="1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hidden="1" customHeight="1" x14ac:dyDescent="0.25">
      <c r="A982" s="4"/>
      <c r="B982"/>
      <c r="C982"/>
      <c r="D982"/>
      <c r="E982" s="4"/>
      <c r="F982" s="4"/>
      <c r="G982"/>
      <c r="H982"/>
      <c r="I982"/>
      <c r="J982"/>
      <c r="K982" s="4"/>
      <c r="L982" s="4"/>
      <c r="M982" s="1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hidden="1" customHeight="1" x14ac:dyDescent="0.25">
      <c r="A983" s="4"/>
      <c r="B983"/>
      <c r="C983"/>
      <c r="D983"/>
      <c r="E983" s="4"/>
      <c r="F983" s="4"/>
      <c r="G983"/>
      <c r="H983"/>
      <c r="I983"/>
      <c r="J983"/>
      <c r="K983" s="4"/>
      <c r="L983" s="4"/>
      <c r="M983" s="1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hidden="1" customHeight="1" x14ac:dyDescent="0.25">
      <c r="A984" s="4"/>
      <c r="B984"/>
      <c r="C984"/>
      <c r="D984"/>
      <c r="E984" s="4"/>
      <c r="F984" s="4"/>
      <c r="G984"/>
      <c r="H984"/>
      <c r="I984"/>
      <c r="J984"/>
      <c r="K984" s="4"/>
      <c r="L984" s="4"/>
      <c r="M984" s="1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hidden="1" customHeight="1" x14ac:dyDescent="0.25">
      <c r="A985" s="4"/>
      <c r="B985"/>
      <c r="C985"/>
      <c r="D985"/>
      <c r="E985" s="4"/>
      <c r="F985" s="4"/>
      <c r="G985"/>
      <c r="H985"/>
      <c r="I985"/>
      <c r="J985"/>
      <c r="K985" s="4"/>
      <c r="L985" s="4"/>
      <c r="M985" s="1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hidden="1" customHeight="1" x14ac:dyDescent="0.25">
      <c r="A986" s="4"/>
      <c r="B986"/>
      <c r="C986"/>
      <c r="D986"/>
      <c r="E986" s="4"/>
      <c r="F986" s="4"/>
      <c r="G986"/>
      <c r="H986"/>
      <c r="I986"/>
      <c r="J986"/>
      <c r="K986" s="4"/>
      <c r="L986" s="4"/>
      <c r="M986" s="1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hidden="1" customHeight="1" x14ac:dyDescent="0.25">
      <c r="A987" s="4"/>
      <c r="B987"/>
      <c r="C987"/>
      <c r="D987"/>
      <c r="E987" s="4"/>
      <c r="F987" s="4"/>
      <c r="G987"/>
      <c r="H987"/>
      <c r="I987"/>
      <c r="J987"/>
      <c r="K987" s="4"/>
      <c r="L987" s="4"/>
      <c r="M987" s="1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hidden="1" customHeight="1" x14ac:dyDescent="0.25">
      <c r="A988" s="4"/>
      <c r="B988"/>
      <c r="C988"/>
      <c r="D988"/>
      <c r="E988" s="4"/>
      <c r="F988" s="4"/>
      <c r="G988"/>
      <c r="H988"/>
      <c r="I988"/>
      <c r="J988"/>
      <c r="K988" s="4"/>
      <c r="L988" s="4"/>
      <c r="M988" s="1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5.75" hidden="1" customHeight="1" x14ac:dyDescent="0.25">
      <c r="A989" s="4"/>
      <c r="B989"/>
      <c r="C989"/>
      <c r="D989"/>
      <c r="E989" s="4"/>
      <c r="F989" s="4"/>
      <c r="G989"/>
      <c r="H989"/>
      <c r="I989"/>
      <c r="J989"/>
      <c r="K989" s="4"/>
      <c r="L989" s="4"/>
      <c r="M989" s="1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5.75" hidden="1" customHeight="1" x14ac:dyDescent="0.25">
      <c r="A990" s="4"/>
      <c r="B990"/>
      <c r="C990"/>
      <c r="D990"/>
      <c r="E990" s="4"/>
      <c r="F990" s="4"/>
      <c r="G990"/>
      <c r="H990"/>
      <c r="I990"/>
      <c r="J990"/>
      <c r="K990" s="4"/>
      <c r="L990" s="4"/>
      <c r="M990" s="1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5.75" hidden="1" customHeight="1" x14ac:dyDescent="0.25">
      <c r="A991" s="4"/>
      <c r="B991"/>
      <c r="C991"/>
      <c r="D991"/>
      <c r="E991" s="4"/>
      <c r="F991" s="4"/>
      <c r="G991"/>
      <c r="H991"/>
      <c r="I991"/>
      <c r="J991"/>
      <c r="K991" s="4"/>
      <c r="L991" s="4"/>
      <c r="M991" s="1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5.75" hidden="1" customHeight="1" x14ac:dyDescent="0.25">
      <c r="A992" s="4"/>
      <c r="B992"/>
      <c r="C992"/>
      <c r="D992"/>
      <c r="E992" s="4"/>
      <c r="F992" s="4"/>
      <c r="G992"/>
      <c r="H992"/>
      <c r="I992"/>
      <c r="J992"/>
      <c r="K992" s="4"/>
      <c r="L992" s="4"/>
      <c r="M992" s="1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5.75" hidden="1" customHeight="1" x14ac:dyDescent="0.25">
      <c r="A993" s="4"/>
      <c r="B993"/>
      <c r="C993"/>
      <c r="D993"/>
      <c r="E993" s="4"/>
      <c r="F993" s="4"/>
      <c r="G993"/>
      <c r="H993"/>
      <c r="I993"/>
      <c r="J993"/>
      <c r="K993" s="4"/>
      <c r="L993" s="4"/>
      <c r="M993" s="1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5.75" hidden="1" customHeight="1" x14ac:dyDescent="0.25">
      <c r="A994" s="4"/>
      <c r="B994"/>
      <c r="C994"/>
      <c r="D994"/>
      <c r="E994" s="4"/>
      <c r="F994" s="4"/>
      <c r="G994"/>
      <c r="H994"/>
      <c r="I994"/>
      <c r="J994"/>
      <c r="K994" s="4"/>
      <c r="L994" s="4"/>
      <c r="M994" s="1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5.75" hidden="1" customHeight="1" x14ac:dyDescent="0.25">
      <c r="A995" s="4"/>
      <c r="B995"/>
      <c r="C995"/>
      <c r="D995"/>
      <c r="E995" s="4"/>
      <c r="F995" s="4"/>
      <c r="G995"/>
      <c r="H995"/>
      <c r="I995"/>
      <c r="J995"/>
      <c r="K995" s="4"/>
      <c r="L995" s="4"/>
      <c r="M995" s="1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5.75" hidden="1" customHeight="1" x14ac:dyDescent="0.25">
      <c r="A996" s="4"/>
      <c r="B996"/>
      <c r="C996"/>
      <c r="D996"/>
      <c r="E996" s="4"/>
      <c r="F996" s="4"/>
      <c r="G996"/>
      <c r="H996"/>
      <c r="I996"/>
      <c r="J996"/>
      <c r="K996" s="4"/>
      <c r="L996" s="4"/>
      <c r="M996" s="1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5.75" hidden="1" customHeight="1" x14ac:dyDescent="0.25">
      <c r="A997" s="4"/>
      <c r="B997"/>
      <c r="C997"/>
      <c r="D997"/>
      <c r="E997" s="4"/>
      <c r="F997" s="4"/>
      <c r="G997"/>
      <c r="H997"/>
      <c r="I997"/>
      <c r="J997"/>
      <c r="K997" s="4"/>
      <c r="L997" s="4"/>
      <c r="M997" s="1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5.75" hidden="1" customHeight="1" x14ac:dyDescent="0.25">
      <c r="A998" s="4"/>
      <c r="B998"/>
      <c r="C998"/>
      <c r="D998"/>
      <c r="E998" s="4"/>
      <c r="F998" s="4"/>
      <c r="G998"/>
      <c r="H998"/>
      <c r="I998"/>
      <c r="J998"/>
      <c r="K998" s="4"/>
      <c r="L998" s="4"/>
      <c r="M998" s="1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5.75" hidden="1" customHeight="1" x14ac:dyDescent="0.25">
      <c r="A999" s="4"/>
      <c r="B999"/>
      <c r="C999"/>
      <c r="D999"/>
      <c r="E999" s="4"/>
      <c r="F999" s="4"/>
      <c r="G999"/>
      <c r="H999"/>
      <c r="I999"/>
      <c r="J999"/>
      <c r="K999" s="4"/>
      <c r="L999" s="4"/>
      <c r="M999" s="1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5.75" hidden="1" customHeight="1" x14ac:dyDescent="0.25">
      <c r="A1000" s="4"/>
      <c r="B1000"/>
      <c r="C1000"/>
      <c r="D1000"/>
      <c r="E1000" s="4"/>
      <c r="F1000" s="4"/>
      <c r="G1000"/>
      <c r="H1000"/>
      <c r="I1000"/>
      <c r="J1000"/>
      <c r="K1000" s="4"/>
      <c r="L1000" s="4"/>
      <c r="M1000" s="1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spans="1:26" ht="15.75" hidden="1" customHeight="1" x14ac:dyDescent="0.25">
      <c r="A1001" s="4"/>
      <c r="B1001"/>
      <c r="C1001"/>
      <c r="D1001"/>
      <c r="E1001" s="4"/>
      <c r="F1001" s="4"/>
      <c r="G1001"/>
      <c r="H1001"/>
      <c r="I1001"/>
      <c r="J1001"/>
      <c r="K1001" s="4"/>
      <c r="L1001" s="4"/>
      <c r="M1001" s="1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spans="1:26" ht="15.75" hidden="1" customHeight="1" x14ac:dyDescent="0.25">
      <c r="A1002" s="4"/>
      <c r="B1002"/>
      <c r="C1002"/>
      <c r="D1002"/>
      <c r="E1002" s="4"/>
      <c r="F1002" s="4"/>
      <c r="G1002"/>
      <c r="H1002"/>
      <c r="I1002"/>
      <c r="J1002"/>
      <c r="K1002" s="4"/>
      <c r="L1002" s="4"/>
      <c r="M1002" s="1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  <row r="1003" spans="1:26" ht="15.75" hidden="1" customHeight="1" x14ac:dyDescent="0.25">
      <c r="A1003" s="4"/>
      <c r="B1003"/>
      <c r="C1003"/>
      <c r="D1003"/>
      <c r="E1003" s="4"/>
      <c r="F1003" s="4"/>
      <c r="G1003"/>
      <c r="H1003"/>
      <c r="I1003"/>
      <c r="J1003"/>
      <c r="K1003" s="4"/>
      <c r="L1003" s="4"/>
      <c r="M1003" s="1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</row>
    <row r="1004" spans="1:26" ht="15.75" hidden="1" customHeight="1" x14ac:dyDescent="0.25">
      <c r="A1004" s="4"/>
      <c r="B1004"/>
      <c r="C1004"/>
      <c r="D1004"/>
      <c r="E1004" s="4"/>
      <c r="F1004" s="4"/>
      <c r="G1004"/>
      <c r="H1004"/>
      <c r="I1004"/>
      <c r="J1004"/>
      <c r="K1004" s="4"/>
      <c r="L1004" s="4"/>
      <c r="M1004" s="1"/>
      <c r="N1004" s="2"/>
      <c r="O1004" s="2"/>
      <c r="P1004" s="2"/>
      <c r="Q1004" s="2"/>
      <c r="R1004" s="2"/>
      <c r="S1004" s="2"/>
      <c r="T1004" s="2"/>
      <c r="U1004" s="2"/>
      <c r="V1004" s="2"/>
      <c r="W1004" s="2"/>
      <c r="X1004" s="2"/>
      <c r="Y1004" s="2"/>
      <c r="Z1004" s="2"/>
    </row>
    <row r="1005" spans="1:26" ht="15.75" hidden="1" customHeight="1" x14ac:dyDescent="0.25">
      <c r="A1005" s="4"/>
      <c r="B1005"/>
      <c r="C1005"/>
      <c r="D1005"/>
      <c r="E1005" s="4"/>
      <c r="F1005" s="4"/>
      <c r="G1005"/>
      <c r="H1005"/>
      <c r="I1005"/>
      <c r="J1005"/>
      <c r="K1005" s="4"/>
      <c r="L1005" s="4"/>
      <c r="M1005" s="1"/>
      <c r="N1005" s="2"/>
      <c r="O1005" s="2"/>
      <c r="P1005" s="2"/>
      <c r="Q1005" s="2"/>
      <c r="R1005" s="2"/>
      <c r="S1005" s="2"/>
      <c r="T1005" s="2"/>
      <c r="U1005" s="2"/>
      <c r="V1005" s="2"/>
      <c r="W1005" s="2"/>
      <c r="X1005" s="2"/>
      <c r="Y1005" s="2"/>
      <c r="Z1005" s="2"/>
    </row>
    <row r="1006" spans="1:26" ht="15.75" hidden="1" customHeight="1" x14ac:dyDescent="0.25">
      <c r="A1006" s="4"/>
      <c r="B1006"/>
      <c r="C1006"/>
      <c r="D1006"/>
      <c r="E1006" s="4"/>
      <c r="F1006" s="4"/>
      <c r="G1006"/>
      <c r="H1006"/>
      <c r="I1006"/>
      <c r="J1006"/>
      <c r="K1006" s="4"/>
      <c r="L1006" s="4"/>
      <c r="M1006" s="1"/>
      <c r="N1006" s="2"/>
      <c r="O1006" s="2"/>
      <c r="P1006" s="2"/>
      <c r="Q1006" s="2"/>
      <c r="R1006" s="2"/>
      <c r="S1006" s="2"/>
      <c r="T1006" s="2"/>
      <c r="U1006" s="2"/>
      <c r="V1006" s="2"/>
      <c r="W1006" s="2"/>
      <c r="X1006" s="2"/>
      <c r="Y1006" s="2"/>
      <c r="Z1006" s="2"/>
    </row>
    <row r="1007" spans="1:26" ht="15.75" hidden="1" customHeight="1" x14ac:dyDescent="0.25">
      <c r="A1007" s="4"/>
      <c r="B1007"/>
      <c r="C1007"/>
      <c r="D1007"/>
      <c r="E1007" s="4"/>
      <c r="F1007" s="4"/>
      <c r="G1007"/>
      <c r="H1007"/>
      <c r="I1007"/>
      <c r="J1007"/>
      <c r="K1007" s="4"/>
      <c r="L1007" s="4"/>
      <c r="M1007" s="1"/>
      <c r="N1007" s="2"/>
      <c r="O1007" s="2"/>
      <c r="P1007" s="2"/>
      <c r="Q1007" s="2"/>
      <c r="R1007" s="2"/>
      <c r="S1007" s="2"/>
      <c r="T1007" s="2"/>
      <c r="U1007" s="2"/>
      <c r="V1007" s="2"/>
      <c r="W1007" s="2"/>
      <c r="X1007" s="2"/>
      <c r="Y1007" s="2"/>
      <c r="Z1007" s="2"/>
    </row>
    <row r="1008" spans="1:26" ht="15.75" hidden="1" customHeight="1" x14ac:dyDescent="0.25">
      <c r="A1008" s="4"/>
      <c r="B1008"/>
      <c r="C1008"/>
      <c r="D1008"/>
      <c r="E1008" s="4"/>
      <c r="F1008" s="4"/>
      <c r="G1008"/>
      <c r="H1008"/>
      <c r="I1008"/>
      <c r="J1008"/>
      <c r="K1008" s="4"/>
      <c r="L1008" s="4"/>
      <c r="M1008" s="1"/>
      <c r="N1008" s="2"/>
      <c r="O1008" s="2"/>
      <c r="P1008" s="2"/>
      <c r="Q1008" s="2"/>
      <c r="R1008" s="2"/>
      <c r="S1008" s="2"/>
      <c r="T1008" s="2"/>
      <c r="U1008" s="2"/>
      <c r="V1008" s="2"/>
      <c r="W1008" s="2"/>
      <c r="X1008" s="2"/>
      <c r="Y1008" s="2"/>
      <c r="Z1008" s="2"/>
    </row>
    <row r="1009" spans="1:26" ht="15.75" hidden="1" customHeight="1" x14ac:dyDescent="0.25">
      <c r="A1009" s="4"/>
      <c r="B1009"/>
      <c r="C1009"/>
      <c r="D1009"/>
      <c r="E1009" s="4"/>
      <c r="F1009" s="4"/>
      <c r="G1009"/>
      <c r="H1009"/>
      <c r="I1009"/>
      <c r="J1009"/>
      <c r="K1009" s="4"/>
      <c r="L1009" s="4"/>
      <c r="M1009" s="1"/>
      <c r="N1009" s="2"/>
      <c r="O1009" s="2"/>
      <c r="P1009" s="2"/>
      <c r="Q1009" s="2"/>
      <c r="R1009" s="2"/>
      <c r="S1009" s="2"/>
      <c r="T1009" s="2"/>
      <c r="U1009" s="2"/>
      <c r="V1009" s="2"/>
      <c r="W1009" s="2"/>
      <c r="X1009" s="2"/>
      <c r="Y1009" s="2"/>
      <c r="Z1009" s="2"/>
    </row>
    <row r="1010" spans="1:26" ht="15.75" hidden="1" customHeight="1" x14ac:dyDescent="0.25">
      <c r="A1010" s="4"/>
      <c r="B1010"/>
      <c r="C1010"/>
      <c r="D1010"/>
      <c r="E1010" s="4"/>
      <c r="F1010" s="4"/>
      <c r="G1010"/>
      <c r="H1010"/>
      <c r="I1010"/>
      <c r="J1010"/>
      <c r="K1010" s="4"/>
      <c r="L1010" s="4"/>
      <c r="M1010" s="1"/>
      <c r="N1010" s="2"/>
      <c r="O1010" s="2"/>
      <c r="P1010" s="2"/>
      <c r="Q1010" s="2"/>
      <c r="R1010" s="2"/>
      <c r="S1010" s="2"/>
      <c r="T1010" s="2"/>
      <c r="U1010" s="2"/>
      <c r="V1010" s="2"/>
      <c r="W1010" s="2"/>
      <c r="X1010" s="2"/>
      <c r="Y1010" s="2"/>
      <c r="Z1010" s="2"/>
    </row>
    <row r="1011" spans="1:26" ht="15.75" hidden="1" customHeight="1" x14ac:dyDescent="0.25">
      <c r="A1011" s="4"/>
      <c r="B1011"/>
      <c r="C1011"/>
      <c r="D1011"/>
      <c r="E1011" s="4"/>
      <c r="F1011" s="4"/>
      <c r="G1011"/>
      <c r="H1011"/>
      <c r="I1011"/>
      <c r="J1011"/>
      <c r="K1011" s="4"/>
      <c r="L1011" s="4"/>
      <c r="M1011" s="1"/>
      <c r="N1011" s="2"/>
      <c r="O1011" s="2"/>
      <c r="P1011" s="2"/>
      <c r="Q1011" s="2"/>
      <c r="R1011" s="2"/>
      <c r="S1011" s="2"/>
      <c r="T1011" s="2"/>
      <c r="U1011" s="2"/>
      <c r="V1011" s="2"/>
      <c r="W1011" s="2"/>
      <c r="X1011" s="2"/>
      <c r="Y1011" s="2"/>
      <c r="Z1011" s="2"/>
    </row>
    <row r="1012" spans="1:26" ht="15.75" hidden="1" customHeight="1" x14ac:dyDescent="0.25">
      <c r="A1012" s="4"/>
      <c r="B1012"/>
      <c r="C1012"/>
      <c r="D1012"/>
      <c r="E1012" s="4"/>
      <c r="F1012" s="4"/>
      <c r="G1012"/>
      <c r="H1012"/>
      <c r="I1012"/>
      <c r="J1012"/>
      <c r="K1012" s="4"/>
      <c r="L1012" s="4"/>
      <c r="M1012" s="1"/>
      <c r="N1012" s="2"/>
      <c r="O1012" s="2"/>
      <c r="P1012" s="2"/>
      <c r="Q1012" s="2"/>
      <c r="R1012" s="2"/>
      <c r="S1012" s="2"/>
      <c r="T1012" s="2"/>
      <c r="U1012" s="2"/>
      <c r="V1012" s="2"/>
      <c r="W1012" s="2"/>
      <c r="X1012" s="2"/>
      <c r="Y1012" s="2"/>
      <c r="Z1012" s="2"/>
    </row>
    <row r="1013" spans="1:26" ht="15.75" hidden="1" customHeight="1" x14ac:dyDescent="0.25">
      <c r="A1013" s="4"/>
      <c r="B1013"/>
      <c r="C1013"/>
      <c r="D1013"/>
      <c r="E1013" s="4"/>
      <c r="F1013" s="4"/>
      <c r="G1013"/>
      <c r="H1013"/>
      <c r="I1013"/>
      <c r="J1013"/>
      <c r="K1013" s="4"/>
      <c r="L1013" s="4"/>
      <c r="M1013" s="1"/>
      <c r="N1013" s="2"/>
      <c r="O1013" s="2"/>
      <c r="P1013" s="2"/>
      <c r="Q1013" s="2"/>
      <c r="R1013" s="2"/>
      <c r="S1013" s="2"/>
      <c r="T1013" s="2"/>
      <c r="U1013" s="2"/>
      <c r="V1013" s="2"/>
      <c r="W1013" s="2"/>
      <c r="X1013" s="2"/>
      <c r="Y1013" s="2"/>
      <c r="Z1013" s="2"/>
    </row>
    <row r="1014" spans="1:26" ht="15.75" hidden="1" customHeight="1" x14ac:dyDescent="0.25">
      <c r="A1014" s="4"/>
      <c r="B1014"/>
      <c r="C1014"/>
      <c r="D1014"/>
      <c r="E1014" s="4"/>
      <c r="F1014" s="4"/>
      <c r="G1014"/>
      <c r="H1014"/>
      <c r="I1014"/>
      <c r="J1014"/>
      <c r="K1014" s="4"/>
      <c r="L1014" s="4"/>
      <c r="M1014" s="1"/>
      <c r="N1014" s="2"/>
      <c r="O1014" s="2"/>
      <c r="P1014" s="2"/>
      <c r="Q1014" s="2"/>
      <c r="R1014" s="2"/>
      <c r="S1014" s="2"/>
      <c r="T1014" s="2"/>
      <c r="U1014" s="2"/>
      <c r="V1014" s="2"/>
      <c r="W1014" s="2"/>
      <c r="X1014" s="2"/>
      <c r="Y1014" s="2"/>
      <c r="Z1014" s="2"/>
    </row>
    <row r="1015" spans="1:26" ht="15.75" hidden="1" customHeight="1" x14ac:dyDescent="0.25">
      <c r="A1015" s="4"/>
      <c r="B1015"/>
      <c r="C1015"/>
      <c r="D1015"/>
      <c r="E1015" s="4"/>
      <c r="F1015" s="4"/>
      <c r="G1015"/>
      <c r="H1015"/>
      <c r="I1015"/>
      <c r="J1015"/>
      <c r="K1015" s="4"/>
      <c r="L1015" s="4"/>
      <c r="M1015" s="1"/>
      <c r="N1015" s="2"/>
      <c r="O1015" s="2"/>
      <c r="P1015" s="2"/>
      <c r="Q1015" s="2"/>
      <c r="R1015" s="2"/>
      <c r="S1015" s="2"/>
      <c r="T1015" s="2"/>
      <c r="U1015" s="2"/>
      <c r="V1015" s="2"/>
      <c r="W1015" s="2"/>
      <c r="X1015" s="2"/>
      <c r="Y1015" s="2"/>
      <c r="Z1015" s="2"/>
    </row>
    <row r="1016" spans="1:26" ht="15.75" hidden="1" customHeight="1" x14ac:dyDescent="0.25">
      <c r="A1016" s="4"/>
      <c r="B1016"/>
      <c r="C1016"/>
      <c r="D1016"/>
      <c r="E1016" s="4"/>
      <c r="F1016" s="4"/>
      <c r="G1016"/>
      <c r="H1016"/>
      <c r="I1016"/>
      <c r="J1016"/>
      <c r="K1016" s="4"/>
      <c r="L1016" s="4"/>
      <c r="M1016" s="1"/>
      <c r="N1016" s="2"/>
      <c r="O1016" s="2"/>
      <c r="P1016" s="2"/>
      <c r="Q1016" s="2"/>
      <c r="R1016" s="2"/>
      <c r="S1016" s="2"/>
      <c r="T1016" s="2"/>
      <c r="U1016" s="2"/>
      <c r="V1016" s="2"/>
      <c r="W1016" s="2"/>
      <c r="X1016" s="2"/>
      <c r="Y1016" s="2"/>
      <c r="Z1016" s="2"/>
    </row>
    <row r="1017" spans="1:26" ht="15.75" hidden="1" customHeight="1" x14ac:dyDescent="0.25">
      <c r="A1017" s="4"/>
      <c r="B1017"/>
      <c r="C1017"/>
      <c r="D1017"/>
      <c r="E1017" s="4"/>
      <c r="F1017" s="4"/>
      <c r="G1017"/>
      <c r="H1017"/>
      <c r="I1017"/>
      <c r="J1017"/>
      <c r="K1017" s="4"/>
      <c r="L1017" s="4"/>
      <c r="M1017" s="1"/>
      <c r="N1017" s="2"/>
      <c r="O1017" s="2"/>
      <c r="P1017" s="2"/>
      <c r="Q1017" s="2"/>
      <c r="R1017" s="2"/>
      <c r="S1017" s="2"/>
      <c r="T1017" s="2"/>
      <c r="U1017" s="2"/>
      <c r="V1017" s="2"/>
      <c r="W1017" s="2"/>
      <c r="X1017" s="2"/>
      <c r="Y1017" s="2"/>
      <c r="Z1017" s="2"/>
    </row>
    <row r="1018" spans="1:26" ht="15.75" hidden="1" customHeight="1" x14ac:dyDescent="0.25">
      <c r="A1018" s="4"/>
      <c r="B1018"/>
      <c r="C1018"/>
      <c r="D1018"/>
      <c r="E1018" s="4"/>
      <c r="F1018" s="4"/>
      <c r="G1018"/>
      <c r="H1018"/>
      <c r="I1018"/>
      <c r="J1018"/>
      <c r="K1018" s="4"/>
      <c r="L1018" s="4"/>
      <c r="M1018" s="1"/>
      <c r="N1018" s="2"/>
      <c r="O1018" s="2"/>
      <c r="P1018" s="2"/>
      <c r="Q1018" s="2"/>
      <c r="R1018" s="2"/>
      <c r="S1018" s="2"/>
      <c r="T1018" s="2"/>
      <c r="U1018" s="2"/>
      <c r="V1018" s="2"/>
      <c r="W1018" s="2"/>
      <c r="X1018" s="2"/>
      <c r="Y1018" s="2"/>
      <c r="Z1018" s="2"/>
    </row>
    <row r="1019" spans="1:26" ht="15" hidden="1" customHeight="1" x14ac:dyDescent="0.25">
      <c r="A1019" s="6"/>
      <c r="B1019" s="2"/>
      <c r="C1019" s="2"/>
      <c r="D1019" s="2"/>
      <c r="E1019" s="6"/>
      <c r="F1019" s="6"/>
      <c r="G1019" s="2"/>
      <c r="H1019" s="2"/>
      <c r="I1019" s="2"/>
      <c r="J1019" s="2"/>
      <c r="K1019" s="6"/>
      <c r="L1019" s="6"/>
      <c r="M1019" s="1"/>
      <c r="N1019" s="2"/>
      <c r="O1019" s="2"/>
      <c r="P1019" s="2"/>
      <c r="Q1019" s="2"/>
      <c r="R1019" s="2"/>
      <c r="S1019" s="2"/>
      <c r="T1019" s="2"/>
      <c r="U1019" s="2"/>
      <c r="V1019" s="2"/>
      <c r="W1019" s="2"/>
      <c r="X1019" s="2"/>
      <c r="Y1019" s="2"/>
      <c r="Z1019" s="2"/>
    </row>
  </sheetData>
  <mergeCells count="3">
    <mergeCell ref="A1:L1"/>
    <mergeCell ref="G3:H3"/>
    <mergeCell ref="I3:J3"/>
  </mergeCells>
  <pageMargins left="0.7" right="0.7" top="0.75" bottom="0.75" header="0" footer="0"/>
  <pageSetup orientation="landscape"/>
  <drawing r:id="rId1"/>
  <picture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C000"/>
  </sheetPr>
  <dimension ref="A1:Z1000"/>
  <sheetViews>
    <sheetView workbookViewId="0">
      <pane ySplit="1" topLeftCell="A2" activePane="bottomLeft" state="frozen"/>
      <selection sqref="A1:L1"/>
      <selection pane="bottomLeft" sqref="A1:L1"/>
    </sheetView>
  </sheetViews>
  <sheetFormatPr baseColWidth="10" defaultColWidth="14.42578125" defaultRowHeight="15" customHeight="1" x14ac:dyDescent="0.25"/>
  <cols>
    <col min="1" max="1" width="16.28515625" style="165" customWidth="1"/>
    <col min="2" max="2" width="16.140625" style="165" customWidth="1"/>
    <col min="3" max="3" width="14.85546875" style="165" customWidth="1"/>
    <col min="4" max="4" width="22" style="165" customWidth="1"/>
    <col min="5" max="5" width="33.28515625" style="165" customWidth="1"/>
    <col min="6" max="6" width="44.7109375" style="165" customWidth="1"/>
    <col min="7" max="7" width="17.5703125" style="165" customWidth="1"/>
    <col min="8" max="8" width="64.7109375" style="165" customWidth="1"/>
    <col min="9" max="9" width="11" style="165" customWidth="1"/>
    <col min="10" max="10" width="16.5703125" style="165" customWidth="1"/>
    <col min="11" max="11" width="15.7109375" style="165" customWidth="1"/>
    <col min="12" max="12" width="18.85546875" style="165" customWidth="1"/>
    <col min="13" max="26" width="10.7109375" style="165" customWidth="1"/>
    <col min="27" max="16384" width="14.42578125" style="165"/>
  </cols>
  <sheetData>
    <row r="1" spans="1:26" x14ac:dyDescent="0.25">
      <c r="A1" s="30" t="s">
        <v>24</v>
      </c>
      <c r="B1" s="31" t="s">
        <v>25</v>
      </c>
      <c r="C1" s="32" t="s">
        <v>26</v>
      </c>
      <c r="D1" s="32" t="s">
        <v>27</v>
      </c>
      <c r="E1" s="32" t="s">
        <v>1</v>
      </c>
      <c r="F1" s="33" t="s">
        <v>28</v>
      </c>
      <c r="G1" s="34" t="s">
        <v>29</v>
      </c>
      <c r="H1" s="34" t="s">
        <v>30</v>
      </c>
      <c r="I1" s="34" t="s">
        <v>31</v>
      </c>
      <c r="J1" s="35" t="s">
        <v>32</v>
      </c>
      <c r="K1" s="35" t="s">
        <v>33</v>
      </c>
      <c r="L1" s="35" t="s">
        <v>34</v>
      </c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</row>
    <row r="2" spans="1:26" x14ac:dyDescent="0.25">
      <c r="A2" s="36" t="s">
        <v>35</v>
      </c>
      <c r="B2" s="36" t="s">
        <v>35</v>
      </c>
      <c r="C2" s="37" t="s">
        <v>36</v>
      </c>
      <c r="D2" s="38" t="s">
        <v>37</v>
      </c>
      <c r="E2" s="38" t="s">
        <v>16</v>
      </c>
      <c r="F2" s="38" t="s">
        <v>38</v>
      </c>
      <c r="G2" s="39" t="s">
        <v>39</v>
      </c>
      <c r="H2" s="40" t="s">
        <v>40</v>
      </c>
      <c r="I2" s="41">
        <v>6</v>
      </c>
      <c r="J2" s="42">
        <v>1410000</v>
      </c>
      <c r="K2" s="42">
        <f t="shared" ref="K2:K256" si="0">J2*0.19</f>
        <v>267900</v>
      </c>
      <c r="L2" s="42">
        <f t="shared" ref="L2:L256" si="1">J2+K2</f>
        <v>1677900</v>
      </c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</row>
    <row r="3" spans="1:26" x14ac:dyDescent="0.25">
      <c r="A3" s="36" t="s">
        <v>35</v>
      </c>
      <c r="B3" s="36" t="s">
        <v>35</v>
      </c>
      <c r="C3" s="37" t="s">
        <v>36</v>
      </c>
      <c r="D3" s="38" t="s">
        <v>37</v>
      </c>
      <c r="E3" s="38" t="s">
        <v>10</v>
      </c>
      <c r="F3" s="38" t="s">
        <v>41</v>
      </c>
      <c r="G3" s="39" t="s">
        <v>39</v>
      </c>
      <c r="H3" s="43" t="s">
        <v>42</v>
      </c>
      <c r="I3" s="41">
        <v>1</v>
      </c>
      <c r="J3" s="42">
        <v>1950000</v>
      </c>
      <c r="K3" s="42">
        <f t="shared" si="0"/>
        <v>370500</v>
      </c>
      <c r="L3" s="42">
        <f t="shared" si="1"/>
        <v>2320500</v>
      </c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</row>
    <row r="4" spans="1:26" x14ac:dyDescent="0.25">
      <c r="A4" s="36" t="s">
        <v>35</v>
      </c>
      <c r="B4" s="36">
        <v>45780</v>
      </c>
      <c r="C4" s="37" t="s">
        <v>36</v>
      </c>
      <c r="D4" s="38" t="s">
        <v>43</v>
      </c>
      <c r="E4" s="38" t="s">
        <v>6</v>
      </c>
      <c r="F4" s="38" t="s">
        <v>44</v>
      </c>
      <c r="G4" s="39" t="s">
        <v>39</v>
      </c>
      <c r="H4" s="43" t="s">
        <v>42</v>
      </c>
      <c r="I4" s="41">
        <v>1</v>
      </c>
      <c r="J4" s="42">
        <v>4950000</v>
      </c>
      <c r="K4" s="42">
        <f t="shared" si="0"/>
        <v>940500</v>
      </c>
      <c r="L4" s="42">
        <f t="shared" si="1"/>
        <v>5890500</v>
      </c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</row>
    <row r="5" spans="1:26" x14ac:dyDescent="0.25">
      <c r="A5" s="36" t="s">
        <v>35</v>
      </c>
      <c r="B5" s="36">
        <v>45780</v>
      </c>
      <c r="C5" s="37" t="s">
        <v>36</v>
      </c>
      <c r="D5" s="38" t="s">
        <v>43</v>
      </c>
      <c r="E5" s="38" t="s">
        <v>12</v>
      </c>
      <c r="F5" s="38" t="s">
        <v>45</v>
      </c>
      <c r="G5" s="39" t="s">
        <v>39</v>
      </c>
      <c r="H5" s="43" t="s">
        <v>42</v>
      </c>
      <c r="I5" s="41">
        <v>200</v>
      </c>
      <c r="J5" s="42">
        <v>5300000</v>
      </c>
      <c r="K5" s="42">
        <f t="shared" si="0"/>
        <v>1007000</v>
      </c>
      <c r="L5" s="42">
        <f t="shared" si="1"/>
        <v>6307000</v>
      </c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</row>
    <row r="6" spans="1:26" x14ac:dyDescent="0.25">
      <c r="A6" s="36" t="s">
        <v>35</v>
      </c>
      <c r="B6" s="36">
        <v>45780</v>
      </c>
      <c r="C6" s="37" t="s">
        <v>36</v>
      </c>
      <c r="D6" s="38" t="s">
        <v>43</v>
      </c>
      <c r="E6" s="38" t="s">
        <v>8</v>
      </c>
      <c r="F6" s="38" t="s">
        <v>46</v>
      </c>
      <c r="G6" s="39" t="s">
        <v>39</v>
      </c>
      <c r="H6" s="43" t="s">
        <v>42</v>
      </c>
      <c r="I6" s="41">
        <v>1</v>
      </c>
      <c r="J6" s="42">
        <v>2950000</v>
      </c>
      <c r="K6" s="42">
        <f t="shared" si="0"/>
        <v>560500</v>
      </c>
      <c r="L6" s="42">
        <f t="shared" si="1"/>
        <v>3510500</v>
      </c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</row>
    <row r="7" spans="1:26" x14ac:dyDescent="0.25">
      <c r="A7" s="36" t="s">
        <v>35</v>
      </c>
      <c r="B7" s="36">
        <v>45780</v>
      </c>
      <c r="C7" s="37" t="s">
        <v>36</v>
      </c>
      <c r="D7" s="38" t="s">
        <v>43</v>
      </c>
      <c r="E7" s="38" t="s">
        <v>8</v>
      </c>
      <c r="F7" s="38" t="s">
        <v>47</v>
      </c>
      <c r="G7" s="39" t="s">
        <v>39</v>
      </c>
      <c r="H7" s="43" t="s">
        <v>42</v>
      </c>
      <c r="I7" s="41">
        <v>35</v>
      </c>
      <c r="J7" s="42">
        <v>5075000</v>
      </c>
      <c r="K7" s="42">
        <f t="shared" si="0"/>
        <v>964250</v>
      </c>
      <c r="L7" s="42">
        <f t="shared" si="1"/>
        <v>6039250</v>
      </c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</row>
    <row r="8" spans="1:26" x14ac:dyDescent="0.25">
      <c r="A8" s="36" t="s">
        <v>35</v>
      </c>
      <c r="B8" s="36">
        <v>45780</v>
      </c>
      <c r="C8" s="37" t="s">
        <v>48</v>
      </c>
      <c r="D8" s="38" t="s">
        <v>49</v>
      </c>
      <c r="E8" s="38" t="s">
        <v>13</v>
      </c>
      <c r="F8" s="38" t="s">
        <v>50</v>
      </c>
      <c r="G8" s="39" t="s">
        <v>51</v>
      </c>
      <c r="H8" s="43" t="s">
        <v>52</v>
      </c>
      <c r="I8" s="41">
        <v>2</v>
      </c>
      <c r="J8" s="42">
        <v>990000</v>
      </c>
      <c r="K8" s="42">
        <f t="shared" si="0"/>
        <v>188100</v>
      </c>
      <c r="L8" s="42">
        <f t="shared" si="1"/>
        <v>1178100</v>
      </c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</row>
    <row r="9" spans="1:26" x14ac:dyDescent="0.25">
      <c r="A9" s="36" t="s">
        <v>35</v>
      </c>
      <c r="B9" s="36">
        <v>45780</v>
      </c>
      <c r="C9" s="37" t="s">
        <v>48</v>
      </c>
      <c r="D9" s="38" t="s">
        <v>49</v>
      </c>
      <c r="E9" s="38" t="s">
        <v>16</v>
      </c>
      <c r="F9" s="38" t="s">
        <v>38</v>
      </c>
      <c r="G9" s="39" t="s">
        <v>51</v>
      </c>
      <c r="H9" s="43" t="s">
        <v>52</v>
      </c>
      <c r="I9" s="41">
        <v>6</v>
      </c>
      <c r="J9" s="42">
        <v>1410000</v>
      </c>
      <c r="K9" s="42">
        <f t="shared" si="0"/>
        <v>267900</v>
      </c>
      <c r="L9" s="42">
        <f t="shared" si="1"/>
        <v>1677900</v>
      </c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</row>
    <row r="10" spans="1:26" x14ac:dyDescent="0.25">
      <c r="A10" s="36" t="s">
        <v>35</v>
      </c>
      <c r="B10" s="36">
        <v>45780</v>
      </c>
      <c r="C10" s="37" t="s">
        <v>48</v>
      </c>
      <c r="D10" s="38" t="s">
        <v>49</v>
      </c>
      <c r="E10" s="38" t="s">
        <v>10</v>
      </c>
      <c r="F10" s="38" t="s">
        <v>41</v>
      </c>
      <c r="G10" s="39" t="s">
        <v>51</v>
      </c>
      <c r="H10" s="43" t="s">
        <v>52</v>
      </c>
      <c r="I10" s="41">
        <v>1</v>
      </c>
      <c r="J10" s="42">
        <v>1950000</v>
      </c>
      <c r="K10" s="42">
        <f t="shared" si="0"/>
        <v>370500</v>
      </c>
      <c r="L10" s="42">
        <f t="shared" si="1"/>
        <v>2320500</v>
      </c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</row>
    <row r="11" spans="1:26" x14ac:dyDescent="0.25">
      <c r="A11" s="36" t="s">
        <v>35</v>
      </c>
      <c r="B11" s="36">
        <v>45780</v>
      </c>
      <c r="C11" s="37" t="s">
        <v>48</v>
      </c>
      <c r="D11" s="38" t="s">
        <v>53</v>
      </c>
      <c r="E11" s="38" t="s">
        <v>13</v>
      </c>
      <c r="F11" s="38" t="s">
        <v>50</v>
      </c>
      <c r="G11" s="39" t="s">
        <v>51</v>
      </c>
      <c r="H11" s="43" t="s">
        <v>54</v>
      </c>
      <c r="I11" s="41">
        <v>2</v>
      </c>
      <c r="J11" s="42">
        <v>990000</v>
      </c>
      <c r="K11" s="42">
        <f t="shared" si="0"/>
        <v>188100</v>
      </c>
      <c r="L11" s="42">
        <f t="shared" si="1"/>
        <v>1178100</v>
      </c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</row>
    <row r="12" spans="1:26" x14ac:dyDescent="0.25">
      <c r="A12" s="36" t="s">
        <v>35</v>
      </c>
      <c r="B12" s="36">
        <v>45780</v>
      </c>
      <c r="C12" s="37" t="s">
        <v>48</v>
      </c>
      <c r="D12" s="38" t="s">
        <v>53</v>
      </c>
      <c r="E12" s="38" t="s">
        <v>16</v>
      </c>
      <c r="F12" s="38" t="s">
        <v>38</v>
      </c>
      <c r="G12" s="39" t="s">
        <v>51</v>
      </c>
      <c r="H12" s="43" t="s">
        <v>54</v>
      </c>
      <c r="I12" s="41">
        <v>5</v>
      </c>
      <c r="J12" s="42">
        <v>1175000</v>
      </c>
      <c r="K12" s="42">
        <f t="shared" si="0"/>
        <v>223250</v>
      </c>
      <c r="L12" s="42">
        <f t="shared" si="1"/>
        <v>1398250</v>
      </c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</row>
    <row r="13" spans="1:26" x14ac:dyDescent="0.25">
      <c r="A13" s="36" t="s">
        <v>35</v>
      </c>
      <c r="B13" s="36">
        <v>45781</v>
      </c>
      <c r="C13" s="37" t="s">
        <v>48</v>
      </c>
      <c r="D13" s="38" t="s">
        <v>53</v>
      </c>
      <c r="E13" s="38" t="s">
        <v>10</v>
      </c>
      <c r="F13" s="38" t="s">
        <v>41</v>
      </c>
      <c r="G13" s="39" t="s">
        <v>51</v>
      </c>
      <c r="H13" s="43" t="s">
        <v>54</v>
      </c>
      <c r="I13" s="41">
        <v>1</v>
      </c>
      <c r="J13" s="42">
        <v>1950000</v>
      </c>
      <c r="K13" s="42">
        <f t="shared" si="0"/>
        <v>370500</v>
      </c>
      <c r="L13" s="42">
        <f t="shared" si="1"/>
        <v>2320500</v>
      </c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</row>
    <row r="14" spans="1:26" x14ac:dyDescent="0.25">
      <c r="A14" s="36" t="s">
        <v>35</v>
      </c>
      <c r="B14" s="36">
        <v>45781</v>
      </c>
      <c r="C14" s="37" t="s">
        <v>48</v>
      </c>
      <c r="D14" s="38" t="s">
        <v>55</v>
      </c>
      <c r="E14" s="38" t="s">
        <v>16</v>
      </c>
      <c r="F14" s="38" t="s">
        <v>38</v>
      </c>
      <c r="G14" s="39" t="s">
        <v>51</v>
      </c>
      <c r="H14" s="40" t="s">
        <v>56</v>
      </c>
      <c r="I14" s="41">
        <v>6</v>
      </c>
      <c r="J14" s="42">
        <v>1410000</v>
      </c>
      <c r="K14" s="42">
        <f t="shared" si="0"/>
        <v>267900</v>
      </c>
      <c r="L14" s="42">
        <f t="shared" si="1"/>
        <v>1677900</v>
      </c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</row>
    <row r="15" spans="1:26" x14ac:dyDescent="0.25">
      <c r="A15" s="36" t="s">
        <v>35</v>
      </c>
      <c r="B15" s="36">
        <v>45781</v>
      </c>
      <c r="C15" s="37" t="s">
        <v>48</v>
      </c>
      <c r="D15" s="38" t="s">
        <v>55</v>
      </c>
      <c r="E15" s="38" t="s">
        <v>10</v>
      </c>
      <c r="F15" s="38" t="s">
        <v>41</v>
      </c>
      <c r="G15" s="39" t="s">
        <v>51</v>
      </c>
      <c r="H15" s="40" t="s">
        <v>56</v>
      </c>
      <c r="I15" s="41">
        <v>1</v>
      </c>
      <c r="J15" s="42">
        <v>1950000</v>
      </c>
      <c r="K15" s="42">
        <f t="shared" si="0"/>
        <v>370500</v>
      </c>
      <c r="L15" s="42">
        <f t="shared" si="1"/>
        <v>2320500</v>
      </c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</row>
    <row r="16" spans="1:26" x14ac:dyDescent="0.25">
      <c r="A16" s="36" t="s">
        <v>35</v>
      </c>
      <c r="B16" s="36">
        <v>45781</v>
      </c>
      <c r="C16" s="37" t="s">
        <v>48</v>
      </c>
      <c r="D16" s="38" t="s">
        <v>57</v>
      </c>
      <c r="E16" s="38" t="s">
        <v>16</v>
      </c>
      <c r="F16" s="38" t="s">
        <v>38</v>
      </c>
      <c r="G16" s="39" t="s">
        <v>51</v>
      </c>
      <c r="H16" s="40" t="s">
        <v>58</v>
      </c>
      <c r="I16" s="41">
        <v>5</v>
      </c>
      <c r="J16" s="42">
        <v>1175000</v>
      </c>
      <c r="K16" s="42">
        <f t="shared" si="0"/>
        <v>223250</v>
      </c>
      <c r="L16" s="42">
        <f t="shared" si="1"/>
        <v>1398250</v>
      </c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</row>
    <row r="17" spans="1:26" x14ac:dyDescent="0.25">
      <c r="A17" s="36" t="s">
        <v>35</v>
      </c>
      <c r="B17" s="36">
        <v>45781</v>
      </c>
      <c r="C17" s="37" t="s">
        <v>48</v>
      </c>
      <c r="D17" s="38" t="s">
        <v>57</v>
      </c>
      <c r="E17" s="38" t="s">
        <v>10</v>
      </c>
      <c r="F17" s="38" t="s">
        <v>41</v>
      </c>
      <c r="G17" s="39" t="s">
        <v>51</v>
      </c>
      <c r="H17" s="40" t="s">
        <v>58</v>
      </c>
      <c r="I17" s="41">
        <v>1</v>
      </c>
      <c r="J17" s="42">
        <v>1950000</v>
      </c>
      <c r="K17" s="42">
        <f t="shared" si="0"/>
        <v>370500</v>
      </c>
      <c r="L17" s="42">
        <f t="shared" si="1"/>
        <v>2320500</v>
      </c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</row>
    <row r="18" spans="1:26" x14ac:dyDescent="0.25">
      <c r="A18" s="36" t="s">
        <v>35</v>
      </c>
      <c r="B18" s="36">
        <v>45781</v>
      </c>
      <c r="C18" s="37" t="s">
        <v>36</v>
      </c>
      <c r="D18" s="38" t="s">
        <v>59</v>
      </c>
      <c r="E18" s="38" t="s">
        <v>6</v>
      </c>
      <c r="F18" s="38" t="s">
        <v>44</v>
      </c>
      <c r="G18" s="39" t="s">
        <v>39</v>
      </c>
      <c r="H18" s="43" t="s">
        <v>42</v>
      </c>
      <c r="I18" s="41">
        <v>1</v>
      </c>
      <c r="J18" s="42">
        <v>4950000</v>
      </c>
      <c r="K18" s="42">
        <f t="shared" si="0"/>
        <v>940500</v>
      </c>
      <c r="L18" s="42">
        <f t="shared" si="1"/>
        <v>5890500</v>
      </c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</row>
    <row r="19" spans="1:26" x14ac:dyDescent="0.25">
      <c r="A19" s="36" t="s">
        <v>35</v>
      </c>
      <c r="B19" s="36">
        <v>45781</v>
      </c>
      <c r="C19" s="37" t="s">
        <v>36</v>
      </c>
      <c r="D19" s="38" t="s">
        <v>59</v>
      </c>
      <c r="E19" s="38" t="s">
        <v>12</v>
      </c>
      <c r="F19" s="38" t="s">
        <v>45</v>
      </c>
      <c r="G19" s="39" t="s">
        <v>39</v>
      </c>
      <c r="H19" s="43" t="s">
        <v>42</v>
      </c>
      <c r="I19" s="41">
        <v>200</v>
      </c>
      <c r="J19" s="42">
        <v>5300000</v>
      </c>
      <c r="K19" s="42">
        <f t="shared" si="0"/>
        <v>1007000</v>
      </c>
      <c r="L19" s="42">
        <f t="shared" si="1"/>
        <v>6307000</v>
      </c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</row>
    <row r="20" spans="1:26" x14ac:dyDescent="0.25">
      <c r="A20" s="36" t="s">
        <v>35</v>
      </c>
      <c r="B20" s="36">
        <v>45782</v>
      </c>
      <c r="C20" s="37" t="s">
        <v>36</v>
      </c>
      <c r="D20" s="38" t="s">
        <v>59</v>
      </c>
      <c r="E20" s="38" t="s">
        <v>8</v>
      </c>
      <c r="F20" s="38" t="s">
        <v>46</v>
      </c>
      <c r="G20" s="39" t="s">
        <v>39</v>
      </c>
      <c r="H20" s="43" t="s">
        <v>42</v>
      </c>
      <c r="I20" s="41">
        <v>1</v>
      </c>
      <c r="J20" s="42">
        <v>2950000</v>
      </c>
      <c r="K20" s="42">
        <f t="shared" si="0"/>
        <v>560500</v>
      </c>
      <c r="L20" s="42">
        <f t="shared" si="1"/>
        <v>3510500</v>
      </c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</row>
    <row r="21" spans="1:26" ht="15.75" customHeight="1" x14ac:dyDescent="0.25">
      <c r="A21" s="36" t="s">
        <v>35</v>
      </c>
      <c r="B21" s="36">
        <v>45782</v>
      </c>
      <c r="C21" s="37" t="s">
        <v>36</v>
      </c>
      <c r="D21" s="38" t="s">
        <v>60</v>
      </c>
      <c r="E21" s="38" t="s">
        <v>16</v>
      </c>
      <c r="F21" s="38" t="s">
        <v>38</v>
      </c>
      <c r="G21" s="39" t="s">
        <v>39</v>
      </c>
      <c r="H21" s="43" t="s">
        <v>42</v>
      </c>
      <c r="I21" s="41">
        <v>6</v>
      </c>
      <c r="J21" s="42">
        <v>1410000</v>
      </c>
      <c r="K21" s="42">
        <f t="shared" si="0"/>
        <v>267900</v>
      </c>
      <c r="L21" s="42">
        <f t="shared" si="1"/>
        <v>1677900</v>
      </c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</row>
    <row r="22" spans="1:26" ht="15.75" customHeight="1" x14ac:dyDescent="0.25">
      <c r="A22" s="36">
        <v>45779</v>
      </c>
      <c r="B22" s="36">
        <v>45782</v>
      </c>
      <c r="C22" s="37" t="s">
        <v>36</v>
      </c>
      <c r="D22" s="38" t="s">
        <v>60</v>
      </c>
      <c r="E22" s="38" t="s">
        <v>10</v>
      </c>
      <c r="F22" s="38" t="s">
        <v>41</v>
      </c>
      <c r="G22" s="39" t="s">
        <v>39</v>
      </c>
      <c r="H22" s="43" t="s">
        <v>42</v>
      </c>
      <c r="I22" s="41">
        <v>1</v>
      </c>
      <c r="J22" s="42">
        <v>1950000</v>
      </c>
      <c r="K22" s="42">
        <f t="shared" si="0"/>
        <v>370500</v>
      </c>
      <c r="L22" s="42">
        <f t="shared" si="1"/>
        <v>2320500</v>
      </c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</row>
    <row r="23" spans="1:26" ht="15.75" customHeight="1" x14ac:dyDescent="0.25">
      <c r="A23" s="36">
        <v>45787</v>
      </c>
      <c r="B23" s="36">
        <v>45788</v>
      </c>
      <c r="C23" s="37" t="s">
        <v>48</v>
      </c>
      <c r="D23" s="38" t="s">
        <v>61</v>
      </c>
      <c r="E23" s="38" t="s">
        <v>13</v>
      </c>
      <c r="F23" s="38" t="s">
        <v>50</v>
      </c>
      <c r="G23" s="39" t="s">
        <v>51</v>
      </c>
      <c r="H23" s="43" t="s">
        <v>54</v>
      </c>
      <c r="I23" s="41">
        <v>2</v>
      </c>
      <c r="J23" s="42">
        <v>990000</v>
      </c>
      <c r="K23" s="42">
        <f t="shared" si="0"/>
        <v>188100</v>
      </c>
      <c r="L23" s="42">
        <f t="shared" si="1"/>
        <v>1178100</v>
      </c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</row>
    <row r="24" spans="1:26" ht="15.75" customHeight="1" x14ac:dyDescent="0.25">
      <c r="A24" s="36">
        <v>45787</v>
      </c>
      <c r="B24" s="36">
        <v>45788</v>
      </c>
      <c r="C24" s="37" t="s">
        <v>48</v>
      </c>
      <c r="D24" s="38" t="s">
        <v>61</v>
      </c>
      <c r="E24" s="38" t="s">
        <v>16</v>
      </c>
      <c r="F24" s="38" t="s">
        <v>38</v>
      </c>
      <c r="G24" s="39" t="s">
        <v>51</v>
      </c>
      <c r="H24" s="43" t="s">
        <v>54</v>
      </c>
      <c r="I24" s="41">
        <v>5</v>
      </c>
      <c r="J24" s="42">
        <v>1175000</v>
      </c>
      <c r="K24" s="42">
        <f t="shared" si="0"/>
        <v>223250</v>
      </c>
      <c r="L24" s="42">
        <f t="shared" si="1"/>
        <v>1398250</v>
      </c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</row>
    <row r="25" spans="1:26" ht="15.75" customHeight="1" x14ac:dyDescent="0.25">
      <c r="A25" s="36">
        <v>45787</v>
      </c>
      <c r="B25" s="36">
        <v>45788</v>
      </c>
      <c r="C25" s="37" t="s">
        <v>48</v>
      </c>
      <c r="D25" s="38" t="s">
        <v>61</v>
      </c>
      <c r="E25" s="38" t="s">
        <v>10</v>
      </c>
      <c r="F25" s="38" t="s">
        <v>41</v>
      </c>
      <c r="G25" s="39" t="s">
        <v>51</v>
      </c>
      <c r="H25" s="43" t="s">
        <v>54</v>
      </c>
      <c r="I25" s="41">
        <v>1</v>
      </c>
      <c r="J25" s="42">
        <v>1950000</v>
      </c>
      <c r="K25" s="42">
        <f t="shared" si="0"/>
        <v>370500</v>
      </c>
      <c r="L25" s="42">
        <f t="shared" si="1"/>
        <v>2320500</v>
      </c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</row>
    <row r="26" spans="1:26" ht="15.75" customHeight="1" x14ac:dyDescent="0.25">
      <c r="A26" s="36">
        <v>45787</v>
      </c>
      <c r="B26" s="36">
        <v>45788</v>
      </c>
      <c r="C26" s="37" t="s">
        <v>48</v>
      </c>
      <c r="D26" s="38" t="s">
        <v>62</v>
      </c>
      <c r="E26" s="38" t="s">
        <v>13</v>
      </c>
      <c r="F26" s="38" t="s">
        <v>50</v>
      </c>
      <c r="G26" s="39" t="s">
        <v>51</v>
      </c>
      <c r="H26" s="43" t="s">
        <v>52</v>
      </c>
      <c r="I26" s="41">
        <v>2</v>
      </c>
      <c r="J26" s="42">
        <v>990000</v>
      </c>
      <c r="K26" s="42">
        <f t="shared" si="0"/>
        <v>188100</v>
      </c>
      <c r="L26" s="42">
        <f t="shared" si="1"/>
        <v>1178100</v>
      </c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</row>
    <row r="27" spans="1:26" ht="15.75" customHeight="1" x14ac:dyDescent="0.25">
      <c r="A27" s="36">
        <v>45787</v>
      </c>
      <c r="B27" s="36">
        <v>45788</v>
      </c>
      <c r="C27" s="37" t="s">
        <v>48</v>
      </c>
      <c r="D27" s="38" t="s">
        <v>62</v>
      </c>
      <c r="E27" s="38" t="s">
        <v>16</v>
      </c>
      <c r="F27" s="38" t="s">
        <v>38</v>
      </c>
      <c r="G27" s="39" t="s">
        <v>51</v>
      </c>
      <c r="H27" s="43" t="s">
        <v>52</v>
      </c>
      <c r="I27" s="41">
        <v>6</v>
      </c>
      <c r="J27" s="42">
        <v>1410000</v>
      </c>
      <c r="K27" s="42">
        <f t="shared" si="0"/>
        <v>267900</v>
      </c>
      <c r="L27" s="42">
        <f t="shared" si="1"/>
        <v>1677900</v>
      </c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</row>
    <row r="28" spans="1:26" ht="15.75" customHeight="1" x14ac:dyDescent="0.25">
      <c r="A28" s="36">
        <v>45787</v>
      </c>
      <c r="B28" s="36">
        <v>45788</v>
      </c>
      <c r="C28" s="37" t="s">
        <v>48</v>
      </c>
      <c r="D28" s="38" t="s">
        <v>62</v>
      </c>
      <c r="E28" s="38" t="s">
        <v>10</v>
      </c>
      <c r="F28" s="38" t="s">
        <v>41</v>
      </c>
      <c r="G28" s="39" t="s">
        <v>51</v>
      </c>
      <c r="H28" s="43" t="s">
        <v>52</v>
      </c>
      <c r="I28" s="41">
        <v>1</v>
      </c>
      <c r="J28" s="42">
        <v>1950000</v>
      </c>
      <c r="K28" s="42">
        <f t="shared" si="0"/>
        <v>370500</v>
      </c>
      <c r="L28" s="42">
        <f t="shared" si="1"/>
        <v>2320500</v>
      </c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</row>
    <row r="29" spans="1:26" ht="15.75" customHeight="1" x14ac:dyDescent="0.25">
      <c r="A29" s="36">
        <v>45788</v>
      </c>
      <c r="B29" s="36">
        <v>45789</v>
      </c>
      <c r="C29" s="37" t="s">
        <v>48</v>
      </c>
      <c r="D29" s="38" t="s">
        <v>63</v>
      </c>
      <c r="E29" s="38" t="s">
        <v>16</v>
      </c>
      <c r="F29" s="38" t="s">
        <v>38</v>
      </c>
      <c r="G29" s="39" t="s">
        <v>51</v>
      </c>
      <c r="H29" s="40" t="s">
        <v>56</v>
      </c>
      <c r="I29" s="41">
        <v>6</v>
      </c>
      <c r="J29" s="42">
        <v>1410000</v>
      </c>
      <c r="K29" s="42">
        <f t="shared" si="0"/>
        <v>267900</v>
      </c>
      <c r="L29" s="42">
        <f t="shared" si="1"/>
        <v>1677900</v>
      </c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</row>
    <row r="30" spans="1:26" ht="15.75" customHeight="1" x14ac:dyDescent="0.25">
      <c r="A30" s="36">
        <v>45788</v>
      </c>
      <c r="B30" s="36">
        <v>45789</v>
      </c>
      <c r="C30" s="37" t="s">
        <v>48</v>
      </c>
      <c r="D30" s="38" t="s">
        <v>63</v>
      </c>
      <c r="E30" s="38" t="s">
        <v>10</v>
      </c>
      <c r="F30" s="38" t="s">
        <v>41</v>
      </c>
      <c r="G30" s="39" t="s">
        <v>51</v>
      </c>
      <c r="H30" s="40" t="s">
        <v>56</v>
      </c>
      <c r="I30" s="41">
        <v>1</v>
      </c>
      <c r="J30" s="42">
        <v>1950000</v>
      </c>
      <c r="K30" s="42">
        <f t="shared" si="0"/>
        <v>370500</v>
      </c>
      <c r="L30" s="42">
        <f t="shared" si="1"/>
        <v>2320500</v>
      </c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</row>
    <row r="31" spans="1:26" ht="15.75" customHeight="1" x14ac:dyDescent="0.25">
      <c r="A31" s="36">
        <v>45788</v>
      </c>
      <c r="B31" s="36">
        <v>45789</v>
      </c>
      <c r="C31" s="37" t="s">
        <v>48</v>
      </c>
      <c r="D31" s="38" t="s">
        <v>64</v>
      </c>
      <c r="E31" s="38" t="s">
        <v>16</v>
      </c>
      <c r="F31" s="38" t="s">
        <v>38</v>
      </c>
      <c r="G31" s="39" t="s">
        <v>51</v>
      </c>
      <c r="H31" s="40" t="s">
        <v>58</v>
      </c>
      <c r="I31" s="41">
        <v>5</v>
      </c>
      <c r="J31" s="42">
        <v>1175000</v>
      </c>
      <c r="K31" s="42">
        <f t="shared" si="0"/>
        <v>223250</v>
      </c>
      <c r="L31" s="42">
        <f t="shared" si="1"/>
        <v>1398250</v>
      </c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</row>
    <row r="32" spans="1:26" ht="15.75" customHeight="1" x14ac:dyDescent="0.25">
      <c r="A32" s="36">
        <v>45788</v>
      </c>
      <c r="B32" s="36">
        <v>45789</v>
      </c>
      <c r="C32" s="37" t="s">
        <v>48</v>
      </c>
      <c r="D32" s="38" t="s">
        <v>64</v>
      </c>
      <c r="E32" s="38" t="s">
        <v>10</v>
      </c>
      <c r="F32" s="38" t="s">
        <v>41</v>
      </c>
      <c r="G32" s="39" t="s">
        <v>51</v>
      </c>
      <c r="H32" s="40" t="s">
        <v>58</v>
      </c>
      <c r="I32" s="41">
        <v>1</v>
      </c>
      <c r="J32" s="42">
        <v>1950000</v>
      </c>
      <c r="K32" s="42">
        <f t="shared" si="0"/>
        <v>370500</v>
      </c>
      <c r="L32" s="42">
        <f t="shared" si="1"/>
        <v>2320500</v>
      </c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</row>
    <row r="33" spans="1:26" ht="15.75" customHeight="1" x14ac:dyDescent="0.25">
      <c r="A33" s="36">
        <v>45789</v>
      </c>
      <c r="B33" s="36">
        <v>45789</v>
      </c>
      <c r="C33" s="37" t="s">
        <v>48</v>
      </c>
      <c r="D33" s="38" t="s">
        <v>65</v>
      </c>
      <c r="E33" s="38" t="s">
        <v>16</v>
      </c>
      <c r="F33" s="38" t="s">
        <v>38</v>
      </c>
      <c r="G33" s="39" t="s">
        <v>66</v>
      </c>
      <c r="H33" s="43" t="s">
        <v>67</v>
      </c>
      <c r="I33" s="41">
        <v>6</v>
      </c>
      <c r="J33" s="42">
        <v>1410000</v>
      </c>
      <c r="K33" s="42">
        <f t="shared" si="0"/>
        <v>267900</v>
      </c>
      <c r="L33" s="42">
        <f t="shared" si="1"/>
        <v>1677900</v>
      </c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</row>
    <row r="34" spans="1:26" ht="15.75" customHeight="1" x14ac:dyDescent="0.25">
      <c r="A34" s="36">
        <v>45789</v>
      </c>
      <c r="B34" s="36">
        <v>45789</v>
      </c>
      <c r="C34" s="37" t="s">
        <v>48</v>
      </c>
      <c r="D34" s="38" t="s">
        <v>65</v>
      </c>
      <c r="E34" s="38" t="s">
        <v>10</v>
      </c>
      <c r="F34" s="38" t="s">
        <v>41</v>
      </c>
      <c r="G34" s="39" t="s">
        <v>66</v>
      </c>
      <c r="H34" s="43" t="s">
        <v>67</v>
      </c>
      <c r="I34" s="41">
        <v>1</v>
      </c>
      <c r="J34" s="42">
        <v>1950000</v>
      </c>
      <c r="K34" s="42">
        <f t="shared" si="0"/>
        <v>370500</v>
      </c>
      <c r="L34" s="42">
        <f t="shared" si="1"/>
        <v>2320500</v>
      </c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</row>
    <row r="35" spans="1:26" ht="15.75" customHeight="1" x14ac:dyDescent="0.25">
      <c r="A35" s="36">
        <v>45790</v>
      </c>
      <c r="B35" s="36">
        <v>45791</v>
      </c>
      <c r="C35" s="37" t="s">
        <v>48</v>
      </c>
      <c r="D35" s="38" t="s">
        <v>68</v>
      </c>
      <c r="E35" s="38" t="s">
        <v>16</v>
      </c>
      <c r="F35" s="38" t="s">
        <v>38</v>
      </c>
      <c r="G35" s="39" t="s">
        <v>66</v>
      </c>
      <c r="H35" s="43" t="s">
        <v>69</v>
      </c>
      <c r="I35" s="41">
        <v>6</v>
      </c>
      <c r="J35" s="42">
        <v>1410000</v>
      </c>
      <c r="K35" s="42">
        <f t="shared" si="0"/>
        <v>267900</v>
      </c>
      <c r="L35" s="42">
        <f t="shared" si="1"/>
        <v>1677900</v>
      </c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</row>
    <row r="36" spans="1:26" ht="15.75" customHeight="1" x14ac:dyDescent="0.25">
      <c r="A36" s="36">
        <v>45790</v>
      </c>
      <c r="B36" s="36">
        <v>45791</v>
      </c>
      <c r="C36" s="37" t="s">
        <v>48</v>
      </c>
      <c r="D36" s="38" t="s">
        <v>68</v>
      </c>
      <c r="E36" s="38" t="s">
        <v>10</v>
      </c>
      <c r="F36" s="38" t="s">
        <v>41</v>
      </c>
      <c r="G36" s="39" t="s">
        <v>66</v>
      </c>
      <c r="H36" s="43" t="s">
        <v>69</v>
      </c>
      <c r="I36" s="41">
        <v>1</v>
      </c>
      <c r="J36" s="42">
        <v>1950000</v>
      </c>
      <c r="K36" s="42">
        <f t="shared" si="0"/>
        <v>370500</v>
      </c>
      <c r="L36" s="42">
        <f t="shared" si="1"/>
        <v>2320500</v>
      </c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</row>
    <row r="37" spans="1:26" ht="15.75" customHeight="1" x14ac:dyDescent="0.25">
      <c r="A37" s="36">
        <v>45790</v>
      </c>
      <c r="B37" s="36">
        <v>45809</v>
      </c>
      <c r="C37" s="37" t="s">
        <v>48</v>
      </c>
      <c r="D37" s="38" t="s">
        <v>70</v>
      </c>
      <c r="E37" s="38" t="s">
        <v>16</v>
      </c>
      <c r="F37" s="38" t="s">
        <v>38</v>
      </c>
      <c r="G37" s="39" t="s">
        <v>66</v>
      </c>
      <c r="H37" s="43" t="s">
        <v>69</v>
      </c>
      <c r="I37" s="41">
        <v>6</v>
      </c>
      <c r="J37" s="42">
        <v>1410000</v>
      </c>
      <c r="K37" s="42">
        <f t="shared" si="0"/>
        <v>267900</v>
      </c>
      <c r="L37" s="42">
        <f t="shared" si="1"/>
        <v>1677900</v>
      </c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</row>
    <row r="38" spans="1:26" ht="15.75" customHeight="1" x14ac:dyDescent="0.25">
      <c r="A38" s="36">
        <v>45790</v>
      </c>
      <c r="B38" s="36">
        <v>45809</v>
      </c>
      <c r="C38" s="37" t="s">
        <v>48</v>
      </c>
      <c r="D38" s="38" t="s">
        <v>70</v>
      </c>
      <c r="E38" s="38" t="s">
        <v>10</v>
      </c>
      <c r="F38" s="38" t="s">
        <v>41</v>
      </c>
      <c r="G38" s="39" t="s">
        <v>66</v>
      </c>
      <c r="H38" s="43" t="s">
        <v>69</v>
      </c>
      <c r="I38" s="41">
        <v>1</v>
      </c>
      <c r="J38" s="42">
        <v>1950000</v>
      </c>
      <c r="K38" s="42">
        <f t="shared" si="0"/>
        <v>370500</v>
      </c>
      <c r="L38" s="42">
        <f t="shared" si="1"/>
        <v>2320500</v>
      </c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</row>
    <row r="39" spans="1:26" ht="15.75" customHeight="1" x14ac:dyDescent="0.25">
      <c r="A39" s="36">
        <v>45790</v>
      </c>
      <c r="B39" s="36">
        <v>45795</v>
      </c>
      <c r="C39" s="37" t="s">
        <v>48</v>
      </c>
      <c r="D39" s="38" t="s">
        <v>71</v>
      </c>
      <c r="E39" s="38" t="s">
        <v>16</v>
      </c>
      <c r="F39" s="38" t="s">
        <v>38</v>
      </c>
      <c r="G39" s="39" t="s">
        <v>66</v>
      </c>
      <c r="H39" s="43" t="s">
        <v>67</v>
      </c>
      <c r="I39" s="41">
        <v>6</v>
      </c>
      <c r="J39" s="42">
        <v>1410000</v>
      </c>
      <c r="K39" s="42">
        <f t="shared" si="0"/>
        <v>267900</v>
      </c>
      <c r="L39" s="42">
        <f t="shared" si="1"/>
        <v>1677900</v>
      </c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</row>
    <row r="40" spans="1:26" ht="15.75" customHeight="1" x14ac:dyDescent="0.25">
      <c r="A40" s="36">
        <v>45790</v>
      </c>
      <c r="B40" s="36">
        <v>45795</v>
      </c>
      <c r="C40" s="37" t="s">
        <v>48</v>
      </c>
      <c r="D40" s="38" t="s">
        <v>71</v>
      </c>
      <c r="E40" s="38" t="s">
        <v>10</v>
      </c>
      <c r="F40" s="38" t="s">
        <v>41</v>
      </c>
      <c r="G40" s="39" t="s">
        <v>66</v>
      </c>
      <c r="H40" s="43" t="s">
        <v>67</v>
      </c>
      <c r="I40" s="41">
        <v>1</v>
      </c>
      <c r="J40" s="42">
        <v>1950000</v>
      </c>
      <c r="K40" s="42">
        <f t="shared" si="0"/>
        <v>370500</v>
      </c>
      <c r="L40" s="42">
        <f t="shared" si="1"/>
        <v>2320500</v>
      </c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</row>
    <row r="41" spans="1:26" ht="15.75" customHeight="1" x14ac:dyDescent="0.25">
      <c r="A41" s="44">
        <v>45791</v>
      </c>
      <c r="B41" s="36">
        <v>45795</v>
      </c>
      <c r="C41" s="37" t="s">
        <v>48</v>
      </c>
      <c r="D41" s="38" t="s">
        <v>72</v>
      </c>
      <c r="E41" s="38" t="s">
        <v>16</v>
      </c>
      <c r="F41" s="38" t="s">
        <v>38</v>
      </c>
      <c r="G41" s="39" t="s">
        <v>66</v>
      </c>
      <c r="H41" s="40" t="s">
        <v>73</v>
      </c>
      <c r="I41" s="41">
        <v>2</v>
      </c>
      <c r="J41" s="42">
        <v>470000</v>
      </c>
      <c r="K41" s="42">
        <f t="shared" si="0"/>
        <v>89300</v>
      </c>
      <c r="L41" s="42">
        <f t="shared" si="1"/>
        <v>559300</v>
      </c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</row>
    <row r="42" spans="1:26" ht="15.75" customHeight="1" x14ac:dyDescent="0.25">
      <c r="A42" s="44">
        <v>45791</v>
      </c>
      <c r="B42" s="36">
        <v>45795</v>
      </c>
      <c r="C42" s="37" t="s">
        <v>48</v>
      </c>
      <c r="D42" s="38" t="s">
        <v>72</v>
      </c>
      <c r="E42" s="38" t="s">
        <v>10</v>
      </c>
      <c r="F42" s="38" t="s">
        <v>74</v>
      </c>
      <c r="G42" s="39" t="s">
        <v>66</v>
      </c>
      <c r="H42" s="40" t="s">
        <v>73</v>
      </c>
      <c r="I42" s="41">
        <v>1</v>
      </c>
      <c r="J42" s="45">
        <v>1150000</v>
      </c>
      <c r="K42" s="45">
        <f t="shared" si="0"/>
        <v>218500</v>
      </c>
      <c r="L42" s="45">
        <f t="shared" si="1"/>
        <v>1368500</v>
      </c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</row>
    <row r="43" spans="1:26" ht="15.75" customHeight="1" x14ac:dyDescent="0.25">
      <c r="A43" s="36">
        <v>45793</v>
      </c>
      <c r="B43" s="36">
        <v>45794</v>
      </c>
      <c r="C43" s="37" t="s">
        <v>48</v>
      </c>
      <c r="D43" s="38" t="s">
        <v>75</v>
      </c>
      <c r="E43" s="38" t="s">
        <v>16</v>
      </c>
      <c r="F43" s="38" t="s">
        <v>38</v>
      </c>
      <c r="G43" s="39" t="s">
        <v>51</v>
      </c>
      <c r="H43" s="43" t="s">
        <v>76</v>
      </c>
      <c r="I43" s="41">
        <v>6</v>
      </c>
      <c r="J43" s="42">
        <v>1410000</v>
      </c>
      <c r="K43" s="42">
        <f t="shared" si="0"/>
        <v>267900</v>
      </c>
      <c r="L43" s="42">
        <f t="shared" si="1"/>
        <v>1677900</v>
      </c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</row>
    <row r="44" spans="1:26" ht="15.75" customHeight="1" x14ac:dyDescent="0.25">
      <c r="A44" s="36">
        <v>45793</v>
      </c>
      <c r="B44" s="36">
        <v>45794</v>
      </c>
      <c r="C44" s="37" t="s">
        <v>48</v>
      </c>
      <c r="D44" s="38" t="s">
        <v>75</v>
      </c>
      <c r="E44" s="38" t="s">
        <v>10</v>
      </c>
      <c r="F44" s="38" t="s">
        <v>41</v>
      </c>
      <c r="G44" s="39" t="s">
        <v>51</v>
      </c>
      <c r="H44" s="43" t="s">
        <v>76</v>
      </c>
      <c r="I44" s="41">
        <v>1</v>
      </c>
      <c r="J44" s="42">
        <v>1950000</v>
      </c>
      <c r="K44" s="42">
        <f t="shared" si="0"/>
        <v>370500</v>
      </c>
      <c r="L44" s="42">
        <f t="shared" si="1"/>
        <v>2320500</v>
      </c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</row>
    <row r="45" spans="1:26" ht="15.75" customHeight="1" x14ac:dyDescent="0.25">
      <c r="A45" s="36">
        <v>45793</v>
      </c>
      <c r="B45" s="36">
        <v>45794</v>
      </c>
      <c r="C45" s="37" t="s">
        <v>48</v>
      </c>
      <c r="D45" s="38" t="s">
        <v>75</v>
      </c>
      <c r="E45" s="38" t="s">
        <v>13</v>
      </c>
      <c r="F45" s="38" t="s">
        <v>50</v>
      </c>
      <c r="G45" s="39" t="s">
        <v>51</v>
      </c>
      <c r="H45" s="43" t="s">
        <v>76</v>
      </c>
      <c r="I45" s="41">
        <v>2</v>
      </c>
      <c r="J45" s="42">
        <v>990000</v>
      </c>
      <c r="K45" s="42">
        <f t="shared" si="0"/>
        <v>188100</v>
      </c>
      <c r="L45" s="42">
        <f t="shared" si="1"/>
        <v>1178100</v>
      </c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</row>
    <row r="46" spans="1:26" ht="15.75" customHeight="1" x14ac:dyDescent="0.25">
      <c r="A46" s="36">
        <v>45793</v>
      </c>
      <c r="B46" s="36">
        <v>45794</v>
      </c>
      <c r="C46" s="37" t="s">
        <v>48</v>
      </c>
      <c r="D46" s="38" t="s">
        <v>77</v>
      </c>
      <c r="E46" s="38" t="s">
        <v>16</v>
      </c>
      <c r="F46" s="38" t="s">
        <v>38</v>
      </c>
      <c r="G46" s="39" t="s">
        <v>51</v>
      </c>
      <c r="H46" s="43" t="s">
        <v>78</v>
      </c>
      <c r="I46" s="41">
        <v>5</v>
      </c>
      <c r="J46" s="42">
        <v>1175000</v>
      </c>
      <c r="K46" s="42">
        <f t="shared" si="0"/>
        <v>223250</v>
      </c>
      <c r="L46" s="42">
        <f t="shared" si="1"/>
        <v>1398250</v>
      </c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</row>
    <row r="47" spans="1:26" ht="15.75" customHeight="1" x14ac:dyDescent="0.25">
      <c r="A47" s="36">
        <v>45793</v>
      </c>
      <c r="B47" s="36">
        <v>45794</v>
      </c>
      <c r="C47" s="37" t="s">
        <v>48</v>
      </c>
      <c r="D47" s="38" t="s">
        <v>77</v>
      </c>
      <c r="E47" s="38" t="s">
        <v>10</v>
      </c>
      <c r="F47" s="38" t="s">
        <v>41</v>
      </c>
      <c r="G47" s="39" t="s">
        <v>51</v>
      </c>
      <c r="H47" s="43" t="s">
        <v>78</v>
      </c>
      <c r="I47" s="41">
        <v>1</v>
      </c>
      <c r="J47" s="42">
        <v>1950000</v>
      </c>
      <c r="K47" s="42">
        <f t="shared" si="0"/>
        <v>370500</v>
      </c>
      <c r="L47" s="42">
        <f t="shared" si="1"/>
        <v>2320500</v>
      </c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</row>
    <row r="48" spans="1:26" ht="15.75" customHeight="1" x14ac:dyDescent="0.25">
      <c r="A48" s="36">
        <v>45793</v>
      </c>
      <c r="B48" s="36">
        <v>45794</v>
      </c>
      <c r="C48" s="37" t="s">
        <v>48</v>
      </c>
      <c r="D48" s="38" t="s">
        <v>77</v>
      </c>
      <c r="E48" s="38" t="s">
        <v>13</v>
      </c>
      <c r="F48" s="38" t="s">
        <v>50</v>
      </c>
      <c r="G48" s="39" t="s">
        <v>51</v>
      </c>
      <c r="H48" s="43" t="s">
        <v>78</v>
      </c>
      <c r="I48" s="41">
        <v>2</v>
      </c>
      <c r="J48" s="42">
        <v>990000</v>
      </c>
      <c r="K48" s="42">
        <f t="shared" si="0"/>
        <v>188100</v>
      </c>
      <c r="L48" s="42">
        <f t="shared" si="1"/>
        <v>1178100</v>
      </c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</row>
    <row r="49" spans="1:26" ht="15.75" customHeight="1" x14ac:dyDescent="0.25">
      <c r="A49" s="36">
        <v>45794</v>
      </c>
      <c r="B49" s="36">
        <v>45795</v>
      </c>
      <c r="C49" s="37" t="s">
        <v>48</v>
      </c>
      <c r="D49" s="38" t="s">
        <v>79</v>
      </c>
      <c r="E49" s="38" t="s">
        <v>16</v>
      </c>
      <c r="F49" s="38" t="s">
        <v>38</v>
      </c>
      <c r="G49" s="39" t="s">
        <v>51</v>
      </c>
      <c r="H49" s="40" t="s">
        <v>56</v>
      </c>
      <c r="I49" s="41">
        <v>6</v>
      </c>
      <c r="J49" s="42">
        <v>1410000</v>
      </c>
      <c r="K49" s="42">
        <f t="shared" si="0"/>
        <v>267900</v>
      </c>
      <c r="L49" s="42">
        <f t="shared" si="1"/>
        <v>1677900</v>
      </c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</row>
    <row r="50" spans="1:26" ht="15.75" customHeight="1" x14ac:dyDescent="0.25">
      <c r="A50" s="36">
        <v>45794</v>
      </c>
      <c r="B50" s="36">
        <v>45795</v>
      </c>
      <c r="C50" s="37" t="s">
        <v>48</v>
      </c>
      <c r="D50" s="38" t="s">
        <v>79</v>
      </c>
      <c r="E50" s="38" t="s">
        <v>10</v>
      </c>
      <c r="F50" s="38" t="s">
        <v>41</v>
      </c>
      <c r="G50" s="39" t="s">
        <v>51</v>
      </c>
      <c r="H50" s="43" t="s">
        <v>56</v>
      </c>
      <c r="I50" s="41">
        <v>1</v>
      </c>
      <c r="J50" s="42">
        <v>1950000</v>
      </c>
      <c r="K50" s="42">
        <f t="shared" si="0"/>
        <v>370500</v>
      </c>
      <c r="L50" s="42">
        <f t="shared" si="1"/>
        <v>2320500</v>
      </c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</row>
    <row r="51" spans="1:26" ht="15.75" customHeight="1" x14ac:dyDescent="0.25">
      <c r="A51" s="36">
        <v>45794</v>
      </c>
      <c r="B51" s="36">
        <v>45795</v>
      </c>
      <c r="C51" s="37" t="s">
        <v>48</v>
      </c>
      <c r="D51" s="38" t="s">
        <v>80</v>
      </c>
      <c r="E51" s="38" t="s">
        <v>16</v>
      </c>
      <c r="F51" s="38" t="s">
        <v>38</v>
      </c>
      <c r="G51" s="39" t="s">
        <v>51</v>
      </c>
      <c r="H51" s="40" t="s">
        <v>58</v>
      </c>
      <c r="I51" s="41">
        <v>5</v>
      </c>
      <c r="J51" s="42">
        <v>1175000</v>
      </c>
      <c r="K51" s="42">
        <f t="shared" si="0"/>
        <v>223250</v>
      </c>
      <c r="L51" s="42">
        <f t="shared" si="1"/>
        <v>1398250</v>
      </c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</row>
    <row r="52" spans="1:26" ht="15.75" customHeight="1" x14ac:dyDescent="0.25">
      <c r="A52" s="36">
        <v>45794</v>
      </c>
      <c r="B52" s="36">
        <v>45795</v>
      </c>
      <c r="C52" s="37" t="s">
        <v>48</v>
      </c>
      <c r="D52" s="38" t="s">
        <v>80</v>
      </c>
      <c r="E52" s="38" t="s">
        <v>10</v>
      </c>
      <c r="F52" s="38" t="s">
        <v>41</v>
      </c>
      <c r="G52" s="39" t="s">
        <v>51</v>
      </c>
      <c r="H52" s="40" t="s">
        <v>58</v>
      </c>
      <c r="I52" s="41">
        <v>1</v>
      </c>
      <c r="J52" s="42">
        <v>1950000</v>
      </c>
      <c r="K52" s="42">
        <f t="shared" si="0"/>
        <v>370500</v>
      </c>
      <c r="L52" s="42">
        <f t="shared" si="1"/>
        <v>2320500</v>
      </c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</row>
    <row r="53" spans="1:26" ht="15.75" customHeight="1" x14ac:dyDescent="0.25">
      <c r="A53" s="36">
        <v>45799</v>
      </c>
      <c r="B53" s="36">
        <v>45801</v>
      </c>
      <c r="C53" s="37" t="s">
        <v>48</v>
      </c>
      <c r="D53" s="38" t="s">
        <v>81</v>
      </c>
      <c r="E53" s="38" t="s">
        <v>12</v>
      </c>
      <c r="F53" s="38" t="s">
        <v>45</v>
      </c>
      <c r="G53" s="46" t="s">
        <v>82</v>
      </c>
      <c r="H53" s="40" t="s">
        <v>83</v>
      </c>
      <c r="I53" s="41">
        <v>100</v>
      </c>
      <c r="J53" s="47">
        <v>2650000</v>
      </c>
      <c r="K53" s="47">
        <f t="shared" si="0"/>
        <v>503500</v>
      </c>
      <c r="L53" s="47">
        <f t="shared" si="1"/>
        <v>3153500</v>
      </c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</row>
    <row r="54" spans="1:26" ht="15.75" customHeight="1" x14ac:dyDescent="0.25">
      <c r="A54" s="36">
        <v>45799</v>
      </c>
      <c r="B54" s="36">
        <v>45801</v>
      </c>
      <c r="C54" s="37" t="s">
        <v>48</v>
      </c>
      <c r="D54" s="38" t="s">
        <v>81</v>
      </c>
      <c r="E54" s="38" t="s">
        <v>16</v>
      </c>
      <c r="F54" s="38" t="s">
        <v>84</v>
      </c>
      <c r="G54" s="39" t="s">
        <v>82</v>
      </c>
      <c r="H54" s="40" t="s">
        <v>83</v>
      </c>
      <c r="I54" s="41">
        <v>1</v>
      </c>
      <c r="J54" s="42">
        <v>3025210</v>
      </c>
      <c r="K54" s="42">
        <f t="shared" si="0"/>
        <v>574789.9</v>
      </c>
      <c r="L54" s="42">
        <f t="shared" si="1"/>
        <v>3599999.9</v>
      </c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</row>
    <row r="55" spans="1:26" ht="15.75" customHeight="1" x14ac:dyDescent="0.25">
      <c r="A55" s="36">
        <v>45797</v>
      </c>
      <c r="B55" s="36">
        <v>45799</v>
      </c>
      <c r="C55" s="37" t="s">
        <v>36</v>
      </c>
      <c r="D55" s="38" t="s">
        <v>85</v>
      </c>
      <c r="E55" s="38" t="s">
        <v>14</v>
      </c>
      <c r="F55" s="38" t="s">
        <v>86</v>
      </c>
      <c r="G55" s="39" t="s">
        <v>87</v>
      </c>
      <c r="H55" s="40" t="s">
        <v>88</v>
      </c>
      <c r="I55" s="41">
        <v>90</v>
      </c>
      <c r="J55" s="42">
        <v>7941150</v>
      </c>
      <c r="K55" s="42">
        <f t="shared" si="0"/>
        <v>1508818.5</v>
      </c>
      <c r="L55" s="42">
        <f t="shared" si="1"/>
        <v>9449968.5</v>
      </c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</row>
    <row r="56" spans="1:26" ht="15.75" customHeight="1" x14ac:dyDescent="0.25">
      <c r="A56" s="36">
        <v>45800</v>
      </c>
      <c r="B56" s="36">
        <v>45801</v>
      </c>
      <c r="C56" s="37" t="s">
        <v>48</v>
      </c>
      <c r="D56" s="38" t="s">
        <v>89</v>
      </c>
      <c r="E56" s="38" t="s">
        <v>16</v>
      </c>
      <c r="F56" s="38" t="s">
        <v>38</v>
      </c>
      <c r="G56" s="39" t="s">
        <v>51</v>
      </c>
      <c r="H56" s="43" t="s">
        <v>76</v>
      </c>
      <c r="I56" s="41">
        <v>6</v>
      </c>
      <c r="J56" s="42">
        <v>1410000</v>
      </c>
      <c r="K56" s="42">
        <f t="shared" si="0"/>
        <v>267900</v>
      </c>
      <c r="L56" s="42">
        <f t="shared" si="1"/>
        <v>1677900</v>
      </c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</row>
    <row r="57" spans="1:26" ht="15.75" customHeight="1" x14ac:dyDescent="0.25">
      <c r="A57" s="36">
        <v>45800</v>
      </c>
      <c r="B57" s="36">
        <v>45801</v>
      </c>
      <c r="C57" s="37" t="s">
        <v>48</v>
      </c>
      <c r="D57" s="38" t="s">
        <v>89</v>
      </c>
      <c r="E57" s="38" t="s">
        <v>10</v>
      </c>
      <c r="F57" s="38" t="s">
        <v>41</v>
      </c>
      <c r="G57" s="39" t="s">
        <v>51</v>
      </c>
      <c r="H57" s="43" t="s">
        <v>76</v>
      </c>
      <c r="I57" s="41">
        <v>1</v>
      </c>
      <c r="J57" s="42">
        <v>1950000</v>
      </c>
      <c r="K57" s="42">
        <f t="shared" si="0"/>
        <v>370500</v>
      </c>
      <c r="L57" s="42">
        <f t="shared" si="1"/>
        <v>2320500</v>
      </c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</row>
    <row r="58" spans="1:26" ht="15.75" customHeight="1" x14ac:dyDescent="0.25">
      <c r="A58" s="36">
        <v>45800</v>
      </c>
      <c r="B58" s="36">
        <v>45801</v>
      </c>
      <c r="C58" s="37" t="s">
        <v>48</v>
      </c>
      <c r="D58" s="38" t="s">
        <v>89</v>
      </c>
      <c r="E58" s="38" t="s">
        <v>13</v>
      </c>
      <c r="F58" s="38" t="s">
        <v>50</v>
      </c>
      <c r="G58" s="39" t="s">
        <v>51</v>
      </c>
      <c r="H58" s="43" t="s">
        <v>76</v>
      </c>
      <c r="I58" s="41">
        <v>2</v>
      </c>
      <c r="J58" s="42">
        <v>990000</v>
      </c>
      <c r="K58" s="42">
        <f t="shared" si="0"/>
        <v>188100</v>
      </c>
      <c r="L58" s="42">
        <f t="shared" si="1"/>
        <v>1178100</v>
      </c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</row>
    <row r="59" spans="1:26" ht="15.75" customHeight="1" x14ac:dyDescent="0.25">
      <c r="A59" s="36">
        <v>45800</v>
      </c>
      <c r="B59" s="36">
        <v>45801</v>
      </c>
      <c r="C59" s="37" t="s">
        <v>48</v>
      </c>
      <c r="D59" s="38" t="s">
        <v>90</v>
      </c>
      <c r="E59" s="38" t="s">
        <v>16</v>
      </c>
      <c r="F59" s="38" t="s">
        <v>38</v>
      </c>
      <c r="G59" s="39" t="s">
        <v>51</v>
      </c>
      <c r="H59" s="43" t="s">
        <v>78</v>
      </c>
      <c r="I59" s="41">
        <v>5</v>
      </c>
      <c r="J59" s="42">
        <v>1175000</v>
      </c>
      <c r="K59" s="42">
        <f t="shared" si="0"/>
        <v>223250</v>
      </c>
      <c r="L59" s="42">
        <f t="shared" si="1"/>
        <v>1398250</v>
      </c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</row>
    <row r="60" spans="1:26" ht="15.75" customHeight="1" x14ac:dyDescent="0.25">
      <c r="A60" s="36">
        <v>45800</v>
      </c>
      <c r="B60" s="36">
        <v>45801</v>
      </c>
      <c r="C60" s="37" t="s">
        <v>48</v>
      </c>
      <c r="D60" s="38" t="s">
        <v>90</v>
      </c>
      <c r="E60" s="38" t="s">
        <v>10</v>
      </c>
      <c r="F60" s="38" t="s">
        <v>41</v>
      </c>
      <c r="G60" s="39" t="s">
        <v>51</v>
      </c>
      <c r="H60" s="43" t="s">
        <v>78</v>
      </c>
      <c r="I60" s="41">
        <v>1</v>
      </c>
      <c r="J60" s="42">
        <v>1950000</v>
      </c>
      <c r="K60" s="42">
        <f t="shared" si="0"/>
        <v>370500</v>
      </c>
      <c r="L60" s="42">
        <f t="shared" si="1"/>
        <v>2320500</v>
      </c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</row>
    <row r="61" spans="1:26" ht="15.75" customHeight="1" x14ac:dyDescent="0.25">
      <c r="A61" s="36">
        <v>45800</v>
      </c>
      <c r="B61" s="36">
        <v>45801</v>
      </c>
      <c r="C61" s="37" t="s">
        <v>48</v>
      </c>
      <c r="D61" s="38" t="s">
        <v>90</v>
      </c>
      <c r="E61" s="38" t="s">
        <v>13</v>
      </c>
      <c r="F61" s="38" t="s">
        <v>50</v>
      </c>
      <c r="G61" s="39" t="s">
        <v>51</v>
      </c>
      <c r="H61" s="43" t="s">
        <v>78</v>
      </c>
      <c r="I61" s="41">
        <v>2</v>
      </c>
      <c r="J61" s="42">
        <v>990000</v>
      </c>
      <c r="K61" s="42">
        <f t="shared" si="0"/>
        <v>188100</v>
      </c>
      <c r="L61" s="42">
        <f t="shared" si="1"/>
        <v>1178100</v>
      </c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</row>
    <row r="62" spans="1:26" ht="15.75" customHeight="1" x14ac:dyDescent="0.25">
      <c r="A62" s="36">
        <v>45800</v>
      </c>
      <c r="B62" s="36">
        <v>45802</v>
      </c>
      <c r="C62" s="37" t="s">
        <v>48</v>
      </c>
      <c r="D62" s="38" t="s">
        <v>91</v>
      </c>
      <c r="E62" s="38" t="s">
        <v>16</v>
      </c>
      <c r="F62" s="38" t="s">
        <v>38</v>
      </c>
      <c r="G62" s="39" t="s">
        <v>51</v>
      </c>
      <c r="H62" s="40" t="s">
        <v>56</v>
      </c>
      <c r="I62" s="41">
        <v>6</v>
      </c>
      <c r="J62" s="42">
        <v>1410000</v>
      </c>
      <c r="K62" s="42">
        <f t="shared" si="0"/>
        <v>267900</v>
      </c>
      <c r="L62" s="42">
        <f t="shared" si="1"/>
        <v>1677900</v>
      </c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</row>
    <row r="63" spans="1:26" ht="15.75" customHeight="1" x14ac:dyDescent="0.25">
      <c r="A63" s="36">
        <v>45800</v>
      </c>
      <c r="B63" s="36">
        <v>45802</v>
      </c>
      <c r="C63" s="37" t="s">
        <v>48</v>
      </c>
      <c r="D63" s="38" t="s">
        <v>91</v>
      </c>
      <c r="E63" s="38" t="s">
        <v>10</v>
      </c>
      <c r="F63" s="38" t="s">
        <v>41</v>
      </c>
      <c r="G63" s="39" t="s">
        <v>51</v>
      </c>
      <c r="H63" s="43" t="s">
        <v>56</v>
      </c>
      <c r="I63" s="41">
        <v>1</v>
      </c>
      <c r="J63" s="42">
        <v>1950000</v>
      </c>
      <c r="K63" s="42">
        <f t="shared" si="0"/>
        <v>370500</v>
      </c>
      <c r="L63" s="42">
        <f t="shared" si="1"/>
        <v>2320500</v>
      </c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</row>
    <row r="64" spans="1:26" ht="15.75" customHeight="1" x14ac:dyDescent="0.25">
      <c r="A64" s="36">
        <v>45800</v>
      </c>
      <c r="B64" s="36">
        <v>45802</v>
      </c>
      <c r="C64" s="37" t="s">
        <v>48</v>
      </c>
      <c r="D64" s="38" t="s">
        <v>92</v>
      </c>
      <c r="E64" s="38" t="s">
        <v>16</v>
      </c>
      <c r="F64" s="38" t="s">
        <v>38</v>
      </c>
      <c r="G64" s="39" t="s">
        <v>51</v>
      </c>
      <c r="H64" s="40" t="s">
        <v>58</v>
      </c>
      <c r="I64" s="41">
        <v>5</v>
      </c>
      <c r="J64" s="42">
        <v>1175000</v>
      </c>
      <c r="K64" s="42">
        <f t="shared" si="0"/>
        <v>223250</v>
      </c>
      <c r="L64" s="42">
        <f t="shared" si="1"/>
        <v>1398250</v>
      </c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</row>
    <row r="65" spans="1:26" ht="15.75" customHeight="1" x14ac:dyDescent="0.25">
      <c r="A65" s="36">
        <v>45800</v>
      </c>
      <c r="B65" s="36">
        <v>45802</v>
      </c>
      <c r="C65" s="37" t="s">
        <v>48</v>
      </c>
      <c r="D65" s="38" t="s">
        <v>92</v>
      </c>
      <c r="E65" s="38" t="s">
        <v>10</v>
      </c>
      <c r="F65" s="38" t="s">
        <v>41</v>
      </c>
      <c r="G65" s="39" t="s">
        <v>51</v>
      </c>
      <c r="H65" s="40" t="s">
        <v>58</v>
      </c>
      <c r="I65" s="41">
        <v>1</v>
      </c>
      <c r="J65" s="42">
        <v>1950000</v>
      </c>
      <c r="K65" s="42">
        <f t="shared" si="0"/>
        <v>370500</v>
      </c>
      <c r="L65" s="42">
        <f t="shared" si="1"/>
        <v>2320500</v>
      </c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</row>
    <row r="66" spans="1:26" ht="15.75" customHeight="1" x14ac:dyDescent="0.25">
      <c r="A66" s="36">
        <v>45807</v>
      </c>
      <c r="B66" s="36">
        <v>45808</v>
      </c>
      <c r="C66" s="37" t="s">
        <v>48</v>
      </c>
      <c r="D66" s="38" t="s">
        <v>93</v>
      </c>
      <c r="E66" s="38" t="s">
        <v>16</v>
      </c>
      <c r="F66" s="38" t="s">
        <v>38</v>
      </c>
      <c r="G66" s="39" t="s">
        <v>51</v>
      </c>
      <c r="H66" s="43" t="s">
        <v>78</v>
      </c>
      <c r="I66" s="41">
        <v>5</v>
      </c>
      <c r="J66" s="42">
        <v>1175000</v>
      </c>
      <c r="K66" s="42">
        <f t="shared" si="0"/>
        <v>223250</v>
      </c>
      <c r="L66" s="42">
        <f t="shared" si="1"/>
        <v>1398250</v>
      </c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</row>
    <row r="67" spans="1:26" ht="15.75" customHeight="1" x14ac:dyDescent="0.25">
      <c r="A67" s="36">
        <v>45807</v>
      </c>
      <c r="B67" s="36">
        <v>45808</v>
      </c>
      <c r="C67" s="37" t="s">
        <v>48</v>
      </c>
      <c r="D67" s="38" t="s">
        <v>93</v>
      </c>
      <c r="E67" s="38" t="s">
        <v>10</v>
      </c>
      <c r="F67" s="38" t="s">
        <v>41</v>
      </c>
      <c r="G67" s="39" t="s">
        <v>51</v>
      </c>
      <c r="H67" s="43" t="s">
        <v>78</v>
      </c>
      <c r="I67" s="41">
        <v>1</v>
      </c>
      <c r="J67" s="42">
        <v>1950000</v>
      </c>
      <c r="K67" s="42">
        <f t="shared" si="0"/>
        <v>370500</v>
      </c>
      <c r="L67" s="42">
        <f t="shared" si="1"/>
        <v>2320500</v>
      </c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</row>
    <row r="68" spans="1:26" ht="15.75" customHeight="1" x14ac:dyDescent="0.25">
      <c r="A68" s="36">
        <v>45807</v>
      </c>
      <c r="B68" s="36">
        <v>45808</v>
      </c>
      <c r="C68" s="37" t="s">
        <v>48</v>
      </c>
      <c r="D68" s="38" t="s">
        <v>93</v>
      </c>
      <c r="E68" s="38" t="s">
        <v>13</v>
      </c>
      <c r="F68" s="38" t="s">
        <v>50</v>
      </c>
      <c r="G68" s="39" t="s">
        <v>51</v>
      </c>
      <c r="H68" s="43" t="s">
        <v>78</v>
      </c>
      <c r="I68" s="41">
        <v>2</v>
      </c>
      <c r="J68" s="42">
        <v>990000</v>
      </c>
      <c r="K68" s="42">
        <f t="shared" si="0"/>
        <v>188100</v>
      </c>
      <c r="L68" s="42">
        <f t="shared" si="1"/>
        <v>1178100</v>
      </c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</row>
    <row r="69" spans="1:26" ht="15.75" customHeight="1" x14ac:dyDescent="0.25">
      <c r="A69" s="36">
        <v>45807</v>
      </c>
      <c r="B69" s="36">
        <v>45808</v>
      </c>
      <c r="C69" s="37" t="s">
        <v>48</v>
      </c>
      <c r="D69" s="38" t="s">
        <v>94</v>
      </c>
      <c r="E69" s="38" t="s">
        <v>16</v>
      </c>
      <c r="F69" s="38" t="s">
        <v>38</v>
      </c>
      <c r="G69" s="39" t="s">
        <v>51</v>
      </c>
      <c r="H69" s="43" t="s">
        <v>76</v>
      </c>
      <c r="I69" s="41">
        <v>6</v>
      </c>
      <c r="J69" s="42">
        <v>1410000</v>
      </c>
      <c r="K69" s="42">
        <f t="shared" si="0"/>
        <v>267900</v>
      </c>
      <c r="L69" s="42">
        <f t="shared" si="1"/>
        <v>1677900</v>
      </c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</row>
    <row r="70" spans="1:26" ht="15.75" customHeight="1" x14ac:dyDescent="0.25">
      <c r="A70" s="36">
        <v>45807</v>
      </c>
      <c r="B70" s="36">
        <v>45808</v>
      </c>
      <c r="C70" s="37" t="s">
        <v>48</v>
      </c>
      <c r="D70" s="38" t="s">
        <v>94</v>
      </c>
      <c r="E70" s="38" t="s">
        <v>10</v>
      </c>
      <c r="F70" s="38" t="s">
        <v>41</v>
      </c>
      <c r="G70" s="39" t="s">
        <v>51</v>
      </c>
      <c r="H70" s="43" t="s">
        <v>76</v>
      </c>
      <c r="I70" s="41">
        <v>1</v>
      </c>
      <c r="J70" s="42">
        <v>1950000</v>
      </c>
      <c r="K70" s="42">
        <f t="shared" si="0"/>
        <v>370500</v>
      </c>
      <c r="L70" s="42">
        <f t="shared" si="1"/>
        <v>2320500</v>
      </c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</row>
    <row r="71" spans="1:26" ht="15.75" customHeight="1" x14ac:dyDescent="0.25">
      <c r="A71" s="36">
        <v>45807</v>
      </c>
      <c r="B71" s="36">
        <v>45808</v>
      </c>
      <c r="C71" s="37" t="s">
        <v>48</v>
      </c>
      <c r="D71" s="38" t="s">
        <v>94</v>
      </c>
      <c r="E71" s="38" t="s">
        <v>13</v>
      </c>
      <c r="F71" s="38" t="s">
        <v>50</v>
      </c>
      <c r="G71" s="39" t="s">
        <v>51</v>
      </c>
      <c r="H71" s="43" t="s">
        <v>76</v>
      </c>
      <c r="I71" s="41">
        <v>2</v>
      </c>
      <c r="J71" s="42">
        <v>990000</v>
      </c>
      <c r="K71" s="42">
        <f t="shared" si="0"/>
        <v>188100</v>
      </c>
      <c r="L71" s="42">
        <f t="shared" si="1"/>
        <v>1178100</v>
      </c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</row>
    <row r="72" spans="1:26" ht="15.75" customHeight="1" x14ac:dyDescent="0.25">
      <c r="A72" s="36">
        <v>45807</v>
      </c>
      <c r="B72" s="36">
        <v>45809</v>
      </c>
      <c r="C72" s="37" t="s">
        <v>48</v>
      </c>
      <c r="D72" s="38" t="s">
        <v>95</v>
      </c>
      <c r="E72" s="38" t="s">
        <v>16</v>
      </c>
      <c r="F72" s="38" t="s">
        <v>38</v>
      </c>
      <c r="G72" s="39" t="s">
        <v>51</v>
      </c>
      <c r="H72" s="43" t="s">
        <v>58</v>
      </c>
      <c r="I72" s="41">
        <v>5</v>
      </c>
      <c r="J72" s="42">
        <v>1175000</v>
      </c>
      <c r="K72" s="42">
        <f t="shared" si="0"/>
        <v>223250</v>
      </c>
      <c r="L72" s="42">
        <f t="shared" si="1"/>
        <v>1398250</v>
      </c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</row>
    <row r="73" spans="1:26" ht="15.75" customHeight="1" x14ac:dyDescent="0.25">
      <c r="A73" s="36">
        <v>45807</v>
      </c>
      <c r="B73" s="36">
        <v>45809</v>
      </c>
      <c r="C73" s="37" t="s">
        <v>48</v>
      </c>
      <c r="D73" s="38" t="s">
        <v>95</v>
      </c>
      <c r="E73" s="38" t="s">
        <v>10</v>
      </c>
      <c r="F73" s="38" t="s">
        <v>41</v>
      </c>
      <c r="G73" s="39" t="s">
        <v>51</v>
      </c>
      <c r="H73" s="43" t="s">
        <v>58</v>
      </c>
      <c r="I73" s="41">
        <v>1</v>
      </c>
      <c r="J73" s="42">
        <v>1950000</v>
      </c>
      <c r="K73" s="42">
        <f t="shared" si="0"/>
        <v>370500</v>
      </c>
      <c r="L73" s="42">
        <f t="shared" si="1"/>
        <v>2320500</v>
      </c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</row>
    <row r="74" spans="1:26" ht="15.75" customHeight="1" x14ac:dyDescent="0.25">
      <c r="A74" s="36">
        <v>45807</v>
      </c>
      <c r="B74" s="36">
        <v>45809</v>
      </c>
      <c r="C74" s="37" t="s">
        <v>48</v>
      </c>
      <c r="D74" s="38" t="s">
        <v>96</v>
      </c>
      <c r="E74" s="38" t="s">
        <v>16</v>
      </c>
      <c r="F74" s="38" t="s">
        <v>38</v>
      </c>
      <c r="G74" s="39" t="s">
        <v>51</v>
      </c>
      <c r="H74" s="43" t="s">
        <v>56</v>
      </c>
      <c r="I74" s="41">
        <v>6</v>
      </c>
      <c r="J74" s="42">
        <v>1410000</v>
      </c>
      <c r="K74" s="42">
        <f t="shared" si="0"/>
        <v>267900</v>
      </c>
      <c r="L74" s="42">
        <f t="shared" si="1"/>
        <v>1677900</v>
      </c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</row>
    <row r="75" spans="1:26" ht="15.75" customHeight="1" x14ac:dyDescent="0.25">
      <c r="A75" s="36">
        <v>45807</v>
      </c>
      <c r="B75" s="36">
        <v>45809</v>
      </c>
      <c r="C75" s="37" t="s">
        <v>48</v>
      </c>
      <c r="D75" s="38" t="s">
        <v>96</v>
      </c>
      <c r="E75" s="38" t="s">
        <v>10</v>
      </c>
      <c r="F75" s="38" t="s">
        <v>41</v>
      </c>
      <c r="G75" s="39" t="s">
        <v>51</v>
      </c>
      <c r="H75" s="43" t="s">
        <v>56</v>
      </c>
      <c r="I75" s="41">
        <v>1</v>
      </c>
      <c r="J75" s="42">
        <v>1950000</v>
      </c>
      <c r="K75" s="42">
        <f t="shared" si="0"/>
        <v>370500</v>
      </c>
      <c r="L75" s="42">
        <f t="shared" si="1"/>
        <v>2320500</v>
      </c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</row>
    <row r="76" spans="1:26" ht="15.75" customHeight="1" x14ac:dyDescent="0.25">
      <c r="A76" s="36">
        <v>45812</v>
      </c>
      <c r="B76" s="36">
        <v>45814</v>
      </c>
      <c r="C76" s="37" t="s">
        <v>48</v>
      </c>
      <c r="D76" s="38" t="s">
        <v>97</v>
      </c>
      <c r="E76" s="38" t="s">
        <v>10</v>
      </c>
      <c r="F76" s="38" t="s">
        <v>74</v>
      </c>
      <c r="G76" s="39" t="s">
        <v>98</v>
      </c>
      <c r="H76" s="40" t="s">
        <v>99</v>
      </c>
      <c r="I76" s="41">
        <v>1</v>
      </c>
      <c r="J76" s="42">
        <v>1150000</v>
      </c>
      <c r="K76" s="42">
        <f t="shared" si="0"/>
        <v>218500</v>
      </c>
      <c r="L76" s="42">
        <f t="shared" si="1"/>
        <v>1368500</v>
      </c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</row>
    <row r="77" spans="1:26" ht="15.75" customHeight="1" x14ac:dyDescent="0.25">
      <c r="A77" s="36">
        <v>45812</v>
      </c>
      <c r="B77" s="36">
        <v>45814</v>
      </c>
      <c r="C77" s="37" t="s">
        <v>48</v>
      </c>
      <c r="D77" s="38" t="s">
        <v>97</v>
      </c>
      <c r="E77" s="38" t="s">
        <v>16</v>
      </c>
      <c r="F77" s="38" t="s">
        <v>38</v>
      </c>
      <c r="G77" s="39" t="s">
        <v>98</v>
      </c>
      <c r="H77" s="40" t="s">
        <v>99</v>
      </c>
      <c r="I77" s="41">
        <v>6</v>
      </c>
      <c r="J77" s="42">
        <v>1410000</v>
      </c>
      <c r="K77" s="42">
        <f t="shared" si="0"/>
        <v>267900</v>
      </c>
      <c r="L77" s="42">
        <f t="shared" si="1"/>
        <v>1677900</v>
      </c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</row>
    <row r="78" spans="1:26" ht="15.75" customHeight="1" x14ac:dyDescent="0.25">
      <c r="A78" s="36">
        <v>45812</v>
      </c>
      <c r="B78" s="36">
        <v>45814</v>
      </c>
      <c r="C78" s="37" t="s">
        <v>48</v>
      </c>
      <c r="D78" s="38" t="s">
        <v>97</v>
      </c>
      <c r="E78" s="38" t="s">
        <v>6</v>
      </c>
      <c r="F78" s="38" t="s">
        <v>44</v>
      </c>
      <c r="G78" s="39" t="s">
        <v>98</v>
      </c>
      <c r="H78" s="40" t="s">
        <v>99</v>
      </c>
      <c r="I78" s="41">
        <v>3</v>
      </c>
      <c r="J78" s="42">
        <v>14850000</v>
      </c>
      <c r="K78" s="42">
        <f t="shared" si="0"/>
        <v>2821500</v>
      </c>
      <c r="L78" s="42">
        <f t="shared" si="1"/>
        <v>17671500</v>
      </c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</row>
    <row r="79" spans="1:26" ht="15.75" customHeight="1" x14ac:dyDescent="0.25">
      <c r="A79" s="36">
        <v>45812</v>
      </c>
      <c r="B79" s="36">
        <v>45814</v>
      </c>
      <c r="C79" s="37" t="s">
        <v>48</v>
      </c>
      <c r="D79" s="38" t="s">
        <v>97</v>
      </c>
      <c r="E79" s="38" t="s">
        <v>14</v>
      </c>
      <c r="F79" s="38" t="s">
        <v>100</v>
      </c>
      <c r="G79" s="39" t="s">
        <v>98</v>
      </c>
      <c r="H79" s="40" t="s">
        <v>99</v>
      </c>
      <c r="I79" s="41">
        <v>20</v>
      </c>
      <c r="J79" s="42">
        <v>1040000</v>
      </c>
      <c r="K79" s="42">
        <f t="shared" si="0"/>
        <v>197600</v>
      </c>
      <c r="L79" s="42">
        <f t="shared" si="1"/>
        <v>1237600</v>
      </c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</row>
    <row r="80" spans="1:26" ht="15.75" customHeight="1" x14ac:dyDescent="0.25">
      <c r="A80" s="36">
        <v>45812</v>
      </c>
      <c r="B80" s="36">
        <v>45814</v>
      </c>
      <c r="C80" s="37" t="s">
        <v>48</v>
      </c>
      <c r="D80" s="38" t="s">
        <v>97</v>
      </c>
      <c r="E80" s="38" t="s">
        <v>6</v>
      </c>
      <c r="F80" s="38" t="s">
        <v>101</v>
      </c>
      <c r="G80" s="39" t="s">
        <v>98</v>
      </c>
      <c r="H80" s="40" t="s">
        <v>99</v>
      </c>
      <c r="I80" s="41">
        <v>1</v>
      </c>
      <c r="J80" s="42">
        <v>4450000</v>
      </c>
      <c r="K80" s="42">
        <f t="shared" si="0"/>
        <v>845500</v>
      </c>
      <c r="L80" s="42">
        <f t="shared" si="1"/>
        <v>5295500</v>
      </c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</row>
    <row r="81" spans="1:26" ht="15.75" customHeight="1" x14ac:dyDescent="0.25">
      <c r="A81" s="36">
        <v>45812</v>
      </c>
      <c r="B81" s="36">
        <v>45814</v>
      </c>
      <c r="C81" s="37" t="s">
        <v>48</v>
      </c>
      <c r="D81" s="38" t="s">
        <v>97</v>
      </c>
      <c r="E81" s="38" t="s">
        <v>12</v>
      </c>
      <c r="F81" s="38" t="s">
        <v>45</v>
      </c>
      <c r="G81" s="39" t="s">
        <v>98</v>
      </c>
      <c r="H81" s="40" t="s">
        <v>99</v>
      </c>
      <c r="I81" s="41">
        <v>600</v>
      </c>
      <c r="J81" s="42">
        <v>15900000</v>
      </c>
      <c r="K81" s="42">
        <f t="shared" si="0"/>
        <v>3021000</v>
      </c>
      <c r="L81" s="42">
        <f t="shared" si="1"/>
        <v>18921000</v>
      </c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</row>
    <row r="82" spans="1:26" ht="15.75" customHeight="1" x14ac:dyDescent="0.25">
      <c r="A82" s="36">
        <v>45812</v>
      </c>
      <c r="B82" s="36">
        <v>45814</v>
      </c>
      <c r="C82" s="37" t="s">
        <v>48</v>
      </c>
      <c r="D82" s="38" t="s">
        <v>97</v>
      </c>
      <c r="E82" s="38" t="s">
        <v>16</v>
      </c>
      <c r="F82" s="38" t="s">
        <v>84</v>
      </c>
      <c r="G82" s="39" t="s">
        <v>98</v>
      </c>
      <c r="H82" s="40" t="s">
        <v>99</v>
      </c>
      <c r="I82" s="41">
        <v>2</v>
      </c>
      <c r="J82" s="42">
        <v>6050420</v>
      </c>
      <c r="K82" s="42">
        <f t="shared" si="0"/>
        <v>1149579.8</v>
      </c>
      <c r="L82" s="42">
        <f t="shared" si="1"/>
        <v>7199999.7999999998</v>
      </c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</row>
    <row r="83" spans="1:26" ht="15.75" customHeight="1" x14ac:dyDescent="0.25">
      <c r="A83" s="36">
        <v>45814</v>
      </c>
      <c r="B83" s="36">
        <v>45815</v>
      </c>
      <c r="C83" s="37" t="s">
        <v>48</v>
      </c>
      <c r="D83" s="38" t="s">
        <v>102</v>
      </c>
      <c r="E83" s="38" t="s">
        <v>16</v>
      </c>
      <c r="F83" s="38" t="s">
        <v>38</v>
      </c>
      <c r="G83" s="39" t="s">
        <v>51</v>
      </c>
      <c r="H83" s="43" t="s">
        <v>76</v>
      </c>
      <c r="I83" s="41">
        <v>6</v>
      </c>
      <c r="J83" s="42">
        <v>1410000</v>
      </c>
      <c r="K83" s="42">
        <f t="shared" si="0"/>
        <v>267900</v>
      </c>
      <c r="L83" s="42">
        <f t="shared" si="1"/>
        <v>1677900</v>
      </c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</row>
    <row r="84" spans="1:26" ht="15.75" customHeight="1" x14ac:dyDescent="0.25">
      <c r="A84" s="36">
        <v>45814</v>
      </c>
      <c r="B84" s="36">
        <v>45815</v>
      </c>
      <c r="C84" s="37" t="s">
        <v>48</v>
      </c>
      <c r="D84" s="38" t="s">
        <v>102</v>
      </c>
      <c r="E84" s="38" t="s">
        <v>10</v>
      </c>
      <c r="F84" s="38" t="s">
        <v>41</v>
      </c>
      <c r="G84" s="39" t="s">
        <v>51</v>
      </c>
      <c r="H84" s="43" t="s">
        <v>76</v>
      </c>
      <c r="I84" s="41">
        <v>1</v>
      </c>
      <c r="J84" s="42">
        <v>1950000</v>
      </c>
      <c r="K84" s="42">
        <f t="shared" si="0"/>
        <v>370500</v>
      </c>
      <c r="L84" s="42">
        <f t="shared" si="1"/>
        <v>2320500</v>
      </c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</row>
    <row r="85" spans="1:26" ht="15.75" customHeight="1" x14ac:dyDescent="0.25">
      <c r="A85" s="36">
        <v>45814</v>
      </c>
      <c r="B85" s="36">
        <v>45815</v>
      </c>
      <c r="C85" s="37" t="s">
        <v>48</v>
      </c>
      <c r="D85" s="38" t="s">
        <v>102</v>
      </c>
      <c r="E85" s="38" t="s">
        <v>13</v>
      </c>
      <c r="F85" s="38" t="s">
        <v>50</v>
      </c>
      <c r="G85" s="39" t="s">
        <v>51</v>
      </c>
      <c r="H85" s="43" t="s">
        <v>76</v>
      </c>
      <c r="I85" s="41">
        <v>2</v>
      </c>
      <c r="J85" s="42">
        <v>990000</v>
      </c>
      <c r="K85" s="42">
        <f t="shared" si="0"/>
        <v>188100</v>
      </c>
      <c r="L85" s="42">
        <f t="shared" si="1"/>
        <v>1178100</v>
      </c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</row>
    <row r="86" spans="1:26" ht="15.75" customHeight="1" x14ac:dyDescent="0.25">
      <c r="A86" s="36">
        <v>45814</v>
      </c>
      <c r="B86" s="36">
        <v>45815</v>
      </c>
      <c r="C86" s="37" t="s">
        <v>48</v>
      </c>
      <c r="D86" s="38" t="s">
        <v>103</v>
      </c>
      <c r="E86" s="38" t="s">
        <v>16</v>
      </c>
      <c r="F86" s="38" t="s">
        <v>38</v>
      </c>
      <c r="G86" s="39" t="s">
        <v>51</v>
      </c>
      <c r="H86" s="43" t="s">
        <v>78</v>
      </c>
      <c r="I86" s="41">
        <v>5</v>
      </c>
      <c r="J86" s="42">
        <v>1175000</v>
      </c>
      <c r="K86" s="42">
        <f t="shared" si="0"/>
        <v>223250</v>
      </c>
      <c r="L86" s="42">
        <f t="shared" si="1"/>
        <v>1398250</v>
      </c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</row>
    <row r="87" spans="1:26" ht="15.75" customHeight="1" x14ac:dyDescent="0.25">
      <c r="A87" s="36">
        <v>45814</v>
      </c>
      <c r="B87" s="36">
        <v>45815</v>
      </c>
      <c r="C87" s="37" t="s">
        <v>48</v>
      </c>
      <c r="D87" s="38" t="s">
        <v>103</v>
      </c>
      <c r="E87" s="38" t="s">
        <v>10</v>
      </c>
      <c r="F87" s="38" t="s">
        <v>41</v>
      </c>
      <c r="G87" s="39" t="s">
        <v>51</v>
      </c>
      <c r="H87" s="43" t="s">
        <v>78</v>
      </c>
      <c r="I87" s="41">
        <v>1</v>
      </c>
      <c r="J87" s="42">
        <v>1950000</v>
      </c>
      <c r="K87" s="42">
        <f t="shared" si="0"/>
        <v>370500</v>
      </c>
      <c r="L87" s="42">
        <f t="shared" si="1"/>
        <v>2320500</v>
      </c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</row>
    <row r="88" spans="1:26" ht="15.75" customHeight="1" x14ac:dyDescent="0.25">
      <c r="A88" s="36">
        <v>45814</v>
      </c>
      <c r="B88" s="36">
        <v>45815</v>
      </c>
      <c r="C88" s="37" t="s">
        <v>48</v>
      </c>
      <c r="D88" s="38" t="s">
        <v>103</v>
      </c>
      <c r="E88" s="38" t="s">
        <v>13</v>
      </c>
      <c r="F88" s="38" t="s">
        <v>50</v>
      </c>
      <c r="G88" s="39" t="s">
        <v>51</v>
      </c>
      <c r="H88" s="43" t="s">
        <v>78</v>
      </c>
      <c r="I88" s="41">
        <v>2</v>
      </c>
      <c r="J88" s="42">
        <v>990000</v>
      </c>
      <c r="K88" s="42">
        <f t="shared" si="0"/>
        <v>188100</v>
      </c>
      <c r="L88" s="42">
        <f t="shared" si="1"/>
        <v>1178100</v>
      </c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</row>
    <row r="89" spans="1:26" ht="15.75" customHeight="1" x14ac:dyDescent="0.25">
      <c r="A89" s="36">
        <v>45815</v>
      </c>
      <c r="B89" s="36">
        <v>45816</v>
      </c>
      <c r="C89" s="37" t="s">
        <v>48</v>
      </c>
      <c r="D89" s="38" t="s">
        <v>104</v>
      </c>
      <c r="E89" s="38" t="s">
        <v>16</v>
      </c>
      <c r="F89" s="38" t="s">
        <v>38</v>
      </c>
      <c r="G89" s="39" t="s">
        <v>51</v>
      </c>
      <c r="H89" s="43" t="s">
        <v>56</v>
      </c>
      <c r="I89" s="41">
        <v>6</v>
      </c>
      <c r="J89" s="42">
        <v>1410000</v>
      </c>
      <c r="K89" s="42">
        <f t="shared" si="0"/>
        <v>267900</v>
      </c>
      <c r="L89" s="42">
        <f t="shared" si="1"/>
        <v>1677900</v>
      </c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</row>
    <row r="90" spans="1:26" ht="15.75" customHeight="1" x14ac:dyDescent="0.25">
      <c r="A90" s="36">
        <v>45815</v>
      </c>
      <c r="B90" s="36">
        <v>45816</v>
      </c>
      <c r="C90" s="37" t="s">
        <v>48</v>
      </c>
      <c r="D90" s="38" t="s">
        <v>104</v>
      </c>
      <c r="E90" s="38" t="s">
        <v>10</v>
      </c>
      <c r="F90" s="38" t="s">
        <v>41</v>
      </c>
      <c r="G90" s="39" t="s">
        <v>51</v>
      </c>
      <c r="H90" s="43" t="s">
        <v>56</v>
      </c>
      <c r="I90" s="41">
        <v>1</v>
      </c>
      <c r="J90" s="42">
        <v>1950000</v>
      </c>
      <c r="K90" s="42">
        <f t="shared" si="0"/>
        <v>370500</v>
      </c>
      <c r="L90" s="42">
        <f t="shared" si="1"/>
        <v>2320500</v>
      </c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</row>
    <row r="91" spans="1:26" ht="15.75" customHeight="1" x14ac:dyDescent="0.25">
      <c r="A91" s="36">
        <v>45815</v>
      </c>
      <c r="B91" s="36">
        <v>45816</v>
      </c>
      <c r="C91" s="37" t="s">
        <v>48</v>
      </c>
      <c r="D91" s="38" t="s">
        <v>105</v>
      </c>
      <c r="E91" s="38" t="s">
        <v>16</v>
      </c>
      <c r="F91" s="38" t="s">
        <v>38</v>
      </c>
      <c r="G91" s="39" t="s">
        <v>51</v>
      </c>
      <c r="H91" s="43" t="s">
        <v>58</v>
      </c>
      <c r="I91" s="41">
        <v>5</v>
      </c>
      <c r="J91" s="42">
        <v>1175000</v>
      </c>
      <c r="K91" s="42">
        <f t="shared" si="0"/>
        <v>223250</v>
      </c>
      <c r="L91" s="42">
        <f t="shared" si="1"/>
        <v>1398250</v>
      </c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</row>
    <row r="92" spans="1:26" ht="15.75" customHeight="1" x14ac:dyDescent="0.25">
      <c r="A92" s="36">
        <v>45815</v>
      </c>
      <c r="B92" s="36">
        <v>45816</v>
      </c>
      <c r="C92" s="37" t="s">
        <v>48</v>
      </c>
      <c r="D92" s="38" t="s">
        <v>105</v>
      </c>
      <c r="E92" s="38" t="s">
        <v>10</v>
      </c>
      <c r="F92" s="38" t="s">
        <v>41</v>
      </c>
      <c r="G92" s="39" t="s">
        <v>51</v>
      </c>
      <c r="H92" s="43" t="s">
        <v>58</v>
      </c>
      <c r="I92" s="41">
        <v>1</v>
      </c>
      <c r="J92" s="42">
        <v>1950000</v>
      </c>
      <c r="K92" s="42">
        <f t="shared" si="0"/>
        <v>370500</v>
      </c>
      <c r="L92" s="42">
        <f t="shared" si="1"/>
        <v>2320500</v>
      </c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</row>
    <row r="93" spans="1:26" ht="15.75" customHeight="1" x14ac:dyDescent="0.25">
      <c r="A93" s="48">
        <v>45812</v>
      </c>
      <c r="B93" s="49">
        <v>45814</v>
      </c>
      <c r="C93" s="37" t="s">
        <v>48</v>
      </c>
      <c r="D93" s="38" t="s">
        <v>106</v>
      </c>
      <c r="E93" s="38" t="s">
        <v>10</v>
      </c>
      <c r="F93" s="38" t="s">
        <v>41</v>
      </c>
      <c r="G93" s="50" t="s">
        <v>98</v>
      </c>
      <c r="H93" s="51" t="s">
        <v>107</v>
      </c>
      <c r="I93" s="41">
        <v>1</v>
      </c>
      <c r="J93" s="42">
        <v>1950000</v>
      </c>
      <c r="K93" s="42">
        <f t="shared" si="0"/>
        <v>370500</v>
      </c>
      <c r="L93" s="42">
        <f t="shared" si="1"/>
        <v>2320500</v>
      </c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</row>
    <row r="94" spans="1:26" ht="15.75" customHeight="1" x14ac:dyDescent="0.25">
      <c r="A94" s="36">
        <v>45822</v>
      </c>
      <c r="B94" s="36">
        <v>45822</v>
      </c>
      <c r="C94" s="37" t="s">
        <v>48</v>
      </c>
      <c r="D94" s="38" t="s">
        <v>108</v>
      </c>
      <c r="E94" s="38" t="s">
        <v>16</v>
      </c>
      <c r="F94" s="38" t="s">
        <v>38</v>
      </c>
      <c r="G94" s="39" t="s">
        <v>51</v>
      </c>
      <c r="H94" s="43" t="s">
        <v>76</v>
      </c>
      <c r="I94" s="41">
        <v>6</v>
      </c>
      <c r="J94" s="42">
        <v>1410000</v>
      </c>
      <c r="K94" s="42">
        <f t="shared" si="0"/>
        <v>267900</v>
      </c>
      <c r="L94" s="42">
        <f t="shared" si="1"/>
        <v>1677900</v>
      </c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</row>
    <row r="95" spans="1:26" ht="15.75" customHeight="1" x14ac:dyDescent="0.25">
      <c r="A95" s="36">
        <v>45822</v>
      </c>
      <c r="B95" s="36">
        <v>45822</v>
      </c>
      <c r="C95" s="37" t="s">
        <v>48</v>
      </c>
      <c r="D95" s="38" t="s">
        <v>108</v>
      </c>
      <c r="E95" s="38" t="s">
        <v>10</v>
      </c>
      <c r="F95" s="38" t="s">
        <v>41</v>
      </c>
      <c r="G95" s="39" t="s">
        <v>51</v>
      </c>
      <c r="H95" s="43" t="s">
        <v>76</v>
      </c>
      <c r="I95" s="41">
        <v>1</v>
      </c>
      <c r="J95" s="42">
        <v>1950000</v>
      </c>
      <c r="K95" s="42">
        <f t="shared" si="0"/>
        <v>370500</v>
      </c>
      <c r="L95" s="42">
        <f t="shared" si="1"/>
        <v>2320500</v>
      </c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</row>
    <row r="96" spans="1:26" ht="15.75" customHeight="1" x14ac:dyDescent="0.25">
      <c r="A96" s="36">
        <v>45822</v>
      </c>
      <c r="B96" s="36">
        <v>45822</v>
      </c>
      <c r="C96" s="37" t="s">
        <v>48</v>
      </c>
      <c r="D96" s="38" t="s">
        <v>108</v>
      </c>
      <c r="E96" s="38" t="s">
        <v>13</v>
      </c>
      <c r="F96" s="38" t="s">
        <v>50</v>
      </c>
      <c r="G96" s="39" t="s">
        <v>51</v>
      </c>
      <c r="H96" s="43" t="s">
        <v>76</v>
      </c>
      <c r="I96" s="41">
        <v>2</v>
      </c>
      <c r="J96" s="42">
        <v>990000</v>
      </c>
      <c r="K96" s="42">
        <f t="shared" si="0"/>
        <v>188100</v>
      </c>
      <c r="L96" s="42">
        <f t="shared" si="1"/>
        <v>1178100</v>
      </c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</row>
    <row r="97" spans="1:26" ht="15.75" customHeight="1" x14ac:dyDescent="0.25">
      <c r="A97" s="36">
        <v>45822</v>
      </c>
      <c r="B97" s="36">
        <v>45822</v>
      </c>
      <c r="C97" s="37" t="s">
        <v>48</v>
      </c>
      <c r="D97" s="38" t="s">
        <v>109</v>
      </c>
      <c r="E97" s="38" t="s">
        <v>16</v>
      </c>
      <c r="F97" s="38" t="s">
        <v>38</v>
      </c>
      <c r="G97" s="39" t="s">
        <v>51</v>
      </c>
      <c r="H97" s="43" t="s">
        <v>78</v>
      </c>
      <c r="I97" s="41">
        <v>5</v>
      </c>
      <c r="J97" s="42">
        <v>1175000</v>
      </c>
      <c r="K97" s="42">
        <f t="shared" si="0"/>
        <v>223250</v>
      </c>
      <c r="L97" s="42">
        <f t="shared" si="1"/>
        <v>1398250</v>
      </c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</row>
    <row r="98" spans="1:26" ht="15.75" customHeight="1" x14ac:dyDescent="0.25">
      <c r="A98" s="36">
        <v>45822</v>
      </c>
      <c r="B98" s="36">
        <v>45822</v>
      </c>
      <c r="C98" s="37" t="s">
        <v>48</v>
      </c>
      <c r="D98" s="38" t="s">
        <v>109</v>
      </c>
      <c r="E98" s="38" t="s">
        <v>10</v>
      </c>
      <c r="F98" s="38" t="s">
        <v>41</v>
      </c>
      <c r="G98" s="39" t="s">
        <v>51</v>
      </c>
      <c r="H98" s="43" t="s">
        <v>78</v>
      </c>
      <c r="I98" s="41">
        <v>1</v>
      </c>
      <c r="J98" s="42">
        <v>1950000</v>
      </c>
      <c r="K98" s="42">
        <f t="shared" si="0"/>
        <v>370500</v>
      </c>
      <c r="L98" s="42">
        <f t="shared" si="1"/>
        <v>2320500</v>
      </c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</row>
    <row r="99" spans="1:26" ht="15.75" customHeight="1" x14ac:dyDescent="0.25">
      <c r="A99" s="36">
        <v>45822</v>
      </c>
      <c r="B99" s="36">
        <v>45822</v>
      </c>
      <c r="C99" s="37" t="s">
        <v>48</v>
      </c>
      <c r="D99" s="38" t="s">
        <v>109</v>
      </c>
      <c r="E99" s="38" t="s">
        <v>13</v>
      </c>
      <c r="F99" s="38" t="s">
        <v>50</v>
      </c>
      <c r="G99" s="39" t="s">
        <v>51</v>
      </c>
      <c r="H99" s="43" t="s">
        <v>78</v>
      </c>
      <c r="I99" s="41">
        <v>2</v>
      </c>
      <c r="J99" s="42">
        <v>990000</v>
      </c>
      <c r="K99" s="42">
        <f t="shared" si="0"/>
        <v>188100</v>
      </c>
      <c r="L99" s="42">
        <f t="shared" si="1"/>
        <v>1178100</v>
      </c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</row>
    <row r="100" spans="1:26" ht="15.75" customHeight="1" x14ac:dyDescent="0.25">
      <c r="A100" s="36">
        <v>45822</v>
      </c>
      <c r="B100" s="36">
        <v>45823</v>
      </c>
      <c r="C100" s="37" t="s">
        <v>48</v>
      </c>
      <c r="D100" s="38" t="s">
        <v>110</v>
      </c>
      <c r="E100" s="38" t="s">
        <v>16</v>
      </c>
      <c r="F100" s="38" t="s">
        <v>38</v>
      </c>
      <c r="G100" s="39" t="s">
        <v>51</v>
      </c>
      <c r="H100" s="43" t="s">
        <v>56</v>
      </c>
      <c r="I100" s="41">
        <v>6</v>
      </c>
      <c r="J100" s="42">
        <v>1410000</v>
      </c>
      <c r="K100" s="42">
        <f t="shared" si="0"/>
        <v>267900</v>
      </c>
      <c r="L100" s="42">
        <f t="shared" si="1"/>
        <v>1677900</v>
      </c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</row>
    <row r="101" spans="1:26" ht="15.75" customHeight="1" x14ac:dyDescent="0.25">
      <c r="A101" s="36">
        <v>45822</v>
      </c>
      <c r="B101" s="36">
        <v>45823</v>
      </c>
      <c r="C101" s="37" t="s">
        <v>48</v>
      </c>
      <c r="D101" s="38" t="s">
        <v>110</v>
      </c>
      <c r="E101" s="38" t="s">
        <v>10</v>
      </c>
      <c r="F101" s="38" t="s">
        <v>41</v>
      </c>
      <c r="G101" s="39" t="s">
        <v>51</v>
      </c>
      <c r="H101" s="43" t="s">
        <v>56</v>
      </c>
      <c r="I101" s="41">
        <v>1</v>
      </c>
      <c r="J101" s="42">
        <v>1950000</v>
      </c>
      <c r="K101" s="42">
        <f t="shared" si="0"/>
        <v>370500</v>
      </c>
      <c r="L101" s="42">
        <f t="shared" si="1"/>
        <v>2320500</v>
      </c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</row>
    <row r="102" spans="1:26" ht="15.75" customHeight="1" x14ac:dyDescent="0.25">
      <c r="A102" s="36">
        <v>45822</v>
      </c>
      <c r="B102" s="36">
        <v>45823</v>
      </c>
      <c r="C102" s="37" t="s">
        <v>48</v>
      </c>
      <c r="D102" s="38" t="s">
        <v>111</v>
      </c>
      <c r="E102" s="38" t="s">
        <v>16</v>
      </c>
      <c r="F102" s="38" t="s">
        <v>38</v>
      </c>
      <c r="G102" s="39" t="s">
        <v>51</v>
      </c>
      <c r="H102" s="43" t="s">
        <v>58</v>
      </c>
      <c r="I102" s="41">
        <v>5</v>
      </c>
      <c r="J102" s="42">
        <v>1175000</v>
      </c>
      <c r="K102" s="42">
        <f t="shared" si="0"/>
        <v>223250</v>
      </c>
      <c r="L102" s="42">
        <f t="shared" si="1"/>
        <v>1398250</v>
      </c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</row>
    <row r="103" spans="1:26" ht="15.75" customHeight="1" x14ac:dyDescent="0.25">
      <c r="A103" s="36">
        <v>45822</v>
      </c>
      <c r="B103" s="36">
        <v>45823</v>
      </c>
      <c r="C103" s="37" t="s">
        <v>48</v>
      </c>
      <c r="D103" s="38" t="s">
        <v>111</v>
      </c>
      <c r="E103" s="38" t="s">
        <v>10</v>
      </c>
      <c r="F103" s="38" t="s">
        <v>41</v>
      </c>
      <c r="G103" s="39" t="s">
        <v>51</v>
      </c>
      <c r="H103" s="43" t="s">
        <v>58</v>
      </c>
      <c r="I103" s="41">
        <v>1</v>
      </c>
      <c r="J103" s="42">
        <v>1950000</v>
      </c>
      <c r="K103" s="42">
        <f t="shared" si="0"/>
        <v>370500</v>
      </c>
      <c r="L103" s="42">
        <f t="shared" si="1"/>
        <v>2320500</v>
      </c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</row>
    <row r="104" spans="1:26" ht="15.75" customHeight="1" x14ac:dyDescent="0.25">
      <c r="A104" s="44">
        <v>45813</v>
      </c>
      <c r="B104" s="44">
        <v>45814</v>
      </c>
      <c r="C104" s="37" t="s">
        <v>48</v>
      </c>
      <c r="D104" s="38" t="s">
        <v>112</v>
      </c>
      <c r="E104" s="38" t="s">
        <v>10</v>
      </c>
      <c r="F104" s="38" t="s">
        <v>74</v>
      </c>
      <c r="G104" s="50" t="s">
        <v>98</v>
      </c>
      <c r="H104" s="51" t="s">
        <v>107</v>
      </c>
      <c r="I104" s="41">
        <v>1</v>
      </c>
      <c r="J104" s="42">
        <v>1150000</v>
      </c>
      <c r="K104" s="42">
        <f t="shared" si="0"/>
        <v>218500</v>
      </c>
      <c r="L104" s="42">
        <f t="shared" si="1"/>
        <v>1368500</v>
      </c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</row>
    <row r="105" spans="1:26" ht="15.75" customHeight="1" x14ac:dyDescent="0.25">
      <c r="A105" s="36">
        <v>45824</v>
      </c>
      <c r="B105" s="36">
        <v>45836</v>
      </c>
      <c r="C105" s="37" t="s">
        <v>48</v>
      </c>
      <c r="D105" s="38" t="s">
        <v>113</v>
      </c>
      <c r="E105" s="38" t="s">
        <v>16</v>
      </c>
      <c r="F105" s="38" t="s">
        <v>84</v>
      </c>
      <c r="G105" s="46" t="s">
        <v>114</v>
      </c>
      <c r="H105" s="40" t="s">
        <v>115</v>
      </c>
      <c r="I105" s="41">
        <v>1</v>
      </c>
      <c r="J105" s="42">
        <v>3025210</v>
      </c>
      <c r="K105" s="42">
        <f t="shared" si="0"/>
        <v>574789.9</v>
      </c>
      <c r="L105" s="42">
        <f t="shared" si="1"/>
        <v>3599999.9</v>
      </c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</row>
    <row r="106" spans="1:26" ht="15.75" customHeight="1" x14ac:dyDescent="0.25">
      <c r="A106" s="36">
        <v>45829</v>
      </c>
      <c r="B106" s="36">
        <v>45829</v>
      </c>
      <c r="C106" s="37" t="s">
        <v>48</v>
      </c>
      <c r="D106" s="38" t="s">
        <v>116</v>
      </c>
      <c r="E106" s="38" t="s">
        <v>16</v>
      </c>
      <c r="F106" s="38" t="s">
        <v>38</v>
      </c>
      <c r="G106" s="39" t="s">
        <v>51</v>
      </c>
      <c r="H106" s="43" t="s">
        <v>76</v>
      </c>
      <c r="I106" s="41">
        <v>6</v>
      </c>
      <c r="J106" s="42">
        <v>1410000</v>
      </c>
      <c r="K106" s="42">
        <f t="shared" si="0"/>
        <v>267900</v>
      </c>
      <c r="L106" s="42">
        <f t="shared" si="1"/>
        <v>1677900</v>
      </c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</row>
    <row r="107" spans="1:26" ht="15.75" customHeight="1" x14ac:dyDescent="0.25">
      <c r="A107" s="36">
        <v>45829</v>
      </c>
      <c r="B107" s="36">
        <v>45829</v>
      </c>
      <c r="C107" s="37" t="s">
        <v>48</v>
      </c>
      <c r="D107" s="38" t="s">
        <v>116</v>
      </c>
      <c r="E107" s="38" t="s">
        <v>10</v>
      </c>
      <c r="F107" s="38" t="s">
        <v>41</v>
      </c>
      <c r="G107" s="39" t="s">
        <v>51</v>
      </c>
      <c r="H107" s="43" t="s">
        <v>76</v>
      </c>
      <c r="I107" s="41">
        <v>1</v>
      </c>
      <c r="J107" s="42">
        <v>1950000</v>
      </c>
      <c r="K107" s="42">
        <f t="shared" si="0"/>
        <v>370500</v>
      </c>
      <c r="L107" s="42">
        <f t="shared" si="1"/>
        <v>2320500</v>
      </c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</row>
    <row r="108" spans="1:26" ht="15.75" customHeight="1" x14ac:dyDescent="0.25">
      <c r="A108" s="36">
        <v>45829</v>
      </c>
      <c r="B108" s="36">
        <v>45829</v>
      </c>
      <c r="C108" s="37" t="s">
        <v>48</v>
      </c>
      <c r="D108" s="38" t="s">
        <v>116</v>
      </c>
      <c r="E108" s="38" t="s">
        <v>13</v>
      </c>
      <c r="F108" s="38" t="s">
        <v>50</v>
      </c>
      <c r="G108" s="39" t="s">
        <v>51</v>
      </c>
      <c r="H108" s="43" t="s">
        <v>76</v>
      </c>
      <c r="I108" s="41">
        <v>2</v>
      </c>
      <c r="J108" s="42">
        <v>990000</v>
      </c>
      <c r="K108" s="42">
        <f t="shared" si="0"/>
        <v>188100</v>
      </c>
      <c r="L108" s="42">
        <f t="shared" si="1"/>
        <v>1178100</v>
      </c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</row>
    <row r="109" spans="1:26" ht="15.75" customHeight="1" x14ac:dyDescent="0.25">
      <c r="A109" s="36">
        <v>45829</v>
      </c>
      <c r="B109" s="36">
        <v>45829</v>
      </c>
      <c r="C109" s="37" t="s">
        <v>48</v>
      </c>
      <c r="D109" s="38" t="s">
        <v>117</v>
      </c>
      <c r="E109" s="38" t="s">
        <v>16</v>
      </c>
      <c r="F109" s="38" t="s">
        <v>38</v>
      </c>
      <c r="G109" s="39" t="s">
        <v>51</v>
      </c>
      <c r="H109" s="43" t="s">
        <v>78</v>
      </c>
      <c r="I109" s="41">
        <v>5</v>
      </c>
      <c r="J109" s="42">
        <v>1175000</v>
      </c>
      <c r="K109" s="42">
        <f t="shared" si="0"/>
        <v>223250</v>
      </c>
      <c r="L109" s="42">
        <f t="shared" si="1"/>
        <v>1398250</v>
      </c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</row>
    <row r="110" spans="1:26" ht="15.75" customHeight="1" x14ac:dyDescent="0.25">
      <c r="A110" s="36">
        <v>45829</v>
      </c>
      <c r="B110" s="36">
        <v>45829</v>
      </c>
      <c r="C110" s="37" t="s">
        <v>48</v>
      </c>
      <c r="D110" s="38" t="s">
        <v>117</v>
      </c>
      <c r="E110" s="38" t="s">
        <v>10</v>
      </c>
      <c r="F110" s="38" t="s">
        <v>41</v>
      </c>
      <c r="G110" s="39" t="s">
        <v>51</v>
      </c>
      <c r="H110" s="43" t="s">
        <v>78</v>
      </c>
      <c r="I110" s="41">
        <v>1</v>
      </c>
      <c r="J110" s="42">
        <v>1950000</v>
      </c>
      <c r="K110" s="42">
        <f t="shared" si="0"/>
        <v>370500</v>
      </c>
      <c r="L110" s="42">
        <f t="shared" si="1"/>
        <v>2320500</v>
      </c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</row>
    <row r="111" spans="1:26" ht="15.75" customHeight="1" x14ac:dyDescent="0.25">
      <c r="A111" s="36">
        <v>45829</v>
      </c>
      <c r="B111" s="36">
        <v>45829</v>
      </c>
      <c r="C111" s="37" t="s">
        <v>48</v>
      </c>
      <c r="D111" s="38" t="s">
        <v>117</v>
      </c>
      <c r="E111" s="38" t="s">
        <v>13</v>
      </c>
      <c r="F111" s="38" t="s">
        <v>50</v>
      </c>
      <c r="G111" s="39" t="s">
        <v>51</v>
      </c>
      <c r="H111" s="43" t="s">
        <v>78</v>
      </c>
      <c r="I111" s="41">
        <v>2</v>
      </c>
      <c r="J111" s="42">
        <v>990000</v>
      </c>
      <c r="K111" s="42">
        <f t="shared" si="0"/>
        <v>188100</v>
      </c>
      <c r="L111" s="42">
        <f t="shared" si="1"/>
        <v>1178100</v>
      </c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</row>
    <row r="112" spans="1:26" ht="15.75" customHeight="1" x14ac:dyDescent="0.25">
      <c r="A112" s="36">
        <v>45829</v>
      </c>
      <c r="B112" s="36">
        <v>45830</v>
      </c>
      <c r="C112" s="37" t="s">
        <v>48</v>
      </c>
      <c r="D112" s="38" t="s">
        <v>118</v>
      </c>
      <c r="E112" s="38" t="s">
        <v>16</v>
      </c>
      <c r="F112" s="38" t="s">
        <v>38</v>
      </c>
      <c r="G112" s="39" t="s">
        <v>51</v>
      </c>
      <c r="H112" s="43" t="s">
        <v>56</v>
      </c>
      <c r="I112" s="41">
        <v>6</v>
      </c>
      <c r="J112" s="42">
        <v>1410000</v>
      </c>
      <c r="K112" s="42">
        <f t="shared" si="0"/>
        <v>267900</v>
      </c>
      <c r="L112" s="42">
        <f t="shared" si="1"/>
        <v>1677900</v>
      </c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</row>
    <row r="113" spans="1:26" ht="15.75" customHeight="1" x14ac:dyDescent="0.25">
      <c r="A113" s="36">
        <v>45829</v>
      </c>
      <c r="B113" s="36">
        <v>45830</v>
      </c>
      <c r="C113" s="37" t="s">
        <v>48</v>
      </c>
      <c r="D113" s="38" t="s">
        <v>118</v>
      </c>
      <c r="E113" s="38" t="s">
        <v>10</v>
      </c>
      <c r="F113" s="38" t="s">
        <v>41</v>
      </c>
      <c r="G113" s="39" t="s">
        <v>51</v>
      </c>
      <c r="H113" s="43" t="s">
        <v>56</v>
      </c>
      <c r="I113" s="41">
        <v>1</v>
      </c>
      <c r="J113" s="42">
        <v>1950000</v>
      </c>
      <c r="K113" s="42">
        <f t="shared" si="0"/>
        <v>370500</v>
      </c>
      <c r="L113" s="42">
        <f t="shared" si="1"/>
        <v>2320500</v>
      </c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</row>
    <row r="114" spans="1:26" ht="15.75" customHeight="1" x14ac:dyDescent="0.25">
      <c r="A114" s="36">
        <v>45829</v>
      </c>
      <c r="B114" s="36">
        <v>45830</v>
      </c>
      <c r="C114" s="37" t="s">
        <v>48</v>
      </c>
      <c r="D114" s="38" t="s">
        <v>119</v>
      </c>
      <c r="E114" s="38" t="s">
        <v>16</v>
      </c>
      <c r="F114" s="38" t="s">
        <v>38</v>
      </c>
      <c r="G114" s="39" t="s">
        <v>51</v>
      </c>
      <c r="H114" s="43" t="s">
        <v>58</v>
      </c>
      <c r="I114" s="41">
        <v>5</v>
      </c>
      <c r="J114" s="42">
        <v>1175000</v>
      </c>
      <c r="K114" s="42">
        <f t="shared" si="0"/>
        <v>223250</v>
      </c>
      <c r="L114" s="42">
        <f t="shared" si="1"/>
        <v>1398250</v>
      </c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</row>
    <row r="115" spans="1:26" ht="15.75" customHeight="1" x14ac:dyDescent="0.25">
      <c r="A115" s="36">
        <v>45829</v>
      </c>
      <c r="B115" s="36">
        <v>45830</v>
      </c>
      <c r="C115" s="37" t="s">
        <v>48</v>
      </c>
      <c r="D115" s="38" t="s">
        <v>119</v>
      </c>
      <c r="E115" s="38" t="s">
        <v>10</v>
      </c>
      <c r="F115" s="38" t="s">
        <v>41</v>
      </c>
      <c r="G115" s="39" t="s">
        <v>51</v>
      </c>
      <c r="H115" s="43" t="s">
        <v>58</v>
      </c>
      <c r="I115" s="41">
        <v>1</v>
      </c>
      <c r="J115" s="42">
        <v>1950000</v>
      </c>
      <c r="K115" s="42">
        <f t="shared" si="0"/>
        <v>370500</v>
      </c>
      <c r="L115" s="42">
        <f t="shared" si="1"/>
        <v>2320500</v>
      </c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</row>
    <row r="116" spans="1:26" ht="15.75" customHeight="1" x14ac:dyDescent="0.25">
      <c r="A116" s="36">
        <v>45828</v>
      </c>
      <c r="B116" s="36">
        <v>45832</v>
      </c>
      <c r="C116" s="37" t="s">
        <v>48</v>
      </c>
      <c r="D116" s="38" t="s">
        <v>120</v>
      </c>
      <c r="E116" s="38" t="s">
        <v>10</v>
      </c>
      <c r="F116" s="38" t="s">
        <v>41</v>
      </c>
      <c r="G116" s="39" t="s">
        <v>121</v>
      </c>
      <c r="H116" s="43" t="s">
        <v>122</v>
      </c>
      <c r="I116" s="41">
        <v>1</v>
      </c>
      <c r="J116" s="42">
        <v>1950000</v>
      </c>
      <c r="K116" s="42">
        <f t="shared" si="0"/>
        <v>370500</v>
      </c>
      <c r="L116" s="42">
        <f t="shared" si="1"/>
        <v>2320500</v>
      </c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</row>
    <row r="117" spans="1:26" ht="15.75" customHeight="1" x14ac:dyDescent="0.25">
      <c r="A117" s="36">
        <v>45828</v>
      </c>
      <c r="B117" s="36">
        <v>45832</v>
      </c>
      <c r="C117" s="37" t="s">
        <v>48</v>
      </c>
      <c r="D117" s="38" t="s">
        <v>120</v>
      </c>
      <c r="E117" s="38" t="s">
        <v>16</v>
      </c>
      <c r="F117" s="38" t="s">
        <v>38</v>
      </c>
      <c r="G117" s="39" t="s">
        <v>121</v>
      </c>
      <c r="H117" s="43" t="s">
        <v>122</v>
      </c>
      <c r="I117" s="41">
        <v>3</v>
      </c>
      <c r="J117" s="42">
        <v>705000</v>
      </c>
      <c r="K117" s="42">
        <f t="shared" si="0"/>
        <v>133950</v>
      </c>
      <c r="L117" s="42">
        <f t="shared" si="1"/>
        <v>838950</v>
      </c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</row>
    <row r="118" spans="1:26" ht="15.75" customHeight="1" x14ac:dyDescent="0.25">
      <c r="A118" s="36">
        <v>45828</v>
      </c>
      <c r="B118" s="36">
        <v>45832</v>
      </c>
      <c r="C118" s="37" t="s">
        <v>48</v>
      </c>
      <c r="D118" s="38" t="s">
        <v>120</v>
      </c>
      <c r="E118" s="38" t="s">
        <v>13</v>
      </c>
      <c r="F118" s="38" t="s">
        <v>50</v>
      </c>
      <c r="G118" s="39" t="s">
        <v>121</v>
      </c>
      <c r="H118" s="43" t="s">
        <v>122</v>
      </c>
      <c r="I118" s="41">
        <v>10</v>
      </c>
      <c r="J118" s="42">
        <v>4950000</v>
      </c>
      <c r="K118" s="42">
        <f t="shared" si="0"/>
        <v>940500</v>
      </c>
      <c r="L118" s="42">
        <f t="shared" si="1"/>
        <v>5890500</v>
      </c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</row>
    <row r="119" spans="1:26" ht="15.75" customHeight="1" x14ac:dyDescent="0.25">
      <c r="A119" s="36">
        <v>45828</v>
      </c>
      <c r="B119" s="36">
        <v>45832</v>
      </c>
      <c r="C119" s="37" t="s">
        <v>48</v>
      </c>
      <c r="D119" s="38" t="s">
        <v>120</v>
      </c>
      <c r="E119" s="38" t="s">
        <v>14</v>
      </c>
      <c r="F119" s="38" t="s">
        <v>123</v>
      </c>
      <c r="G119" s="39" t="s">
        <v>121</v>
      </c>
      <c r="H119" s="43" t="s">
        <v>122</v>
      </c>
      <c r="I119" s="41">
        <v>20</v>
      </c>
      <c r="J119" s="42">
        <v>1040000</v>
      </c>
      <c r="K119" s="42">
        <f t="shared" si="0"/>
        <v>197600</v>
      </c>
      <c r="L119" s="42">
        <f t="shared" si="1"/>
        <v>1237600</v>
      </c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</row>
    <row r="120" spans="1:26" ht="15.75" customHeight="1" x14ac:dyDescent="0.25">
      <c r="A120" s="36">
        <v>45828</v>
      </c>
      <c r="B120" s="36">
        <v>45836</v>
      </c>
      <c r="C120" s="37" t="s">
        <v>48</v>
      </c>
      <c r="D120" s="38" t="s">
        <v>120</v>
      </c>
      <c r="E120" s="38" t="s">
        <v>6</v>
      </c>
      <c r="F120" s="38" t="s">
        <v>124</v>
      </c>
      <c r="G120" s="39" t="s">
        <v>121</v>
      </c>
      <c r="H120" s="43" t="s">
        <v>122</v>
      </c>
      <c r="I120" s="41">
        <v>5</v>
      </c>
      <c r="J120" s="42">
        <v>11250000</v>
      </c>
      <c r="K120" s="42">
        <f t="shared" si="0"/>
        <v>2137500</v>
      </c>
      <c r="L120" s="42">
        <f t="shared" si="1"/>
        <v>13387500</v>
      </c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</row>
    <row r="121" spans="1:26" ht="15.75" customHeight="1" x14ac:dyDescent="0.25">
      <c r="A121" s="36">
        <v>45828</v>
      </c>
      <c r="B121" s="36">
        <v>45836</v>
      </c>
      <c r="C121" s="37" t="s">
        <v>48</v>
      </c>
      <c r="D121" s="38" t="s">
        <v>125</v>
      </c>
      <c r="E121" s="38" t="s">
        <v>10</v>
      </c>
      <c r="F121" s="38" t="s">
        <v>41</v>
      </c>
      <c r="G121" s="39" t="s">
        <v>121</v>
      </c>
      <c r="H121" s="52" t="s">
        <v>126</v>
      </c>
      <c r="I121" s="41">
        <v>1</v>
      </c>
      <c r="J121" s="42">
        <v>1950000</v>
      </c>
      <c r="K121" s="42">
        <f t="shared" si="0"/>
        <v>370500</v>
      </c>
      <c r="L121" s="42">
        <f t="shared" si="1"/>
        <v>2320500</v>
      </c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</row>
    <row r="122" spans="1:26" ht="15.75" customHeight="1" x14ac:dyDescent="0.25">
      <c r="A122" s="36">
        <v>45828</v>
      </c>
      <c r="B122" s="36">
        <v>45836</v>
      </c>
      <c r="C122" s="37" t="s">
        <v>48</v>
      </c>
      <c r="D122" s="38" t="s">
        <v>125</v>
      </c>
      <c r="E122" s="38" t="s">
        <v>16</v>
      </c>
      <c r="F122" s="38" t="s">
        <v>38</v>
      </c>
      <c r="G122" s="39" t="s">
        <v>121</v>
      </c>
      <c r="H122" s="52" t="s">
        <v>126</v>
      </c>
      <c r="I122" s="41">
        <v>3</v>
      </c>
      <c r="J122" s="42">
        <v>705000</v>
      </c>
      <c r="K122" s="42">
        <f t="shared" si="0"/>
        <v>133950</v>
      </c>
      <c r="L122" s="42">
        <f t="shared" si="1"/>
        <v>838950</v>
      </c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</row>
    <row r="123" spans="1:26" ht="15.75" customHeight="1" x14ac:dyDescent="0.25">
      <c r="A123" s="36">
        <v>45835</v>
      </c>
      <c r="B123" s="36">
        <v>45836</v>
      </c>
      <c r="C123" s="37" t="s">
        <v>48</v>
      </c>
      <c r="D123" s="38" t="s">
        <v>127</v>
      </c>
      <c r="E123" s="38" t="s">
        <v>16</v>
      </c>
      <c r="F123" s="38" t="s">
        <v>38</v>
      </c>
      <c r="G123" s="39" t="s">
        <v>51</v>
      </c>
      <c r="H123" s="43" t="s">
        <v>76</v>
      </c>
      <c r="I123" s="41">
        <v>6</v>
      </c>
      <c r="J123" s="42">
        <v>1410000</v>
      </c>
      <c r="K123" s="42">
        <f t="shared" si="0"/>
        <v>267900</v>
      </c>
      <c r="L123" s="42">
        <f t="shared" si="1"/>
        <v>1677900</v>
      </c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</row>
    <row r="124" spans="1:26" ht="15.75" customHeight="1" x14ac:dyDescent="0.25">
      <c r="A124" s="36">
        <v>45835</v>
      </c>
      <c r="B124" s="36">
        <v>45836</v>
      </c>
      <c r="C124" s="37" t="s">
        <v>48</v>
      </c>
      <c r="D124" s="38" t="s">
        <v>127</v>
      </c>
      <c r="E124" s="38" t="s">
        <v>10</v>
      </c>
      <c r="F124" s="38" t="s">
        <v>41</v>
      </c>
      <c r="G124" s="39" t="s">
        <v>51</v>
      </c>
      <c r="H124" s="43" t="s">
        <v>76</v>
      </c>
      <c r="I124" s="41">
        <v>1</v>
      </c>
      <c r="J124" s="42">
        <v>1950000</v>
      </c>
      <c r="K124" s="42">
        <f t="shared" si="0"/>
        <v>370500</v>
      </c>
      <c r="L124" s="42">
        <f t="shared" si="1"/>
        <v>2320500</v>
      </c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</row>
    <row r="125" spans="1:26" ht="15.75" customHeight="1" x14ac:dyDescent="0.25">
      <c r="A125" s="36">
        <v>45835</v>
      </c>
      <c r="B125" s="36">
        <v>45836</v>
      </c>
      <c r="C125" s="37" t="s">
        <v>48</v>
      </c>
      <c r="D125" s="38" t="s">
        <v>127</v>
      </c>
      <c r="E125" s="38" t="s">
        <v>13</v>
      </c>
      <c r="F125" s="38" t="s">
        <v>50</v>
      </c>
      <c r="G125" s="39" t="s">
        <v>51</v>
      </c>
      <c r="H125" s="43" t="s">
        <v>76</v>
      </c>
      <c r="I125" s="41">
        <v>2</v>
      </c>
      <c r="J125" s="42">
        <v>990000</v>
      </c>
      <c r="K125" s="42">
        <f t="shared" si="0"/>
        <v>188100</v>
      </c>
      <c r="L125" s="42">
        <f t="shared" si="1"/>
        <v>1178100</v>
      </c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</row>
    <row r="126" spans="1:26" ht="15.75" customHeight="1" x14ac:dyDescent="0.25">
      <c r="A126" s="36">
        <v>45835</v>
      </c>
      <c r="B126" s="36">
        <v>45836</v>
      </c>
      <c r="C126" s="37" t="s">
        <v>48</v>
      </c>
      <c r="D126" s="38" t="s">
        <v>128</v>
      </c>
      <c r="E126" s="38" t="s">
        <v>16</v>
      </c>
      <c r="F126" s="38" t="s">
        <v>38</v>
      </c>
      <c r="G126" s="39" t="s">
        <v>51</v>
      </c>
      <c r="H126" s="43" t="s">
        <v>78</v>
      </c>
      <c r="I126" s="41">
        <v>5</v>
      </c>
      <c r="J126" s="42">
        <v>1175000</v>
      </c>
      <c r="K126" s="42">
        <f t="shared" si="0"/>
        <v>223250</v>
      </c>
      <c r="L126" s="42">
        <f t="shared" si="1"/>
        <v>1398250</v>
      </c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</row>
    <row r="127" spans="1:26" ht="15.75" customHeight="1" x14ac:dyDescent="0.25">
      <c r="A127" s="36">
        <v>45835</v>
      </c>
      <c r="B127" s="36">
        <v>45836</v>
      </c>
      <c r="C127" s="37" t="s">
        <v>48</v>
      </c>
      <c r="D127" s="38" t="s">
        <v>128</v>
      </c>
      <c r="E127" s="38" t="s">
        <v>10</v>
      </c>
      <c r="F127" s="38" t="s">
        <v>41</v>
      </c>
      <c r="G127" s="39" t="s">
        <v>51</v>
      </c>
      <c r="H127" s="43" t="s">
        <v>78</v>
      </c>
      <c r="I127" s="41">
        <v>1</v>
      </c>
      <c r="J127" s="42">
        <v>1950000</v>
      </c>
      <c r="K127" s="42">
        <f t="shared" si="0"/>
        <v>370500</v>
      </c>
      <c r="L127" s="42">
        <f t="shared" si="1"/>
        <v>2320500</v>
      </c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</row>
    <row r="128" spans="1:26" ht="15.75" customHeight="1" x14ac:dyDescent="0.25">
      <c r="A128" s="36">
        <v>45835</v>
      </c>
      <c r="B128" s="36">
        <v>45837</v>
      </c>
      <c r="C128" s="37" t="s">
        <v>48</v>
      </c>
      <c r="D128" s="38" t="s">
        <v>128</v>
      </c>
      <c r="E128" s="38" t="s">
        <v>13</v>
      </c>
      <c r="F128" s="38" t="s">
        <v>50</v>
      </c>
      <c r="G128" s="39" t="s">
        <v>51</v>
      </c>
      <c r="H128" s="43" t="s">
        <v>78</v>
      </c>
      <c r="I128" s="41">
        <v>2</v>
      </c>
      <c r="J128" s="42">
        <v>990000</v>
      </c>
      <c r="K128" s="42">
        <f t="shared" si="0"/>
        <v>188100</v>
      </c>
      <c r="L128" s="42">
        <f t="shared" si="1"/>
        <v>1178100</v>
      </c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</row>
    <row r="129" spans="1:26" ht="15.75" customHeight="1" x14ac:dyDescent="0.25">
      <c r="A129" s="36">
        <v>45835</v>
      </c>
      <c r="B129" s="36">
        <v>45837</v>
      </c>
      <c r="C129" s="37" t="s">
        <v>48</v>
      </c>
      <c r="D129" s="38" t="s">
        <v>129</v>
      </c>
      <c r="E129" s="38" t="s">
        <v>16</v>
      </c>
      <c r="F129" s="38" t="s">
        <v>38</v>
      </c>
      <c r="G129" s="39" t="s">
        <v>51</v>
      </c>
      <c r="H129" s="43" t="s">
        <v>56</v>
      </c>
      <c r="I129" s="41">
        <v>6</v>
      </c>
      <c r="J129" s="42">
        <v>1410000</v>
      </c>
      <c r="K129" s="42">
        <f t="shared" si="0"/>
        <v>267900</v>
      </c>
      <c r="L129" s="42">
        <f t="shared" si="1"/>
        <v>1677900</v>
      </c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</row>
    <row r="130" spans="1:26" ht="15.75" customHeight="1" x14ac:dyDescent="0.25">
      <c r="A130" s="36">
        <v>45835</v>
      </c>
      <c r="B130" s="36">
        <v>45837</v>
      </c>
      <c r="C130" s="37" t="s">
        <v>48</v>
      </c>
      <c r="D130" s="38" t="s">
        <v>129</v>
      </c>
      <c r="E130" s="38" t="s">
        <v>10</v>
      </c>
      <c r="F130" s="38" t="s">
        <v>41</v>
      </c>
      <c r="G130" s="39" t="s">
        <v>51</v>
      </c>
      <c r="H130" s="43" t="s">
        <v>56</v>
      </c>
      <c r="I130" s="41">
        <v>1</v>
      </c>
      <c r="J130" s="42">
        <v>1950000</v>
      </c>
      <c r="K130" s="42">
        <f t="shared" si="0"/>
        <v>370500</v>
      </c>
      <c r="L130" s="42">
        <f t="shared" si="1"/>
        <v>2320500</v>
      </c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</row>
    <row r="131" spans="1:26" ht="15.75" customHeight="1" x14ac:dyDescent="0.25">
      <c r="A131" s="36">
        <v>45835</v>
      </c>
      <c r="B131" s="36">
        <v>45837</v>
      </c>
      <c r="C131" s="37" t="s">
        <v>48</v>
      </c>
      <c r="D131" s="38" t="s">
        <v>130</v>
      </c>
      <c r="E131" s="38" t="s">
        <v>16</v>
      </c>
      <c r="F131" s="38" t="s">
        <v>38</v>
      </c>
      <c r="G131" s="39" t="s">
        <v>51</v>
      </c>
      <c r="H131" s="43" t="s">
        <v>58</v>
      </c>
      <c r="I131" s="41">
        <v>5</v>
      </c>
      <c r="J131" s="42">
        <v>1175000</v>
      </c>
      <c r="K131" s="42">
        <f t="shared" si="0"/>
        <v>223250</v>
      </c>
      <c r="L131" s="42">
        <f t="shared" si="1"/>
        <v>1398250</v>
      </c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</row>
    <row r="132" spans="1:26" ht="15.75" customHeight="1" x14ac:dyDescent="0.25">
      <c r="A132" s="36">
        <v>45835</v>
      </c>
      <c r="B132" s="36">
        <v>45837</v>
      </c>
      <c r="C132" s="37" t="s">
        <v>48</v>
      </c>
      <c r="D132" s="38" t="s">
        <v>130</v>
      </c>
      <c r="E132" s="38" t="s">
        <v>10</v>
      </c>
      <c r="F132" s="38" t="s">
        <v>41</v>
      </c>
      <c r="G132" s="39" t="s">
        <v>51</v>
      </c>
      <c r="H132" s="43" t="s">
        <v>58</v>
      </c>
      <c r="I132" s="41">
        <v>1</v>
      </c>
      <c r="J132" s="42">
        <v>1950000</v>
      </c>
      <c r="K132" s="42">
        <f t="shared" si="0"/>
        <v>370500</v>
      </c>
      <c r="L132" s="42">
        <f t="shared" si="1"/>
        <v>2320500</v>
      </c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</row>
    <row r="133" spans="1:26" ht="15.75" customHeight="1" x14ac:dyDescent="0.25">
      <c r="A133" s="36">
        <v>45835</v>
      </c>
      <c r="B133" s="36">
        <v>45836</v>
      </c>
      <c r="C133" s="37" t="s">
        <v>48</v>
      </c>
      <c r="D133" s="38" t="s">
        <v>131</v>
      </c>
      <c r="E133" s="38" t="s">
        <v>16</v>
      </c>
      <c r="F133" s="38" t="s">
        <v>38</v>
      </c>
      <c r="G133" s="39" t="s">
        <v>114</v>
      </c>
      <c r="H133" s="43" t="s">
        <v>132</v>
      </c>
      <c r="I133" s="41">
        <v>4</v>
      </c>
      <c r="J133" s="42">
        <v>940000</v>
      </c>
      <c r="K133" s="42">
        <f t="shared" si="0"/>
        <v>178600</v>
      </c>
      <c r="L133" s="42">
        <f t="shared" si="1"/>
        <v>1118600</v>
      </c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</row>
    <row r="134" spans="1:26" ht="15.75" customHeight="1" x14ac:dyDescent="0.25">
      <c r="A134" s="36">
        <v>45835</v>
      </c>
      <c r="B134" s="36">
        <v>45836</v>
      </c>
      <c r="C134" s="37" t="s">
        <v>48</v>
      </c>
      <c r="D134" s="38" t="s">
        <v>131</v>
      </c>
      <c r="E134" s="38" t="s">
        <v>10</v>
      </c>
      <c r="F134" s="38" t="s">
        <v>41</v>
      </c>
      <c r="G134" s="39" t="s">
        <v>114</v>
      </c>
      <c r="H134" s="43" t="s">
        <v>132</v>
      </c>
      <c r="I134" s="41">
        <v>1</v>
      </c>
      <c r="J134" s="42">
        <v>1950000</v>
      </c>
      <c r="K134" s="42">
        <f t="shared" si="0"/>
        <v>370500</v>
      </c>
      <c r="L134" s="42">
        <f t="shared" si="1"/>
        <v>2320500</v>
      </c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</row>
    <row r="135" spans="1:26" ht="15.75" customHeight="1" x14ac:dyDescent="0.25">
      <c r="A135" s="36">
        <v>45835</v>
      </c>
      <c r="B135" s="36">
        <v>45836</v>
      </c>
      <c r="C135" s="37" t="s">
        <v>48</v>
      </c>
      <c r="D135" s="38" t="s">
        <v>131</v>
      </c>
      <c r="E135" s="38" t="s">
        <v>15</v>
      </c>
      <c r="F135" s="38" t="s">
        <v>133</v>
      </c>
      <c r="G135" s="39" t="s">
        <v>114</v>
      </c>
      <c r="H135" s="43" t="s">
        <v>132</v>
      </c>
      <c r="I135" s="41">
        <v>75</v>
      </c>
      <c r="J135" s="42">
        <v>1087500</v>
      </c>
      <c r="K135" s="42">
        <f t="shared" si="0"/>
        <v>206625</v>
      </c>
      <c r="L135" s="42">
        <f t="shared" si="1"/>
        <v>1294125</v>
      </c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</row>
    <row r="136" spans="1:26" ht="15.75" customHeight="1" x14ac:dyDescent="0.25">
      <c r="A136" s="36">
        <v>45835</v>
      </c>
      <c r="B136" s="36">
        <v>45838</v>
      </c>
      <c r="C136" s="37" t="s">
        <v>48</v>
      </c>
      <c r="D136" s="38" t="s">
        <v>134</v>
      </c>
      <c r="E136" s="38" t="s">
        <v>16</v>
      </c>
      <c r="F136" s="38" t="s">
        <v>38</v>
      </c>
      <c r="G136" s="39" t="s">
        <v>114</v>
      </c>
      <c r="H136" s="43" t="s">
        <v>132</v>
      </c>
      <c r="I136" s="41">
        <v>4</v>
      </c>
      <c r="J136" s="42">
        <v>940000</v>
      </c>
      <c r="K136" s="42">
        <f t="shared" si="0"/>
        <v>178600</v>
      </c>
      <c r="L136" s="42">
        <f t="shared" si="1"/>
        <v>1118600</v>
      </c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</row>
    <row r="137" spans="1:26" ht="15.75" customHeight="1" x14ac:dyDescent="0.25">
      <c r="A137" s="36">
        <v>45835</v>
      </c>
      <c r="B137" s="36">
        <v>45838</v>
      </c>
      <c r="C137" s="37" t="s">
        <v>48</v>
      </c>
      <c r="D137" s="38" t="s">
        <v>134</v>
      </c>
      <c r="E137" s="38" t="s">
        <v>10</v>
      </c>
      <c r="F137" s="38" t="s">
        <v>41</v>
      </c>
      <c r="G137" s="39" t="s">
        <v>114</v>
      </c>
      <c r="H137" s="43" t="s">
        <v>132</v>
      </c>
      <c r="I137" s="41">
        <v>1</v>
      </c>
      <c r="J137" s="42">
        <v>1950000</v>
      </c>
      <c r="K137" s="42">
        <f t="shared" si="0"/>
        <v>370500</v>
      </c>
      <c r="L137" s="42">
        <f t="shared" si="1"/>
        <v>2320500</v>
      </c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</row>
    <row r="138" spans="1:26" ht="15.75" customHeight="1" x14ac:dyDescent="0.25">
      <c r="A138" s="44">
        <v>45835</v>
      </c>
      <c r="B138" s="44">
        <v>45836</v>
      </c>
      <c r="C138" s="37" t="s">
        <v>48</v>
      </c>
      <c r="D138" s="38" t="s">
        <v>135</v>
      </c>
      <c r="E138" s="38" t="s">
        <v>12</v>
      </c>
      <c r="F138" s="38" t="s">
        <v>45</v>
      </c>
      <c r="G138" s="50" t="s">
        <v>121</v>
      </c>
      <c r="H138" s="51" t="s">
        <v>136</v>
      </c>
      <c r="I138" s="41">
        <v>100</v>
      </c>
      <c r="J138" s="42">
        <v>2650000</v>
      </c>
      <c r="K138" s="42">
        <f t="shared" si="0"/>
        <v>503500</v>
      </c>
      <c r="L138" s="42">
        <f t="shared" si="1"/>
        <v>3153500</v>
      </c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</row>
    <row r="139" spans="1:26" ht="15.75" customHeight="1" x14ac:dyDescent="0.25">
      <c r="A139" s="44">
        <v>45835</v>
      </c>
      <c r="B139" s="44">
        <v>45836</v>
      </c>
      <c r="C139" s="37" t="s">
        <v>48</v>
      </c>
      <c r="D139" s="38" t="s">
        <v>137</v>
      </c>
      <c r="E139" s="38" t="s">
        <v>12</v>
      </c>
      <c r="F139" s="38" t="s">
        <v>45</v>
      </c>
      <c r="G139" s="50" t="s">
        <v>121</v>
      </c>
      <c r="H139" s="51" t="s">
        <v>136</v>
      </c>
      <c r="I139" s="41">
        <v>20</v>
      </c>
      <c r="J139" s="42">
        <v>530000</v>
      </c>
      <c r="K139" s="42">
        <f t="shared" si="0"/>
        <v>100700</v>
      </c>
      <c r="L139" s="42">
        <f t="shared" si="1"/>
        <v>630700</v>
      </c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</row>
    <row r="140" spans="1:26" ht="15.75" customHeight="1" x14ac:dyDescent="0.25">
      <c r="A140" s="36">
        <v>45843</v>
      </c>
      <c r="B140" s="36">
        <v>45843</v>
      </c>
      <c r="C140" s="37" t="s">
        <v>48</v>
      </c>
      <c r="D140" s="38" t="s">
        <v>138</v>
      </c>
      <c r="E140" s="38" t="s">
        <v>16</v>
      </c>
      <c r="F140" s="38" t="s">
        <v>38</v>
      </c>
      <c r="G140" s="39" t="s">
        <v>51</v>
      </c>
      <c r="H140" s="43" t="s">
        <v>76</v>
      </c>
      <c r="I140" s="41">
        <v>6</v>
      </c>
      <c r="J140" s="42">
        <v>1410000</v>
      </c>
      <c r="K140" s="42">
        <f t="shared" si="0"/>
        <v>267900</v>
      </c>
      <c r="L140" s="42">
        <f t="shared" si="1"/>
        <v>1677900</v>
      </c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</row>
    <row r="141" spans="1:26" ht="15.75" customHeight="1" x14ac:dyDescent="0.25">
      <c r="A141" s="36">
        <v>45843</v>
      </c>
      <c r="B141" s="36">
        <v>45843</v>
      </c>
      <c r="C141" s="37" t="s">
        <v>48</v>
      </c>
      <c r="D141" s="38" t="s">
        <v>138</v>
      </c>
      <c r="E141" s="38" t="s">
        <v>10</v>
      </c>
      <c r="F141" s="38" t="s">
        <v>41</v>
      </c>
      <c r="G141" s="39" t="s">
        <v>51</v>
      </c>
      <c r="H141" s="43" t="s">
        <v>76</v>
      </c>
      <c r="I141" s="41">
        <v>1</v>
      </c>
      <c r="J141" s="42">
        <v>1950000</v>
      </c>
      <c r="K141" s="42">
        <f t="shared" si="0"/>
        <v>370500</v>
      </c>
      <c r="L141" s="42">
        <f t="shared" si="1"/>
        <v>2320500</v>
      </c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</row>
    <row r="142" spans="1:26" ht="15.75" customHeight="1" x14ac:dyDescent="0.25">
      <c r="A142" s="36">
        <v>45843</v>
      </c>
      <c r="B142" s="36">
        <v>45843</v>
      </c>
      <c r="C142" s="37" t="s">
        <v>48</v>
      </c>
      <c r="D142" s="38" t="s">
        <v>138</v>
      </c>
      <c r="E142" s="38" t="s">
        <v>13</v>
      </c>
      <c r="F142" s="38" t="s">
        <v>50</v>
      </c>
      <c r="G142" s="39" t="s">
        <v>51</v>
      </c>
      <c r="H142" s="43" t="s">
        <v>76</v>
      </c>
      <c r="I142" s="41">
        <v>2</v>
      </c>
      <c r="J142" s="42">
        <v>990000</v>
      </c>
      <c r="K142" s="42">
        <f t="shared" si="0"/>
        <v>188100</v>
      </c>
      <c r="L142" s="42">
        <f t="shared" si="1"/>
        <v>1178100</v>
      </c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</row>
    <row r="143" spans="1:26" ht="15.75" customHeight="1" x14ac:dyDescent="0.25">
      <c r="A143" s="36">
        <v>45843</v>
      </c>
      <c r="B143" s="36">
        <v>45843</v>
      </c>
      <c r="C143" s="37" t="s">
        <v>48</v>
      </c>
      <c r="D143" s="38" t="s">
        <v>139</v>
      </c>
      <c r="E143" s="38" t="s">
        <v>16</v>
      </c>
      <c r="F143" s="38" t="s">
        <v>38</v>
      </c>
      <c r="G143" s="39" t="s">
        <v>51</v>
      </c>
      <c r="H143" s="43" t="s">
        <v>78</v>
      </c>
      <c r="I143" s="41">
        <v>5</v>
      </c>
      <c r="J143" s="42">
        <v>1175000</v>
      </c>
      <c r="K143" s="42">
        <f t="shared" si="0"/>
        <v>223250</v>
      </c>
      <c r="L143" s="42">
        <f t="shared" si="1"/>
        <v>1398250</v>
      </c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</row>
    <row r="144" spans="1:26" ht="15.75" customHeight="1" x14ac:dyDescent="0.25">
      <c r="A144" s="36">
        <v>45843</v>
      </c>
      <c r="B144" s="36">
        <v>45843</v>
      </c>
      <c r="C144" s="37" t="s">
        <v>48</v>
      </c>
      <c r="D144" s="38" t="s">
        <v>139</v>
      </c>
      <c r="E144" s="38" t="s">
        <v>10</v>
      </c>
      <c r="F144" s="38" t="s">
        <v>41</v>
      </c>
      <c r="G144" s="39" t="s">
        <v>51</v>
      </c>
      <c r="H144" s="43" t="s">
        <v>78</v>
      </c>
      <c r="I144" s="41">
        <v>1</v>
      </c>
      <c r="J144" s="42">
        <v>1950000</v>
      </c>
      <c r="K144" s="42">
        <f t="shared" si="0"/>
        <v>370500</v>
      </c>
      <c r="L144" s="42">
        <f t="shared" si="1"/>
        <v>2320500</v>
      </c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</row>
    <row r="145" spans="1:26" ht="15.75" customHeight="1" x14ac:dyDescent="0.25">
      <c r="A145" s="36">
        <v>45843</v>
      </c>
      <c r="B145" s="36">
        <v>45843</v>
      </c>
      <c r="C145" s="37" t="s">
        <v>48</v>
      </c>
      <c r="D145" s="38" t="s">
        <v>139</v>
      </c>
      <c r="E145" s="38" t="s">
        <v>13</v>
      </c>
      <c r="F145" s="38" t="s">
        <v>50</v>
      </c>
      <c r="G145" s="39" t="s">
        <v>51</v>
      </c>
      <c r="H145" s="43" t="s">
        <v>78</v>
      </c>
      <c r="I145" s="41">
        <v>2</v>
      </c>
      <c r="J145" s="42">
        <v>990000</v>
      </c>
      <c r="K145" s="42">
        <f t="shared" si="0"/>
        <v>188100</v>
      </c>
      <c r="L145" s="42">
        <f t="shared" si="1"/>
        <v>1178100</v>
      </c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</row>
    <row r="146" spans="1:26" ht="15.75" customHeight="1" x14ac:dyDescent="0.25">
      <c r="A146" s="36">
        <v>45843</v>
      </c>
      <c r="B146" s="36">
        <v>45844</v>
      </c>
      <c r="C146" s="37" t="s">
        <v>48</v>
      </c>
      <c r="D146" s="38" t="s">
        <v>140</v>
      </c>
      <c r="E146" s="38" t="s">
        <v>16</v>
      </c>
      <c r="F146" s="38" t="s">
        <v>38</v>
      </c>
      <c r="G146" s="39" t="s">
        <v>51</v>
      </c>
      <c r="H146" s="43" t="s">
        <v>56</v>
      </c>
      <c r="I146" s="41">
        <v>6</v>
      </c>
      <c r="J146" s="42">
        <v>1410000</v>
      </c>
      <c r="K146" s="42">
        <f t="shared" si="0"/>
        <v>267900</v>
      </c>
      <c r="L146" s="42">
        <f t="shared" si="1"/>
        <v>1677900</v>
      </c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</row>
    <row r="147" spans="1:26" ht="15.75" customHeight="1" x14ac:dyDescent="0.25">
      <c r="A147" s="36">
        <v>45843</v>
      </c>
      <c r="B147" s="36">
        <v>45844</v>
      </c>
      <c r="C147" s="37" t="s">
        <v>48</v>
      </c>
      <c r="D147" s="38" t="s">
        <v>140</v>
      </c>
      <c r="E147" s="38" t="s">
        <v>10</v>
      </c>
      <c r="F147" s="38" t="s">
        <v>41</v>
      </c>
      <c r="G147" s="39" t="s">
        <v>51</v>
      </c>
      <c r="H147" s="43" t="s">
        <v>56</v>
      </c>
      <c r="I147" s="41">
        <v>1</v>
      </c>
      <c r="J147" s="42">
        <v>1950000</v>
      </c>
      <c r="K147" s="42">
        <f t="shared" si="0"/>
        <v>370500</v>
      </c>
      <c r="L147" s="42">
        <f t="shared" si="1"/>
        <v>2320500</v>
      </c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</row>
    <row r="148" spans="1:26" ht="15.75" customHeight="1" x14ac:dyDescent="0.25">
      <c r="A148" s="36">
        <v>45843</v>
      </c>
      <c r="B148" s="36">
        <v>45844</v>
      </c>
      <c r="C148" s="37" t="s">
        <v>48</v>
      </c>
      <c r="D148" s="38" t="s">
        <v>141</v>
      </c>
      <c r="E148" s="38" t="s">
        <v>16</v>
      </c>
      <c r="F148" s="38" t="s">
        <v>38</v>
      </c>
      <c r="G148" s="39" t="s">
        <v>51</v>
      </c>
      <c r="H148" s="43" t="s">
        <v>58</v>
      </c>
      <c r="I148" s="41">
        <v>5</v>
      </c>
      <c r="J148" s="42">
        <v>1175000</v>
      </c>
      <c r="K148" s="42">
        <f t="shared" si="0"/>
        <v>223250</v>
      </c>
      <c r="L148" s="42">
        <f t="shared" si="1"/>
        <v>1398250</v>
      </c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</row>
    <row r="149" spans="1:26" ht="15.75" customHeight="1" x14ac:dyDescent="0.25">
      <c r="A149" s="36">
        <v>45843</v>
      </c>
      <c r="B149" s="36">
        <v>45844</v>
      </c>
      <c r="C149" s="37" t="s">
        <v>48</v>
      </c>
      <c r="D149" s="38" t="s">
        <v>141</v>
      </c>
      <c r="E149" s="38" t="s">
        <v>10</v>
      </c>
      <c r="F149" s="38" t="s">
        <v>41</v>
      </c>
      <c r="G149" s="39" t="s">
        <v>51</v>
      </c>
      <c r="H149" s="43" t="s">
        <v>58</v>
      </c>
      <c r="I149" s="41">
        <v>1</v>
      </c>
      <c r="J149" s="42">
        <v>1950000</v>
      </c>
      <c r="K149" s="42">
        <f t="shared" si="0"/>
        <v>370500</v>
      </c>
      <c r="L149" s="42">
        <f t="shared" si="1"/>
        <v>2320500</v>
      </c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</row>
    <row r="150" spans="1:26" ht="15.75" customHeight="1" x14ac:dyDescent="0.25">
      <c r="A150" s="36">
        <v>45848</v>
      </c>
      <c r="B150" s="36">
        <v>45854</v>
      </c>
      <c r="C150" s="37" t="s">
        <v>48</v>
      </c>
      <c r="D150" s="38" t="s">
        <v>142</v>
      </c>
      <c r="E150" s="38" t="s">
        <v>14</v>
      </c>
      <c r="F150" s="38" t="s">
        <v>143</v>
      </c>
      <c r="G150" s="39" t="s">
        <v>144</v>
      </c>
      <c r="H150" s="43" t="s">
        <v>145</v>
      </c>
      <c r="I150" s="41">
        <v>81</v>
      </c>
      <c r="J150" s="42">
        <v>30132000</v>
      </c>
      <c r="K150" s="42">
        <f t="shared" si="0"/>
        <v>5725080</v>
      </c>
      <c r="L150" s="42">
        <f t="shared" si="1"/>
        <v>35857080</v>
      </c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</row>
    <row r="151" spans="1:26" ht="15.75" customHeight="1" x14ac:dyDescent="0.25">
      <c r="A151" s="36">
        <v>45848</v>
      </c>
      <c r="B151" s="36">
        <v>45854</v>
      </c>
      <c r="C151" s="37" t="s">
        <v>48</v>
      </c>
      <c r="D151" s="38" t="s">
        <v>142</v>
      </c>
      <c r="E151" s="38" t="s">
        <v>16</v>
      </c>
      <c r="F151" s="38" t="s">
        <v>38</v>
      </c>
      <c r="G151" s="39" t="s">
        <v>144</v>
      </c>
      <c r="H151" s="43" t="s">
        <v>145</v>
      </c>
      <c r="I151" s="41">
        <v>20</v>
      </c>
      <c r="J151" s="42">
        <v>6040000</v>
      </c>
      <c r="K151" s="42">
        <f t="shared" si="0"/>
        <v>1147600</v>
      </c>
      <c r="L151" s="42">
        <f t="shared" si="1"/>
        <v>7187600</v>
      </c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</row>
    <row r="152" spans="1:26" ht="15.75" customHeight="1" x14ac:dyDescent="0.25">
      <c r="A152" s="36">
        <v>45848</v>
      </c>
      <c r="B152" s="36">
        <v>45854</v>
      </c>
      <c r="C152" s="37" t="s">
        <v>48</v>
      </c>
      <c r="D152" s="38" t="s">
        <v>142</v>
      </c>
      <c r="E152" s="38" t="s">
        <v>10</v>
      </c>
      <c r="F152" s="38" t="s">
        <v>41</v>
      </c>
      <c r="G152" s="39" t="s">
        <v>144</v>
      </c>
      <c r="H152" s="43" t="s">
        <v>145</v>
      </c>
      <c r="I152" s="41">
        <v>5</v>
      </c>
      <c r="J152" s="42">
        <v>9750000</v>
      </c>
      <c r="K152" s="42">
        <f t="shared" si="0"/>
        <v>1852500</v>
      </c>
      <c r="L152" s="42">
        <f t="shared" si="1"/>
        <v>11602500</v>
      </c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</row>
    <row r="153" spans="1:26" ht="15.75" customHeight="1" x14ac:dyDescent="0.25">
      <c r="A153" s="36">
        <v>45850</v>
      </c>
      <c r="B153" s="36">
        <v>45850</v>
      </c>
      <c r="C153" s="37" t="s">
        <v>48</v>
      </c>
      <c r="D153" s="38" t="s">
        <v>146</v>
      </c>
      <c r="E153" s="38" t="s">
        <v>16</v>
      </c>
      <c r="F153" s="38" t="s">
        <v>38</v>
      </c>
      <c r="G153" s="39" t="s">
        <v>51</v>
      </c>
      <c r="H153" s="43" t="s">
        <v>76</v>
      </c>
      <c r="I153" s="41">
        <v>6</v>
      </c>
      <c r="J153" s="42">
        <v>1410000</v>
      </c>
      <c r="K153" s="42">
        <f t="shared" si="0"/>
        <v>267900</v>
      </c>
      <c r="L153" s="42">
        <f t="shared" si="1"/>
        <v>1677900</v>
      </c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</row>
    <row r="154" spans="1:26" ht="15.75" customHeight="1" x14ac:dyDescent="0.25">
      <c r="A154" s="36">
        <v>45850</v>
      </c>
      <c r="B154" s="36">
        <v>45850</v>
      </c>
      <c r="C154" s="37" t="s">
        <v>48</v>
      </c>
      <c r="D154" s="38" t="s">
        <v>146</v>
      </c>
      <c r="E154" s="38" t="s">
        <v>10</v>
      </c>
      <c r="F154" s="38" t="s">
        <v>41</v>
      </c>
      <c r="G154" s="39" t="s">
        <v>51</v>
      </c>
      <c r="H154" s="43" t="s">
        <v>76</v>
      </c>
      <c r="I154" s="41">
        <v>1</v>
      </c>
      <c r="J154" s="42">
        <v>1950000</v>
      </c>
      <c r="K154" s="42">
        <f t="shared" si="0"/>
        <v>370500</v>
      </c>
      <c r="L154" s="42">
        <f t="shared" si="1"/>
        <v>2320500</v>
      </c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</row>
    <row r="155" spans="1:26" ht="15.75" customHeight="1" x14ac:dyDescent="0.25">
      <c r="A155" s="36">
        <v>45850</v>
      </c>
      <c r="B155" s="36">
        <v>45850</v>
      </c>
      <c r="C155" s="37" t="s">
        <v>48</v>
      </c>
      <c r="D155" s="38" t="s">
        <v>146</v>
      </c>
      <c r="E155" s="38" t="s">
        <v>13</v>
      </c>
      <c r="F155" s="38" t="s">
        <v>50</v>
      </c>
      <c r="G155" s="39" t="s">
        <v>51</v>
      </c>
      <c r="H155" s="43" t="s">
        <v>76</v>
      </c>
      <c r="I155" s="41">
        <v>2</v>
      </c>
      <c r="J155" s="42">
        <v>990000</v>
      </c>
      <c r="K155" s="42">
        <f t="shared" si="0"/>
        <v>188100</v>
      </c>
      <c r="L155" s="42">
        <f t="shared" si="1"/>
        <v>1178100</v>
      </c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</row>
    <row r="156" spans="1:26" ht="15.75" customHeight="1" x14ac:dyDescent="0.25">
      <c r="A156" s="36">
        <v>45850</v>
      </c>
      <c r="B156" s="36">
        <v>45850</v>
      </c>
      <c r="C156" s="37" t="s">
        <v>48</v>
      </c>
      <c r="D156" s="38" t="s">
        <v>147</v>
      </c>
      <c r="E156" s="38" t="s">
        <v>16</v>
      </c>
      <c r="F156" s="38" t="s">
        <v>38</v>
      </c>
      <c r="G156" s="39" t="s">
        <v>51</v>
      </c>
      <c r="H156" s="43" t="s">
        <v>78</v>
      </c>
      <c r="I156" s="41">
        <v>5</v>
      </c>
      <c r="J156" s="42">
        <v>1175000</v>
      </c>
      <c r="K156" s="42">
        <f t="shared" si="0"/>
        <v>223250</v>
      </c>
      <c r="L156" s="42">
        <f t="shared" si="1"/>
        <v>1398250</v>
      </c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</row>
    <row r="157" spans="1:26" ht="15.75" customHeight="1" x14ac:dyDescent="0.25">
      <c r="A157" s="36">
        <v>45850</v>
      </c>
      <c r="B157" s="36">
        <v>45850</v>
      </c>
      <c r="C157" s="37" t="s">
        <v>48</v>
      </c>
      <c r="D157" s="38" t="s">
        <v>147</v>
      </c>
      <c r="E157" s="38" t="s">
        <v>10</v>
      </c>
      <c r="F157" s="38" t="s">
        <v>41</v>
      </c>
      <c r="G157" s="39" t="s">
        <v>51</v>
      </c>
      <c r="H157" s="43" t="s">
        <v>78</v>
      </c>
      <c r="I157" s="41">
        <v>1</v>
      </c>
      <c r="J157" s="42">
        <v>1950000</v>
      </c>
      <c r="K157" s="42">
        <f t="shared" si="0"/>
        <v>370500</v>
      </c>
      <c r="L157" s="42">
        <f t="shared" si="1"/>
        <v>2320500</v>
      </c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</row>
    <row r="158" spans="1:26" ht="15.75" customHeight="1" x14ac:dyDescent="0.25">
      <c r="A158" s="36">
        <v>45850</v>
      </c>
      <c r="B158" s="36">
        <v>45850</v>
      </c>
      <c r="C158" s="37" t="s">
        <v>48</v>
      </c>
      <c r="D158" s="38" t="s">
        <v>147</v>
      </c>
      <c r="E158" s="38" t="s">
        <v>13</v>
      </c>
      <c r="F158" s="38" t="s">
        <v>50</v>
      </c>
      <c r="G158" s="39" t="s">
        <v>51</v>
      </c>
      <c r="H158" s="43" t="s">
        <v>78</v>
      </c>
      <c r="I158" s="41">
        <v>2</v>
      </c>
      <c r="J158" s="42">
        <v>990000</v>
      </c>
      <c r="K158" s="42">
        <f t="shared" si="0"/>
        <v>188100</v>
      </c>
      <c r="L158" s="42">
        <f t="shared" si="1"/>
        <v>1178100</v>
      </c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</row>
    <row r="159" spans="1:26" ht="15.75" customHeight="1" x14ac:dyDescent="0.25">
      <c r="A159" s="36">
        <v>45850</v>
      </c>
      <c r="B159" s="36">
        <v>45851</v>
      </c>
      <c r="C159" s="37" t="s">
        <v>48</v>
      </c>
      <c r="D159" s="38" t="s">
        <v>148</v>
      </c>
      <c r="E159" s="38" t="s">
        <v>16</v>
      </c>
      <c r="F159" s="38" t="s">
        <v>38</v>
      </c>
      <c r="G159" s="39" t="s">
        <v>51</v>
      </c>
      <c r="H159" s="43" t="s">
        <v>56</v>
      </c>
      <c r="I159" s="41">
        <v>6</v>
      </c>
      <c r="J159" s="42">
        <v>1410000</v>
      </c>
      <c r="K159" s="42">
        <f t="shared" si="0"/>
        <v>267900</v>
      </c>
      <c r="L159" s="42">
        <f t="shared" si="1"/>
        <v>1677900</v>
      </c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</row>
    <row r="160" spans="1:26" ht="15.75" customHeight="1" x14ac:dyDescent="0.25">
      <c r="A160" s="36">
        <v>45850</v>
      </c>
      <c r="B160" s="36">
        <v>45851</v>
      </c>
      <c r="C160" s="37" t="s">
        <v>48</v>
      </c>
      <c r="D160" s="38" t="s">
        <v>148</v>
      </c>
      <c r="E160" s="38" t="s">
        <v>10</v>
      </c>
      <c r="F160" s="38" t="s">
        <v>41</v>
      </c>
      <c r="G160" s="39" t="s">
        <v>51</v>
      </c>
      <c r="H160" s="43" t="s">
        <v>56</v>
      </c>
      <c r="I160" s="41">
        <v>1</v>
      </c>
      <c r="J160" s="42">
        <v>1950000</v>
      </c>
      <c r="K160" s="42">
        <f t="shared" si="0"/>
        <v>370500</v>
      </c>
      <c r="L160" s="42">
        <f t="shared" si="1"/>
        <v>2320500</v>
      </c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</row>
    <row r="161" spans="1:26" ht="15.75" customHeight="1" x14ac:dyDescent="0.25">
      <c r="A161" s="36">
        <v>45850</v>
      </c>
      <c r="B161" s="36">
        <v>45851</v>
      </c>
      <c r="C161" s="37" t="s">
        <v>48</v>
      </c>
      <c r="D161" s="38" t="s">
        <v>149</v>
      </c>
      <c r="E161" s="38" t="s">
        <v>16</v>
      </c>
      <c r="F161" s="38" t="s">
        <v>38</v>
      </c>
      <c r="G161" s="39" t="s">
        <v>51</v>
      </c>
      <c r="H161" s="43" t="s">
        <v>58</v>
      </c>
      <c r="I161" s="41">
        <v>5</v>
      </c>
      <c r="J161" s="42">
        <v>1175000</v>
      </c>
      <c r="K161" s="42">
        <f t="shared" si="0"/>
        <v>223250</v>
      </c>
      <c r="L161" s="42">
        <f t="shared" si="1"/>
        <v>1398250</v>
      </c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</row>
    <row r="162" spans="1:26" ht="15.75" customHeight="1" x14ac:dyDescent="0.25">
      <c r="A162" s="36">
        <v>45850</v>
      </c>
      <c r="B162" s="36">
        <v>45851</v>
      </c>
      <c r="C162" s="37" t="s">
        <v>48</v>
      </c>
      <c r="D162" s="38" t="s">
        <v>149</v>
      </c>
      <c r="E162" s="38" t="s">
        <v>10</v>
      </c>
      <c r="F162" s="38" t="s">
        <v>41</v>
      </c>
      <c r="G162" s="39" t="s">
        <v>51</v>
      </c>
      <c r="H162" s="43" t="s">
        <v>58</v>
      </c>
      <c r="I162" s="41">
        <v>1</v>
      </c>
      <c r="J162" s="42">
        <v>1950000</v>
      </c>
      <c r="K162" s="42">
        <f t="shared" si="0"/>
        <v>370500</v>
      </c>
      <c r="L162" s="42">
        <f t="shared" si="1"/>
        <v>2320500</v>
      </c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</row>
    <row r="163" spans="1:26" ht="15.75" customHeight="1" x14ac:dyDescent="0.25">
      <c r="A163" s="36">
        <v>45835</v>
      </c>
      <c r="B163" s="36">
        <v>45838</v>
      </c>
      <c r="C163" s="37" t="s">
        <v>48</v>
      </c>
      <c r="D163" s="38" t="s">
        <v>150</v>
      </c>
      <c r="E163" s="38" t="s">
        <v>10</v>
      </c>
      <c r="F163" s="38" t="s">
        <v>151</v>
      </c>
      <c r="G163" s="39" t="s">
        <v>114</v>
      </c>
      <c r="H163" s="43" t="s">
        <v>152</v>
      </c>
      <c r="I163" s="41">
        <v>1</v>
      </c>
      <c r="J163" s="42">
        <v>588235.29</v>
      </c>
      <c r="K163" s="42">
        <f t="shared" si="0"/>
        <v>111764.70510000001</v>
      </c>
      <c r="L163" s="42">
        <f t="shared" si="1"/>
        <v>699999.99510000006</v>
      </c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</row>
    <row r="164" spans="1:26" ht="15.75" customHeight="1" x14ac:dyDescent="0.25">
      <c r="A164" s="36">
        <v>45835</v>
      </c>
      <c r="B164" s="36">
        <v>45838</v>
      </c>
      <c r="C164" s="37" t="s">
        <v>48</v>
      </c>
      <c r="D164" s="38" t="s">
        <v>153</v>
      </c>
      <c r="E164" s="38" t="s">
        <v>6</v>
      </c>
      <c r="F164" s="38" t="s">
        <v>124</v>
      </c>
      <c r="G164" s="39" t="s">
        <v>114</v>
      </c>
      <c r="H164" s="43" t="s">
        <v>152</v>
      </c>
      <c r="I164" s="41">
        <v>2</v>
      </c>
      <c r="J164" s="42">
        <v>4500000</v>
      </c>
      <c r="K164" s="42">
        <f t="shared" si="0"/>
        <v>855000</v>
      </c>
      <c r="L164" s="42">
        <f t="shared" si="1"/>
        <v>5355000</v>
      </c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</row>
    <row r="165" spans="1:26" ht="15.75" customHeight="1" x14ac:dyDescent="0.25">
      <c r="A165" s="36">
        <v>45835</v>
      </c>
      <c r="B165" s="36">
        <v>45838</v>
      </c>
      <c r="C165" s="37" t="s">
        <v>48</v>
      </c>
      <c r="D165" s="38" t="s">
        <v>153</v>
      </c>
      <c r="E165" s="38" t="s">
        <v>15</v>
      </c>
      <c r="F165" s="38" t="s">
        <v>155</v>
      </c>
      <c r="G165" s="39" t="s">
        <v>114</v>
      </c>
      <c r="H165" s="43" t="s">
        <v>156</v>
      </c>
      <c r="I165" s="41">
        <v>240</v>
      </c>
      <c r="J165" s="42">
        <v>948000</v>
      </c>
      <c r="K165" s="42">
        <f t="shared" si="0"/>
        <v>180120</v>
      </c>
      <c r="L165" s="42">
        <f t="shared" si="1"/>
        <v>1128120</v>
      </c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</row>
    <row r="166" spans="1:26" ht="15.75" customHeight="1" x14ac:dyDescent="0.25">
      <c r="A166" s="36">
        <v>45835</v>
      </c>
      <c r="B166" s="36">
        <v>45838</v>
      </c>
      <c r="C166" s="37" t="s">
        <v>48</v>
      </c>
      <c r="D166" s="38" t="s">
        <v>153</v>
      </c>
      <c r="E166" s="38" t="s">
        <v>15</v>
      </c>
      <c r="F166" s="38" t="s">
        <v>133</v>
      </c>
      <c r="G166" s="39" t="s">
        <v>114</v>
      </c>
      <c r="H166" s="43" t="s">
        <v>157</v>
      </c>
      <c r="I166" s="41">
        <v>4</v>
      </c>
      <c r="J166" s="42">
        <v>58000</v>
      </c>
      <c r="K166" s="42">
        <f t="shared" si="0"/>
        <v>11020</v>
      </c>
      <c r="L166" s="42">
        <f t="shared" si="1"/>
        <v>69020</v>
      </c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</row>
    <row r="167" spans="1:26" ht="15.75" customHeight="1" x14ac:dyDescent="0.25">
      <c r="A167" s="36">
        <v>45835</v>
      </c>
      <c r="B167" s="36">
        <v>45838</v>
      </c>
      <c r="C167" s="37" t="s">
        <v>48</v>
      </c>
      <c r="D167" s="38" t="s">
        <v>158</v>
      </c>
      <c r="E167" s="38" t="s">
        <v>12</v>
      </c>
      <c r="F167" s="38" t="s">
        <v>45</v>
      </c>
      <c r="G167" s="39" t="s">
        <v>114</v>
      </c>
      <c r="H167" s="43" t="s">
        <v>159</v>
      </c>
      <c r="I167" s="41">
        <v>52</v>
      </c>
      <c r="J167" s="42">
        <v>1378000</v>
      </c>
      <c r="K167" s="42">
        <f t="shared" si="0"/>
        <v>261820</v>
      </c>
      <c r="L167" s="42">
        <f t="shared" si="1"/>
        <v>1639820</v>
      </c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</row>
    <row r="168" spans="1:26" ht="15.75" customHeight="1" x14ac:dyDescent="0.25">
      <c r="A168" s="36">
        <v>45856</v>
      </c>
      <c r="B168" s="36">
        <v>45857</v>
      </c>
      <c r="C168" s="37" t="s">
        <v>48</v>
      </c>
      <c r="D168" s="38" t="s">
        <v>160</v>
      </c>
      <c r="E168" s="38" t="s">
        <v>16</v>
      </c>
      <c r="F168" s="38" t="s">
        <v>38</v>
      </c>
      <c r="G168" s="39" t="s">
        <v>51</v>
      </c>
      <c r="H168" s="43" t="s">
        <v>161</v>
      </c>
      <c r="I168" s="41">
        <v>2</v>
      </c>
      <c r="J168" s="42">
        <v>604000</v>
      </c>
      <c r="K168" s="42">
        <f t="shared" si="0"/>
        <v>114760</v>
      </c>
      <c r="L168" s="42">
        <f t="shared" si="1"/>
        <v>718760</v>
      </c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</row>
    <row r="169" spans="1:26" ht="15.75" customHeight="1" x14ac:dyDescent="0.25">
      <c r="A169" s="36">
        <v>45856</v>
      </c>
      <c r="B169" s="36">
        <v>45857</v>
      </c>
      <c r="C169" s="37" t="s">
        <v>48</v>
      </c>
      <c r="D169" s="38" t="s">
        <v>162</v>
      </c>
      <c r="E169" s="38" t="s">
        <v>16</v>
      </c>
      <c r="F169" s="38" t="s">
        <v>38</v>
      </c>
      <c r="G169" s="39" t="s">
        <v>51</v>
      </c>
      <c r="H169" s="43" t="s">
        <v>76</v>
      </c>
      <c r="I169" s="41">
        <v>6</v>
      </c>
      <c r="J169" s="42">
        <v>1410000</v>
      </c>
      <c r="K169" s="42">
        <f t="shared" si="0"/>
        <v>267900</v>
      </c>
      <c r="L169" s="42">
        <f t="shared" si="1"/>
        <v>1677900</v>
      </c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</row>
    <row r="170" spans="1:26" ht="15.75" customHeight="1" x14ac:dyDescent="0.25">
      <c r="A170" s="36">
        <v>45856</v>
      </c>
      <c r="B170" s="36">
        <v>45857</v>
      </c>
      <c r="C170" s="37" t="s">
        <v>48</v>
      </c>
      <c r="D170" s="38" t="s">
        <v>162</v>
      </c>
      <c r="E170" s="38" t="s">
        <v>10</v>
      </c>
      <c r="F170" s="38" t="s">
        <v>41</v>
      </c>
      <c r="G170" s="39" t="s">
        <v>51</v>
      </c>
      <c r="H170" s="43" t="s">
        <v>76</v>
      </c>
      <c r="I170" s="41">
        <v>1</v>
      </c>
      <c r="J170" s="42">
        <v>1950000</v>
      </c>
      <c r="K170" s="42">
        <f t="shared" si="0"/>
        <v>370500</v>
      </c>
      <c r="L170" s="42">
        <f t="shared" si="1"/>
        <v>2320500</v>
      </c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</row>
    <row r="171" spans="1:26" ht="15.75" customHeight="1" x14ac:dyDescent="0.25">
      <c r="A171" s="36">
        <v>45856</v>
      </c>
      <c r="B171" s="36">
        <v>45857</v>
      </c>
      <c r="C171" s="37" t="s">
        <v>48</v>
      </c>
      <c r="D171" s="38" t="s">
        <v>162</v>
      </c>
      <c r="E171" s="38" t="s">
        <v>13</v>
      </c>
      <c r="F171" s="38" t="s">
        <v>50</v>
      </c>
      <c r="G171" s="39" t="s">
        <v>51</v>
      </c>
      <c r="H171" s="43" t="s">
        <v>76</v>
      </c>
      <c r="I171" s="41">
        <v>2</v>
      </c>
      <c r="J171" s="42">
        <v>990000</v>
      </c>
      <c r="K171" s="42">
        <f t="shared" si="0"/>
        <v>188100</v>
      </c>
      <c r="L171" s="42">
        <f t="shared" si="1"/>
        <v>1178100</v>
      </c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</row>
    <row r="172" spans="1:26" ht="15.75" customHeight="1" x14ac:dyDescent="0.25">
      <c r="A172" s="36">
        <v>45856</v>
      </c>
      <c r="B172" s="36">
        <v>45857</v>
      </c>
      <c r="C172" s="37" t="s">
        <v>48</v>
      </c>
      <c r="D172" s="38" t="s">
        <v>163</v>
      </c>
      <c r="E172" s="38" t="s">
        <v>16</v>
      </c>
      <c r="F172" s="38" t="s">
        <v>38</v>
      </c>
      <c r="G172" s="39" t="s">
        <v>51</v>
      </c>
      <c r="H172" s="43" t="s">
        <v>78</v>
      </c>
      <c r="I172" s="41">
        <v>5</v>
      </c>
      <c r="J172" s="42">
        <v>1175000</v>
      </c>
      <c r="K172" s="42">
        <f t="shared" si="0"/>
        <v>223250</v>
      </c>
      <c r="L172" s="42">
        <f t="shared" si="1"/>
        <v>1398250</v>
      </c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</row>
    <row r="173" spans="1:26" ht="15.75" customHeight="1" x14ac:dyDescent="0.25">
      <c r="A173" s="36">
        <v>45856</v>
      </c>
      <c r="B173" s="36">
        <v>45857</v>
      </c>
      <c r="C173" s="37" t="s">
        <v>48</v>
      </c>
      <c r="D173" s="38" t="s">
        <v>163</v>
      </c>
      <c r="E173" s="38" t="s">
        <v>10</v>
      </c>
      <c r="F173" s="38" t="s">
        <v>41</v>
      </c>
      <c r="G173" s="39" t="s">
        <v>51</v>
      </c>
      <c r="H173" s="43" t="s">
        <v>78</v>
      </c>
      <c r="I173" s="41">
        <v>1</v>
      </c>
      <c r="J173" s="42">
        <v>1950000</v>
      </c>
      <c r="K173" s="42">
        <f t="shared" si="0"/>
        <v>370500</v>
      </c>
      <c r="L173" s="42">
        <f t="shared" si="1"/>
        <v>2320500</v>
      </c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</row>
    <row r="174" spans="1:26" ht="15.75" customHeight="1" x14ac:dyDescent="0.25">
      <c r="A174" s="36">
        <v>45856</v>
      </c>
      <c r="B174" s="36">
        <v>45857</v>
      </c>
      <c r="C174" s="37" t="s">
        <v>48</v>
      </c>
      <c r="D174" s="38" t="s">
        <v>163</v>
      </c>
      <c r="E174" s="38" t="s">
        <v>13</v>
      </c>
      <c r="F174" s="38" t="s">
        <v>50</v>
      </c>
      <c r="G174" s="39" t="s">
        <v>51</v>
      </c>
      <c r="H174" s="43" t="s">
        <v>78</v>
      </c>
      <c r="I174" s="41">
        <v>2</v>
      </c>
      <c r="J174" s="42">
        <v>990000</v>
      </c>
      <c r="K174" s="42">
        <f t="shared" si="0"/>
        <v>188100</v>
      </c>
      <c r="L174" s="42">
        <f t="shared" si="1"/>
        <v>1178100</v>
      </c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</row>
    <row r="175" spans="1:26" ht="15.75" customHeight="1" x14ac:dyDescent="0.25">
      <c r="A175" s="36">
        <v>45856</v>
      </c>
      <c r="B175" s="36">
        <v>45858</v>
      </c>
      <c r="C175" s="37" t="s">
        <v>48</v>
      </c>
      <c r="D175" s="38" t="s">
        <v>164</v>
      </c>
      <c r="E175" s="38" t="s">
        <v>16</v>
      </c>
      <c r="F175" s="38" t="s">
        <v>38</v>
      </c>
      <c r="G175" s="39" t="s">
        <v>51</v>
      </c>
      <c r="H175" s="43" t="s">
        <v>56</v>
      </c>
      <c r="I175" s="41">
        <v>6</v>
      </c>
      <c r="J175" s="42">
        <v>1410000</v>
      </c>
      <c r="K175" s="42">
        <f t="shared" si="0"/>
        <v>267900</v>
      </c>
      <c r="L175" s="42">
        <f t="shared" si="1"/>
        <v>1677900</v>
      </c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</row>
    <row r="176" spans="1:26" ht="15.75" customHeight="1" x14ac:dyDescent="0.25">
      <c r="A176" s="36">
        <v>45856</v>
      </c>
      <c r="B176" s="36">
        <v>45858</v>
      </c>
      <c r="C176" s="37" t="s">
        <v>48</v>
      </c>
      <c r="D176" s="38" t="s">
        <v>164</v>
      </c>
      <c r="E176" s="38" t="s">
        <v>10</v>
      </c>
      <c r="F176" s="38" t="s">
        <v>41</v>
      </c>
      <c r="G176" s="39" t="s">
        <v>51</v>
      </c>
      <c r="H176" s="43" t="s">
        <v>56</v>
      </c>
      <c r="I176" s="41">
        <v>1</v>
      </c>
      <c r="J176" s="42">
        <v>1950000</v>
      </c>
      <c r="K176" s="42">
        <f t="shared" si="0"/>
        <v>370500</v>
      </c>
      <c r="L176" s="42">
        <f t="shared" si="1"/>
        <v>2320500</v>
      </c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</row>
    <row r="177" spans="1:26" ht="15.75" customHeight="1" x14ac:dyDescent="0.25">
      <c r="A177" s="36">
        <v>45856</v>
      </c>
      <c r="B177" s="36">
        <v>45858</v>
      </c>
      <c r="C177" s="37" t="s">
        <v>48</v>
      </c>
      <c r="D177" s="38" t="s">
        <v>165</v>
      </c>
      <c r="E177" s="38" t="s">
        <v>16</v>
      </c>
      <c r="F177" s="38" t="s">
        <v>38</v>
      </c>
      <c r="G177" s="39" t="s">
        <v>51</v>
      </c>
      <c r="H177" s="43" t="s">
        <v>58</v>
      </c>
      <c r="I177" s="41">
        <v>5</v>
      </c>
      <c r="J177" s="42">
        <v>1175000</v>
      </c>
      <c r="K177" s="42">
        <f t="shared" si="0"/>
        <v>223250</v>
      </c>
      <c r="L177" s="42">
        <f t="shared" si="1"/>
        <v>1398250</v>
      </c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</row>
    <row r="178" spans="1:26" ht="15.75" customHeight="1" x14ac:dyDescent="0.25">
      <c r="A178" s="36">
        <v>45856</v>
      </c>
      <c r="B178" s="36">
        <v>45858</v>
      </c>
      <c r="C178" s="37" t="s">
        <v>48</v>
      </c>
      <c r="D178" s="38" t="s">
        <v>165</v>
      </c>
      <c r="E178" s="38" t="s">
        <v>10</v>
      </c>
      <c r="F178" s="38" t="s">
        <v>41</v>
      </c>
      <c r="G178" s="39" t="s">
        <v>51</v>
      </c>
      <c r="H178" s="43" t="s">
        <v>58</v>
      </c>
      <c r="I178" s="41">
        <v>1</v>
      </c>
      <c r="J178" s="42">
        <v>1950000</v>
      </c>
      <c r="K178" s="42">
        <f t="shared" si="0"/>
        <v>370500</v>
      </c>
      <c r="L178" s="42">
        <f t="shared" si="1"/>
        <v>2320500</v>
      </c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</row>
    <row r="179" spans="1:26" ht="15.75" customHeight="1" x14ac:dyDescent="0.25">
      <c r="A179" s="36">
        <v>45853</v>
      </c>
      <c r="B179" s="36">
        <v>45854</v>
      </c>
      <c r="C179" s="37" t="s">
        <v>48</v>
      </c>
      <c r="D179" s="38" t="s">
        <v>166</v>
      </c>
      <c r="E179" s="38" t="s">
        <v>12</v>
      </c>
      <c r="F179" s="38" t="s">
        <v>45</v>
      </c>
      <c r="G179" s="39" t="s">
        <v>144</v>
      </c>
      <c r="H179" s="43" t="s">
        <v>145</v>
      </c>
      <c r="I179" s="41">
        <v>70</v>
      </c>
      <c r="J179" s="42">
        <v>1855000</v>
      </c>
      <c r="K179" s="42">
        <f t="shared" si="0"/>
        <v>352450</v>
      </c>
      <c r="L179" s="42">
        <f t="shared" si="1"/>
        <v>2207450</v>
      </c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</row>
    <row r="180" spans="1:26" ht="15.75" customHeight="1" x14ac:dyDescent="0.25">
      <c r="A180" s="36">
        <v>45853</v>
      </c>
      <c r="B180" s="36">
        <v>45854</v>
      </c>
      <c r="C180" s="37" t="s">
        <v>48</v>
      </c>
      <c r="D180" s="38" t="s">
        <v>166</v>
      </c>
      <c r="E180" s="38" t="s">
        <v>16</v>
      </c>
      <c r="F180" s="38" t="s">
        <v>84</v>
      </c>
      <c r="G180" s="39" t="s">
        <v>144</v>
      </c>
      <c r="H180" s="43" t="s">
        <v>145</v>
      </c>
      <c r="I180" s="41">
        <v>1</v>
      </c>
      <c r="J180" s="42">
        <v>3025210</v>
      </c>
      <c r="K180" s="42">
        <f t="shared" si="0"/>
        <v>574789.9</v>
      </c>
      <c r="L180" s="42">
        <f t="shared" si="1"/>
        <v>3599999.9</v>
      </c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</row>
    <row r="181" spans="1:26" ht="15.75" customHeight="1" x14ac:dyDescent="0.25">
      <c r="A181" s="36">
        <v>45863</v>
      </c>
      <c r="B181" s="36">
        <v>45864</v>
      </c>
      <c r="C181" s="37" t="s">
        <v>48</v>
      </c>
      <c r="D181" s="38" t="s">
        <v>167</v>
      </c>
      <c r="E181" s="38" t="s">
        <v>16</v>
      </c>
      <c r="F181" s="38" t="s">
        <v>38</v>
      </c>
      <c r="G181" s="39" t="s">
        <v>51</v>
      </c>
      <c r="H181" s="43" t="s">
        <v>76</v>
      </c>
      <c r="I181" s="41">
        <v>6</v>
      </c>
      <c r="J181" s="42">
        <v>1410000</v>
      </c>
      <c r="K181" s="42">
        <f t="shared" si="0"/>
        <v>267900</v>
      </c>
      <c r="L181" s="42">
        <f t="shared" si="1"/>
        <v>1677900</v>
      </c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</row>
    <row r="182" spans="1:26" ht="15.75" customHeight="1" x14ac:dyDescent="0.25">
      <c r="A182" s="36">
        <v>45863</v>
      </c>
      <c r="B182" s="36">
        <v>45864</v>
      </c>
      <c r="C182" s="37" t="s">
        <v>48</v>
      </c>
      <c r="D182" s="38" t="s">
        <v>167</v>
      </c>
      <c r="E182" s="38" t="s">
        <v>10</v>
      </c>
      <c r="F182" s="38" t="s">
        <v>41</v>
      </c>
      <c r="G182" s="39" t="s">
        <v>51</v>
      </c>
      <c r="H182" s="43" t="s">
        <v>76</v>
      </c>
      <c r="I182" s="41">
        <v>1</v>
      </c>
      <c r="J182" s="42">
        <v>1950000</v>
      </c>
      <c r="K182" s="42">
        <f t="shared" si="0"/>
        <v>370500</v>
      </c>
      <c r="L182" s="42">
        <f t="shared" si="1"/>
        <v>2320500</v>
      </c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</row>
    <row r="183" spans="1:26" ht="15.75" customHeight="1" x14ac:dyDescent="0.25">
      <c r="A183" s="36">
        <v>45863</v>
      </c>
      <c r="B183" s="36">
        <v>45864</v>
      </c>
      <c r="C183" s="37" t="s">
        <v>48</v>
      </c>
      <c r="D183" s="38" t="s">
        <v>167</v>
      </c>
      <c r="E183" s="38" t="s">
        <v>13</v>
      </c>
      <c r="F183" s="38" t="s">
        <v>50</v>
      </c>
      <c r="G183" s="39" t="s">
        <v>51</v>
      </c>
      <c r="H183" s="43" t="s">
        <v>76</v>
      </c>
      <c r="I183" s="41">
        <v>2</v>
      </c>
      <c r="J183" s="42">
        <v>990000</v>
      </c>
      <c r="K183" s="42">
        <f t="shared" si="0"/>
        <v>188100</v>
      </c>
      <c r="L183" s="42">
        <f t="shared" si="1"/>
        <v>1178100</v>
      </c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</row>
    <row r="184" spans="1:26" ht="15.75" customHeight="1" x14ac:dyDescent="0.25">
      <c r="A184" s="36">
        <v>45863</v>
      </c>
      <c r="B184" s="36">
        <v>45864</v>
      </c>
      <c r="C184" s="37" t="s">
        <v>48</v>
      </c>
      <c r="D184" s="38" t="s">
        <v>168</v>
      </c>
      <c r="E184" s="38" t="s">
        <v>16</v>
      </c>
      <c r="F184" s="38" t="s">
        <v>38</v>
      </c>
      <c r="G184" s="39" t="s">
        <v>51</v>
      </c>
      <c r="H184" s="43" t="s">
        <v>78</v>
      </c>
      <c r="I184" s="41">
        <v>5</v>
      </c>
      <c r="J184" s="42">
        <v>1175000</v>
      </c>
      <c r="K184" s="42">
        <f t="shared" si="0"/>
        <v>223250</v>
      </c>
      <c r="L184" s="42">
        <f t="shared" si="1"/>
        <v>1398250</v>
      </c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</row>
    <row r="185" spans="1:26" ht="15.75" customHeight="1" x14ac:dyDescent="0.25">
      <c r="A185" s="36">
        <v>45863</v>
      </c>
      <c r="B185" s="36">
        <v>45864</v>
      </c>
      <c r="C185" s="37" t="s">
        <v>48</v>
      </c>
      <c r="D185" s="38" t="s">
        <v>168</v>
      </c>
      <c r="E185" s="38" t="s">
        <v>10</v>
      </c>
      <c r="F185" s="38" t="s">
        <v>41</v>
      </c>
      <c r="G185" s="39" t="s">
        <v>51</v>
      </c>
      <c r="H185" s="43" t="s">
        <v>78</v>
      </c>
      <c r="I185" s="41">
        <v>1</v>
      </c>
      <c r="J185" s="42">
        <v>1950000</v>
      </c>
      <c r="K185" s="42">
        <f t="shared" si="0"/>
        <v>370500</v>
      </c>
      <c r="L185" s="42">
        <f t="shared" si="1"/>
        <v>2320500</v>
      </c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</row>
    <row r="186" spans="1:26" ht="15.75" customHeight="1" x14ac:dyDescent="0.25">
      <c r="A186" s="36">
        <v>45863</v>
      </c>
      <c r="B186" s="36">
        <v>45864</v>
      </c>
      <c r="C186" s="37" t="s">
        <v>48</v>
      </c>
      <c r="D186" s="38" t="s">
        <v>168</v>
      </c>
      <c r="E186" s="38" t="s">
        <v>13</v>
      </c>
      <c r="F186" s="38" t="s">
        <v>50</v>
      </c>
      <c r="G186" s="39" t="s">
        <v>51</v>
      </c>
      <c r="H186" s="43" t="s">
        <v>78</v>
      </c>
      <c r="I186" s="41">
        <v>2</v>
      </c>
      <c r="J186" s="42">
        <v>990000</v>
      </c>
      <c r="K186" s="42">
        <f t="shared" si="0"/>
        <v>188100</v>
      </c>
      <c r="L186" s="42">
        <f t="shared" si="1"/>
        <v>1178100</v>
      </c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</row>
    <row r="187" spans="1:26" ht="15.75" customHeight="1" x14ac:dyDescent="0.25">
      <c r="A187" s="36">
        <v>45863</v>
      </c>
      <c r="B187" s="36">
        <v>45865</v>
      </c>
      <c r="C187" s="37" t="s">
        <v>48</v>
      </c>
      <c r="D187" s="38" t="s">
        <v>169</v>
      </c>
      <c r="E187" s="38" t="s">
        <v>16</v>
      </c>
      <c r="F187" s="38" t="s">
        <v>38</v>
      </c>
      <c r="G187" s="39" t="s">
        <v>51</v>
      </c>
      <c r="H187" s="43" t="s">
        <v>56</v>
      </c>
      <c r="I187" s="41">
        <v>6</v>
      </c>
      <c r="J187" s="42">
        <v>1410000</v>
      </c>
      <c r="K187" s="42">
        <f t="shared" si="0"/>
        <v>267900</v>
      </c>
      <c r="L187" s="42">
        <f t="shared" si="1"/>
        <v>1677900</v>
      </c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</row>
    <row r="188" spans="1:26" ht="15.75" customHeight="1" x14ac:dyDescent="0.25">
      <c r="A188" s="36">
        <v>45863</v>
      </c>
      <c r="B188" s="36">
        <v>45865</v>
      </c>
      <c r="C188" s="37" t="s">
        <v>48</v>
      </c>
      <c r="D188" s="38" t="s">
        <v>169</v>
      </c>
      <c r="E188" s="38" t="s">
        <v>10</v>
      </c>
      <c r="F188" s="38" t="s">
        <v>41</v>
      </c>
      <c r="G188" s="39" t="s">
        <v>51</v>
      </c>
      <c r="H188" s="43" t="s">
        <v>56</v>
      </c>
      <c r="I188" s="41">
        <v>1</v>
      </c>
      <c r="J188" s="42">
        <v>1950000</v>
      </c>
      <c r="K188" s="42">
        <f t="shared" si="0"/>
        <v>370500</v>
      </c>
      <c r="L188" s="42">
        <f t="shared" si="1"/>
        <v>2320500</v>
      </c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</row>
    <row r="189" spans="1:26" ht="15.75" customHeight="1" x14ac:dyDescent="0.25">
      <c r="A189" s="36">
        <v>45863</v>
      </c>
      <c r="B189" s="36">
        <v>45865</v>
      </c>
      <c r="C189" s="37" t="s">
        <v>48</v>
      </c>
      <c r="D189" s="38" t="s">
        <v>170</v>
      </c>
      <c r="E189" s="38" t="s">
        <v>16</v>
      </c>
      <c r="F189" s="38" t="s">
        <v>38</v>
      </c>
      <c r="G189" s="39" t="s">
        <v>51</v>
      </c>
      <c r="H189" s="43" t="s">
        <v>58</v>
      </c>
      <c r="I189" s="41">
        <v>5</v>
      </c>
      <c r="J189" s="42">
        <v>1175000</v>
      </c>
      <c r="K189" s="42">
        <f t="shared" si="0"/>
        <v>223250</v>
      </c>
      <c r="L189" s="42">
        <f t="shared" si="1"/>
        <v>1398250</v>
      </c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</row>
    <row r="190" spans="1:26" ht="15.75" customHeight="1" x14ac:dyDescent="0.25">
      <c r="A190" s="36">
        <v>45863</v>
      </c>
      <c r="B190" s="36">
        <v>45865</v>
      </c>
      <c r="C190" s="37" t="s">
        <v>48</v>
      </c>
      <c r="D190" s="38" t="s">
        <v>170</v>
      </c>
      <c r="E190" s="38" t="s">
        <v>10</v>
      </c>
      <c r="F190" s="38" t="s">
        <v>41</v>
      </c>
      <c r="G190" s="39" t="s">
        <v>51</v>
      </c>
      <c r="H190" s="43" t="s">
        <v>58</v>
      </c>
      <c r="I190" s="41">
        <v>1</v>
      </c>
      <c r="J190" s="42">
        <v>1950000</v>
      </c>
      <c r="K190" s="42">
        <f t="shared" si="0"/>
        <v>370500</v>
      </c>
      <c r="L190" s="42">
        <f t="shared" si="1"/>
        <v>2320500</v>
      </c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</row>
    <row r="191" spans="1:26" ht="15.75" customHeight="1" x14ac:dyDescent="0.25">
      <c r="A191" s="36">
        <v>45868</v>
      </c>
      <c r="B191" s="36">
        <v>45869</v>
      </c>
      <c r="C191" s="37" t="s">
        <v>48</v>
      </c>
      <c r="D191" s="38" t="s">
        <v>171</v>
      </c>
      <c r="E191" s="38" t="s">
        <v>10</v>
      </c>
      <c r="F191" s="38" t="s">
        <v>41</v>
      </c>
      <c r="G191" s="39" t="s">
        <v>172</v>
      </c>
      <c r="H191" s="40" t="s">
        <v>173</v>
      </c>
      <c r="I191" s="41">
        <v>1</v>
      </c>
      <c r="J191" s="42">
        <v>1950000</v>
      </c>
      <c r="K191" s="42">
        <f t="shared" si="0"/>
        <v>370500</v>
      </c>
      <c r="L191" s="42">
        <f t="shared" si="1"/>
        <v>2320500</v>
      </c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</row>
    <row r="192" spans="1:26" ht="15.75" customHeight="1" x14ac:dyDescent="0.25">
      <c r="A192" s="36">
        <v>45868</v>
      </c>
      <c r="B192" s="36">
        <v>45869</v>
      </c>
      <c r="C192" s="37" t="s">
        <v>48</v>
      </c>
      <c r="D192" s="38" t="s">
        <v>171</v>
      </c>
      <c r="E192" s="38" t="s">
        <v>16</v>
      </c>
      <c r="F192" s="38" t="s">
        <v>38</v>
      </c>
      <c r="G192" s="39" t="s">
        <v>172</v>
      </c>
      <c r="H192" s="40" t="s">
        <v>173</v>
      </c>
      <c r="I192" s="41">
        <v>5</v>
      </c>
      <c r="J192" s="42">
        <v>1175000</v>
      </c>
      <c r="K192" s="42">
        <f t="shared" si="0"/>
        <v>223250</v>
      </c>
      <c r="L192" s="42">
        <f t="shared" si="1"/>
        <v>1398250</v>
      </c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</row>
    <row r="193" spans="1:26" ht="15.75" customHeight="1" x14ac:dyDescent="0.25">
      <c r="A193" s="36">
        <v>45868</v>
      </c>
      <c r="B193" s="36">
        <v>45871</v>
      </c>
      <c r="C193" s="37" t="s">
        <v>48</v>
      </c>
      <c r="D193" s="38" t="s">
        <v>174</v>
      </c>
      <c r="E193" s="38" t="s">
        <v>16</v>
      </c>
      <c r="F193" s="38" t="s">
        <v>38</v>
      </c>
      <c r="G193" s="39" t="s">
        <v>51</v>
      </c>
      <c r="H193" s="43" t="s">
        <v>76</v>
      </c>
      <c r="I193" s="41">
        <v>6</v>
      </c>
      <c r="J193" s="42">
        <v>1410000</v>
      </c>
      <c r="K193" s="42">
        <f t="shared" si="0"/>
        <v>267900</v>
      </c>
      <c r="L193" s="42">
        <f t="shared" si="1"/>
        <v>1677900</v>
      </c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</row>
    <row r="194" spans="1:26" ht="15.75" customHeight="1" x14ac:dyDescent="0.25">
      <c r="A194" s="36">
        <v>45868</v>
      </c>
      <c r="B194" s="36">
        <v>45871</v>
      </c>
      <c r="C194" s="37" t="s">
        <v>48</v>
      </c>
      <c r="D194" s="38" t="s">
        <v>174</v>
      </c>
      <c r="E194" s="38" t="s">
        <v>10</v>
      </c>
      <c r="F194" s="38" t="s">
        <v>41</v>
      </c>
      <c r="G194" s="39" t="s">
        <v>51</v>
      </c>
      <c r="H194" s="43" t="s">
        <v>76</v>
      </c>
      <c r="I194" s="41">
        <v>1</v>
      </c>
      <c r="J194" s="42">
        <v>1950000</v>
      </c>
      <c r="K194" s="42">
        <f t="shared" si="0"/>
        <v>370500</v>
      </c>
      <c r="L194" s="42">
        <f t="shared" si="1"/>
        <v>2320500</v>
      </c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</row>
    <row r="195" spans="1:26" ht="15.75" customHeight="1" x14ac:dyDescent="0.25">
      <c r="A195" s="36">
        <v>45868</v>
      </c>
      <c r="B195" s="36">
        <v>45871</v>
      </c>
      <c r="C195" s="37" t="s">
        <v>48</v>
      </c>
      <c r="D195" s="38" t="s">
        <v>174</v>
      </c>
      <c r="E195" s="38" t="s">
        <v>13</v>
      </c>
      <c r="F195" s="38" t="s">
        <v>50</v>
      </c>
      <c r="G195" s="39" t="s">
        <v>51</v>
      </c>
      <c r="H195" s="43" t="s">
        <v>76</v>
      </c>
      <c r="I195" s="41">
        <v>2</v>
      </c>
      <c r="J195" s="42">
        <v>990000</v>
      </c>
      <c r="K195" s="42">
        <f t="shared" si="0"/>
        <v>188100</v>
      </c>
      <c r="L195" s="42">
        <f t="shared" si="1"/>
        <v>1178100</v>
      </c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</row>
    <row r="196" spans="1:26" ht="15.75" customHeight="1" x14ac:dyDescent="0.25">
      <c r="A196" s="36">
        <v>45868</v>
      </c>
      <c r="B196" s="36">
        <v>45871</v>
      </c>
      <c r="C196" s="37" t="s">
        <v>48</v>
      </c>
      <c r="D196" s="38" t="s">
        <v>175</v>
      </c>
      <c r="E196" s="38" t="s">
        <v>16</v>
      </c>
      <c r="F196" s="38" t="s">
        <v>38</v>
      </c>
      <c r="G196" s="39" t="s">
        <v>51</v>
      </c>
      <c r="H196" s="43" t="s">
        <v>78</v>
      </c>
      <c r="I196" s="41">
        <v>5</v>
      </c>
      <c r="J196" s="42">
        <v>1175000</v>
      </c>
      <c r="K196" s="42">
        <f t="shared" si="0"/>
        <v>223250</v>
      </c>
      <c r="L196" s="42">
        <f t="shared" si="1"/>
        <v>1398250</v>
      </c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</row>
    <row r="197" spans="1:26" ht="15.75" customHeight="1" x14ac:dyDescent="0.25">
      <c r="A197" s="36">
        <v>45868</v>
      </c>
      <c r="B197" s="36">
        <v>45871</v>
      </c>
      <c r="C197" s="37" t="s">
        <v>48</v>
      </c>
      <c r="D197" s="38" t="s">
        <v>175</v>
      </c>
      <c r="E197" s="38" t="s">
        <v>10</v>
      </c>
      <c r="F197" s="38" t="s">
        <v>41</v>
      </c>
      <c r="G197" s="39" t="s">
        <v>51</v>
      </c>
      <c r="H197" s="43" t="s">
        <v>78</v>
      </c>
      <c r="I197" s="41">
        <v>1</v>
      </c>
      <c r="J197" s="42">
        <v>1950000</v>
      </c>
      <c r="K197" s="42">
        <f t="shared" si="0"/>
        <v>370500</v>
      </c>
      <c r="L197" s="42">
        <f t="shared" si="1"/>
        <v>2320500</v>
      </c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</row>
    <row r="198" spans="1:26" ht="15.75" customHeight="1" x14ac:dyDescent="0.25">
      <c r="A198" s="36">
        <v>45868</v>
      </c>
      <c r="B198" s="36">
        <v>45871</v>
      </c>
      <c r="C198" s="37" t="s">
        <v>48</v>
      </c>
      <c r="D198" s="38" t="s">
        <v>175</v>
      </c>
      <c r="E198" s="38" t="s">
        <v>13</v>
      </c>
      <c r="F198" s="38" t="s">
        <v>50</v>
      </c>
      <c r="G198" s="39" t="s">
        <v>51</v>
      </c>
      <c r="H198" s="43" t="s">
        <v>78</v>
      </c>
      <c r="I198" s="41">
        <v>2</v>
      </c>
      <c r="J198" s="42">
        <v>990000</v>
      </c>
      <c r="K198" s="42">
        <f t="shared" si="0"/>
        <v>188100</v>
      </c>
      <c r="L198" s="42">
        <f t="shared" si="1"/>
        <v>1178100</v>
      </c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</row>
    <row r="199" spans="1:26" ht="15.75" customHeight="1" x14ac:dyDescent="0.25">
      <c r="A199" s="36">
        <v>45868</v>
      </c>
      <c r="B199" s="36">
        <v>45872</v>
      </c>
      <c r="C199" s="37" t="s">
        <v>48</v>
      </c>
      <c r="D199" s="38" t="s">
        <v>176</v>
      </c>
      <c r="E199" s="38" t="s">
        <v>16</v>
      </c>
      <c r="F199" s="38" t="s">
        <v>38</v>
      </c>
      <c r="G199" s="39" t="s">
        <v>51</v>
      </c>
      <c r="H199" s="43" t="s">
        <v>56</v>
      </c>
      <c r="I199" s="41">
        <v>6</v>
      </c>
      <c r="J199" s="42">
        <v>1410000</v>
      </c>
      <c r="K199" s="42">
        <f t="shared" si="0"/>
        <v>267900</v>
      </c>
      <c r="L199" s="42">
        <f t="shared" si="1"/>
        <v>1677900</v>
      </c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</row>
    <row r="200" spans="1:26" ht="15.75" customHeight="1" x14ac:dyDescent="0.25">
      <c r="A200" s="36">
        <v>45868</v>
      </c>
      <c r="B200" s="36">
        <v>45872</v>
      </c>
      <c r="C200" s="37" t="s">
        <v>48</v>
      </c>
      <c r="D200" s="38" t="s">
        <v>176</v>
      </c>
      <c r="E200" s="38" t="s">
        <v>10</v>
      </c>
      <c r="F200" s="38" t="s">
        <v>41</v>
      </c>
      <c r="G200" s="39" t="s">
        <v>51</v>
      </c>
      <c r="H200" s="43" t="s">
        <v>56</v>
      </c>
      <c r="I200" s="41">
        <v>1</v>
      </c>
      <c r="J200" s="42">
        <v>1950000</v>
      </c>
      <c r="K200" s="42">
        <f t="shared" si="0"/>
        <v>370500</v>
      </c>
      <c r="L200" s="42">
        <f t="shared" si="1"/>
        <v>2320500</v>
      </c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</row>
    <row r="201" spans="1:26" ht="15.75" customHeight="1" x14ac:dyDescent="0.25">
      <c r="A201" s="36">
        <v>45868</v>
      </c>
      <c r="B201" s="36">
        <v>45872</v>
      </c>
      <c r="C201" s="37" t="s">
        <v>48</v>
      </c>
      <c r="D201" s="38" t="s">
        <v>177</v>
      </c>
      <c r="E201" s="38" t="s">
        <v>16</v>
      </c>
      <c r="F201" s="38" t="s">
        <v>38</v>
      </c>
      <c r="G201" s="39" t="s">
        <v>51</v>
      </c>
      <c r="H201" s="43" t="s">
        <v>58</v>
      </c>
      <c r="I201" s="41">
        <v>5</v>
      </c>
      <c r="J201" s="42">
        <v>1175000</v>
      </c>
      <c r="K201" s="42">
        <f t="shared" si="0"/>
        <v>223250</v>
      </c>
      <c r="L201" s="42">
        <f t="shared" si="1"/>
        <v>1398250</v>
      </c>
      <c r="M201" s="12"/>
      <c r="N201" s="12"/>
      <c r="O201" s="12"/>
      <c r="P201" s="12"/>
      <c r="Q201" s="12"/>
      <c r="R201" s="12"/>
      <c r="S201" s="12"/>
      <c r="T201" s="12"/>
      <c r="U201" s="12"/>
      <c r="V201" s="12"/>
      <c r="W201" s="12"/>
      <c r="X201" s="12"/>
      <c r="Y201" s="12"/>
      <c r="Z201" s="12"/>
    </row>
    <row r="202" spans="1:26" ht="15.75" customHeight="1" x14ac:dyDescent="0.25">
      <c r="A202" s="36">
        <v>45868</v>
      </c>
      <c r="B202" s="36">
        <v>45872</v>
      </c>
      <c r="C202" s="37" t="s">
        <v>48</v>
      </c>
      <c r="D202" s="38" t="s">
        <v>177</v>
      </c>
      <c r="E202" s="38" t="s">
        <v>10</v>
      </c>
      <c r="F202" s="38" t="s">
        <v>41</v>
      </c>
      <c r="G202" s="39" t="s">
        <v>51</v>
      </c>
      <c r="H202" s="43" t="s">
        <v>58</v>
      </c>
      <c r="I202" s="41">
        <v>1</v>
      </c>
      <c r="J202" s="42">
        <v>1950000</v>
      </c>
      <c r="K202" s="42">
        <f t="shared" si="0"/>
        <v>370500</v>
      </c>
      <c r="L202" s="42">
        <f t="shared" si="1"/>
        <v>2320500</v>
      </c>
      <c r="M202" s="12"/>
      <c r="N202" s="12"/>
      <c r="O202" s="12"/>
      <c r="P202" s="12"/>
      <c r="Q202" s="12"/>
      <c r="R202" s="12"/>
      <c r="S202" s="12"/>
      <c r="T202" s="12"/>
      <c r="U202" s="12"/>
      <c r="V202" s="12"/>
      <c r="W202" s="12"/>
      <c r="X202" s="12"/>
      <c r="Y202" s="12"/>
      <c r="Z202" s="12"/>
    </row>
    <row r="203" spans="1:26" ht="15.75" customHeight="1" x14ac:dyDescent="0.25">
      <c r="A203" s="36">
        <v>45868</v>
      </c>
      <c r="B203" s="36">
        <v>45878</v>
      </c>
      <c r="C203" s="37" t="s">
        <v>48</v>
      </c>
      <c r="D203" s="38" t="s">
        <v>178</v>
      </c>
      <c r="E203" s="38" t="s">
        <v>16</v>
      </c>
      <c r="F203" s="38" t="s">
        <v>38</v>
      </c>
      <c r="G203" s="39" t="s">
        <v>51</v>
      </c>
      <c r="H203" s="43" t="s">
        <v>76</v>
      </c>
      <c r="I203" s="41">
        <v>6</v>
      </c>
      <c r="J203" s="42">
        <v>1410000</v>
      </c>
      <c r="K203" s="42">
        <f t="shared" si="0"/>
        <v>267900</v>
      </c>
      <c r="L203" s="42">
        <f t="shared" si="1"/>
        <v>1677900</v>
      </c>
      <c r="M203" s="12"/>
      <c r="N203" s="12"/>
      <c r="O203" s="12"/>
      <c r="P203" s="12"/>
      <c r="Q203" s="12"/>
      <c r="R203" s="12"/>
      <c r="S203" s="12"/>
      <c r="T203" s="12"/>
      <c r="U203" s="12"/>
      <c r="V203" s="12"/>
      <c r="W203" s="12"/>
      <c r="X203" s="12"/>
      <c r="Y203" s="12"/>
      <c r="Z203" s="12"/>
    </row>
    <row r="204" spans="1:26" ht="15.75" customHeight="1" x14ac:dyDescent="0.25">
      <c r="A204" s="36">
        <v>45868</v>
      </c>
      <c r="B204" s="36">
        <v>45878</v>
      </c>
      <c r="C204" s="37" t="s">
        <v>48</v>
      </c>
      <c r="D204" s="38" t="s">
        <v>178</v>
      </c>
      <c r="E204" s="38" t="s">
        <v>10</v>
      </c>
      <c r="F204" s="38" t="s">
        <v>41</v>
      </c>
      <c r="G204" s="39" t="s">
        <v>51</v>
      </c>
      <c r="H204" s="43" t="s">
        <v>76</v>
      </c>
      <c r="I204" s="41">
        <v>1</v>
      </c>
      <c r="J204" s="42">
        <v>1950000</v>
      </c>
      <c r="K204" s="42">
        <f t="shared" si="0"/>
        <v>370500</v>
      </c>
      <c r="L204" s="42">
        <f t="shared" si="1"/>
        <v>2320500</v>
      </c>
      <c r="M204" s="12"/>
      <c r="N204" s="12"/>
      <c r="O204" s="12"/>
      <c r="P204" s="12"/>
      <c r="Q204" s="12"/>
      <c r="R204" s="12"/>
      <c r="S204" s="12"/>
      <c r="T204" s="12"/>
      <c r="U204" s="12"/>
      <c r="V204" s="12"/>
      <c r="W204" s="12"/>
      <c r="X204" s="12"/>
      <c r="Y204" s="12"/>
      <c r="Z204" s="12"/>
    </row>
    <row r="205" spans="1:26" ht="15.75" customHeight="1" x14ac:dyDescent="0.25">
      <c r="A205" s="36">
        <v>45868</v>
      </c>
      <c r="B205" s="36">
        <v>45878</v>
      </c>
      <c r="C205" s="37" t="s">
        <v>48</v>
      </c>
      <c r="D205" s="38" t="s">
        <v>178</v>
      </c>
      <c r="E205" s="38" t="s">
        <v>13</v>
      </c>
      <c r="F205" s="38" t="s">
        <v>50</v>
      </c>
      <c r="G205" s="39" t="s">
        <v>51</v>
      </c>
      <c r="H205" s="43" t="s">
        <v>76</v>
      </c>
      <c r="I205" s="41">
        <v>2</v>
      </c>
      <c r="J205" s="42">
        <v>990000</v>
      </c>
      <c r="K205" s="42">
        <f t="shared" si="0"/>
        <v>188100</v>
      </c>
      <c r="L205" s="42">
        <f t="shared" si="1"/>
        <v>1178100</v>
      </c>
      <c r="M205" s="12"/>
      <c r="N205" s="12"/>
      <c r="O205" s="12"/>
      <c r="P205" s="12"/>
      <c r="Q205" s="12"/>
      <c r="R205" s="12"/>
      <c r="S205" s="12"/>
      <c r="T205" s="12"/>
      <c r="U205" s="12"/>
      <c r="V205" s="12"/>
      <c r="W205" s="12"/>
      <c r="X205" s="12"/>
      <c r="Y205" s="12"/>
      <c r="Z205" s="12"/>
    </row>
    <row r="206" spans="1:26" ht="15.75" customHeight="1" x14ac:dyDescent="0.25">
      <c r="A206" s="36">
        <v>45868</v>
      </c>
      <c r="B206" s="36">
        <v>45878</v>
      </c>
      <c r="C206" s="37" t="s">
        <v>48</v>
      </c>
      <c r="D206" s="38" t="s">
        <v>179</v>
      </c>
      <c r="E206" s="38" t="s">
        <v>16</v>
      </c>
      <c r="F206" s="38" t="s">
        <v>38</v>
      </c>
      <c r="G206" s="39" t="s">
        <v>51</v>
      </c>
      <c r="H206" s="43" t="s">
        <v>78</v>
      </c>
      <c r="I206" s="41">
        <v>10</v>
      </c>
      <c r="J206" s="42">
        <f>1175000*2</f>
        <v>2350000</v>
      </c>
      <c r="K206" s="42">
        <f t="shared" si="0"/>
        <v>446500</v>
      </c>
      <c r="L206" s="42">
        <f t="shared" si="1"/>
        <v>2796500</v>
      </c>
      <c r="M206" s="12"/>
      <c r="N206" s="12"/>
      <c r="O206" s="12"/>
      <c r="P206" s="12"/>
      <c r="Q206" s="12"/>
      <c r="R206" s="12"/>
      <c r="S206" s="12"/>
      <c r="T206" s="12"/>
      <c r="U206" s="12"/>
      <c r="V206" s="12"/>
      <c r="W206" s="12"/>
      <c r="X206" s="12"/>
      <c r="Y206" s="12"/>
      <c r="Z206" s="12"/>
    </row>
    <row r="207" spans="1:26" ht="15.75" customHeight="1" x14ac:dyDescent="0.25">
      <c r="A207" s="36">
        <v>45868</v>
      </c>
      <c r="B207" s="36">
        <v>45878</v>
      </c>
      <c r="C207" s="37" t="s">
        <v>48</v>
      </c>
      <c r="D207" s="38" t="s">
        <v>179</v>
      </c>
      <c r="E207" s="38" t="s">
        <v>10</v>
      </c>
      <c r="F207" s="38" t="s">
        <v>41</v>
      </c>
      <c r="G207" s="39" t="s">
        <v>51</v>
      </c>
      <c r="H207" s="43" t="s">
        <v>78</v>
      </c>
      <c r="I207" s="41">
        <v>2</v>
      </c>
      <c r="J207" s="42">
        <f>1950000*2</f>
        <v>3900000</v>
      </c>
      <c r="K207" s="42">
        <f t="shared" si="0"/>
        <v>741000</v>
      </c>
      <c r="L207" s="42">
        <f t="shared" si="1"/>
        <v>4641000</v>
      </c>
      <c r="M207" s="12"/>
      <c r="N207" s="12"/>
      <c r="O207" s="12"/>
      <c r="P207" s="12"/>
      <c r="Q207" s="12"/>
      <c r="R207" s="12"/>
      <c r="S207" s="12"/>
      <c r="T207" s="12"/>
      <c r="U207" s="12"/>
      <c r="V207" s="12"/>
      <c r="W207" s="12"/>
      <c r="X207" s="12"/>
      <c r="Y207" s="12"/>
      <c r="Z207" s="12"/>
    </row>
    <row r="208" spans="1:26" ht="15.75" customHeight="1" x14ac:dyDescent="0.25">
      <c r="A208" s="36">
        <v>45868</v>
      </c>
      <c r="B208" s="36">
        <v>45878</v>
      </c>
      <c r="C208" s="37" t="s">
        <v>48</v>
      </c>
      <c r="D208" s="38" t="s">
        <v>179</v>
      </c>
      <c r="E208" s="38" t="s">
        <v>13</v>
      </c>
      <c r="F208" s="38" t="s">
        <v>50</v>
      </c>
      <c r="G208" s="39" t="s">
        <v>51</v>
      </c>
      <c r="H208" s="43" t="s">
        <v>78</v>
      </c>
      <c r="I208" s="41">
        <v>2</v>
      </c>
      <c r="J208" s="42">
        <v>990000</v>
      </c>
      <c r="K208" s="42">
        <f t="shared" si="0"/>
        <v>188100</v>
      </c>
      <c r="L208" s="42">
        <f t="shared" si="1"/>
        <v>1178100</v>
      </c>
      <c r="M208" s="12"/>
      <c r="N208" s="12"/>
      <c r="O208" s="12"/>
      <c r="P208" s="12"/>
      <c r="Q208" s="12"/>
      <c r="R208" s="12"/>
      <c r="S208" s="12"/>
      <c r="T208" s="12"/>
      <c r="U208" s="12"/>
      <c r="V208" s="12"/>
      <c r="W208" s="12"/>
      <c r="X208" s="12"/>
      <c r="Y208" s="12"/>
      <c r="Z208" s="12"/>
    </row>
    <row r="209" spans="1:26" ht="15.75" customHeight="1" x14ac:dyDescent="0.25">
      <c r="A209" s="36">
        <v>45868</v>
      </c>
      <c r="B209" s="36">
        <v>45879</v>
      </c>
      <c r="C209" s="37" t="s">
        <v>48</v>
      </c>
      <c r="D209" s="38" t="s">
        <v>180</v>
      </c>
      <c r="E209" s="38" t="s">
        <v>16</v>
      </c>
      <c r="F209" s="38" t="s">
        <v>38</v>
      </c>
      <c r="G209" s="39" t="s">
        <v>51</v>
      </c>
      <c r="H209" s="43" t="s">
        <v>56</v>
      </c>
      <c r="I209" s="41">
        <v>6</v>
      </c>
      <c r="J209" s="42">
        <v>1410000</v>
      </c>
      <c r="K209" s="42">
        <f t="shared" si="0"/>
        <v>267900</v>
      </c>
      <c r="L209" s="42">
        <f t="shared" si="1"/>
        <v>1677900</v>
      </c>
      <c r="M209" s="12"/>
      <c r="N209" s="12"/>
      <c r="O209" s="12"/>
      <c r="P209" s="12"/>
      <c r="Q209" s="12"/>
      <c r="R209" s="12"/>
      <c r="S209" s="12"/>
      <c r="T209" s="12"/>
      <c r="U209" s="12"/>
      <c r="V209" s="12"/>
      <c r="W209" s="12"/>
      <c r="X209" s="12"/>
      <c r="Y209" s="12"/>
      <c r="Z209" s="12"/>
    </row>
    <row r="210" spans="1:26" ht="15.75" customHeight="1" x14ac:dyDescent="0.25">
      <c r="A210" s="36">
        <v>45868</v>
      </c>
      <c r="B210" s="36">
        <v>45879</v>
      </c>
      <c r="C210" s="37" t="s">
        <v>48</v>
      </c>
      <c r="D210" s="38" t="s">
        <v>180</v>
      </c>
      <c r="E210" s="38" t="s">
        <v>10</v>
      </c>
      <c r="F210" s="38" t="s">
        <v>41</v>
      </c>
      <c r="G210" s="39" t="s">
        <v>51</v>
      </c>
      <c r="H210" s="43" t="s">
        <v>56</v>
      </c>
      <c r="I210" s="41">
        <v>1</v>
      </c>
      <c r="J210" s="42">
        <v>1950000</v>
      </c>
      <c r="K210" s="42">
        <f t="shared" si="0"/>
        <v>370500</v>
      </c>
      <c r="L210" s="42">
        <f t="shared" si="1"/>
        <v>2320500</v>
      </c>
      <c r="M210" s="12"/>
      <c r="N210" s="12"/>
      <c r="O210" s="12"/>
      <c r="P210" s="12"/>
      <c r="Q210" s="12"/>
      <c r="R210" s="12"/>
      <c r="S210" s="12"/>
      <c r="T210" s="12"/>
      <c r="U210" s="12"/>
      <c r="V210" s="12"/>
      <c r="W210" s="12"/>
      <c r="X210" s="12"/>
      <c r="Y210" s="12"/>
      <c r="Z210" s="12"/>
    </row>
    <row r="211" spans="1:26" ht="15.75" customHeight="1" x14ac:dyDescent="0.25">
      <c r="A211" s="36">
        <v>45878</v>
      </c>
      <c r="B211" s="36">
        <v>45879</v>
      </c>
      <c r="C211" s="37" t="s">
        <v>36</v>
      </c>
      <c r="D211" s="38" t="s">
        <v>181</v>
      </c>
      <c r="E211" s="38" t="s">
        <v>16</v>
      </c>
      <c r="F211" s="38" t="s">
        <v>182</v>
      </c>
      <c r="G211" s="39" t="s">
        <v>183</v>
      </c>
      <c r="H211" s="43" t="s">
        <v>184</v>
      </c>
      <c r="I211" s="41">
        <v>1</v>
      </c>
      <c r="J211" s="42">
        <v>4519500</v>
      </c>
      <c r="K211" s="42">
        <f t="shared" si="0"/>
        <v>858705</v>
      </c>
      <c r="L211" s="42">
        <f t="shared" si="1"/>
        <v>5378205</v>
      </c>
      <c r="M211" s="12"/>
      <c r="N211" s="12"/>
      <c r="O211" s="12"/>
      <c r="P211" s="12"/>
      <c r="Q211" s="12"/>
      <c r="R211" s="12"/>
      <c r="S211" s="12"/>
      <c r="T211" s="12"/>
      <c r="U211" s="12"/>
      <c r="V211" s="12"/>
      <c r="W211" s="12"/>
      <c r="X211" s="12"/>
      <c r="Y211" s="12"/>
      <c r="Z211" s="12"/>
    </row>
    <row r="212" spans="1:26" ht="15.75" customHeight="1" x14ac:dyDescent="0.25">
      <c r="A212" s="36">
        <v>45870</v>
      </c>
      <c r="B212" s="36">
        <v>45871</v>
      </c>
      <c r="C212" s="37" t="s">
        <v>48</v>
      </c>
      <c r="D212" s="38" t="s">
        <v>185</v>
      </c>
      <c r="E212" s="38" t="s">
        <v>16</v>
      </c>
      <c r="F212" s="38" t="s">
        <v>38</v>
      </c>
      <c r="G212" s="39" t="s">
        <v>172</v>
      </c>
      <c r="H212" s="43" t="s">
        <v>173</v>
      </c>
      <c r="I212" s="41">
        <v>5</v>
      </c>
      <c r="J212" s="42">
        <v>1175000</v>
      </c>
      <c r="K212" s="42">
        <f t="shared" si="0"/>
        <v>223250</v>
      </c>
      <c r="L212" s="42">
        <f t="shared" si="1"/>
        <v>1398250</v>
      </c>
      <c r="M212" s="12"/>
      <c r="N212" s="12"/>
      <c r="O212" s="12"/>
      <c r="P212" s="12"/>
      <c r="Q212" s="12"/>
      <c r="R212" s="12"/>
      <c r="S212" s="12"/>
      <c r="T212" s="12"/>
      <c r="U212" s="12"/>
      <c r="V212" s="12"/>
      <c r="W212" s="12"/>
      <c r="X212" s="12"/>
      <c r="Y212" s="12"/>
      <c r="Z212" s="12"/>
    </row>
    <row r="213" spans="1:26" ht="15.75" customHeight="1" x14ac:dyDescent="0.25">
      <c r="A213" s="36">
        <v>45870</v>
      </c>
      <c r="B213" s="36">
        <v>45871</v>
      </c>
      <c r="C213" s="37" t="s">
        <v>48</v>
      </c>
      <c r="D213" s="38" t="s">
        <v>185</v>
      </c>
      <c r="E213" s="38" t="s">
        <v>10</v>
      </c>
      <c r="F213" s="38" t="s">
        <v>41</v>
      </c>
      <c r="G213" s="39" t="s">
        <v>172</v>
      </c>
      <c r="H213" s="43" t="s">
        <v>173</v>
      </c>
      <c r="I213" s="41">
        <v>1</v>
      </c>
      <c r="J213" s="42">
        <v>1950000</v>
      </c>
      <c r="K213" s="42">
        <f t="shared" si="0"/>
        <v>370500</v>
      </c>
      <c r="L213" s="42">
        <f t="shared" si="1"/>
        <v>2320500</v>
      </c>
      <c r="M213" s="12"/>
      <c r="N213" s="12"/>
      <c r="O213" s="12"/>
      <c r="P213" s="12"/>
      <c r="Q213" s="12"/>
      <c r="R213" s="12"/>
      <c r="S213" s="12"/>
      <c r="T213" s="12"/>
      <c r="U213" s="12"/>
      <c r="V213" s="12"/>
      <c r="W213" s="12"/>
      <c r="X213" s="12"/>
      <c r="Y213" s="12"/>
      <c r="Z213" s="12"/>
    </row>
    <row r="214" spans="1:26" ht="15.75" customHeight="1" x14ac:dyDescent="0.25">
      <c r="A214" s="36">
        <v>45871</v>
      </c>
      <c r="B214" s="36" t="s">
        <v>186</v>
      </c>
      <c r="C214" s="37" t="s">
        <v>48</v>
      </c>
      <c r="D214" s="38" t="s">
        <v>187</v>
      </c>
      <c r="E214" s="38" t="s">
        <v>6</v>
      </c>
      <c r="F214" s="38" t="s">
        <v>124</v>
      </c>
      <c r="G214" s="39" t="s">
        <v>172</v>
      </c>
      <c r="H214" s="43" t="s">
        <v>188</v>
      </c>
      <c r="I214" s="41">
        <v>2</v>
      </c>
      <c r="J214" s="42">
        <f>2250000*2</f>
        <v>4500000</v>
      </c>
      <c r="K214" s="42">
        <f t="shared" si="0"/>
        <v>855000</v>
      </c>
      <c r="L214" s="42">
        <f t="shared" si="1"/>
        <v>5355000</v>
      </c>
      <c r="M214" s="12"/>
      <c r="N214" s="12"/>
      <c r="O214" s="12"/>
      <c r="P214" s="12"/>
      <c r="Q214" s="12"/>
      <c r="R214" s="12"/>
      <c r="S214" s="12"/>
      <c r="T214" s="12"/>
      <c r="U214" s="12"/>
      <c r="V214" s="12"/>
      <c r="W214" s="12"/>
      <c r="X214" s="12"/>
      <c r="Y214" s="12"/>
      <c r="Z214" s="12"/>
    </row>
    <row r="215" spans="1:26" ht="15.75" customHeight="1" x14ac:dyDescent="0.25">
      <c r="A215" s="36">
        <v>45871</v>
      </c>
      <c r="B215" s="36" t="s">
        <v>186</v>
      </c>
      <c r="C215" s="37" t="s">
        <v>48</v>
      </c>
      <c r="D215" s="38" t="s">
        <v>187</v>
      </c>
      <c r="E215" s="38" t="s">
        <v>8</v>
      </c>
      <c r="F215" s="38" t="s">
        <v>189</v>
      </c>
      <c r="G215" s="39" t="s">
        <v>172</v>
      </c>
      <c r="H215" s="43" t="s">
        <v>188</v>
      </c>
      <c r="I215" s="41">
        <v>2</v>
      </c>
      <c r="J215" s="42">
        <f>1650000*2</f>
        <v>3300000</v>
      </c>
      <c r="K215" s="42">
        <f t="shared" si="0"/>
        <v>627000</v>
      </c>
      <c r="L215" s="42">
        <f t="shared" si="1"/>
        <v>3927000</v>
      </c>
      <c r="M215" s="12"/>
      <c r="N215" s="12"/>
      <c r="O215" s="12"/>
      <c r="P215" s="12"/>
      <c r="Q215" s="12"/>
      <c r="R215" s="12"/>
      <c r="S215" s="12"/>
      <c r="T215" s="12"/>
      <c r="U215" s="12"/>
      <c r="V215" s="12"/>
      <c r="W215" s="12"/>
      <c r="X215" s="12"/>
      <c r="Y215" s="12"/>
      <c r="Z215" s="12"/>
    </row>
    <row r="216" spans="1:26" ht="15.75" customHeight="1" x14ac:dyDescent="0.25">
      <c r="A216" s="36">
        <v>45871</v>
      </c>
      <c r="B216" s="36" t="s">
        <v>186</v>
      </c>
      <c r="C216" s="37" t="s">
        <v>48</v>
      </c>
      <c r="D216" s="38" t="s">
        <v>187</v>
      </c>
      <c r="E216" s="38" t="s">
        <v>16</v>
      </c>
      <c r="F216" s="38" t="s">
        <v>190</v>
      </c>
      <c r="G216" s="39" t="s">
        <v>172</v>
      </c>
      <c r="H216" s="43" t="s">
        <v>188</v>
      </c>
      <c r="I216" s="41">
        <v>2</v>
      </c>
      <c r="J216" s="42">
        <f>1450000*2</f>
        <v>2900000</v>
      </c>
      <c r="K216" s="42">
        <f t="shared" si="0"/>
        <v>551000</v>
      </c>
      <c r="L216" s="42">
        <f t="shared" si="1"/>
        <v>3451000</v>
      </c>
      <c r="M216" s="12"/>
      <c r="N216" s="12"/>
      <c r="O216" s="12"/>
      <c r="P216" s="12"/>
      <c r="Q216" s="12"/>
      <c r="R216" s="12"/>
      <c r="S216" s="12"/>
      <c r="T216" s="12"/>
      <c r="U216" s="12"/>
      <c r="V216" s="12"/>
      <c r="W216" s="12"/>
      <c r="X216" s="12"/>
      <c r="Y216" s="12"/>
      <c r="Z216" s="12"/>
    </row>
    <row r="217" spans="1:26" ht="15.75" customHeight="1" x14ac:dyDescent="0.25">
      <c r="A217" s="36">
        <v>45871</v>
      </c>
      <c r="B217" s="36" t="s">
        <v>186</v>
      </c>
      <c r="C217" s="37" t="s">
        <v>48</v>
      </c>
      <c r="D217" s="38" t="s">
        <v>187</v>
      </c>
      <c r="E217" s="38" t="s">
        <v>16</v>
      </c>
      <c r="F217" s="38" t="s">
        <v>191</v>
      </c>
      <c r="G217" s="39" t="s">
        <v>172</v>
      </c>
      <c r="H217" s="43" t="s">
        <v>188</v>
      </c>
      <c r="I217" s="41">
        <v>3</v>
      </c>
      <c r="J217" s="42">
        <f>1008403*4</f>
        <v>4033612</v>
      </c>
      <c r="K217" s="42">
        <f t="shared" si="0"/>
        <v>766386.28</v>
      </c>
      <c r="L217" s="42">
        <f t="shared" si="1"/>
        <v>4799998.28</v>
      </c>
      <c r="M217" s="12"/>
      <c r="N217" s="12"/>
      <c r="O217" s="12"/>
      <c r="P217" s="12"/>
      <c r="Q217" s="12"/>
      <c r="R217" s="12"/>
      <c r="S217" s="12"/>
      <c r="T217" s="12"/>
      <c r="U217" s="12"/>
      <c r="V217" s="12"/>
      <c r="W217" s="12"/>
      <c r="X217" s="12"/>
      <c r="Y217" s="12"/>
      <c r="Z217" s="12"/>
    </row>
    <row r="218" spans="1:26" ht="15.75" customHeight="1" x14ac:dyDescent="0.25">
      <c r="A218" s="36">
        <v>45879</v>
      </c>
      <c r="B218" s="36">
        <v>45880</v>
      </c>
      <c r="C218" s="37" t="s">
        <v>48</v>
      </c>
      <c r="D218" s="38" t="s">
        <v>192</v>
      </c>
      <c r="E218" s="38" t="s">
        <v>16</v>
      </c>
      <c r="F218" s="38" t="s">
        <v>38</v>
      </c>
      <c r="G218" s="39" t="s">
        <v>172</v>
      </c>
      <c r="H218" s="43" t="s">
        <v>173</v>
      </c>
      <c r="I218" s="41">
        <v>5</v>
      </c>
      <c r="J218" s="42">
        <v>1175000</v>
      </c>
      <c r="K218" s="42">
        <f t="shared" si="0"/>
        <v>223250</v>
      </c>
      <c r="L218" s="42">
        <f t="shared" si="1"/>
        <v>1398250</v>
      </c>
      <c r="M218" s="12"/>
      <c r="N218" s="12"/>
      <c r="O218" s="12"/>
      <c r="P218" s="12"/>
      <c r="Q218" s="12"/>
      <c r="R218" s="12"/>
      <c r="S218" s="12"/>
      <c r="T218" s="12"/>
      <c r="U218" s="12"/>
      <c r="V218" s="12"/>
      <c r="W218" s="12"/>
      <c r="X218" s="12"/>
      <c r="Y218" s="12"/>
      <c r="Z218" s="12"/>
    </row>
    <row r="219" spans="1:26" ht="15.75" customHeight="1" x14ac:dyDescent="0.25">
      <c r="A219" s="36">
        <v>45879</v>
      </c>
      <c r="B219" s="36">
        <v>45880</v>
      </c>
      <c r="C219" s="37" t="s">
        <v>48</v>
      </c>
      <c r="D219" s="38" t="s">
        <v>192</v>
      </c>
      <c r="E219" s="38" t="s">
        <v>10</v>
      </c>
      <c r="F219" s="38" t="s">
        <v>41</v>
      </c>
      <c r="G219" s="39" t="s">
        <v>172</v>
      </c>
      <c r="H219" s="43" t="s">
        <v>173</v>
      </c>
      <c r="I219" s="41">
        <v>1</v>
      </c>
      <c r="J219" s="42">
        <v>1950000</v>
      </c>
      <c r="K219" s="42">
        <f t="shared" si="0"/>
        <v>370500</v>
      </c>
      <c r="L219" s="42">
        <f t="shared" si="1"/>
        <v>2320500</v>
      </c>
      <c r="M219" s="12"/>
      <c r="N219" s="12"/>
      <c r="O219" s="12"/>
      <c r="P219" s="12"/>
      <c r="Q219" s="12"/>
      <c r="R219" s="12"/>
      <c r="S219" s="12"/>
      <c r="T219" s="12"/>
      <c r="U219" s="12"/>
      <c r="V219" s="12"/>
      <c r="W219" s="12"/>
      <c r="X219" s="12"/>
      <c r="Y219" s="12"/>
      <c r="Z219" s="12"/>
    </row>
    <row r="220" spans="1:26" ht="15.75" customHeight="1" x14ac:dyDescent="0.25">
      <c r="A220" s="36">
        <v>45877</v>
      </c>
      <c r="B220" s="36">
        <v>45879</v>
      </c>
      <c r="C220" s="37" t="s">
        <v>48</v>
      </c>
      <c r="D220" s="38" t="s">
        <v>193</v>
      </c>
      <c r="E220" s="38" t="s">
        <v>10</v>
      </c>
      <c r="F220" s="38" t="s">
        <v>151</v>
      </c>
      <c r="G220" s="39" t="s">
        <v>172</v>
      </c>
      <c r="H220" s="43" t="s">
        <v>188</v>
      </c>
      <c r="I220" s="41">
        <v>1</v>
      </c>
      <c r="J220" s="42">
        <v>588235.29</v>
      </c>
      <c r="K220" s="42">
        <f t="shared" si="0"/>
        <v>111764.70510000001</v>
      </c>
      <c r="L220" s="42">
        <f t="shared" si="1"/>
        <v>699999.99510000006</v>
      </c>
      <c r="M220" s="12"/>
      <c r="N220" s="12"/>
      <c r="O220" s="12"/>
      <c r="P220" s="12"/>
      <c r="Q220" s="12"/>
      <c r="R220" s="12"/>
      <c r="S220" s="12"/>
      <c r="T220" s="12"/>
      <c r="U220" s="12"/>
      <c r="V220" s="12"/>
      <c r="W220" s="12"/>
      <c r="X220" s="12"/>
      <c r="Y220" s="12"/>
      <c r="Z220" s="12"/>
    </row>
    <row r="221" spans="1:26" ht="15.75" customHeight="1" x14ac:dyDescent="0.25">
      <c r="A221" s="36">
        <v>45877</v>
      </c>
      <c r="B221" s="36">
        <v>45879</v>
      </c>
      <c r="C221" s="37" t="s">
        <v>48</v>
      </c>
      <c r="D221" s="38" t="s">
        <v>194</v>
      </c>
      <c r="E221" s="38" t="s">
        <v>12</v>
      </c>
      <c r="F221" s="38" t="s">
        <v>45</v>
      </c>
      <c r="G221" s="39" t="s">
        <v>172</v>
      </c>
      <c r="H221" s="43" t="s">
        <v>188</v>
      </c>
      <c r="I221" s="41">
        <v>110</v>
      </c>
      <c r="J221" s="42">
        <f>26500*110</f>
        <v>2915000</v>
      </c>
      <c r="K221" s="42">
        <f t="shared" si="0"/>
        <v>553850</v>
      </c>
      <c r="L221" s="42">
        <f t="shared" si="1"/>
        <v>3468850</v>
      </c>
      <c r="M221" s="12"/>
      <c r="N221" s="12"/>
      <c r="O221" s="12"/>
      <c r="P221" s="12"/>
      <c r="Q221" s="12"/>
      <c r="R221" s="12"/>
      <c r="S221" s="12"/>
      <c r="T221" s="12"/>
      <c r="U221" s="12"/>
      <c r="V221" s="12"/>
      <c r="W221" s="12"/>
      <c r="X221" s="12"/>
      <c r="Y221" s="12"/>
      <c r="Z221" s="12"/>
    </row>
    <row r="222" spans="1:26" ht="15.75" customHeight="1" x14ac:dyDescent="0.25">
      <c r="A222" s="36">
        <v>45868</v>
      </c>
      <c r="B222" s="36">
        <v>45885</v>
      </c>
      <c r="C222" s="37" t="s">
        <v>48</v>
      </c>
      <c r="D222" s="38" t="s">
        <v>195</v>
      </c>
      <c r="E222" s="38" t="s">
        <v>16</v>
      </c>
      <c r="F222" s="38" t="s">
        <v>38</v>
      </c>
      <c r="G222" s="39" t="s">
        <v>51</v>
      </c>
      <c r="H222" s="43" t="s">
        <v>76</v>
      </c>
      <c r="I222" s="41">
        <v>6</v>
      </c>
      <c r="J222" s="42">
        <v>1410000</v>
      </c>
      <c r="K222" s="42">
        <f t="shared" si="0"/>
        <v>267900</v>
      </c>
      <c r="L222" s="42">
        <f t="shared" si="1"/>
        <v>1677900</v>
      </c>
      <c r="M222" s="12"/>
      <c r="N222" s="12"/>
      <c r="O222" s="12"/>
      <c r="P222" s="12"/>
      <c r="Q222" s="12"/>
      <c r="R222" s="12"/>
      <c r="S222" s="12"/>
      <c r="T222" s="12"/>
      <c r="U222" s="12"/>
      <c r="V222" s="12"/>
      <c r="W222" s="12"/>
      <c r="X222" s="12"/>
      <c r="Y222" s="12"/>
      <c r="Z222" s="12"/>
    </row>
    <row r="223" spans="1:26" ht="15.75" customHeight="1" x14ac:dyDescent="0.25">
      <c r="A223" s="36">
        <v>45868</v>
      </c>
      <c r="B223" s="36">
        <v>45885</v>
      </c>
      <c r="C223" s="37" t="s">
        <v>48</v>
      </c>
      <c r="D223" s="38" t="s">
        <v>195</v>
      </c>
      <c r="E223" s="38" t="s">
        <v>10</v>
      </c>
      <c r="F223" s="38" t="s">
        <v>41</v>
      </c>
      <c r="G223" s="39" t="s">
        <v>51</v>
      </c>
      <c r="H223" s="43" t="s">
        <v>76</v>
      </c>
      <c r="I223" s="41">
        <v>1</v>
      </c>
      <c r="J223" s="42">
        <v>1950000</v>
      </c>
      <c r="K223" s="42">
        <f t="shared" si="0"/>
        <v>370500</v>
      </c>
      <c r="L223" s="42">
        <f t="shared" si="1"/>
        <v>2320500</v>
      </c>
      <c r="M223" s="12"/>
      <c r="N223" s="12"/>
      <c r="O223" s="12"/>
      <c r="P223" s="12"/>
      <c r="Q223" s="12"/>
      <c r="R223" s="12"/>
      <c r="S223" s="12"/>
      <c r="T223" s="12"/>
      <c r="U223" s="12"/>
      <c r="V223" s="12"/>
      <c r="W223" s="12"/>
      <c r="X223" s="12"/>
      <c r="Y223" s="12"/>
      <c r="Z223" s="12"/>
    </row>
    <row r="224" spans="1:26" ht="15.75" customHeight="1" x14ac:dyDescent="0.25">
      <c r="A224" s="36">
        <v>45868</v>
      </c>
      <c r="B224" s="36">
        <v>45885</v>
      </c>
      <c r="C224" s="37" t="s">
        <v>48</v>
      </c>
      <c r="D224" s="38" t="s">
        <v>195</v>
      </c>
      <c r="E224" s="38" t="s">
        <v>13</v>
      </c>
      <c r="F224" s="38" t="s">
        <v>50</v>
      </c>
      <c r="G224" s="39" t="s">
        <v>51</v>
      </c>
      <c r="H224" s="43" t="s">
        <v>76</v>
      </c>
      <c r="I224" s="41">
        <v>2</v>
      </c>
      <c r="J224" s="42">
        <v>990000</v>
      </c>
      <c r="K224" s="42">
        <f t="shared" si="0"/>
        <v>188100</v>
      </c>
      <c r="L224" s="42">
        <f t="shared" si="1"/>
        <v>1178100</v>
      </c>
      <c r="M224" s="12"/>
      <c r="N224" s="12"/>
      <c r="O224" s="12"/>
      <c r="P224" s="12"/>
      <c r="Q224" s="12"/>
      <c r="R224" s="12"/>
      <c r="S224" s="12"/>
      <c r="T224" s="12"/>
      <c r="U224" s="12"/>
      <c r="V224" s="12"/>
      <c r="W224" s="12"/>
      <c r="X224" s="12"/>
      <c r="Y224" s="12"/>
      <c r="Z224" s="12"/>
    </row>
    <row r="225" spans="1:26" ht="15.75" customHeight="1" x14ac:dyDescent="0.25">
      <c r="A225" s="36">
        <v>45868</v>
      </c>
      <c r="B225" s="36">
        <v>45885</v>
      </c>
      <c r="C225" s="37" t="s">
        <v>48</v>
      </c>
      <c r="D225" s="38" t="s">
        <v>196</v>
      </c>
      <c r="E225" s="38" t="s">
        <v>16</v>
      </c>
      <c r="F225" s="38" t="s">
        <v>38</v>
      </c>
      <c r="G225" s="39" t="s">
        <v>51</v>
      </c>
      <c r="H225" s="43" t="s">
        <v>78</v>
      </c>
      <c r="I225" s="41">
        <v>5</v>
      </c>
      <c r="J225" s="42">
        <v>1175000</v>
      </c>
      <c r="K225" s="42">
        <f t="shared" si="0"/>
        <v>223250</v>
      </c>
      <c r="L225" s="42">
        <f t="shared" si="1"/>
        <v>1398250</v>
      </c>
      <c r="M225" s="12"/>
      <c r="N225" s="12"/>
      <c r="O225" s="12"/>
      <c r="P225" s="12"/>
      <c r="Q225" s="12"/>
      <c r="R225" s="12"/>
      <c r="S225" s="12"/>
      <c r="T225" s="12"/>
      <c r="U225" s="12"/>
      <c r="V225" s="12"/>
      <c r="W225" s="12"/>
      <c r="X225" s="12"/>
      <c r="Y225" s="12"/>
      <c r="Z225" s="12"/>
    </row>
    <row r="226" spans="1:26" ht="15.75" customHeight="1" x14ac:dyDescent="0.25">
      <c r="A226" s="36">
        <v>45868</v>
      </c>
      <c r="B226" s="36">
        <v>45885</v>
      </c>
      <c r="C226" s="37" t="s">
        <v>48</v>
      </c>
      <c r="D226" s="38" t="s">
        <v>196</v>
      </c>
      <c r="E226" s="38" t="s">
        <v>10</v>
      </c>
      <c r="F226" s="38" t="s">
        <v>41</v>
      </c>
      <c r="G226" s="39" t="s">
        <v>51</v>
      </c>
      <c r="H226" s="43" t="s">
        <v>78</v>
      </c>
      <c r="I226" s="41">
        <v>1</v>
      </c>
      <c r="J226" s="42">
        <v>1950000</v>
      </c>
      <c r="K226" s="42">
        <f t="shared" si="0"/>
        <v>370500</v>
      </c>
      <c r="L226" s="42">
        <f t="shared" si="1"/>
        <v>2320500</v>
      </c>
      <c r="M226" s="12"/>
      <c r="N226" s="12"/>
      <c r="O226" s="12"/>
      <c r="P226" s="12"/>
      <c r="Q226" s="12"/>
      <c r="R226" s="12"/>
      <c r="S226" s="12"/>
      <c r="T226" s="12"/>
      <c r="U226" s="12"/>
      <c r="V226" s="12"/>
      <c r="W226" s="12"/>
      <c r="X226" s="12"/>
      <c r="Y226" s="12"/>
      <c r="Z226" s="12"/>
    </row>
    <row r="227" spans="1:26" ht="15.75" customHeight="1" x14ac:dyDescent="0.25">
      <c r="A227" s="36">
        <v>45868</v>
      </c>
      <c r="B227" s="36">
        <v>45885</v>
      </c>
      <c r="C227" s="37" t="s">
        <v>48</v>
      </c>
      <c r="D227" s="38" t="s">
        <v>196</v>
      </c>
      <c r="E227" s="38" t="s">
        <v>13</v>
      </c>
      <c r="F227" s="38" t="s">
        <v>50</v>
      </c>
      <c r="G227" s="39" t="s">
        <v>51</v>
      </c>
      <c r="H227" s="43" t="s">
        <v>78</v>
      </c>
      <c r="I227" s="41">
        <v>2</v>
      </c>
      <c r="J227" s="42">
        <v>990000</v>
      </c>
      <c r="K227" s="42">
        <f t="shared" si="0"/>
        <v>188100</v>
      </c>
      <c r="L227" s="42">
        <f t="shared" si="1"/>
        <v>1178100</v>
      </c>
      <c r="M227" s="12"/>
      <c r="N227" s="12"/>
      <c r="O227" s="12"/>
      <c r="P227" s="12"/>
      <c r="Q227" s="12"/>
      <c r="R227" s="12"/>
      <c r="S227" s="12"/>
      <c r="T227" s="12"/>
      <c r="U227" s="12"/>
      <c r="V227" s="12"/>
      <c r="W227" s="12"/>
      <c r="X227" s="12"/>
      <c r="Y227" s="12"/>
      <c r="Z227" s="12"/>
    </row>
    <row r="228" spans="1:26" ht="15.75" customHeight="1" x14ac:dyDescent="0.25">
      <c r="A228" s="36">
        <v>45868</v>
      </c>
      <c r="B228" s="36">
        <v>45887</v>
      </c>
      <c r="C228" s="37" t="s">
        <v>48</v>
      </c>
      <c r="D228" s="38" t="s">
        <v>197</v>
      </c>
      <c r="E228" s="38" t="s">
        <v>16</v>
      </c>
      <c r="F228" s="38" t="s">
        <v>38</v>
      </c>
      <c r="G228" s="39" t="s">
        <v>51</v>
      </c>
      <c r="H228" s="43" t="s">
        <v>56</v>
      </c>
      <c r="I228" s="41">
        <v>6</v>
      </c>
      <c r="J228" s="42">
        <v>1410000</v>
      </c>
      <c r="K228" s="42">
        <f t="shared" si="0"/>
        <v>267900</v>
      </c>
      <c r="L228" s="42">
        <f t="shared" si="1"/>
        <v>1677900</v>
      </c>
      <c r="M228" s="12"/>
      <c r="N228" s="12"/>
      <c r="O228" s="12"/>
      <c r="P228" s="12"/>
      <c r="Q228" s="12"/>
      <c r="R228" s="12"/>
      <c r="S228" s="12"/>
      <c r="T228" s="12"/>
      <c r="U228" s="12"/>
      <c r="V228" s="12"/>
      <c r="W228" s="12"/>
      <c r="X228" s="12"/>
      <c r="Y228" s="12"/>
      <c r="Z228" s="12"/>
    </row>
    <row r="229" spans="1:26" ht="15.75" customHeight="1" x14ac:dyDescent="0.25">
      <c r="A229" s="36">
        <v>45868</v>
      </c>
      <c r="B229" s="36">
        <v>45887</v>
      </c>
      <c r="C229" s="37" t="s">
        <v>48</v>
      </c>
      <c r="D229" s="38" t="s">
        <v>197</v>
      </c>
      <c r="E229" s="38" t="s">
        <v>10</v>
      </c>
      <c r="F229" s="38" t="s">
        <v>41</v>
      </c>
      <c r="G229" s="39" t="s">
        <v>51</v>
      </c>
      <c r="H229" s="43" t="s">
        <v>56</v>
      </c>
      <c r="I229" s="41">
        <v>1</v>
      </c>
      <c r="J229" s="42">
        <v>1950000</v>
      </c>
      <c r="K229" s="42">
        <f t="shared" si="0"/>
        <v>370500</v>
      </c>
      <c r="L229" s="42">
        <f t="shared" si="1"/>
        <v>2320500</v>
      </c>
      <c r="M229" s="12"/>
      <c r="N229" s="12"/>
      <c r="O229" s="12"/>
      <c r="P229" s="12"/>
      <c r="Q229" s="12"/>
      <c r="R229" s="12"/>
      <c r="S229" s="12"/>
      <c r="T229" s="12"/>
      <c r="U229" s="12"/>
      <c r="V229" s="12"/>
      <c r="W229" s="12"/>
      <c r="X229" s="12"/>
      <c r="Y229" s="12"/>
      <c r="Z229" s="12"/>
    </row>
    <row r="230" spans="1:26" ht="15.75" customHeight="1" x14ac:dyDescent="0.25">
      <c r="A230" s="36">
        <v>45868</v>
      </c>
      <c r="B230" s="36">
        <v>45887</v>
      </c>
      <c r="C230" s="37" t="s">
        <v>48</v>
      </c>
      <c r="D230" s="38" t="s">
        <v>198</v>
      </c>
      <c r="E230" s="38" t="s">
        <v>16</v>
      </c>
      <c r="F230" s="38" t="s">
        <v>38</v>
      </c>
      <c r="G230" s="39" t="s">
        <v>51</v>
      </c>
      <c r="H230" s="43" t="s">
        <v>58</v>
      </c>
      <c r="I230" s="41">
        <v>5</v>
      </c>
      <c r="J230" s="42">
        <v>1175000</v>
      </c>
      <c r="K230" s="42">
        <f t="shared" si="0"/>
        <v>223250</v>
      </c>
      <c r="L230" s="42">
        <f t="shared" si="1"/>
        <v>1398250</v>
      </c>
      <c r="M230" s="12"/>
      <c r="N230" s="12"/>
      <c r="O230" s="12"/>
      <c r="P230" s="12"/>
      <c r="Q230" s="12"/>
      <c r="R230" s="12"/>
      <c r="S230" s="12"/>
      <c r="T230" s="12"/>
      <c r="U230" s="12"/>
      <c r="V230" s="12"/>
      <c r="W230" s="12"/>
      <c r="X230" s="12"/>
      <c r="Y230" s="12"/>
      <c r="Z230" s="12"/>
    </row>
    <row r="231" spans="1:26" ht="15.75" customHeight="1" x14ac:dyDescent="0.25">
      <c r="A231" s="36">
        <v>45868</v>
      </c>
      <c r="B231" s="36">
        <v>45887</v>
      </c>
      <c r="C231" s="37" t="s">
        <v>48</v>
      </c>
      <c r="D231" s="38" t="s">
        <v>198</v>
      </c>
      <c r="E231" s="38" t="s">
        <v>10</v>
      </c>
      <c r="F231" s="38" t="s">
        <v>41</v>
      </c>
      <c r="G231" s="39" t="s">
        <v>51</v>
      </c>
      <c r="H231" s="43" t="s">
        <v>58</v>
      </c>
      <c r="I231" s="41">
        <v>1</v>
      </c>
      <c r="J231" s="42">
        <v>1950000</v>
      </c>
      <c r="K231" s="42">
        <f t="shared" si="0"/>
        <v>370500</v>
      </c>
      <c r="L231" s="42">
        <f t="shared" si="1"/>
        <v>2320500</v>
      </c>
      <c r="M231" s="12"/>
      <c r="N231" s="12"/>
      <c r="O231" s="12"/>
      <c r="P231" s="12"/>
      <c r="Q231" s="12"/>
      <c r="R231" s="12"/>
      <c r="S231" s="12"/>
      <c r="T231" s="12"/>
      <c r="U231" s="12"/>
      <c r="V231" s="12"/>
      <c r="W231" s="12"/>
      <c r="X231" s="12"/>
      <c r="Y231" s="12"/>
      <c r="Z231" s="12"/>
    </row>
    <row r="232" spans="1:26" ht="15.75" customHeight="1" x14ac:dyDescent="0.25">
      <c r="A232" s="36">
        <v>45875</v>
      </c>
      <c r="B232" s="36">
        <v>45877</v>
      </c>
      <c r="C232" s="37" t="s">
        <v>48</v>
      </c>
      <c r="D232" s="38" t="s">
        <v>199</v>
      </c>
      <c r="E232" s="38" t="s">
        <v>12</v>
      </c>
      <c r="F232" s="38" t="s">
        <v>45</v>
      </c>
      <c r="G232" s="39" t="s">
        <v>172</v>
      </c>
      <c r="H232" s="43" t="s">
        <v>188</v>
      </c>
      <c r="I232" s="41">
        <v>100</v>
      </c>
      <c r="J232" s="42">
        <f>26500*100</f>
        <v>2650000</v>
      </c>
      <c r="K232" s="42">
        <f t="shared" si="0"/>
        <v>503500</v>
      </c>
      <c r="L232" s="42">
        <f t="shared" si="1"/>
        <v>3153500</v>
      </c>
      <c r="M232" s="12"/>
      <c r="N232" s="12"/>
      <c r="O232" s="12"/>
      <c r="P232" s="12"/>
      <c r="Q232" s="12"/>
      <c r="R232" s="12"/>
      <c r="S232" s="12"/>
      <c r="T232" s="12"/>
      <c r="U232" s="12"/>
      <c r="V232" s="12"/>
      <c r="W232" s="12"/>
      <c r="X232" s="12"/>
      <c r="Y232" s="12"/>
      <c r="Z232" s="12"/>
    </row>
    <row r="233" spans="1:26" ht="15.75" customHeight="1" x14ac:dyDescent="0.25">
      <c r="A233" s="36">
        <v>45878</v>
      </c>
      <c r="B233" s="36">
        <v>45879</v>
      </c>
      <c r="C233" s="37" t="s">
        <v>48</v>
      </c>
      <c r="D233" s="38" t="s">
        <v>200</v>
      </c>
      <c r="E233" s="38" t="s">
        <v>10</v>
      </c>
      <c r="F233" s="38" t="s">
        <v>151</v>
      </c>
      <c r="G233" s="39" t="s">
        <v>172</v>
      </c>
      <c r="H233" s="43" t="s">
        <v>188</v>
      </c>
      <c r="I233" s="41">
        <v>1</v>
      </c>
      <c r="J233" s="42">
        <v>588235.29</v>
      </c>
      <c r="K233" s="42">
        <f t="shared" si="0"/>
        <v>111764.70510000001</v>
      </c>
      <c r="L233" s="42">
        <f t="shared" si="1"/>
        <v>699999.99510000006</v>
      </c>
      <c r="M233" s="12"/>
      <c r="N233" s="12"/>
      <c r="O233" s="12"/>
      <c r="P233" s="12"/>
      <c r="Q233" s="12"/>
      <c r="R233" s="12"/>
      <c r="S233" s="12"/>
      <c r="T233" s="12"/>
      <c r="U233" s="12"/>
      <c r="V233" s="12"/>
      <c r="W233" s="12"/>
      <c r="X233" s="12"/>
      <c r="Y233" s="12"/>
      <c r="Z233" s="12"/>
    </row>
    <row r="234" spans="1:26" ht="15.75" customHeight="1" x14ac:dyDescent="0.25">
      <c r="A234" s="36">
        <v>45868</v>
      </c>
      <c r="B234" s="36">
        <v>45892</v>
      </c>
      <c r="C234" s="37" t="s">
        <v>48</v>
      </c>
      <c r="D234" s="38" t="s">
        <v>201</v>
      </c>
      <c r="E234" s="38" t="s">
        <v>16</v>
      </c>
      <c r="F234" s="38" t="s">
        <v>38</v>
      </c>
      <c r="G234" s="39" t="s">
        <v>51</v>
      </c>
      <c r="H234" s="43" t="s">
        <v>76</v>
      </c>
      <c r="I234" s="41">
        <v>6</v>
      </c>
      <c r="J234" s="42">
        <v>1410000</v>
      </c>
      <c r="K234" s="42">
        <f t="shared" si="0"/>
        <v>267900</v>
      </c>
      <c r="L234" s="42">
        <f t="shared" si="1"/>
        <v>1677900</v>
      </c>
      <c r="M234" s="12"/>
      <c r="N234" s="12"/>
      <c r="O234" s="12"/>
      <c r="P234" s="12"/>
      <c r="Q234" s="12"/>
      <c r="R234" s="12"/>
      <c r="S234" s="12"/>
      <c r="T234" s="12"/>
      <c r="U234" s="12"/>
      <c r="V234" s="12"/>
      <c r="W234" s="12"/>
      <c r="X234" s="12"/>
      <c r="Y234" s="12"/>
      <c r="Z234" s="12"/>
    </row>
    <row r="235" spans="1:26" ht="15.75" customHeight="1" x14ac:dyDescent="0.25">
      <c r="A235" s="36">
        <v>45868</v>
      </c>
      <c r="B235" s="36">
        <v>45892</v>
      </c>
      <c r="C235" s="37" t="s">
        <v>48</v>
      </c>
      <c r="D235" s="38" t="s">
        <v>201</v>
      </c>
      <c r="E235" s="38" t="s">
        <v>10</v>
      </c>
      <c r="F235" s="38" t="s">
        <v>41</v>
      </c>
      <c r="G235" s="39" t="s">
        <v>51</v>
      </c>
      <c r="H235" s="43" t="s">
        <v>76</v>
      </c>
      <c r="I235" s="41">
        <v>1</v>
      </c>
      <c r="J235" s="42">
        <v>1950000</v>
      </c>
      <c r="K235" s="42">
        <f t="shared" si="0"/>
        <v>370500</v>
      </c>
      <c r="L235" s="42">
        <f t="shared" si="1"/>
        <v>2320500</v>
      </c>
      <c r="M235" s="12"/>
      <c r="N235" s="12"/>
      <c r="O235" s="12"/>
      <c r="P235" s="12"/>
      <c r="Q235" s="12"/>
      <c r="R235" s="12"/>
      <c r="S235" s="12"/>
      <c r="T235" s="12"/>
      <c r="U235" s="12"/>
      <c r="V235" s="12"/>
      <c r="W235" s="12"/>
      <c r="X235" s="12"/>
      <c r="Y235" s="12"/>
      <c r="Z235" s="12"/>
    </row>
    <row r="236" spans="1:26" ht="15.75" customHeight="1" x14ac:dyDescent="0.25">
      <c r="A236" s="36">
        <v>45868</v>
      </c>
      <c r="B236" s="36">
        <v>45892</v>
      </c>
      <c r="C236" s="37" t="s">
        <v>48</v>
      </c>
      <c r="D236" s="38" t="s">
        <v>201</v>
      </c>
      <c r="E236" s="38" t="s">
        <v>13</v>
      </c>
      <c r="F236" s="38" t="s">
        <v>50</v>
      </c>
      <c r="G236" s="39" t="s">
        <v>51</v>
      </c>
      <c r="H236" s="43" t="s">
        <v>76</v>
      </c>
      <c r="I236" s="41">
        <v>2</v>
      </c>
      <c r="J236" s="42">
        <v>990000</v>
      </c>
      <c r="K236" s="42">
        <f t="shared" si="0"/>
        <v>188100</v>
      </c>
      <c r="L236" s="42">
        <f t="shared" si="1"/>
        <v>1178100</v>
      </c>
      <c r="M236" s="12"/>
      <c r="N236" s="12"/>
      <c r="O236" s="12"/>
      <c r="P236" s="12"/>
      <c r="Q236" s="12"/>
      <c r="R236" s="12"/>
      <c r="S236" s="12"/>
      <c r="T236" s="12"/>
      <c r="U236" s="12"/>
      <c r="V236" s="12"/>
      <c r="W236" s="12"/>
      <c r="X236" s="12"/>
      <c r="Y236" s="12"/>
      <c r="Z236" s="12"/>
    </row>
    <row r="237" spans="1:26" ht="15.75" customHeight="1" x14ac:dyDescent="0.25">
      <c r="A237" s="36">
        <v>45868</v>
      </c>
      <c r="B237" s="36">
        <v>45892</v>
      </c>
      <c r="C237" s="37" t="s">
        <v>48</v>
      </c>
      <c r="D237" s="38" t="s">
        <v>202</v>
      </c>
      <c r="E237" s="38" t="s">
        <v>16</v>
      </c>
      <c r="F237" s="38" t="s">
        <v>38</v>
      </c>
      <c r="G237" s="39" t="s">
        <v>51</v>
      </c>
      <c r="H237" s="43" t="s">
        <v>78</v>
      </c>
      <c r="I237" s="41">
        <v>5</v>
      </c>
      <c r="J237" s="42">
        <v>1175000</v>
      </c>
      <c r="K237" s="42">
        <f t="shared" si="0"/>
        <v>223250</v>
      </c>
      <c r="L237" s="42">
        <f t="shared" si="1"/>
        <v>1398250</v>
      </c>
      <c r="M237" s="12"/>
      <c r="N237" s="12"/>
      <c r="O237" s="12"/>
      <c r="P237" s="12"/>
      <c r="Q237" s="12"/>
      <c r="R237" s="12"/>
      <c r="S237" s="12"/>
      <c r="T237" s="12"/>
      <c r="U237" s="12"/>
      <c r="V237" s="12"/>
      <c r="W237" s="12"/>
      <c r="X237" s="12"/>
      <c r="Y237" s="12"/>
      <c r="Z237" s="12"/>
    </row>
    <row r="238" spans="1:26" ht="15.75" customHeight="1" x14ac:dyDescent="0.25">
      <c r="A238" s="36">
        <v>45868</v>
      </c>
      <c r="B238" s="36">
        <v>45892</v>
      </c>
      <c r="C238" s="37" t="s">
        <v>48</v>
      </c>
      <c r="D238" s="38" t="s">
        <v>202</v>
      </c>
      <c r="E238" s="38" t="s">
        <v>10</v>
      </c>
      <c r="F238" s="38" t="s">
        <v>41</v>
      </c>
      <c r="G238" s="39" t="s">
        <v>51</v>
      </c>
      <c r="H238" s="43" t="s">
        <v>78</v>
      </c>
      <c r="I238" s="41">
        <v>1</v>
      </c>
      <c r="J238" s="42">
        <v>1950000</v>
      </c>
      <c r="K238" s="42">
        <f t="shared" si="0"/>
        <v>370500</v>
      </c>
      <c r="L238" s="42">
        <f t="shared" si="1"/>
        <v>2320500</v>
      </c>
      <c r="M238" s="12"/>
      <c r="N238" s="12"/>
      <c r="O238" s="12"/>
      <c r="P238" s="12"/>
      <c r="Q238" s="12"/>
      <c r="R238" s="12"/>
      <c r="S238" s="12"/>
      <c r="T238" s="12"/>
      <c r="U238" s="12"/>
      <c r="V238" s="12"/>
      <c r="W238" s="12"/>
      <c r="X238" s="12"/>
      <c r="Y238" s="12"/>
      <c r="Z238" s="12"/>
    </row>
    <row r="239" spans="1:26" ht="15.75" customHeight="1" x14ac:dyDescent="0.25">
      <c r="A239" s="36">
        <v>45868</v>
      </c>
      <c r="B239" s="36">
        <v>45892</v>
      </c>
      <c r="C239" s="37" t="s">
        <v>48</v>
      </c>
      <c r="D239" s="38" t="s">
        <v>202</v>
      </c>
      <c r="E239" s="38" t="s">
        <v>13</v>
      </c>
      <c r="F239" s="38" t="s">
        <v>50</v>
      </c>
      <c r="G239" s="39" t="s">
        <v>51</v>
      </c>
      <c r="H239" s="43" t="s">
        <v>78</v>
      </c>
      <c r="I239" s="41">
        <v>2</v>
      </c>
      <c r="J239" s="42">
        <v>990000</v>
      </c>
      <c r="K239" s="42">
        <f t="shared" si="0"/>
        <v>188100</v>
      </c>
      <c r="L239" s="42">
        <f t="shared" si="1"/>
        <v>1178100</v>
      </c>
      <c r="M239" s="12"/>
      <c r="N239" s="12"/>
      <c r="O239" s="12"/>
      <c r="P239" s="12"/>
      <c r="Q239" s="12"/>
      <c r="R239" s="12"/>
      <c r="S239" s="12"/>
      <c r="T239" s="12"/>
      <c r="U239" s="12"/>
      <c r="V239" s="12"/>
      <c r="W239" s="12"/>
      <c r="X239" s="12"/>
      <c r="Y239" s="12"/>
      <c r="Z239" s="12"/>
    </row>
    <row r="240" spans="1:26" ht="15.75" customHeight="1" x14ac:dyDescent="0.25">
      <c r="A240" s="36">
        <v>45868</v>
      </c>
      <c r="B240" s="36">
        <v>45893</v>
      </c>
      <c r="C240" s="37" t="s">
        <v>48</v>
      </c>
      <c r="D240" s="38" t="s">
        <v>203</v>
      </c>
      <c r="E240" s="38" t="s">
        <v>16</v>
      </c>
      <c r="F240" s="38" t="s">
        <v>38</v>
      </c>
      <c r="G240" s="39" t="s">
        <v>51</v>
      </c>
      <c r="H240" s="43" t="s">
        <v>56</v>
      </c>
      <c r="I240" s="41">
        <v>6</v>
      </c>
      <c r="J240" s="42">
        <v>1410000</v>
      </c>
      <c r="K240" s="42">
        <f t="shared" si="0"/>
        <v>267900</v>
      </c>
      <c r="L240" s="42">
        <f t="shared" si="1"/>
        <v>1677900</v>
      </c>
      <c r="M240" s="12"/>
      <c r="N240" s="12"/>
      <c r="O240" s="12"/>
      <c r="P240" s="12"/>
      <c r="Q240" s="12"/>
      <c r="R240" s="12"/>
      <c r="S240" s="12"/>
      <c r="T240" s="12"/>
      <c r="U240" s="12"/>
      <c r="V240" s="12"/>
      <c r="W240" s="12"/>
      <c r="X240" s="12"/>
      <c r="Y240" s="12"/>
      <c r="Z240" s="12"/>
    </row>
    <row r="241" spans="1:26" ht="15.75" customHeight="1" x14ac:dyDescent="0.25">
      <c r="A241" s="36">
        <v>45868</v>
      </c>
      <c r="B241" s="36">
        <v>45893</v>
      </c>
      <c r="C241" s="37" t="s">
        <v>48</v>
      </c>
      <c r="D241" s="38" t="s">
        <v>203</v>
      </c>
      <c r="E241" s="38" t="s">
        <v>10</v>
      </c>
      <c r="F241" s="38" t="s">
        <v>41</v>
      </c>
      <c r="G241" s="39" t="s">
        <v>51</v>
      </c>
      <c r="H241" s="43" t="s">
        <v>56</v>
      </c>
      <c r="I241" s="41">
        <v>1</v>
      </c>
      <c r="J241" s="42">
        <v>1950000</v>
      </c>
      <c r="K241" s="42">
        <f t="shared" si="0"/>
        <v>370500</v>
      </c>
      <c r="L241" s="42">
        <f t="shared" si="1"/>
        <v>2320500</v>
      </c>
      <c r="M241" s="12"/>
      <c r="N241" s="12"/>
      <c r="O241" s="12"/>
      <c r="P241" s="12"/>
      <c r="Q241" s="12"/>
      <c r="R241" s="12"/>
      <c r="S241" s="12"/>
      <c r="T241" s="12"/>
      <c r="U241" s="12"/>
      <c r="V241" s="12"/>
      <c r="W241" s="12"/>
      <c r="X241" s="12"/>
      <c r="Y241" s="12"/>
      <c r="Z241" s="12"/>
    </row>
    <row r="242" spans="1:26" ht="15.75" customHeight="1" x14ac:dyDescent="0.25">
      <c r="A242" s="36">
        <v>45868</v>
      </c>
      <c r="B242" s="36">
        <v>45893</v>
      </c>
      <c r="C242" s="37" t="s">
        <v>48</v>
      </c>
      <c r="D242" s="38" t="s">
        <v>204</v>
      </c>
      <c r="E242" s="38" t="s">
        <v>16</v>
      </c>
      <c r="F242" s="38" t="s">
        <v>38</v>
      </c>
      <c r="G242" s="39" t="s">
        <v>51</v>
      </c>
      <c r="H242" s="43" t="s">
        <v>58</v>
      </c>
      <c r="I242" s="41">
        <v>5</v>
      </c>
      <c r="J242" s="42">
        <v>1175000</v>
      </c>
      <c r="K242" s="42">
        <f t="shared" si="0"/>
        <v>223250</v>
      </c>
      <c r="L242" s="42">
        <f t="shared" si="1"/>
        <v>1398250</v>
      </c>
      <c r="M242" s="12"/>
      <c r="N242" s="12"/>
      <c r="O242" s="12"/>
      <c r="P242" s="12"/>
      <c r="Q242" s="12"/>
      <c r="R242" s="12"/>
      <c r="S242" s="12"/>
      <c r="T242" s="12"/>
      <c r="U242" s="12"/>
      <c r="V242" s="12"/>
      <c r="W242" s="12"/>
      <c r="X242" s="12"/>
      <c r="Y242" s="12"/>
      <c r="Z242" s="12"/>
    </row>
    <row r="243" spans="1:26" ht="15.75" customHeight="1" x14ac:dyDescent="0.25">
      <c r="A243" s="36">
        <v>45868</v>
      </c>
      <c r="B243" s="36">
        <v>45893</v>
      </c>
      <c r="C243" s="37" t="s">
        <v>48</v>
      </c>
      <c r="D243" s="38" t="s">
        <v>204</v>
      </c>
      <c r="E243" s="38" t="s">
        <v>10</v>
      </c>
      <c r="F243" s="38" t="s">
        <v>41</v>
      </c>
      <c r="G243" s="39" t="s">
        <v>51</v>
      </c>
      <c r="H243" s="43" t="s">
        <v>58</v>
      </c>
      <c r="I243" s="41">
        <v>1</v>
      </c>
      <c r="J243" s="42">
        <v>1950000</v>
      </c>
      <c r="K243" s="42">
        <f t="shared" si="0"/>
        <v>370500</v>
      </c>
      <c r="L243" s="42">
        <f t="shared" si="1"/>
        <v>2320500</v>
      </c>
      <c r="M243" s="12"/>
      <c r="N243" s="12"/>
      <c r="O243" s="12"/>
      <c r="P243" s="12"/>
      <c r="Q243" s="12"/>
      <c r="R243" s="12"/>
      <c r="S243" s="12"/>
      <c r="T243" s="12"/>
      <c r="U243" s="12"/>
      <c r="V243" s="12"/>
      <c r="W243" s="12"/>
      <c r="X243" s="12"/>
      <c r="Y243" s="12"/>
      <c r="Z243" s="12"/>
    </row>
    <row r="244" spans="1:26" ht="15.75" customHeight="1" x14ac:dyDescent="0.25">
      <c r="A244" s="36">
        <v>45868</v>
      </c>
      <c r="B244" s="36">
        <v>45900</v>
      </c>
      <c r="C244" s="37" t="s">
        <v>48</v>
      </c>
      <c r="D244" s="38" t="s">
        <v>205</v>
      </c>
      <c r="E244" s="38" t="s">
        <v>10</v>
      </c>
      <c r="F244" s="38" t="s">
        <v>151</v>
      </c>
      <c r="G244" s="39" t="s">
        <v>51</v>
      </c>
      <c r="H244" s="43" t="s">
        <v>206</v>
      </c>
      <c r="I244" s="41">
        <v>1</v>
      </c>
      <c r="J244" s="42">
        <v>588235.29</v>
      </c>
      <c r="K244" s="42">
        <f t="shared" si="0"/>
        <v>111764.70510000001</v>
      </c>
      <c r="L244" s="42">
        <f t="shared" si="1"/>
        <v>699999.99510000006</v>
      </c>
      <c r="M244" s="12"/>
      <c r="N244" s="12"/>
      <c r="O244" s="12"/>
      <c r="P244" s="12"/>
      <c r="Q244" s="12"/>
      <c r="R244" s="12"/>
      <c r="S244" s="12"/>
      <c r="T244" s="12"/>
      <c r="U244" s="12"/>
      <c r="V244" s="12"/>
      <c r="W244" s="12"/>
      <c r="X244" s="12"/>
      <c r="Y244" s="12"/>
      <c r="Z244" s="12"/>
    </row>
    <row r="245" spans="1:26" ht="15.75" customHeight="1" x14ac:dyDescent="0.25">
      <c r="A245" s="36">
        <v>45904</v>
      </c>
      <c r="B245" s="36">
        <v>45905</v>
      </c>
      <c r="C245" s="37" t="s">
        <v>48</v>
      </c>
      <c r="D245" s="38" t="s">
        <v>207</v>
      </c>
      <c r="E245" s="38" t="s">
        <v>12</v>
      </c>
      <c r="F245" s="38" t="s">
        <v>45</v>
      </c>
      <c r="G245" s="39" t="s">
        <v>208</v>
      </c>
      <c r="H245" s="40" t="s">
        <v>209</v>
      </c>
      <c r="I245" s="41">
        <v>30</v>
      </c>
      <c r="J245" s="42">
        <f>26500*30</f>
        <v>795000</v>
      </c>
      <c r="K245" s="42">
        <f t="shared" si="0"/>
        <v>151050</v>
      </c>
      <c r="L245" s="42">
        <f t="shared" si="1"/>
        <v>946050</v>
      </c>
      <c r="M245" s="12"/>
      <c r="N245" s="12"/>
      <c r="O245" s="12"/>
      <c r="P245" s="12"/>
      <c r="Q245" s="12"/>
      <c r="R245" s="12"/>
      <c r="S245" s="12"/>
      <c r="T245" s="12"/>
      <c r="U245" s="12"/>
      <c r="V245" s="12"/>
      <c r="W245" s="12"/>
      <c r="X245" s="12"/>
      <c r="Y245" s="12"/>
      <c r="Z245" s="12"/>
    </row>
    <row r="246" spans="1:26" ht="15.75" customHeight="1" x14ac:dyDescent="0.25">
      <c r="A246" s="36">
        <v>45868</v>
      </c>
      <c r="B246" s="36">
        <v>45899</v>
      </c>
      <c r="C246" s="37" t="s">
        <v>48</v>
      </c>
      <c r="D246" s="38" t="s">
        <v>210</v>
      </c>
      <c r="E246" s="38" t="s">
        <v>16</v>
      </c>
      <c r="F246" s="38" t="s">
        <v>38</v>
      </c>
      <c r="G246" s="39" t="s">
        <v>51</v>
      </c>
      <c r="H246" s="43" t="s">
        <v>76</v>
      </c>
      <c r="I246" s="41">
        <v>6</v>
      </c>
      <c r="J246" s="42">
        <v>1410000</v>
      </c>
      <c r="K246" s="42">
        <f t="shared" si="0"/>
        <v>267900</v>
      </c>
      <c r="L246" s="42">
        <f t="shared" si="1"/>
        <v>1677900</v>
      </c>
      <c r="M246" s="12"/>
      <c r="N246" s="12"/>
      <c r="O246" s="12"/>
      <c r="P246" s="12"/>
      <c r="Q246" s="12"/>
      <c r="R246" s="12"/>
      <c r="S246" s="12"/>
      <c r="T246" s="12"/>
      <c r="U246" s="12"/>
      <c r="V246" s="12"/>
      <c r="W246" s="12"/>
      <c r="X246" s="12"/>
      <c r="Y246" s="12"/>
      <c r="Z246" s="12"/>
    </row>
    <row r="247" spans="1:26" ht="15.75" customHeight="1" x14ac:dyDescent="0.25">
      <c r="A247" s="36">
        <v>45868</v>
      </c>
      <c r="B247" s="36">
        <v>45899</v>
      </c>
      <c r="C247" s="37" t="s">
        <v>48</v>
      </c>
      <c r="D247" s="38" t="s">
        <v>210</v>
      </c>
      <c r="E247" s="38" t="s">
        <v>10</v>
      </c>
      <c r="F247" s="38" t="s">
        <v>41</v>
      </c>
      <c r="G247" s="39" t="s">
        <v>51</v>
      </c>
      <c r="H247" s="43" t="s">
        <v>76</v>
      </c>
      <c r="I247" s="41">
        <v>1</v>
      </c>
      <c r="J247" s="42">
        <v>1950000</v>
      </c>
      <c r="K247" s="42">
        <f t="shared" si="0"/>
        <v>370500</v>
      </c>
      <c r="L247" s="42">
        <f t="shared" si="1"/>
        <v>2320500</v>
      </c>
      <c r="M247" s="12"/>
      <c r="N247" s="12"/>
      <c r="O247" s="12"/>
      <c r="P247" s="12"/>
      <c r="Q247" s="12"/>
      <c r="R247" s="12"/>
      <c r="S247" s="12"/>
      <c r="T247" s="12"/>
      <c r="U247" s="12"/>
      <c r="V247" s="12"/>
      <c r="W247" s="12"/>
      <c r="X247" s="12"/>
      <c r="Y247" s="12"/>
      <c r="Z247" s="12"/>
    </row>
    <row r="248" spans="1:26" ht="15.75" customHeight="1" x14ac:dyDescent="0.25">
      <c r="A248" s="36">
        <v>45868</v>
      </c>
      <c r="B248" s="36">
        <v>45899</v>
      </c>
      <c r="C248" s="37" t="s">
        <v>48</v>
      </c>
      <c r="D248" s="38" t="s">
        <v>210</v>
      </c>
      <c r="E248" s="38" t="s">
        <v>13</v>
      </c>
      <c r="F248" s="38" t="s">
        <v>50</v>
      </c>
      <c r="G248" s="39" t="s">
        <v>51</v>
      </c>
      <c r="H248" s="43" t="s">
        <v>76</v>
      </c>
      <c r="I248" s="41">
        <v>2</v>
      </c>
      <c r="J248" s="42">
        <v>990000</v>
      </c>
      <c r="K248" s="42">
        <f t="shared" si="0"/>
        <v>188100</v>
      </c>
      <c r="L248" s="42">
        <f t="shared" si="1"/>
        <v>1178100</v>
      </c>
      <c r="M248" s="12"/>
      <c r="N248" s="12"/>
      <c r="O248" s="12"/>
      <c r="P248" s="12"/>
      <c r="Q248" s="12"/>
      <c r="R248" s="12"/>
      <c r="S248" s="12"/>
      <c r="T248" s="12"/>
      <c r="U248" s="12"/>
      <c r="V248" s="12"/>
      <c r="W248" s="12"/>
      <c r="X248" s="12"/>
      <c r="Y248" s="12"/>
      <c r="Z248" s="12"/>
    </row>
    <row r="249" spans="1:26" ht="15.75" customHeight="1" x14ac:dyDescent="0.25">
      <c r="A249" s="36">
        <v>45868</v>
      </c>
      <c r="B249" s="36">
        <v>45899</v>
      </c>
      <c r="C249" s="37" t="s">
        <v>48</v>
      </c>
      <c r="D249" s="38" t="s">
        <v>211</v>
      </c>
      <c r="E249" s="38" t="s">
        <v>16</v>
      </c>
      <c r="F249" s="38" t="s">
        <v>38</v>
      </c>
      <c r="G249" s="39" t="s">
        <v>51</v>
      </c>
      <c r="H249" s="43" t="s">
        <v>78</v>
      </c>
      <c r="I249" s="41">
        <v>5</v>
      </c>
      <c r="J249" s="42">
        <v>1175000</v>
      </c>
      <c r="K249" s="42">
        <f t="shared" si="0"/>
        <v>223250</v>
      </c>
      <c r="L249" s="42">
        <f t="shared" si="1"/>
        <v>1398250</v>
      </c>
      <c r="M249" s="12"/>
      <c r="N249" s="12"/>
      <c r="O249" s="12"/>
      <c r="P249" s="12"/>
      <c r="Q249" s="12"/>
      <c r="R249" s="12"/>
      <c r="S249" s="12"/>
      <c r="T249" s="12"/>
      <c r="U249" s="12"/>
      <c r="V249" s="12"/>
      <c r="W249" s="12"/>
      <c r="X249" s="12"/>
      <c r="Y249" s="12"/>
      <c r="Z249" s="12"/>
    </row>
    <row r="250" spans="1:26" ht="15.75" customHeight="1" x14ac:dyDescent="0.25">
      <c r="A250" s="36">
        <v>45868</v>
      </c>
      <c r="B250" s="36">
        <v>45899</v>
      </c>
      <c r="C250" s="37" t="s">
        <v>48</v>
      </c>
      <c r="D250" s="38" t="s">
        <v>211</v>
      </c>
      <c r="E250" s="38" t="s">
        <v>10</v>
      </c>
      <c r="F250" s="38" t="s">
        <v>41</v>
      </c>
      <c r="G250" s="39" t="s">
        <v>51</v>
      </c>
      <c r="H250" s="43" t="s">
        <v>78</v>
      </c>
      <c r="I250" s="41">
        <v>1</v>
      </c>
      <c r="J250" s="42">
        <v>1950000</v>
      </c>
      <c r="K250" s="42">
        <f t="shared" si="0"/>
        <v>370500</v>
      </c>
      <c r="L250" s="42">
        <f t="shared" si="1"/>
        <v>2320500</v>
      </c>
      <c r="M250" s="12"/>
      <c r="N250" s="12"/>
      <c r="O250" s="12"/>
      <c r="P250" s="12"/>
      <c r="Q250" s="12"/>
      <c r="R250" s="12"/>
      <c r="S250" s="12"/>
      <c r="T250" s="12"/>
      <c r="U250" s="12"/>
      <c r="V250" s="12"/>
      <c r="W250" s="12"/>
      <c r="X250" s="12"/>
      <c r="Y250" s="12"/>
      <c r="Z250" s="12"/>
    </row>
    <row r="251" spans="1:26" ht="15.75" customHeight="1" x14ac:dyDescent="0.25">
      <c r="A251" s="36">
        <v>45868</v>
      </c>
      <c r="B251" s="36">
        <v>45899</v>
      </c>
      <c r="C251" s="37" t="s">
        <v>48</v>
      </c>
      <c r="D251" s="38" t="s">
        <v>211</v>
      </c>
      <c r="E251" s="38" t="s">
        <v>13</v>
      </c>
      <c r="F251" s="38" t="s">
        <v>50</v>
      </c>
      <c r="G251" s="39" t="s">
        <v>51</v>
      </c>
      <c r="H251" s="43" t="s">
        <v>78</v>
      </c>
      <c r="I251" s="41">
        <v>2</v>
      </c>
      <c r="J251" s="42">
        <v>990000</v>
      </c>
      <c r="K251" s="42">
        <f t="shared" si="0"/>
        <v>188100</v>
      </c>
      <c r="L251" s="42">
        <f t="shared" si="1"/>
        <v>1178100</v>
      </c>
      <c r="M251" s="12"/>
      <c r="N251" s="12"/>
      <c r="O251" s="12"/>
      <c r="P251" s="12"/>
      <c r="Q251" s="12"/>
      <c r="R251" s="12"/>
      <c r="S251" s="12"/>
      <c r="T251" s="12"/>
      <c r="U251" s="12"/>
      <c r="V251" s="12"/>
      <c r="W251" s="12"/>
      <c r="X251" s="12"/>
      <c r="Y251" s="12"/>
      <c r="Z251" s="12"/>
    </row>
    <row r="252" spans="1:26" ht="15.75" customHeight="1" x14ac:dyDescent="0.25">
      <c r="A252" s="36">
        <v>45868</v>
      </c>
      <c r="B252" s="36">
        <v>45900</v>
      </c>
      <c r="C252" s="37" t="s">
        <v>48</v>
      </c>
      <c r="D252" s="38" t="s">
        <v>212</v>
      </c>
      <c r="E252" s="38" t="s">
        <v>16</v>
      </c>
      <c r="F252" s="38" t="s">
        <v>38</v>
      </c>
      <c r="G252" s="39" t="s">
        <v>51</v>
      </c>
      <c r="H252" s="43" t="s">
        <v>56</v>
      </c>
      <c r="I252" s="41">
        <v>6</v>
      </c>
      <c r="J252" s="42">
        <v>1410000</v>
      </c>
      <c r="K252" s="42">
        <f t="shared" si="0"/>
        <v>267900</v>
      </c>
      <c r="L252" s="42">
        <f t="shared" si="1"/>
        <v>1677900</v>
      </c>
      <c r="M252" s="12"/>
      <c r="N252" s="12"/>
      <c r="O252" s="12"/>
      <c r="P252" s="12"/>
      <c r="Q252" s="12"/>
      <c r="R252" s="12"/>
      <c r="S252" s="12"/>
      <c r="T252" s="12"/>
      <c r="U252" s="12"/>
      <c r="V252" s="12"/>
      <c r="W252" s="12"/>
      <c r="X252" s="12"/>
      <c r="Y252" s="12"/>
      <c r="Z252" s="12"/>
    </row>
    <row r="253" spans="1:26" ht="15.75" customHeight="1" x14ac:dyDescent="0.25">
      <c r="A253" s="36">
        <v>45868</v>
      </c>
      <c r="B253" s="36">
        <v>45900</v>
      </c>
      <c r="C253" s="37" t="s">
        <v>48</v>
      </c>
      <c r="D253" s="38" t="s">
        <v>212</v>
      </c>
      <c r="E253" s="38" t="s">
        <v>10</v>
      </c>
      <c r="F253" s="38" t="s">
        <v>41</v>
      </c>
      <c r="G253" s="39" t="s">
        <v>51</v>
      </c>
      <c r="H253" s="43" t="s">
        <v>56</v>
      </c>
      <c r="I253" s="41">
        <v>1</v>
      </c>
      <c r="J253" s="42">
        <v>1950000</v>
      </c>
      <c r="K253" s="42">
        <f t="shared" si="0"/>
        <v>370500</v>
      </c>
      <c r="L253" s="42">
        <f t="shared" si="1"/>
        <v>2320500</v>
      </c>
      <c r="M253" s="12"/>
      <c r="N253" s="12"/>
      <c r="O253" s="12"/>
      <c r="P253" s="12"/>
      <c r="Q253" s="12"/>
      <c r="R253" s="12"/>
      <c r="S253" s="12"/>
      <c r="T253" s="12"/>
      <c r="U253" s="12"/>
      <c r="V253" s="12"/>
      <c r="W253" s="12"/>
      <c r="X253" s="12"/>
      <c r="Y253" s="12"/>
      <c r="Z253" s="12"/>
    </row>
    <row r="254" spans="1:26" ht="15.75" customHeight="1" x14ac:dyDescent="0.25">
      <c r="A254" s="36">
        <v>45868</v>
      </c>
      <c r="B254" s="36">
        <v>45900</v>
      </c>
      <c r="C254" s="37" t="s">
        <v>48</v>
      </c>
      <c r="D254" s="38" t="s">
        <v>213</v>
      </c>
      <c r="E254" s="38" t="s">
        <v>16</v>
      </c>
      <c r="F254" s="38" t="s">
        <v>38</v>
      </c>
      <c r="G254" s="39" t="s">
        <v>51</v>
      </c>
      <c r="H254" s="43" t="s">
        <v>58</v>
      </c>
      <c r="I254" s="41">
        <v>5</v>
      </c>
      <c r="J254" s="42">
        <v>1175000</v>
      </c>
      <c r="K254" s="42">
        <f t="shared" si="0"/>
        <v>223250</v>
      </c>
      <c r="L254" s="42">
        <f t="shared" si="1"/>
        <v>1398250</v>
      </c>
      <c r="M254" s="12"/>
      <c r="N254" s="12"/>
      <c r="O254" s="12"/>
      <c r="P254" s="12"/>
      <c r="Q254" s="12"/>
      <c r="R254" s="12"/>
      <c r="S254" s="12"/>
      <c r="T254" s="12"/>
      <c r="U254" s="12"/>
      <c r="V254" s="12"/>
      <c r="W254" s="12"/>
      <c r="X254" s="12"/>
      <c r="Y254" s="12"/>
      <c r="Z254" s="12"/>
    </row>
    <row r="255" spans="1:26" ht="15.75" customHeight="1" x14ac:dyDescent="0.25">
      <c r="A255" s="36">
        <v>45868</v>
      </c>
      <c r="B255" s="36">
        <v>45900</v>
      </c>
      <c r="C255" s="37" t="s">
        <v>48</v>
      </c>
      <c r="D255" s="38" t="s">
        <v>213</v>
      </c>
      <c r="E255" s="38" t="s">
        <v>10</v>
      </c>
      <c r="F255" s="38" t="s">
        <v>41</v>
      </c>
      <c r="G255" s="39" t="s">
        <v>51</v>
      </c>
      <c r="H255" s="43" t="s">
        <v>58</v>
      </c>
      <c r="I255" s="41">
        <v>1</v>
      </c>
      <c r="J255" s="42">
        <v>1950000</v>
      </c>
      <c r="K255" s="42">
        <f t="shared" si="0"/>
        <v>370500</v>
      </c>
      <c r="L255" s="42">
        <f t="shared" si="1"/>
        <v>2320500</v>
      </c>
      <c r="M255" s="12"/>
      <c r="N255" s="12"/>
      <c r="O255" s="12"/>
      <c r="P255" s="12"/>
      <c r="Q255" s="12"/>
      <c r="R255" s="12"/>
      <c r="S255" s="12"/>
      <c r="T255" s="12"/>
      <c r="U255" s="12"/>
      <c r="V255" s="12"/>
      <c r="W255" s="12"/>
      <c r="X255" s="12"/>
      <c r="Y255" s="12"/>
      <c r="Z255" s="12"/>
    </row>
    <row r="256" spans="1:26" ht="15.75" customHeight="1" x14ac:dyDescent="0.25">
      <c r="A256" s="36">
        <v>45904</v>
      </c>
      <c r="B256" s="36">
        <v>45905</v>
      </c>
      <c r="C256" s="37" t="s">
        <v>48</v>
      </c>
      <c r="D256" s="38" t="s">
        <v>234</v>
      </c>
      <c r="E256" s="38" t="s">
        <v>10</v>
      </c>
      <c r="F256" s="38" t="s">
        <v>151</v>
      </c>
      <c r="G256" s="39" t="s">
        <v>208</v>
      </c>
      <c r="H256" s="40" t="s">
        <v>235</v>
      </c>
      <c r="I256" s="41">
        <v>1</v>
      </c>
      <c r="J256" s="42">
        <v>588235.29</v>
      </c>
      <c r="K256" s="42">
        <f t="shared" si="0"/>
        <v>111764.70510000001</v>
      </c>
      <c r="L256" s="42">
        <f t="shared" si="1"/>
        <v>699999.99510000006</v>
      </c>
      <c r="M256" s="12"/>
      <c r="N256" s="12"/>
      <c r="O256" s="12"/>
      <c r="P256" s="12"/>
      <c r="Q256" s="12"/>
      <c r="R256" s="12"/>
      <c r="S256" s="12"/>
      <c r="T256" s="12"/>
      <c r="U256" s="12"/>
      <c r="V256" s="12"/>
      <c r="W256" s="12"/>
      <c r="X256" s="12"/>
      <c r="Y256" s="12"/>
      <c r="Z256" s="12"/>
    </row>
    <row r="257" spans="1:26" ht="15.75" customHeight="1" x14ac:dyDescent="0.25">
      <c r="A257" s="36">
        <v>45904</v>
      </c>
      <c r="B257" s="36">
        <v>45905</v>
      </c>
      <c r="C257" s="37" t="s">
        <v>36</v>
      </c>
      <c r="D257" s="38" t="s">
        <v>236</v>
      </c>
      <c r="E257" s="38" t="s">
        <v>14</v>
      </c>
      <c r="F257" s="38" t="s">
        <v>86</v>
      </c>
      <c r="G257" s="39" t="s">
        <v>208</v>
      </c>
      <c r="H257" s="40" t="s">
        <v>235</v>
      </c>
      <c r="I257" s="41" t="s">
        <v>237</v>
      </c>
      <c r="J257" s="42">
        <v>198528</v>
      </c>
      <c r="K257" s="42">
        <f t="shared" ref="K257:K350" si="2">J257*0.19</f>
        <v>37720.32</v>
      </c>
      <c r="L257" s="42">
        <f t="shared" ref="L257:L350" si="3">J257+K257</f>
        <v>236248.32000000001</v>
      </c>
      <c r="M257" s="12"/>
      <c r="N257" s="12"/>
      <c r="O257" s="12"/>
      <c r="P257" s="12"/>
      <c r="Q257" s="12"/>
      <c r="R257" s="12"/>
      <c r="S257" s="12"/>
      <c r="T257" s="12"/>
      <c r="U257" s="12"/>
      <c r="V257" s="12"/>
      <c r="W257" s="12"/>
      <c r="X257" s="12"/>
      <c r="Y257" s="12"/>
      <c r="Z257" s="12"/>
    </row>
    <row r="258" spans="1:26" ht="15.75" customHeight="1" x14ac:dyDescent="0.25">
      <c r="A258" s="36">
        <v>45905</v>
      </c>
      <c r="B258" s="36">
        <v>45906</v>
      </c>
      <c r="C258" s="37" t="s">
        <v>48</v>
      </c>
      <c r="D258" s="38" t="s">
        <v>238</v>
      </c>
      <c r="E258" s="38" t="s">
        <v>16</v>
      </c>
      <c r="F258" s="38" t="s">
        <v>38</v>
      </c>
      <c r="G258" s="39" t="s">
        <v>51</v>
      </c>
      <c r="H258" s="43" t="s">
        <v>76</v>
      </c>
      <c r="I258" s="41">
        <v>6</v>
      </c>
      <c r="J258" s="42">
        <v>1410000</v>
      </c>
      <c r="K258" s="42">
        <f t="shared" si="2"/>
        <v>267900</v>
      </c>
      <c r="L258" s="42">
        <f t="shared" si="3"/>
        <v>1677900</v>
      </c>
      <c r="M258" s="12"/>
      <c r="N258" s="12"/>
      <c r="O258" s="12"/>
      <c r="P258" s="12"/>
      <c r="Q258" s="12"/>
      <c r="R258" s="12"/>
      <c r="S258" s="12"/>
      <c r="T258" s="12"/>
      <c r="U258" s="12"/>
      <c r="V258" s="12"/>
      <c r="W258" s="12"/>
      <c r="X258" s="12"/>
      <c r="Y258" s="12"/>
      <c r="Z258" s="12"/>
    </row>
    <row r="259" spans="1:26" ht="15.75" customHeight="1" x14ac:dyDescent="0.25">
      <c r="A259" s="36">
        <v>45905</v>
      </c>
      <c r="B259" s="36">
        <v>45906</v>
      </c>
      <c r="C259" s="37" t="s">
        <v>48</v>
      </c>
      <c r="D259" s="38" t="s">
        <v>238</v>
      </c>
      <c r="E259" s="38" t="s">
        <v>10</v>
      </c>
      <c r="F259" s="38" t="s">
        <v>41</v>
      </c>
      <c r="G259" s="39" t="s">
        <v>51</v>
      </c>
      <c r="H259" s="43" t="s">
        <v>76</v>
      </c>
      <c r="I259" s="41">
        <v>1</v>
      </c>
      <c r="J259" s="42">
        <v>1950000</v>
      </c>
      <c r="K259" s="42">
        <f t="shared" si="2"/>
        <v>370500</v>
      </c>
      <c r="L259" s="42">
        <f t="shared" si="3"/>
        <v>2320500</v>
      </c>
      <c r="M259" s="12"/>
      <c r="N259" s="12"/>
      <c r="O259" s="12"/>
      <c r="P259" s="12"/>
      <c r="Q259" s="12"/>
      <c r="R259" s="12"/>
      <c r="S259" s="12"/>
      <c r="T259" s="12"/>
      <c r="U259" s="12"/>
      <c r="V259" s="12"/>
      <c r="W259" s="12"/>
      <c r="X259" s="12"/>
      <c r="Y259" s="12"/>
      <c r="Z259" s="12"/>
    </row>
    <row r="260" spans="1:26" ht="15.75" customHeight="1" x14ac:dyDescent="0.25">
      <c r="A260" s="36">
        <v>45905</v>
      </c>
      <c r="B260" s="36">
        <v>45906</v>
      </c>
      <c r="C260" s="37" t="s">
        <v>48</v>
      </c>
      <c r="D260" s="38" t="s">
        <v>238</v>
      </c>
      <c r="E260" s="38" t="s">
        <v>13</v>
      </c>
      <c r="F260" s="38" t="s">
        <v>50</v>
      </c>
      <c r="G260" s="39" t="s">
        <v>51</v>
      </c>
      <c r="H260" s="43" t="s">
        <v>76</v>
      </c>
      <c r="I260" s="41">
        <v>2</v>
      </c>
      <c r="J260" s="42">
        <v>990000</v>
      </c>
      <c r="K260" s="42">
        <f t="shared" si="2"/>
        <v>188100</v>
      </c>
      <c r="L260" s="42">
        <f t="shared" si="3"/>
        <v>1178100</v>
      </c>
      <c r="M260" s="12"/>
      <c r="N260" s="12"/>
      <c r="O260" s="12"/>
      <c r="P260" s="12"/>
      <c r="Q260" s="12"/>
      <c r="R260" s="12"/>
      <c r="S260" s="12"/>
      <c r="T260" s="12"/>
      <c r="U260" s="12"/>
      <c r="V260" s="12"/>
      <c r="W260" s="12"/>
      <c r="X260" s="12"/>
      <c r="Y260" s="12"/>
      <c r="Z260" s="12"/>
    </row>
    <row r="261" spans="1:26" ht="15.75" customHeight="1" x14ac:dyDescent="0.25">
      <c r="A261" s="36">
        <v>45905</v>
      </c>
      <c r="B261" s="36">
        <v>45906</v>
      </c>
      <c r="C261" s="37" t="s">
        <v>48</v>
      </c>
      <c r="D261" s="38" t="s">
        <v>239</v>
      </c>
      <c r="E261" s="38" t="s">
        <v>16</v>
      </c>
      <c r="F261" s="38" t="s">
        <v>38</v>
      </c>
      <c r="G261" s="39" t="s">
        <v>51</v>
      </c>
      <c r="H261" s="43" t="s">
        <v>78</v>
      </c>
      <c r="I261" s="41">
        <v>5</v>
      </c>
      <c r="J261" s="42">
        <v>1175000</v>
      </c>
      <c r="K261" s="42">
        <f t="shared" si="2"/>
        <v>223250</v>
      </c>
      <c r="L261" s="42">
        <f t="shared" si="3"/>
        <v>1398250</v>
      </c>
      <c r="M261" s="12"/>
      <c r="N261" s="12"/>
      <c r="O261" s="12"/>
      <c r="P261" s="12"/>
      <c r="Q261" s="12"/>
      <c r="R261" s="12"/>
      <c r="S261" s="12"/>
      <c r="T261" s="12"/>
      <c r="U261" s="12"/>
      <c r="V261" s="12"/>
      <c r="W261" s="12"/>
      <c r="X261" s="12"/>
      <c r="Y261" s="12"/>
      <c r="Z261" s="12"/>
    </row>
    <row r="262" spans="1:26" ht="15.75" customHeight="1" x14ac:dyDescent="0.25">
      <c r="A262" s="36">
        <v>45905</v>
      </c>
      <c r="B262" s="36">
        <v>45906</v>
      </c>
      <c r="C262" s="37" t="s">
        <v>48</v>
      </c>
      <c r="D262" s="38" t="s">
        <v>239</v>
      </c>
      <c r="E262" s="38" t="s">
        <v>10</v>
      </c>
      <c r="F262" s="38" t="s">
        <v>41</v>
      </c>
      <c r="G262" s="39" t="s">
        <v>51</v>
      </c>
      <c r="H262" s="43" t="s">
        <v>78</v>
      </c>
      <c r="I262" s="41">
        <v>1</v>
      </c>
      <c r="J262" s="42">
        <v>1950000</v>
      </c>
      <c r="K262" s="42">
        <f t="shared" si="2"/>
        <v>370500</v>
      </c>
      <c r="L262" s="42">
        <f t="shared" si="3"/>
        <v>2320500</v>
      </c>
      <c r="M262" s="12"/>
      <c r="N262" s="12"/>
      <c r="O262" s="12"/>
      <c r="P262" s="12"/>
      <c r="Q262" s="12"/>
      <c r="R262" s="12"/>
      <c r="S262" s="12"/>
      <c r="T262" s="12"/>
      <c r="U262" s="12"/>
      <c r="V262" s="12"/>
      <c r="W262" s="12"/>
      <c r="X262" s="12"/>
      <c r="Y262" s="12"/>
      <c r="Z262" s="12"/>
    </row>
    <row r="263" spans="1:26" ht="15.75" customHeight="1" x14ac:dyDescent="0.25">
      <c r="A263" s="36">
        <v>45905</v>
      </c>
      <c r="B263" s="36">
        <v>45906</v>
      </c>
      <c r="C263" s="37" t="s">
        <v>48</v>
      </c>
      <c r="D263" s="38" t="s">
        <v>239</v>
      </c>
      <c r="E263" s="38" t="s">
        <v>13</v>
      </c>
      <c r="F263" s="38" t="s">
        <v>50</v>
      </c>
      <c r="G263" s="39" t="s">
        <v>51</v>
      </c>
      <c r="H263" s="43" t="s">
        <v>78</v>
      </c>
      <c r="I263" s="41">
        <v>2</v>
      </c>
      <c r="J263" s="42">
        <v>990000</v>
      </c>
      <c r="K263" s="42">
        <f t="shared" si="2"/>
        <v>188100</v>
      </c>
      <c r="L263" s="42">
        <f t="shared" si="3"/>
        <v>1178100</v>
      </c>
      <c r="M263" s="12"/>
      <c r="N263" s="12"/>
      <c r="O263" s="12"/>
      <c r="P263" s="12"/>
      <c r="Q263" s="12"/>
      <c r="R263" s="12"/>
      <c r="S263" s="12"/>
      <c r="T263" s="12"/>
      <c r="U263" s="12"/>
      <c r="V263" s="12"/>
      <c r="W263" s="12"/>
      <c r="X263" s="12"/>
      <c r="Y263" s="12"/>
      <c r="Z263" s="12"/>
    </row>
    <row r="264" spans="1:26" ht="15.75" customHeight="1" x14ac:dyDescent="0.25">
      <c r="A264" s="36">
        <v>45905</v>
      </c>
      <c r="B264" s="36">
        <v>45907</v>
      </c>
      <c r="C264" s="37" t="s">
        <v>48</v>
      </c>
      <c r="D264" s="38" t="s">
        <v>240</v>
      </c>
      <c r="E264" s="38" t="s">
        <v>16</v>
      </c>
      <c r="F264" s="38" t="s">
        <v>38</v>
      </c>
      <c r="G264" s="39" t="s">
        <v>51</v>
      </c>
      <c r="H264" s="43" t="s">
        <v>56</v>
      </c>
      <c r="I264" s="41">
        <v>6</v>
      </c>
      <c r="J264" s="42">
        <v>1410000</v>
      </c>
      <c r="K264" s="42">
        <f t="shared" si="2"/>
        <v>267900</v>
      </c>
      <c r="L264" s="42">
        <f t="shared" si="3"/>
        <v>1677900</v>
      </c>
      <c r="M264" s="12"/>
      <c r="N264" s="12"/>
      <c r="O264" s="12"/>
      <c r="P264" s="12"/>
      <c r="Q264" s="12"/>
      <c r="R264" s="12"/>
      <c r="S264" s="12"/>
      <c r="T264" s="12"/>
      <c r="U264" s="12"/>
      <c r="V264" s="12"/>
      <c r="W264" s="12"/>
      <c r="X264" s="12"/>
      <c r="Y264" s="12"/>
      <c r="Z264" s="12"/>
    </row>
    <row r="265" spans="1:26" ht="15.75" customHeight="1" x14ac:dyDescent="0.25">
      <c r="A265" s="36">
        <v>45905</v>
      </c>
      <c r="B265" s="36">
        <v>45907</v>
      </c>
      <c r="C265" s="37" t="s">
        <v>48</v>
      </c>
      <c r="D265" s="38" t="s">
        <v>240</v>
      </c>
      <c r="E265" s="38" t="s">
        <v>10</v>
      </c>
      <c r="F265" s="38" t="s">
        <v>41</v>
      </c>
      <c r="G265" s="39" t="s">
        <v>51</v>
      </c>
      <c r="H265" s="43" t="s">
        <v>56</v>
      </c>
      <c r="I265" s="41">
        <v>1</v>
      </c>
      <c r="J265" s="42">
        <v>1950000</v>
      </c>
      <c r="K265" s="42">
        <f t="shared" si="2"/>
        <v>370500</v>
      </c>
      <c r="L265" s="42">
        <f t="shared" si="3"/>
        <v>2320500</v>
      </c>
      <c r="M265" s="12"/>
      <c r="N265" s="12"/>
      <c r="O265" s="12"/>
      <c r="P265" s="12"/>
      <c r="Q265" s="12"/>
      <c r="R265" s="12"/>
      <c r="S265" s="12"/>
      <c r="T265" s="12"/>
      <c r="U265" s="12"/>
      <c r="V265" s="12"/>
      <c r="W265" s="12"/>
      <c r="X265" s="12"/>
      <c r="Y265" s="12"/>
      <c r="Z265" s="12"/>
    </row>
    <row r="266" spans="1:26" ht="15.75" customHeight="1" x14ac:dyDescent="0.25">
      <c r="A266" s="36">
        <v>45905</v>
      </c>
      <c r="B266" s="36">
        <v>45907</v>
      </c>
      <c r="C266" s="37" t="s">
        <v>48</v>
      </c>
      <c r="D266" s="38" t="s">
        <v>241</v>
      </c>
      <c r="E266" s="38" t="s">
        <v>16</v>
      </c>
      <c r="F266" s="38" t="s">
        <v>38</v>
      </c>
      <c r="G266" s="39" t="s">
        <v>51</v>
      </c>
      <c r="H266" s="43" t="s">
        <v>58</v>
      </c>
      <c r="I266" s="41">
        <v>5</v>
      </c>
      <c r="J266" s="42">
        <v>1175000</v>
      </c>
      <c r="K266" s="42">
        <f t="shared" si="2"/>
        <v>223250</v>
      </c>
      <c r="L266" s="42">
        <f t="shared" si="3"/>
        <v>1398250</v>
      </c>
      <c r="M266" s="12"/>
      <c r="N266" s="12"/>
      <c r="O266" s="12"/>
      <c r="P266" s="12"/>
      <c r="Q266" s="12"/>
      <c r="R266" s="12"/>
      <c r="S266" s="12"/>
      <c r="T266" s="12"/>
      <c r="U266" s="12"/>
      <c r="V266" s="12"/>
      <c r="W266" s="12"/>
      <c r="X266" s="12"/>
      <c r="Y266" s="12"/>
      <c r="Z266" s="12"/>
    </row>
    <row r="267" spans="1:26" ht="15.75" customHeight="1" x14ac:dyDescent="0.25">
      <c r="A267" s="36">
        <v>45905</v>
      </c>
      <c r="B267" s="36">
        <v>45907</v>
      </c>
      <c r="C267" s="37" t="s">
        <v>48</v>
      </c>
      <c r="D267" s="38" t="s">
        <v>241</v>
      </c>
      <c r="E267" s="38" t="s">
        <v>10</v>
      </c>
      <c r="F267" s="38" t="s">
        <v>41</v>
      </c>
      <c r="G267" s="39" t="s">
        <v>51</v>
      </c>
      <c r="H267" s="43" t="s">
        <v>58</v>
      </c>
      <c r="I267" s="41">
        <v>1</v>
      </c>
      <c r="J267" s="42">
        <v>1950000</v>
      </c>
      <c r="K267" s="42">
        <f t="shared" si="2"/>
        <v>370500</v>
      </c>
      <c r="L267" s="42">
        <f t="shared" si="3"/>
        <v>2320500</v>
      </c>
      <c r="M267" s="12"/>
      <c r="N267" s="12"/>
      <c r="O267" s="12"/>
      <c r="P267" s="12"/>
      <c r="Q267" s="12"/>
      <c r="R267" s="12"/>
      <c r="S267" s="12"/>
      <c r="T267" s="12"/>
      <c r="U267" s="12"/>
      <c r="V267" s="12"/>
      <c r="W267" s="12"/>
      <c r="X267" s="12"/>
      <c r="Y267" s="12"/>
      <c r="Z267" s="12"/>
    </row>
    <row r="268" spans="1:26" ht="15.75" customHeight="1" x14ac:dyDescent="0.25">
      <c r="A268" s="36">
        <v>45910</v>
      </c>
      <c r="B268" s="36">
        <v>45911</v>
      </c>
      <c r="C268" s="37" t="s">
        <v>48</v>
      </c>
      <c r="D268" s="38" t="s">
        <v>242</v>
      </c>
      <c r="E268" s="38" t="s">
        <v>10</v>
      </c>
      <c r="F268" s="38" t="s">
        <v>41</v>
      </c>
      <c r="G268" s="39" t="s">
        <v>243</v>
      </c>
      <c r="H268" s="43" t="s">
        <v>244</v>
      </c>
      <c r="I268" s="41">
        <v>1</v>
      </c>
      <c r="J268" s="42">
        <v>1950000</v>
      </c>
      <c r="K268" s="42">
        <f t="shared" si="2"/>
        <v>370500</v>
      </c>
      <c r="L268" s="42">
        <f t="shared" si="3"/>
        <v>2320500</v>
      </c>
      <c r="M268" s="12"/>
      <c r="N268" s="12"/>
      <c r="O268" s="12"/>
      <c r="P268" s="12"/>
      <c r="Q268" s="12"/>
      <c r="R268" s="12"/>
      <c r="S268" s="12"/>
      <c r="T268" s="12"/>
      <c r="U268" s="12"/>
      <c r="V268" s="12"/>
      <c r="W268" s="12"/>
      <c r="X268" s="12"/>
      <c r="Y268" s="12"/>
      <c r="Z268" s="12"/>
    </row>
    <row r="269" spans="1:26" ht="17.25" customHeight="1" x14ac:dyDescent="0.25">
      <c r="A269" s="71">
        <v>45909</v>
      </c>
      <c r="B269" s="36">
        <v>45911</v>
      </c>
      <c r="C269" s="37" t="s">
        <v>48</v>
      </c>
      <c r="D269" s="38" t="s">
        <v>245</v>
      </c>
      <c r="E269" s="38" t="s">
        <v>12</v>
      </c>
      <c r="F269" s="38" t="s">
        <v>45</v>
      </c>
      <c r="G269" s="39" t="s">
        <v>243</v>
      </c>
      <c r="H269" s="43" t="s">
        <v>244</v>
      </c>
      <c r="I269" s="41">
        <v>50</v>
      </c>
      <c r="J269" s="42">
        <v>1325000</v>
      </c>
      <c r="K269" s="42">
        <f t="shared" si="2"/>
        <v>251750</v>
      </c>
      <c r="L269" s="42">
        <f t="shared" si="3"/>
        <v>1576750</v>
      </c>
      <c r="M269" s="12"/>
      <c r="N269" s="12"/>
      <c r="O269" s="12"/>
      <c r="P269" s="12"/>
      <c r="Q269" s="12"/>
      <c r="R269" s="12"/>
      <c r="S269" s="12"/>
      <c r="T269" s="12"/>
      <c r="U269" s="12"/>
      <c r="V269" s="12"/>
      <c r="W269" s="12"/>
      <c r="X269" s="12"/>
      <c r="Y269" s="12"/>
      <c r="Z269" s="12"/>
    </row>
    <row r="270" spans="1:26" ht="15.75" customHeight="1" x14ac:dyDescent="0.25">
      <c r="A270" s="36">
        <v>45911</v>
      </c>
      <c r="B270" s="36">
        <v>45911</v>
      </c>
      <c r="C270" s="37" t="s">
        <v>36</v>
      </c>
      <c r="D270" s="38" t="s">
        <v>246</v>
      </c>
      <c r="E270" s="38" t="s">
        <v>10</v>
      </c>
      <c r="F270" s="38" t="s">
        <v>41</v>
      </c>
      <c r="G270" s="39" t="s">
        <v>243</v>
      </c>
      <c r="H270" s="43" t="s">
        <v>244</v>
      </c>
      <c r="I270" s="41">
        <v>1</v>
      </c>
      <c r="J270" s="42">
        <v>1950000</v>
      </c>
      <c r="K270" s="42">
        <f t="shared" si="2"/>
        <v>370500</v>
      </c>
      <c r="L270" s="42">
        <f t="shared" si="3"/>
        <v>2320500</v>
      </c>
      <c r="M270" s="12"/>
      <c r="N270" s="12"/>
      <c r="O270" s="12"/>
      <c r="P270" s="12"/>
      <c r="Q270" s="12"/>
      <c r="R270" s="12"/>
      <c r="S270" s="12"/>
      <c r="T270" s="12"/>
      <c r="U270" s="12"/>
      <c r="V270" s="12"/>
      <c r="W270" s="12"/>
      <c r="X270" s="12"/>
      <c r="Y270" s="12"/>
      <c r="Z270" s="12"/>
    </row>
    <row r="271" spans="1:26" ht="17.25" customHeight="1" x14ac:dyDescent="0.25">
      <c r="A271" s="36">
        <v>45910</v>
      </c>
      <c r="B271" s="36">
        <v>45911</v>
      </c>
      <c r="C271" s="37" t="s">
        <v>48</v>
      </c>
      <c r="D271" s="38" t="s">
        <v>247</v>
      </c>
      <c r="E271" s="38" t="s">
        <v>16</v>
      </c>
      <c r="F271" s="38" t="s">
        <v>38</v>
      </c>
      <c r="G271" s="39" t="s">
        <v>248</v>
      </c>
      <c r="H271" s="43" t="s">
        <v>249</v>
      </c>
      <c r="I271" s="41">
        <v>3</v>
      </c>
      <c r="J271" s="42">
        <v>705000</v>
      </c>
      <c r="K271" s="42">
        <f t="shared" si="2"/>
        <v>133950</v>
      </c>
      <c r="L271" s="42">
        <f t="shared" si="3"/>
        <v>838950</v>
      </c>
      <c r="M271" s="12"/>
      <c r="N271" s="12"/>
      <c r="O271" s="12"/>
      <c r="P271" s="12"/>
      <c r="Q271" s="12"/>
      <c r="R271" s="12"/>
      <c r="S271" s="12"/>
      <c r="T271" s="12"/>
      <c r="U271" s="12"/>
      <c r="V271" s="12"/>
      <c r="W271" s="12"/>
      <c r="X271" s="12"/>
      <c r="Y271" s="12"/>
      <c r="Z271" s="12"/>
    </row>
    <row r="272" spans="1:26" ht="15.75" customHeight="1" x14ac:dyDescent="0.25">
      <c r="A272" s="36">
        <v>45910</v>
      </c>
      <c r="B272" s="36">
        <v>45911</v>
      </c>
      <c r="C272" s="37" t="s">
        <v>48</v>
      </c>
      <c r="D272" s="38" t="s">
        <v>247</v>
      </c>
      <c r="E272" s="38" t="s">
        <v>10</v>
      </c>
      <c r="F272" s="38" t="s">
        <v>41</v>
      </c>
      <c r="G272" s="39" t="s">
        <v>248</v>
      </c>
      <c r="H272" s="43" t="s">
        <v>249</v>
      </c>
      <c r="I272" s="41">
        <v>1</v>
      </c>
      <c r="J272" s="42">
        <v>1950000</v>
      </c>
      <c r="K272" s="42">
        <f t="shared" si="2"/>
        <v>370500</v>
      </c>
      <c r="L272" s="42">
        <f t="shared" si="3"/>
        <v>2320500</v>
      </c>
      <c r="M272" s="12"/>
      <c r="N272" s="12"/>
      <c r="O272" s="12"/>
      <c r="P272" s="12"/>
      <c r="Q272" s="12"/>
      <c r="R272" s="12"/>
      <c r="S272" s="12"/>
      <c r="T272" s="12"/>
      <c r="U272" s="12"/>
      <c r="V272" s="12"/>
      <c r="W272" s="12"/>
      <c r="X272" s="12"/>
      <c r="Y272" s="12"/>
      <c r="Z272" s="12"/>
    </row>
    <row r="273" spans="1:26" ht="15.75" customHeight="1" x14ac:dyDescent="0.25">
      <c r="A273" s="36">
        <v>45910</v>
      </c>
      <c r="B273" s="36">
        <v>45921</v>
      </c>
      <c r="C273" s="37" t="s">
        <v>48</v>
      </c>
      <c r="D273" s="38" t="s">
        <v>250</v>
      </c>
      <c r="E273" s="38" t="s">
        <v>16</v>
      </c>
      <c r="F273" s="38" t="s">
        <v>38</v>
      </c>
      <c r="G273" s="39" t="s">
        <v>248</v>
      </c>
      <c r="H273" s="43" t="s">
        <v>251</v>
      </c>
      <c r="I273" s="41">
        <v>3</v>
      </c>
      <c r="J273" s="42">
        <v>705000</v>
      </c>
      <c r="K273" s="42">
        <f t="shared" si="2"/>
        <v>133950</v>
      </c>
      <c r="L273" s="42">
        <f t="shared" si="3"/>
        <v>838950</v>
      </c>
      <c r="M273" s="12"/>
      <c r="N273" s="12"/>
      <c r="O273" s="12"/>
      <c r="P273" s="12"/>
      <c r="Q273" s="12"/>
      <c r="R273" s="12"/>
      <c r="S273" s="12"/>
      <c r="T273" s="12"/>
      <c r="U273" s="12"/>
      <c r="V273" s="12"/>
      <c r="W273" s="12"/>
      <c r="X273" s="12"/>
      <c r="Y273" s="12"/>
      <c r="Z273" s="12"/>
    </row>
    <row r="274" spans="1:26" ht="15.75" customHeight="1" x14ac:dyDescent="0.25">
      <c r="A274" s="36">
        <v>45910</v>
      </c>
      <c r="B274" s="36">
        <v>45921</v>
      </c>
      <c r="C274" s="37" t="s">
        <v>48</v>
      </c>
      <c r="D274" s="38" t="s">
        <v>250</v>
      </c>
      <c r="E274" s="38" t="s">
        <v>10</v>
      </c>
      <c r="F274" s="38" t="s">
        <v>41</v>
      </c>
      <c r="G274" s="39" t="s">
        <v>248</v>
      </c>
      <c r="H274" s="43" t="s">
        <v>251</v>
      </c>
      <c r="I274" s="41">
        <v>1</v>
      </c>
      <c r="J274" s="42">
        <v>1950000</v>
      </c>
      <c r="K274" s="42">
        <f t="shared" si="2"/>
        <v>370500</v>
      </c>
      <c r="L274" s="42">
        <f t="shared" si="3"/>
        <v>2320500</v>
      </c>
      <c r="M274" s="12"/>
      <c r="N274" s="12"/>
      <c r="O274" s="12"/>
      <c r="P274" s="12"/>
      <c r="Q274" s="12"/>
      <c r="R274" s="12"/>
      <c r="S274" s="12"/>
      <c r="T274" s="12"/>
      <c r="U274" s="12"/>
      <c r="V274" s="12"/>
      <c r="W274" s="12"/>
      <c r="X274" s="12"/>
      <c r="Y274" s="12"/>
      <c r="Z274" s="12"/>
    </row>
    <row r="275" spans="1:26" ht="17.25" customHeight="1" x14ac:dyDescent="0.25">
      <c r="A275" s="36">
        <v>45910</v>
      </c>
      <c r="B275" s="36">
        <v>45911</v>
      </c>
      <c r="C275" s="37" t="s">
        <v>48</v>
      </c>
      <c r="D275" s="38" t="s">
        <v>252</v>
      </c>
      <c r="E275" s="38" t="s">
        <v>10</v>
      </c>
      <c r="F275" s="38" t="s">
        <v>41</v>
      </c>
      <c r="G275" s="39" t="s">
        <v>248</v>
      </c>
      <c r="H275" s="43" t="s">
        <v>253</v>
      </c>
      <c r="I275" s="41">
        <v>1</v>
      </c>
      <c r="J275" s="42">
        <v>1950000</v>
      </c>
      <c r="K275" s="42">
        <f t="shared" si="2"/>
        <v>370500</v>
      </c>
      <c r="L275" s="42">
        <f t="shared" si="3"/>
        <v>2320500</v>
      </c>
      <c r="M275" s="12"/>
      <c r="N275" s="12"/>
      <c r="O275" s="12"/>
      <c r="P275" s="12"/>
      <c r="Q275" s="12"/>
      <c r="R275" s="12"/>
      <c r="S275" s="12"/>
      <c r="T275" s="12"/>
      <c r="U275" s="12"/>
      <c r="V275" s="12"/>
      <c r="W275" s="12"/>
      <c r="X275" s="12"/>
      <c r="Y275" s="12"/>
      <c r="Z275" s="12"/>
    </row>
    <row r="276" spans="1:26" ht="15.75" customHeight="1" x14ac:dyDescent="0.25">
      <c r="A276" s="36">
        <v>45912</v>
      </c>
      <c r="B276" s="36">
        <v>45913</v>
      </c>
      <c r="C276" s="37" t="s">
        <v>48</v>
      </c>
      <c r="D276" s="38" t="s">
        <v>254</v>
      </c>
      <c r="E276" s="38" t="s">
        <v>16</v>
      </c>
      <c r="F276" s="38" t="s">
        <v>38</v>
      </c>
      <c r="G276" s="39" t="s">
        <v>51</v>
      </c>
      <c r="H276" s="43" t="s">
        <v>76</v>
      </c>
      <c r="I276" s="41">
        <v>6</v>
      </c>
      <c r="J276" s="42">
        <v>1410000</v>
      </c>
      <c r="K276" s="42">
        <f t="shared" si="2"/>
        <v>267900</v>
      </c>
      <c r="L276" s="42">
        <f t="shared" si="3"/>
        <v>1677900</v>
      </c>
      <c r="M276" s="12"/>
      <c r="N276" s="12"/>
      <c r="O276" s="12"/>
      <c r="P276" s="12"/>
      <c r="Q276" s="12"/>
      <c r="R276" s="12"/>
      <c r="S276" s="12"/>
      <c r="T276" s="12"/>
      <c r="U276" s="12"/>
      <c r="V276" s="12"/>
      <c r="W276" s="12"/>
      <c r="X276" s="12"/>
      <c r="Y276" s="12"/>
      <c r="Z276" s="12"/>
    </row>
    <row r="277" spans="1:26" ht="15.75" customHeight="1" x14ac:dyDescent="0.25">
      <c r="A277" s="36">
        <v>45912</v>
      </c>
      <c r="B277" s="36">
        <v>45913</v>
      </c>
      <c r="C277" s="37" t="s">
        <v>48</v>
      </c>
      <c r="D277" s="38" t="s">
        <v>254</v>
      </c>
      <c r="E277" s="38" t="s">
        <v>10</v>
      </c>
      <c r="F277" s="38" t="s">
        <v>41</v>
      </c>
      <c r="G277" s="39" t="s">
        <v>51</v>
      </c>
      <c r="H277" s="43" t="s">
        <v>76</v>
      </c>
      <c r="I277" s="41">
        <v>1</v>
      </c>
      <c r="J277" s="42">
        <v>1950000</v>
      </c>
      <c r="K277" s="42">
        <f t="shared" si="2"/>
        <v>370500</v>
      </c>
      <c r="L277" s="42">
        <f t="shared" si="3"/>
        <v>2320500</v>
      </c>
      <c r="M277" s="12"/>
      <c r="N277" s="12"/>
      <c r="O277" s="12"/>
      <c r="P277" s="12"/>
      <c r="Q277" s="12"/>
      <c r="R277" s="12"/>
      <c r="S277" s="12"/>
      <c r="T277" s="12"/>
      <c r="U277" s="12"/>
      <c r="V277" s="12"/>
      <c r="W277" s="12"/>
      <c r="X277" s="12"/>
      <c r="Y277" s="12"/>
      <c r="Z277" s="12"/>
    </row>
    <row r="278" spans="1:26" ht="15.75" customHeight="1" x14ac:dyDescent="0.25">
      <c r="A278" s="36">
        <v>45912</v>
      </c>
      <c r="B278" s="36">
        <v>45913</v>
      </c>
      <c r="C278" s="37" t="s">
        <v>48</v>
      </c>
      <c r="D278" s="38" t="s">
        <v>254</v>
      </c>
      <c r="E278" s="38" t="s">
        <v>13</v>
      </c>
      <c r="F278" s="38" t="s">
        <v>50</v>
      </c>
      <c r="G278" s="39" t="s">
        <v>51</v>
      </c>
      <c r="H278" s="43" t="s">
        <v>76</v>
      </c>
      <c r="I278" s="41">
        <v>2</v>
      </c>
      <c r="J278" s="42">
        <v>990000</v>
      </c>
      <c r="K278" s="42">
        <f t="shared" si="2"/>
        <v>188100</v>
      </c>
      <c r="L278" s="42">
        <f t="shared" si="3"/>
        <v>1178100</v>
      </c>
      <c r="M278" s="12"/>
      <c r="N278" s="12"/>
      <c r="O278" s="12"/>
      <c r="P278" s="12"/>
      <c r="Q278" s="12"/>
      <c r="R278" s="12"/>
      <c r="S278" s="12"/>
      <c r="T278" s="12"/>
      <c r="U278" s="12"/>
      <c r="V278" s="12"/>
      <c r="W278" s="12"/>
      <c r="X278" s="12"/>
      <c r="Y278" s="12"/>
      <c r="Z278" s="12"/>
    </row>
    <row r="279" spans="1:26" ht="15.75" customHeight="1" x14ac:dyDescent="0.25">
      <c r="A279" s="36">
        <v>45912</v>
      </c>
      <c r="B279" s="36">
        <v>45913</v>
      </c>
      <c r="C279" s="37" t="s">
        <v>48</v>
      </c>
      <c r="D279" s="38" t="s">
        <v>255</v>
      </c>
      <c r="E279" s="38" t="s">
        <v>16</v>
      </c>
      <c r="F279" s="38" t="s">
        <v>38</v>
      </c>
      <c r="G279" s="39" t="s">
        <v>51</v>
      </c>
      <c r="H279" s="43" t="s">
        <v>78</v>
      </c>
      <c r="I279" s="41">
        <v>5</v>
      </c>
      <c r="J279" s="42">
        <v>1175000</v>
      </c>
      <c r="K279" s="42">
        <f t="shared" si="2"/>
        <v>223250</v>
      </c>
      <c r="L279" s="42">
        <f t="shared" si="3"/>
        <v>1398250</v>
      </c>
      <c r="M279" s="12"/>
      <c r="N279" s="12"/>
      <c r="O279" s="12"/>
      <c r="P279" s="12"/>
      <c r="Q279" s="12"/>
      <c r="R279" s="12"/>
      <c r="S279" s="12"/>
      <c r="T279" s="12"/>
      <c r="U279" s="12"/>
      <c r="V279" s="12"/>
      <c r="W279" s="12"/>
      <c r="X279" s="12"/>
      <c r="Y279" s="12"/>
      <c r="Z279" s="12"/>
    </row>
    <row r="280" spans="1:26" ht="15.75" customHeight="1" x14ac:dyDescent="0.25">
      <c r="A280" s="36">
        <v>45912</v>
      </c>
      <c r="B280" s="36">
        <v>45913</v>
      </c>
      <c r="C280" s="37" t="s">
        <v>48</v>
      </c>
      <c r="D280" s="38" t="s">
        <v>255</v>
      </c>
      <c r="E280" s="38" t="s">
        <v>10</v>
      </c>
      <c r="F280" s="38" t="s">
        <v>41</v>
      </c>
      <c r="G280" s="39" t="s">
        <v>51</v>
      </c>
      <c r="H280" s="43" t="s">
        <v>78</v>
      </c>
      <c r="I280" s="41">
        <v>1</v>
      </c>
      <c r="J280" s="42">
        <v>1950000</v>
      </c>
      <c r="K280" s="42">
        <f t="shared" si="2"/>
        <v>370500</v>
      </c>
      <c r="L280" s="42">
        <f t="shared" si="3"/>
        <v>2320500</v>
      </c>
      <c r="M280" s="12"/>
      <c r="N280" s="12"/>
      <c r="O280" s="12"/>
      <c r="P280" s="12"/>
      <c r="Q280" s="12"/>
      <c r="R280" s="12"/>
      <c r="S280" s="12"/>
      <c r="T280" s="12"/>
      <c r="U280" s="12"/>
      <c r="V280" s="12"/>
      <c r="W280" s="12"/>
      <c r="X280" s="12"/>
      <c r="Y280" s="12"/>
      <c r="Z280" s="12"/>
    </row>
    <row r="281" spans="1:26" ht="15.75" customHeight="1" x14ac:dyDescent="0.25">
      <c r="A281" s="36">
        <v>45912</v>
      </c>
      <c r="B281" s="36">
        <v>45913</v>
      </c>
      <c r="C281" s="37" t="s">
        <v>48</v>
      </c>
      <c r="D281" s="38" t="s">
        <v>255</v>
      </c>
      <c r="E281" s="38" t="s">
        <v>13</v>
      </c>
      <c r="F281" s="38" t="s">
        <v>50</v>
      </c>
      <c r="G281" s="39" t="s">
        <v>51</v>
      </c>
      <c r="H281" s="43" t="s">
        <v>78</v>
      </c>
      <c r="I281" s="41">
        <v>2</v>
      </c>
      <c r="J281" s="42">
        <v>990000</v>
      </c>
      <c r="K281" s="42">
        <f t="shared" si="2"/>
        <v>188100</v>
      </c>
      <c r="L281" s="42">
        <f t="shared" si="3"/>
        <v>1178100</v>
      </c>
      <c r="M281" s="12"/>
      <c r="N281" s="12"/>
      <c r="O281" s="12"/>
      <c r="P281" s="12"/>
      <c r="Q281" s="12"/>
      <c r="R281" s="12"/>
      <c r="S281" s="12"/>
      <c r="T281" s="12"/>
      <c r="U281" s="12"/>
      <c r="V281" s="12"/>
      <c r="W281" s="12"/>
      <c r="X281" s="12"/>
      <c r="Y281" s="12"/>
      <c r="Z281" s="12"/>
    </row>
    <row r="282" spans="1:26" ht="15.75" customHeight="1" x14ac:dyDescent="0.25">
      <c r="A282" s="36">
        <v>45912</v>
      </c>
      <c r="B282" s="36">
        <v>45914</v>
      </c>
      <c r="C282" s="37" t="s">
        <v>48</v>
      </c>
      <c r="D282" s="38" t="s">
        <v>256</v>
      </c>
      <c r="E282" s="38" t="s">
        <v>16</v>
      </c>
      <c r="F282" s="38" t="s">
        <v>38</v>
      </c>
      <c r="G282" s="39" t="s">
        <v>51</v>
      </c>
      <c r="H282" s="43" t="s">
        <v>56</v>
      </c>
      <c r="I282" s="41">
        <v>6</v>
      </c>
      <c r="J282" s="42">
        <v>1410000</v>
      </c>
      <c r="K282" s="42">
        <f t="shared" si="2"/>
        <v>267900</v>
      </c>
      <c r="L282" s="42">
        <f t="shared" si="3"/>
        <v>1677900</v>
      </c>
      <c r="M282" s="12"/>
      <c r="N282" s="12"/>
      <c r="O282" s="12"/>
      <c r="P282" s="12"/>
      <c r="Q282" s="12"/>
      <c r="R282" s="12"/>
      <c r="S282" s="12"/>
      <c r="T282" s="12"/>
      <c r="U282" s="12"/>
      <c r="V282" s="12"/>
      <c r="W282" s="12"/>
      <c r="X282" s="12"/>
      <c r="Y282" s="12"/>
      <c r="Z282" s="12"/>
    </row>
    <row r="283" spans="1:26" ht="15.75" customHeight="1" x14ac:dyDescent="0.25">
      <c r="A283" s="36">
        <v>45912</v>
      </c>
      <c r="B283" s="36">
        <v>45914</v>
      </c>
      <c r="C283" s="37" t="s">
        <v>48</v>
      </c>
      <c r="D283" s="38" t="s">
        <v>256</v>
      </c>
      <c r="E283" s="38" t="s">
        <v>10</v>
      </c>
      <c r="F283" s="38" t="s">
        <v>41</v>
      </c>
      <c r="G283" s="39" t="s">
        <v>51</v>
      </c>
      <c r="H283" s="43" t="s">
        <v>56</v>
      </c>
      <c r="I283" s="41">
        <v>1</v>
      </c>
      <c r="J283" s="42">
        <v>1950000</v>
      </c>
      <c r="K283" s="42">
        <f t="shared" si="2"/>
        <v>370500</v>
      </c>
      <c r="L283" s="42">
        <f t="shared" si="3"/>
        <v>2320500</v>
      </c>
      <c r="M283" s="12"/>
      <c r="N283" s="12"/>
      <c r="O283" s="12"/>
      <c r="P283" s="12"/>
      <c r="Q283" s="12"/>
      <c r="R283" s="12"/>
      <c r="S283" s="12"/>
      <c r="T283" s="12"/>
      <c r="U283" s="12"/>
      <c r="V283" s="12"/>
      <c r="W283" s="12"/>
      <c r="X283" s="12"/>
      <c r="Y283" s="12"/>
      <c r="Z283" s="12"/>
    </row>
    <row r="284" spans="1:26" ht="15.75" customHeight="1" x14ac:dyDescent="0.25">
      <c r="A284" s="36">
        <v>45912</v>
      </c>
      <c r="B284" s="36">
        <v>45914</v>
      </c>
      <c r="C284" s="37" t="s">
        <v>48</v>
      </c>
      <c r="D284" s="38" t="s">
        <v>257</v>
      </c>
      <c r="E284" s="38" t="s">
        <v>16</v>
      </c>
      <c r="F284" s="38" t="s">
        <v>38</v>
      </c>
      <c r="G284" s="39" t="s">
        <v>51</v>
      </c>
      <c r="H284" s="43" t="s">
        <v>58</v>
      </c>
      <c r="I284" s="41">
        <v>5</v>
      </c>
      <c r="J284" s="42">
        <v>1175000</v>
      </c>
      <c r="K284" s="42">
        <f t="shared" si="2"/>
        <v>223250</v>
      </c>
      <c r="L284" s="42">
        <f t="shared" si="3"/>
        <v>1398250</v>
      </c>
      <c r="M284" s="12"/>
      <c r="N284" s="12"/>
      <c r="O284" s="12"/>
      <c r="P284" s="12"/>
      <c r="Q284" s="12"/>
      <c r="R284" s="12"/>
      <c r="S284" s="12"/>
      <c r="T284" s="12"/>
      <c r="U284" s="12"/>
      <c r="V284" s="12"/>
      <c r="W284" s="12"/>
      <c r="X284" s="12"/>
      <c r="Y284" s="12"/>
      <c r="Z284" s="12"/>
    </row>
    <row r="285" spans="1:26" ht="15.75" customHeight="1" x14ac:dyDescent="0.25">
      <c r="A285" s="36">
        <v>45912</v>
      </c>
      <c r="B285" s="36">
        <v>45914</v>
      </c>
      <c r="C285" s="37" t="s">
        <v>48</v>
      </c>
      <c r="D285" s="38" t="s">
        <v>257</v>
      </c>
      <c r="E285" s="38" t="s">
        <v>10</v>
      </c>
      <c r="F285" s="38" t="s">
        <v>41</v>
      </c>
      <c r="G285" s="39" t="s">
        <v>51</v>
      </c>
      <c r="H285" s="43" t="s">
        <v>58</v>
      </c>
      <c r="I285" s="41">
        <v>1</v>
      </c>
      <c r="J285" s="42">
        <v>1950000</v>
      </c>
      <c r="K285" s="42">
        <f t="shared" si="2"/>
        <v>370500</v>
      </c>
      <c r="L285" s="42">
        <f t="shared" si="3"/>
        <v>2320500</v>
      </c>
      <c r="M285" s="12"/>
      <c r="N285" s="12"/>
      <c r="O285" s="12"/>
      <c r="P285" s="12"/>
      <c r="Q285" s="12"/>
      <c r="R285" s="12"/>
      <c r="S285" s="12"/>
      <c r="T285" s="12"/>
      <c r="U285" s="12"/>
      <c r="V285" s="12"/>
      <c r="W285" s="12"/>
      <c r="X285" s="12"/>
      <c r="Y285" s="12"/>
      <c r="Z285" s="12"/>
    </row>
    <row r="286" spans="1:26" ht="15.75" customHeight="1" x14ac:dyDescent="0.25">
      <c r="A286" s="36">
        <v>45910</v>
      </c>
      <c r="B286" s="36">
        <v>45912</v>
      </c>
      <c r="C286" s="37" t="s">
        <v>48</v>
      </c>
      <c r="D286" s="38" t="s">
        <v>258</v>
      </c>
      <c r="E286" s="38" t="s">
        <v>12</v>
      </c>
      <c r="F286" s="38" t="s">
        <v>45</v>
      </c>
      <c r="G286" s="39" t="s">
        <v>248</v>
      </c>
      <c r="H286" s="43" t="s">
        <v>253</v>
      </c>
      <c r="I286" s="41">
        <v>250</v>
      </c>
      <c r="J286" s="42">
        <v>6622500</v>
      </c>
      <c r="K286" s="42">
        <f t="shared" si="2"/>
        <v>1258275</v>
      </c>
      <c r="L286" s="42">
        <f t="shared" si="3"/>
        <v>7880775</v>
      </c>
      <c r="M286" s="12"/>
      <c r="N286" s="12"/>
      <c r="O286" s="12"/>
      <c r="P286" s="12"/>
      <c r="Q286" s="12"/>
      <c r="R286" s="12"/>
      <c r="S286" s="12"/>
      <c r="T286" s="12"/>
      <c r="U286" s="12"/>
      <c r="V286" s="12"/>
      <c r="W286" s="12"/>
      <c r="X286" s="12"/>
      <c r="Y286" s="12"/>
      <c r="Z286" s="12"/>
    </row>
    <row r="287" spans="1:26" ht="15.75" customHeight="1" x14ac:dyDescent="0.25">
      <c r="A287" s="36">
        <v>45910</v>
      </c>
      <c r="B287" s="36">
        <v>45913</v>
      </c>
      <c r="C287" s="37" t="s">
        <v>48</v>
      </c>
      <c r="D287" s="38" t="s">
        <v>259</v>
      </c>
      <c r="E287" s="38" t="s">
        <v>12</v>
      </c>
      <c r="F287" s="38" t="s">
        <v>260</v>
      </c>
      <c r="G287" s="39" t="s">
        <v>248</v>
      </c>
      <c r="H287" s="43" t="s">
        <v>253</v>
      </c>
      <c r="I287" s="41">
        <v>80</v>
      </c>
      <c r="J287" s="42">
        <v>1277280</v>
      </c>
      <c r="K287" s="42">
        <f t="shared" si="2"/>
        <v>242683.2</v>
      </c>
      <c r="L287" s="42">
        <f t="shared" si="3"/>
        <v>1519963.2</v>
      </c>
      <c r="M287" s="12"/>
      <c r="N287" s="12"/>
      <c r="O287" s="12"/>
      <c r="P287" s="12"/>
      <c r="Q287" s="12"/>
      <c r="R287" s="12"/>
      <c r="S287" s="12"/>
      <c r="T287" s="12"/>
      <c r="U287" s="12"/>
      <c r="V287" s="12"/>
      <c r="W287" s="12"/>
      <c r="X287" s="12"/>
      <c r="Y287" s="12"/>
      <c r="Z287" s="12"/>
    </row>
    <row r="288" spans="1:26" ht="15.75" customHeight="1" x14ac:dyDescent="0.25">
      <c r="A288" s="36">
        <v>45910</v>
      </c>
      <c r="B288" s="36">
        <v>45911</v>
      </c>
      <c r="C288" s="37" t="s">
        <v>48</v>
      </c>
      <c r="D288" s="38" t="s">
        <v>261</v>
      </c>
      <c r="E288" s="38" t="s">
        <v>14</v>
      </c>
      <c r="F288" s="38" t="s">
        <v>143</v>
      </c>
      <c r="G288" s="39" t="s">
        <v>243</v>
      </c>
      <c r="H288" s="43" t="s">
        <v>244</v>
      </c>
      <c r="I288" s="41">
        <v>2</v>
      </c>
      <c r="J288" s="42">
        <v>744000</v>
      </c>
      <c r="K288" s="42">
        <f t="shared" si="2"/>
        <v>141360</v>
      </c>
      <c r="L288" s="42">
        <f t="shared" si="3"/>
        <v>885360</v>
      </c>
      <c r="M288" s="12"/>
      <c r="N288" s="12"/>
      <c r="O288" s="12"/>
      <c r="P288" s="12"/>
      <c r="Q288" s="12"/>
      <c r="R288" s="12"/>
      <c r="S288" s="12"/>
      <c r="T288" s="12"/>
      <c r="U288" s="12"/>
      <c r="V288" s="12"/>
      <c r="W288" s="12"/>
      <c r="X288" s="12"/>
      <c r="Y288" s="12"/>
      <c r="Z288" s="12"/>
    </row>
    <row r="289" spans="1:26" ht="15.75" customHeight="1" x14ac:dyDescent="0.25">
      <c r="A289" s="36">
        <v>45919</v>
      </c>
      <c r="B289" s="36">
        <v>45920</v>
      </c>
      <c r="C289" s="37" t="s">
        <v>48</v>
      </c>
      <c r="D289" s="38" t="s">
        <v>262</v>
      </c>
      <c r="E289" s="38" t="s">
        <v>16</v>
      </c>
      <c r="F289" s="38" t="s">
        <v>38</v>
      </c>
      <c r="G289" s="39" t="s">
        <v>51</v>
      </c>
      <c r="H289" s="43" t="s">
        <v>76</v>
      </c>
      <c r="I289" s="41">
        <v>6</v>
      </c>
      <c r="J289" s="42">
        <v>1410000</v>
      </c>
      <c r="K289" s="42">
        <f t="shared" si="2"/>
        <v>267900</v>
      </c>
      <c r="L289" s="42">
        <f t="shared" si="3"/>
        <v>1677900</v>
      </c>
      <c r="M289" s="12"/>
      <c r="N289" s="12"/>
      <c r="O289" s="12"/>
      <c r="P289" s="12"/>
      <c r="Q289" s="12"/>
      <c r="R289" s="12"/>
      <c r="S289" s="12"/>
      <c r="T289" s="12"/>
      <c r="U289" s="12"/>
      <c r="V289" s="12"/>
      <c r="W289" s="12"/>
      <c r="X289" s="12"/>
      <c r="Y289" s="12"/>
      <c r="Z289" s="12"/>
    </row>
    <row r="290" spans="1:26" ht="15.75" customHeight="1" x14ac:dyDescent="0.25">
      <c r="A290" s="36">
        <v>45919</v>
      </c>
      <c r="B290" s="36">
        <v>45920</v>
      </c>
      <c r="C290" s="37" t="s">
        <v>48</v>
      </c>
      <c r="D290" s="38" t="s">
        <v>262</v>
      </c>
      <c r="E290" s="38" t="s">
        <v>10</v>
      </c>
      <c r="F290" s="38" t="s">
        <v>41</v>
      </c>
      <c r="G290" s="39" t="s">
        <v>51</v>
      </c>
      <c r="H290" s="43" t="s">
        <v>76</v>
      </c>
      <c r="I290" s="41">
        <v>1</v>
      </c>
      <c r="J290" s="42">
        <v>1950000</v>
      </c>
      <c r="K290" s="42">
        <f t="shared" si="2"/>
        <v>370500</v>
      </c>
      <c r="L290" s="42">
        <f t="shared" si="3"/>
        <v>2320500</v>
      </c>
      <c r="M290" s="12"/>
      <c r="N290" s="12"/>
      <c r="O290" s="12"/>
      <c r="P290" s="12"/>
      <c r="Q290" s="12"/>
      <c r="R290" s="12"/>
      <c r="S290" s="12"/>
      <c r="T290" s="12"/>
      <c r="U290" s="12"/>
      <c r="V290" s="12"/>
      <c r="W290" s="12"/>
      <c r="X290" s="12"/>
      <c r="Y290" s="12"/>
      <c r="Z290" s="12"/>
    </row>
    <row r="291" spans="1:26" ht="15.75" customHeight="1" x14ac:dyDescent="0.25">
      <c r="A291" s="36">
        <v>45919</v>
      </c>
      <c r="B291" s="36">
        <v>45920</v>
      </c>
      <c r="C291" s="37" t="s">
        <v>48</v>
      </c>
      <c r="D291" s="38" t="s">
        <v>262</v>
      </c>
      <c r="E291" s="38" t="s">
        <v>13</v>
      </c>
      <c r="F291" s="38" t="s">
        <v>50</v>
      </c>
      <c r="G291" s="39" t="s">
        <v>51</v>
      </c>
      <c r="H291" s="43" t="s">
        <v>76</v>
      </c>
      <c r="I291" s="41">
        <v>2</v>
      </c>
      <c r="J291" s="42">
        <v>990000</v>
      </c>
      <c r="K291" s="42">
        <f t="shared" si="2"/>
        <v>188100</v>
      </c>
      <c r="L291" s="42">
        <f t="shared" si="3"/>
        <v>1178100</v>
      </c>
      <c r="M291" s="12"/>
      <c r="N291" s="12"/>
      <c r="O291" s="12"/>
      <c r="P291" s="12"/>
      <c r="Q291" s="12"/>
      <c r="R291" s="12"/>
      <c r="S291" s="12"/>
      <c r="T291" s="12"/>
      <c r="U291" s="12"/>
      <c r="V291" s="12"/>
      <c r="W291" s="12"/>
      <c r="X291" s="12"/>
      <c r="Y291" s="12"/>
      <c r="Z291" s="12"/>
    </row>
    <row r="292" spans="1:26" ht="15.75" customHeight="1" x14ac:dyDescent="0.25">
      <c r="A292" s="36">
        <v>45919</v>
      </c>
      <c r="B292" s="36">
        <v>45920</v>
      </c>
      <c r="C292" s="37" t="s">
        <v>48</v>
      </c>
      <c r="D292" s="38" t="s">
        <v>263</v>
      </c>
      <c r="E292" s="38" t="s">
        <v>16</v>
      </c>
      <c r="F292" s="38" t="s">
        <v>38</v>
      </c>
      <c r="G292" s="39" t="s">
        <v>51</v>
      </c>
      <c r="H292" s="43" t="s">
        <v>78</v>
      </c>
      <c r="I292" s="41">
        <v>5</v>
      </c>
      <c r="J292" s="42">
        <v>1175000</v>
      </c>
      <c r="K292" s="42">
        <f t="shared" si="2"/>
        <v>223250</v>
      </c>
      <c r="L292" s="42">
        <f t="shared" si="3"/>
        <v>1398250</v>
      </c>
      <c r="M292" s="12"/>
      <c r="N292" s="12"/>
      <c r="O292" s="12"/>
      <c r="P292" s="12"/>
      <c r="Q292" s="12"/>
      <c r="R292" s="12"/>
      <c r="S292" s="12"/>
      <c r="T292" s="12"/>
      <c r="U292" s="12"/>
      <c r="V292" s="12"/>
      <c r="W292" s="12"/>
      <c r="X292" s="12"/>
      <c r="Y292" s="12"/>
      <c r="Z292" s="12"/>
    </row>
    <row r="293" spans="1:26" ht="15.75" customHeight="1" x14ac:dyDescent="0.25">
      <c r="A293" s="36">
        <v>45919</v>
      </c>
      <c r="B293" s="36">
        <v>45920</v>
      </c>
      <c r="C293" s="37" t="s">
        <v>48</v>
      </c>
      <c r="D293" s="38" t="s">
        <v>263</v>
      </c>
      <c r="E293" s="38" t="s">
        <v>10</v>
      </c>
      <c r="F293" s="38" t="s">
        <v>41</v>
      </c>
      <c r="G293" s="39" t="s">
        <v>51</v>
      </c>
      <c r="H293" s="43" t="s">
        <v>78</v>
      </c>
      <c r="I293" s="41">
        <v>1</v>
      </c>
      <c r="J293" s="42">
        <v>1950000</v>
      </c>
      <c r="K293" s="42">
        <f t="shared" si="2"/>
        <v>370500</v>
      </c>
      <c r="L293" s="42">
        <f t="shared" si="3"/>
        <v>2320500</v>
      </c>
      <c r="M293" s="12"/>
      <c r="N293" s="12"/>
      <c r="O293" s="12"/>
      <c r="P293" s="12"/>
      <c r="Q293" s="12"/>
      <c r="R293" s="12"/>
      <c r="S293" s="12"/>
      <c r="T293" s="12"/>
      <c r="U293" s="12"/>
      <c r="V293" s="12"/>
      <c r="W293" s="12"/>
      <c r="X293" s="12"/>
      <c r="Y293" s="12"/>
      <c r="Z293" s="12"/>
    </row>
    <row r="294" spans="1:26" ht="15.75" customHeight="1" x14ac:dyDescent="0.25">
      <c r="A294" s="36">
        <v>45919</v>
      </c>
      <c r="B294" s="36">
        <v>45920</v>
      </c>
      <c r="C294" s="37" t="s">
        <v>48</v>
      </c>
      <c r="D294" s="38" t="s">
        <v>263</v>
      </c>
      <c r="E294" s="38" t="s">
        <v>13</v>
      </c>
      <c r="F294" s="38" t="s">
        <v>50</v>
      </c>
      <c r="G294" s="39" t="s">
        <v>51</v>
      </c>
      <c r="H294" s="43" t="s">
        <v>78</v>
      </c>
      <c r="I294" s="41">
        <v>2</v>
      </c>
      <c r="J294" s="42">
        <v>990000</v>
      </c>
      <c r="K294" s="42">
        <f t="shared" si="2"/>
        <v>188100</v>
      </c>
      <c r="L294" s="42">
        <f t="shared" si="3"/>
        <v>1178100</v>
      </c>
      <c r="M294" s="12"/>
      <c r="N294" s="12"/>
      <c r="O294" s="12"/>
      <c r="P294" s="12"/>
      <c r="Q294" s="12"/>
      <c r="R294" s="12"/>
      <c r="S294" s="12"/>
      <c r="T294" s="12"/>
      <c r="U294" s="12"/>
      <c r="V294" s="12"/>
      <c r="W294" s="12"/>
      <c r="X294" s="12"/>
      <c r="Y294" s="12"/>
      <c r="Z294" s="12"/>
    </row>
    <row r="295" spans="1:26" ht="15.75" customHeight="1" x14ac:dyDescent="0.25">
      <c r="A295" s="36">
        <v>45919</v>
      </c>
      <c r="B295" s="36">
        <v>45921</v>
      </c>
      <c r="C295" s="37" t="s">
        <v>48</v>
      </c>
      <c r="D295" s="38" t="s">
        <v>264</v>
      </c>
      <c r="E295" s="38" t="s">
        <v>16</v>
      </c>
      <c r="F295" s="38" t="s">
        <v>38</v>
      </c>
      <c r="G295" s="39" t="s">
        <v>51</v>
      </c>
      <c r="H295" s="43" t="s">
        <v>56</v>
      </c>
      <c r="I295" s="41">
        <v>6</v>
      </c>
      <c r="J295" s="42">
        <v>1410000</v>
      </c>
      <c r="K295" s="42">
        <f t="shared" si="2"/>
        <v>267900</v>
      </c>
      <c r="L295" s="42">
        <f t="shared" si="3"/>
        <v>1677900</v>
      </c>
      <c r="M295" s="12"/>
      <c r="N295" s="12"/>
      <c r="O295" s="12"/>
      <c r="P295" s="12"/>
      <c r="Q295" s="12"/>
      <c r="R295" s="12"/>
      <c r="S295" s="12"/>
      <c r="T295" s="12"/>
      <c r="U295" s="12"/>
      <c r="V295" s="12"/>
      <c r="W295" s="12"/>
      <c r="X295" s="12"/>
      <c r="Y295" s="12"/>
      <c r="Z295" s="12"/>
    </row>
    <row r="296" spans="1:26" ht="15.75" customHeight="1" x14ac:dyDescent="0.25">
      <c r="A296" s="36">
        <v>45919</v>
      </c>
      <c r="B296" s="36">
        <v>45921</v>
      </c>
      <c r="C296" s="37" t="s">
        <v>48</v>
      </c>
      <c r="D296" s="38" t="s">
        <v>264</v>
      </c>
      <c r="E296" s="38" t="s">
        <v>10</v>
      </c>
      <c r="F296" s="38" t="s">
        <v>41</v>
      </c>
      <c r="G296" s="39" t="s">
        <v>51</v>
      </c>
      <c r="H296" s="43" t="s">
        <v>56</v>
      </c>
      <c r="I296" s="41">
        <v>1</v>
      </c>
      <c r="J296" s="42">
        <v>1950000</v>
      </c>
      <c r="K296" s="42">
        <f t="shared" si="2"/>
        <v>370500</v>
      </c>
      <c r="L296" s="42">
        <f t="shared" si="3"/>
        <v>2320500</v>
      </c>
      <c r="M296" s="12"/>
      <c r="N296" s="12"/>
      <c r="O296" s="12"/>
      <c r="P296" s="12"/>
      <c r="Q296" s="12"/>
      <c r="R296" s="12"/>
      <c r="S296" s="12"/>
      <c r="T296" s="12"/>
      <c r="U296" s="12"/>
      <c r="V296" s="12"/>
      <c r="W296" s="12"/>
      <c r="X296" s="12"/>
      <c r="Y296" s="12"/>
      <c r="Z296" s="12"/>
    </row>
    <row r="297" spans="1:26" ht="15.75" customHeight="1" x14ac:dyDescent="0.25">
      <c r="A297" s="36">
        <v>45919</v>
      </c>
      <c r="B297" s="36">
        <v>45921</v>
      </c>
      <c r="C297" s="37" t="s">
        <v>48</v>
      </c>
      <c r="D297" s="38" t="s">
        <v>265</v>
      </c>
      <c r="E297" s="38" t="s">
        <v>16</v>
      </c>
      <c r="F297" s="38" t="s">
        <v>38</v>
      </c>
      <c r="G297" s="39" t="s">
        <v>51</v>
      </c>
      <c r="H297" s="43" t="s">
        <v>58</v>
      </c>
      <c r="I297" s="41">
        <v>5</v>
      </c>
      <c r="J297" s="42">
        <v>1175000</v>
      </c>
      <c r="K297" s="42">
        <f t="shared" si="2"/>
        <v>223250</v>
      </c>
      <c r="L297" s="42">
        <f t="shared" si="3"/>
        <v>1398250</v>
      </c>
      <c r="M297" s="12"/>
      <c r="N297" s="12"/>
      <c r="O297" s="12"/>
      <c r="P297" s="12"/>
      <c r="Q297" s="12"/>
      <c r="R297" s="12"/>
      <c r="S297" s="12"/>
      <c r="T297" s="12"/>
      <c r="U297" s="12"/>
      <c r="V297" s="12"/>
      <c r="W297" s="12"/>
      <c r="X297" s="12"/>
      <c r="Y297" s="12"/>
      <c r="Z297" s="12"/>
    </row>
    <row r="298" spans="1:26" ht="15.75" customHeight="1" x14ac:dyDescent="0.25">
      <c r="A298" s="36">
        <v>45919</v>
      </c>
      <c r="B298" s="36">
        <v>45921</v>
      </c>
      <c r="C298" s="37" t="s">
        <v>48</v>
      </c>
      <c r="D298" s="38" t="s">
        <v>265</v>
      </c>
      <c r="E298" s="38" t="s">
        <v>10</v>
      </c>
      <c r="F298" s="38" t="s">
        <v>41</v>
      </c>
      <c r="G298" s="39" t="s">
        <v>51</v>
      </c>
      <c r="H298" s="43" t="s">
        <v>58</v>
      </c>
      <c r="I298" s="41">
        <v>1</v>
      </c>
      <c r="J298" s="42">
        <v>1950000</v>
      </c>
      <c r="K298" s="42">
        <f t="shared" si="2"/>
        <v>370500</v>
      </c>
      <c r="L298" s="42">
        <f t="shared" si="3"/>
        <v>2320500</v>
      </c>
      <c r="M298" s="12"/>
      <c r="N298" s="12"/>
      <c r="O298" s="12"/>
      <c r="P298" s="12"/>
      <c r="Q298" s="12"/>
      <c r="R298" s="12"/>
      <c r="S298" s="12"/>
      <c r="T298" s="12"/>
      <c r="U298" s="12"/>
      <c r="V298" s="12"/>
      <c r="W298" s="12"/>
      <c r="X298" s="12"/>
      <c r="Y298" s="12"/>
      <c r="Z298" s="12"/>
    </row>
    <row r="299" spans="1:26" ht="15.75" customHeight="1" x14ac:dyDescent="0.25">
      <c r="A299" s="36">
        <v>45926</v>
      </c>
      <c r="B299" s="36">
        <v>45927</v>
      </c>
      <c r="C299" s="37" t="s">
        <v>48</v>
      </c>
      <c r="D299" s="38" t="s">
        <v>266</v>
      </c>
      <c r="E299" s="38" t="s">
        <v>16</v>
      </c>
      <c r="F299" s="38" t="s">
        <v>38</v>
      </c>
      <c r="G299" s="39" t="s">
        <v>51</v>
      </c>
      <c r="H299" s="43" t="s">
        <v>76</v>
      </c>
      <c r="I299" s="41">
        <v>6</v>
      </c>
      <c r="J299" s="42">
        <v>1410000</v>
      </c>
      <c r="K299" s="42">
        <f t="shared" si="2"/>
        <v>267900</v>
      </c>
      <c r="L299" s="42">
        <f t="shared" si="3"/>
        <v>1677900</v>
      </c>
      <c r="M299" s="12"/>
      <c r="N299" s="12"/>
      <c r="O299" s="12"/>
      <c r="P299" s="12"/>
      <c r="Q299" s="12"/>
      <c r="R299" s="12"/>
      <c r="S299" s="12"/>
      <c r="T299" s="12"/>
      <c r="U299" s="12"/>
      <c r="V299" s="12"/>
      <c r="W299" s="12"/>
      <c r="X299" s="12"/>
      <c r="Y299" s="12"/>
      <c r="Z299" s="12"/>
    </row>
    <row r="300" spans="1:26" ht="15.75" customHeight="1" x14ac:dyDescent="0.25">
      <c r="A300" s="36">
        <v>45926</v>
      </c>
      <c r="B300" s="36">
        <v>45927</v>
      </c>
      <c r="C300" s="37" t="s">
        <v>48</v>
      </c>
      <c r="D300" s="38" t="s">
        <v>266</v>
      </c>
      <c r="E300" s="38" t="s">
        <v>10</v>
      </c>
      <c r="F300" s="38" t="s">
        <v>41</v>
      </c>
      <c r="G300" s="39" t="s">
        <v>51</v>
      </c>
      <c r="H300" s="43" t="s">
        <v>76</v>
      </c>
      <c r="I300" s="41">
        <v>1</v>
      </c>
      <c r="J300" s="42">
        <v>1950000</v>
      </c>
      <c r="K300" s="42">
        <f t="shared" si="2"/>
        <v>370500</v>
      </c>
      <c r="L300" s="42">
        <f t="shared" si="3"/>
        <v>2320500</v>
      </c>
      <c r="M300" s="12"/>
      <c r="N300" s="12"/>
      <c r="O300" s="12"/>
      <c r="P300" s="12"/>
      <c r="Q300" s="12"/>
      <c r="R300" s="12"/>
      <c r="S300" s="12"/>
      <c r="T300" s="12"/>
      <c r="U300" s="12"/>
      <c r="V300" s="12"/>
      <c r="W300" s="12"/>
      <c r="X300" s="12"/>
      <c r="Y300" s="12"/>
      <c r="Z300" s="12"/>
    </row>
    <row r="301" spans="1:26" ht="15.75" customHeight="1" x14ac:dyDescent="0.25">
      <c r="A301" s="36">
        <v>45926</v>
      </c>
      <c r="B301" s="36">
        <v>45927</v>
      </c>
      <c r="C301" s="37" t="s">
        <v>48</v>
      </c>
      <c r="D301" s="38" t="s">
        <v>266</v>
      </c>
      <c r="E301" s="38" t="s">
        <v>13</v>
      </c>
      <c r="F301" s="38" t="s">
        <v>50</v>
      </c>
      <c r="G301" s="39" t="s">
        <v>51</v>
      </c>
      <c r="H301" s="43" t="s">
        <v>76</v>
      </c>
      <c r="I301" s="41">
        <v>2</v>
      </c>
      <c r="J301" s="42">
        <v>990000</v>
      </c>
      <c r="K301" s="42">
        <f t="shared" si="2"/>
        <v>188100</v>
      </c>
      <c r="L301" s="42">
        <f t="shared" si="3"/>
        <v>1178100</v>
      </c>
      <c r="M301" s="12"/>
      <c r="N301" s="12"/>
      <c r="O301" s="12"/>
      <c r="P301" s="12"/>
      <c r="Q301" s="12"/>
      <c r="R301" s="12"/>
      <c r="S301" s="12"/>
      <c r="T301" s="12"/>
      <c r="U301" s="12"/>
      <c r="V301" s="12"/>
      <c r="W301" s="12"/>
      <c r="X301" s="12"/>
      <c r="Y301" s="12"/>
      <c r="Z301" s="12"/>
    </row>
    <row r="302" spans="1:26" ht="15.75" customHeight="1" x14ac:dyDescent="0.25">
      <c r="A302" s="36">
        <v>45926</v>
      </c>
      <c r="B302" s="36">
        <v>45927</v>
      </c>
      <c r="C302" s="37" t="s">
        <v>48</v>
      </c>
      <c r="D302" s="38" t="s">
        <v>267</v>
      </c>
      <c r="E302" s="38" t="s">
        <v>16</v>
      </c>
      <c r="F302" s="38" t="s">
        <v>38</v>
      </c>
      <c r="G302" s="39" t="s">
        <v>51</v>
      </c>
      <c r="H302" s="43" t="s">
        <v>78</v>
      </c>
      <c r="I302" s="41">
        <v>5</v>
      </c>
      <c r="J302" s="42">
        <v>1175000</v>
      </c>
      <c r="K302" s="42">
        <f t="shared" si="2"/>
        <v>223250</v>
      </c>
      <c r="L302" s="42">
        <f t="shared" si="3"/>
        <v>1398250</v>
      </c>
      <c r="M302" s="12"/>
      <c r="N302" s="12"/>
      <c r="O302" s="12"/>
      <c r="P302" s="12"/>
      <c r="Q302" s="12"/>
      <c r="R302" s="12"/>
      <c r="S302" s="12"/>
      <c r="T302" s="12"/>
      <c r="U302" s="12"/>
      <c r="V302" s="12"/>
      <c r="W302" s="12"/>
      <c r="X302" s="12"/>
      <c r="Y302" s="12"/>
      <c r="Z302" s="12"/>
    </row>
    <row r="303" spans="1:26" ht="15.75" customHeight="1" x14ac:dyDescent="0.25">
      <c r="A303" s="36">
        <v>45926</v>
      </c>
      <c r="B303" s="36">
        <v>45927</v>
      </c>
      <c r="C303" s="37" t="s">
        <v>48</v>
      </c>
      <c r="D303" s="38" t="s">
        <v>267</v>
      </c>
      <c r="E303" s="38" t="s">
        <v>10</v>
      </c>
      <c r="F303" s="38" t="s">
        <v>41</v>
      </c>
      <c r="G303" s="39" t="s">
        <v>51</v>
      </c>
      <c r="H303" s="43" t="s">
        <v>78</v>
      </c>
      <c r="I303" s="41">
        <v>1</v>
      </c>
      <c r="J303" s="42">
        <v>1950000</v>
      </c>
      <c r="K303" s="42">
        <f t="shared" si="2"/>
        <v>370500</v>
      </c>
      <c r="L303" s="42">
        <f t="shared" si="3"/>
        <v>2320500</v>
      </c>
      <c r="M303" s="12"/>
      <c r="N303" s="12"/>
      <c r="O303" s="12"/>
      <c r="P303" s="12"/>
      <c r="Q303" s="12"/>
      <c r="R303" s="12"/>
      <c r="S303" s="12"/>
      <c r="T303" s="12"/>
      <c r="U303" s="12"/>
      <c r="V303" s="12"/>
      <c r="W303" s="12"/>
      <c r="X303" s="12"/>
      <c r="Y303" s="12"/>
      <c r="Z303" s="12"/>
    </row>
    <row r="304" spans="1:26" ht="15.75" customHeight="1" x14ac:dyDescent="0.25">
      <c r="A304" s="36">
        <v>45926</v>
      </c>
      <c r="B304" s="36">
        <v>45927</v>
      </c>
      <c r="C304" s="37" t="s">
        <v>48</v>
      </c>
      <c r="D304" s="38" t="s">
        <v>267</v>
      </c>
      <c r="E304" s="38" t="s">
        <v>13</v>
      </c>
      <c r="F304" s="38" t="s">
        <v>50</v>
      </c>
      <c r="G304" s="39" t="s">
        <v>51</v>
      </c>
      <c r="H304" s="43" t="s">
        <v>78</v>
      </c>
      <c r="I304" s="41">
        <v>2</v>
      </c>
      <c r="J304" s="42">
        <v>990000</v>
      </c>
      <c r="K304" s="42">
        <f t="shared" si="2"/>
        <v>188100</v>
      </c>
      <c r="L304" s="42">
        <f t="shared" si="3"/>
        <v>1178100</v>
      </c>
      <c r="M304" s="12"/>
      <c r="N304" s="12"/>
      <c r="O304" s="12"/>
      <c r="P304" s="12"/>
      <c r="Q304" s="12"/>
      <c r="R304" s="12"/>
      <c r="S304" s="12"/>
      <c r="T304" s="12"/>
      <c r="U304" s="12"/>
      <c r="V304" s="12"/>
      <c r="W304" s="12"/>
      <c r="X304" s="12"/>
      <c r="Y304" s="12"/>
      <c r="Z304" s="12"/>
    </row>
    <row r="305" spans="1:26" ht="15.75" customHeight="1" x14ac:dyDescent="0.25">
      <c r="A305" s="36">
        <v>45926</v>
      </c>
      <c r="B305" s="36">
        <v>45928</v>
      </c>
      <c r="C305" s="37" t="s">
        <v>48</v>
      </c>
      <c r="D305" s="38" t="s">
        <v>268</v>
      </c>
      <c r="E305" s="38" t="s">
        <v>16</v>
      </c>
      <c r="F305" s="38" t="s">
        <v>38</v>
      </c>
      <c r="G305" s="39" t="s">
        <v>51</v>
      </c>
      <c r="H305" s="43" t="s">
        <v>56</v>
      </c>
      <c r="I305" s="41">
        <v>6</v>
      </c>
      <c r="J305" s="42">
        <v>1410000</v>
      </c>
      <c r="K305" s="42">
        <f t="shared" si="2"/>
        <v>267900</v>
      </c>
      <c r="L305" s="42">
        <f t="shared" si="3"/>
        <v>1677900</v>
      </c>
      <c r="M305" s="12"/>
      <c r="N305" s="12"/>
      <c r="O305" s="12"/>
      <c r="P305" s="12"/>
      <c r="Q305" s="12"/>
      <c r="R305" s="12"/>
      <c r="S305" s="12"/>
      <c r="T305" s="12"/>
      <c r="U305" s="12"/>
      <c r="V305" s="12"/>
      <c r="W305" s="12"/>
      <c r="X305" s="12"/>
      <c r="Y305" s="12"/>
      <c r="Z305" s="12"/>
    </row>
    <row r="306" spans="1:26" ht="15.75" customHeight="1" x14ac:dyDescent="0.25">
      <c r="A306" s="36">
        <v>45926</v>
      </c>
      <c r="B306" s="36">
        <v>45928</v>
      </c>
      <c r="C306" s="37" t="s">
        <v>48</v>
      </c>
      <c r="D306" s="38" t="s">
        <v>268</v>
      </c>
      <c r="E306" s="38" t="s">
        <v>10</v>
      </c>
      <c r="F306" s="38" t="s">
        <v>41</v>
      </c>
      <c r="G306" s="39" t="s">
        <v>51</v>
      </c>
      <c r="H306" s="43" t="s">
        <v>56</v>
      </c>
      <c r="I306" s="41">
        <v>1</v>
      </c>
      <c r="J306" s="42">
        <v>1950000</v>
      </c>
      <c r="K306" s="42">
        <f t="shared" si="2"/>
        <v>370500</v>
      </c>
      <c r="L306" s="42">
        <f t="shared" si="3"/>
        <v>2320500</v>
      </c>
      <c r="M306" s="12"/>
      <c r="N306" s="12"/>
      <c r="O306" s="12"/>
      <c r="P306" s="12"/>
      <c r="Q306" s="12"/>
      <c r="R306" s="12"/>
      <c r="S306" s="12"/>
      <c r="T306" s="12"/>
      <c r="U306" s="12"/>
      <c r="V306" s="12"/>
      <c r="W306" s="12"/>
      <c r="X306" s="12"/>
      <c r="Y306" s="12"/>
      <c r="Z306" s="12"/>
    </row>
    <row r="307" spans="1:26" ht="15.75" customHeight="1" x14ac:dyDescent="0.25">
      <c r="A307" s="36">
        <v>45926</v>
      </c>
      <c r="B307" s="36">
        <v>45928</v>
      </c>
      <c r="C307" s="37" t="s">
        <v>48</v>
      </c>
      <c r="D307" s="38" t="s">
        <v>269</v>
      </c>
      <c r="E307" s="38" t="s">
        <v>16</v>
      </c>
      <c r="F307" s="38" t="s">
        <v>38</v>
      </c>
      <c r="G307" s="39" t="s">
        <v>51</v>
      </c>
      <c r="H307" s="43" t="s">
        <v>58</v>
      </c>
      <c r="I307" s="41">
        <v>5</v>
      </c>
      <c r="J307" s="42">
        <v>1175000</v>
      </c>
      <c r="K307" s="42">
        <f t="shared" si="2"/>
        <v>223250</v>
      </c>
      <c r="L307" s="42">
        <f t="shared" si="3"/>
        <v>1398250</v>
      </c>
      <c r="M307" s="12"/>
      <c r="N307" s="12"/>
      <c r="O307" s="12"/>
      <c r="P307" s="12"/>
      <c r="Q307" s="12"/>
      <c r="R307" s="12"/>
      <c r="S307" s="12"/>
      <c r="T307" s="12"/>
      <c r="U307" s="12"/>
      <c r="V307" s="12"/>
      <c r="W307" s="12"/>
      <c r="X307" s="12"/>
      <c r="Y307" s="12"/>
      <c r="Z307" s="12"/>
    </row>
    <row r="308" spans="1:26" ht="15.75" customHeight="1" x14ac:dyDescent="0.25">
      <c r="A308" s="36">
        <v>45926</v>
      </c>
      <c r="B308" s="36">
        <v>45928</v>
      </c>
      <c r="C308" s="37" t="s">
        <v>48</v>
      </c>
      <c r="D308" s="38" t="s">
        <v>269</v>
      </c>
      <c r="E308" s="38" t="s">
        <v>10</v>
      </c>
      <c r="F308" s="38" t="s">
        <v>41</v>
      </c>
      <c r="G308" s="39" t="s">
        <v>51</v>
      </c>
      <c r="H308" s="43" t="s">
        <v>58</v>
      </c>
      <c r="I308" s="41">
        <v>1</v>
      </c>
      <c r="J308" s="42">
        <v>1950000</v>
      </c>
      <c r="K308" s="42">
        <f t="shared" si="2"/>
        <v>370500</v>
      </c>
      <c r="L308" s="42">
        <f t="shared" si="3"/>
        <v>2320500</v>
      </c>
      <c r="M308" s="12"/>
      <c r="N308" s="12"/>
      <c r="O308" s="12"/>
      <c r="P308" s="12"/>
      <c r="Q308" s="12"/>
      <c r="R308" s="12"/>
      <c r="S308" s="12"/>
      <c r="T308" s="12"/>
      <c r="U308" s="12"/>
      <c r="V308" s="12"/>
      <c r="W308" s="12"/>
      <c r="X308" s="12"/>
      <c r="Y308" s="12"/>
      <c r="Z308" s="12"/>
    </row>
    <row r="309" spans="1:26" ht="15.75" customHeight="1" x14ac:dyDescent="0.25">
      <c r="A309" s="36">
        <v>45933</v>
      </c>
      <c r="B309" s="36">
        <v>45935</v>
      </c>
      <c r="C309" s="37" t="s">
        <v>48</v>
      </c>
      <c r="D309" s="38" t="s">
        <v>270</v>
      </c>
      <c r="E309" s="38" t="s">
        <v>10</v>
      </c>
      <c r="F309" s="38" t="s">
        <v>151</v>
      </c>
      <c r="G309" s="39" t="s">
        <v>51</v>
      </c>
      <c r="H309" s="43" t="s">
        <v>271</v>
      </c>
      <c r="I309" s="41">
        <v>1</v>
      </c>
      <c r="J309" s="42">
        <v>588235.29</v>
      </c>
      <c r="K309" s="42">
        <f t="shared" si="2"/>
        <v>111764.70510000001</v>
      </c>
      <c r="L309" s="42">
        <f t="shared" si="3"/>
        <v>699999.99510000006</v>
      </c>
      <c r="M309" s="12"/>
      <c r="N309" s="12"/>
      <c r="O309" s="12"/>
      <c r="P309" s="12"/>
      <c r="Q309" s="12"/>
      <c r="R309" s="12"/>
      <c r="S309" s="12"/>
      <c r="T309" s="12"/>
      <c r="U309" s="12"/>
      <c r="V309" s="12"/>
      <c r="W309" s="12"/>
      <c r="X309" s="12"/>
      <c r="Y309" s="12"/>
      <c r="Z309" s="12"/>
    </row>
    <row r="310" spans="1:26" ht="15.75" customHeight="1" x14ac:dyDescent="0.25">
      <c r="A310" s="36">
        <v>45933</v>
      </c>
      <c r="B310" s="36">
        <v>45934</v>
      </c>
      <c r="C310" s="37" t="s">
        <v>48</v>
      </c>
      <c r="D310" s="38" t="s">
        <v>272</v>
      </c>
      <c r="E310" s="38" t="s">
        <v>16</v>
      </c>
      <c r="F310" s="38" t="s">
        <v>38</v>
      </c>
      <c r="G310" s="39" t="s">
        <v>51</v>
      </c>
      <c r="H310" s="43" t="s">
        <v>76</v>
      </c>
      <c r="I310" s="41">
        <v>6</v>
      </c>
      <c r="J310" s="42">
        <v>1410000</v>
      </c>
      <c r="K310" s="42">
        <f t="shared" si="2"/>
        <v>267900</v>
      </c>
      <c r="L310" s="42">
        <f t="shared" si="3"/>
        <v>1677900</v>
      </c>
      <c r="M310" s="12"/>
      <c r="N310" s="12"/>
      <c r="O310" s="12"/>
      <c r="P310" s="12"/>
      <c r="Q310" s="12"/>
      <c r="R310" s="12"/>
      <c r="S310" s="12"/>
      <c r="T310" s="12"/>
      <c r="U310" s="12"/>
      <c r="V310" s="12"/>
      <c r="W310" s="12"/>
      <c r="X310" s="12"/>
      <c r="Y310" s="12"/>
      <c r="Z310" s="12"/>
    </row>
    <row r="311" spans="1:26" ht="15.75" customHeight="1" x14ac:dyDescent="0.25">
      <c r="A311" s="36">
        <v>45933</v>
      </c>
      <c r="B311" s="36">
        <v>45934</v>
      </c>
      <c r="C311" s="37" t="s">
        <v>48</v>
      </c>
      <c r="D311" s="38" t="s">
        <v>272</v>
      </c>
      <c r="E311" s="38" t="s">
        <v>10</v>
      </c>
      <c r="F311" s="38" t="s">
        <v>41</v>
      </c>
      <c r="G311" s="39" t="s">
        <v>51</v>
      </c>
      <c r="H311" s="43" t="s">
        <v>76</v>
      </c>
      <c r="I311" s="41">
        <v>1</v>
      </c>
      <c r="J311" s="42">
        <v>1950000</v>
      </c>
      <c r="K311" s="42">
        <f t="shared" si="2"/>
        <v>370500</v>
      </c>
      <c r="L311" s="42">
        <f t="shared" si="3"/>
        <v>2320500</v>
      </c>
      <c r="M311" s="12"/>
      <c r="N311" s="12"/>
      <c r="O311" s="12"/>
      <c r="P311" s="12"/>
      <c r="Q311" s="12"/>
      <c r="R311" s="12"/>
      <c r="S311" s="12"/>
      <c r="T311" s="12"/>
      <c r="U311" s="12"/>
      <c r="V311" s="12"/>
      <c r="W311" s="12"/>
      <c r="X311" s="12"/>
      <c r="Y311" s="12"/>
      <c r="Z311" s="12"/>
    </row>
    <row r="312" spans="1:26" ht="15.75" customHeight="1" x14ac:dyDescent="0.25">
      <c r="A312" s="36">
        <v>45933</v>
      </c>
      <c r="B312" s="36">
        <v>45934</v>
      </c>
      <c r="C312" s="37" t="s">
        <v>48</v>
      </c>
      <c r="D312" s="38" t="s">
        <v>272</v>
      </c>
      <c r="E312" s="38" t="s">
        <v>13</v>
      </c>
      <c r="F312" s="38" t="s">
        <v>50</v>
      </c>
      <c r="G312" s="39" t="s">
        <v>51</v>
      </c>
      <c r="H312" s="43" t="s">
        <v>76</v>
      </c>
      <c r="I312" s="41">
        <v>2</v>
      </c>
      <c r="J312" s="42">
        <v>990000</v>
      </c>
      <c r="K312" s="42">
        <f t="shared" si="2"/>
        <v>188100</v>
      </c>
      <c r="L312" s="42">
        <f t="shared" si="3"/>
        <v>1178100</v>
      </c>
      <c r="M312" s="12"/>
      <c r="N312" s="12"/>
      <c r="O312" s="12"/>
      <c r="P312" s="12"/>
      <c r="Q312" s="12"/>
      <c r="R312" s="12"/>
      <c r="S312" s="12"/>
      <c r="T312" s="12"/>
      <c r="U312" s="12"/>
      <c r="V312" s="12"/>
      <c r="W312" s="12"/>
      <c r="X312" s="12"/>
      <c r="Y312" s="12"/>
      <c r="Z312" s="12"/>
    </row>
    <row r="313" spans="1:26" ht="15.75" customHeight="1" x14ac:dyDescent="0.25">
      <c r="A313" s="36">
        <v>45933</v>
      </c>
      <c r="B313" s="36">
        <v>45934</v>
      </c>
      <c r="C313" s="37" t="s">
        <v>48</v>
      </c>
      <c r="D313" s="38" t="s">
        <v>273</v>
      </c>
      <c r="E313" s="38" t="s">
        <v>16</v>
      </c>
      <c r="F313" s="38" t="s">
        <v>38</v>
      </c>
      <c r="G313" s="39" t="s">
        <v>51</v>
      </c>
      <c r="H313" s="43" t="s">
        <v>78</v>
      </c>
      <c r="I313" s="41">
        <v>5</v>
      </c>
      <c r="J313" s="42">
        <v>1175000</v>
      </c>
      <c r="K313" s="42">
        <f t="shared" si="2"/>
        <v>223250</v>
      </c>
      <c r="L313" s="42">
        <f t="shared" si="3"/>
        <v>1398250</v>
      </c>
      <c r="M313" s="12"/>
      <c r="N313" s="12"/>
      <c r="O313" s="12"/>
      <c r="P313" s="12"/>
      <c r="Q313" s="12"/>
      <c r="R313" s="12"/>
      <c r="S313" s="12"/>
      <c r="T313" s="12"/>
      <c r="U313" s="12"/>
      <c r="V313" s="12"/>
      <c r="W313" s="12"/>
      <c r="X313" s="12"/>
      <c r="Y313" s="12"/>
      <c r="Z313" s="12"/>
    </row>
    <row r="314" spans="1:26" ht="15.75" customHeight="1" x14ac:dyDescent="0.25">
      <c r="A314" s="36">
        <v>45933</v>
      </c>
      <c r="B314" s="36">
        <v>45934</v>
      </c>
      <c r="C314" s="37" t="s">
        <v>48</v>
      </c>
      <c r="D314" s="38" t="s">
        <v>273</v>
      </c>
      <c r="E314" s="38" t="s">
        <v>10</v>
      </c>
      <c r="F314" s="38" t="s">
        <v>41</v>
      </c>
      <c r="G314" s="39" t="s">
        <v>51</v>
      </c>
      <c r="H314" s="43" t="s">
        <v>78</v>
      </c>
      <c r="I314" s="41">
        <v>1</v>
      </c>
      <c r="J314" s="42">
        <v>1950000</v>
      </c>
      <c r="K314" s="42">
        <f t="shared" si="2"/>
        <v>370500</v>
      </c>
      <c r="L314" s="42">
        <f t="shared" si="3"/>
        <v>2320500</v>
      </c>
      <c r="M314" s="12"/>
      <c r="N314" s="12"/>
      <c r="O314" s="12"/>
      <c r="P314" s="12"/>
      <c r="Q314" s="12"/>
      <c r="R314" s="12"/>
      <c r="S314" s="12"/>
      <c r="T314" s="12"/>
      <c r="U314" s="12"/>
      <c r="V314" s="12"/>
      <c r="W314" s="12"/>
      <c r="X314" s="12"/>
      <c r="Y314" s="12"/>
      <c r="Z314" s="12"/>
    </row>
    <row r="315" spans="1:26" ht="15.75" customHeight="1" x14ac:dyDescent="0.25">
      <c r="A315" s="36">
        <v>45933</v>
      </c>
      <c r="B315" s="36">
        <v>45934</v>
      </c>
      <c r="C315" s="37" t="s">
        <v>48</v>
      </c>
      <c r="D315" s="38" t="s">
        <v>273</v>
      </c>
      <c r="E315" s="38" t="s">
        <v>13</v>
      </c>
      <c r="F315" s="38" t="s">
        <v>50</v>
      </c>
      <c r="G315" s="39" t="s">
        <v>51</v>
      </c>
      <c r="H315" s="43" t="s">
        <v>78</v>
      </c>
      <c r="I315" s="41">
        <v>2</v>
      </c>
      <c r="J315" s="42">
        <v>990000</v>
      </c>
      <c r="K315" s="42">
        <f t="shared" si="2"/>
        <v>188100</v>
      </c>
      <c r="L315" s="42">
        <f t="shared" si="3"/>
        <v>1178100</v>
      </c>
      <c r="M315" s="12"/>
      <c r="N315" s="12"/>
      <c r="O315" s="12"/>
      <c r="P315" s="12"/>
      <c r="Q315" s="12"/>
      <c r="R315" s="12"/>
      <c r="S315" s="12"/>
      <c r="T315" s="12"/>
      <c r="U315" s="12"/>
      <c r="V315" s="12"/>
      <c r="W315" s="12"/>
      <c r="X315" s="12"/>
      <c r="Y315" s="12"/>
      <c r="Z315" s="12"/>
    </row>
    <row r="316" spans="1:26" ht="15.75" customHeight="1" x14ac:dyDescent="0.25">
      <c r="A316" s="36">
        <v>45933</v>
      </c>
      <c r="B316" s="36">
        <v>45935</v>
      </c>
      <c r="C316" s="37" t="s">
        <v>48</v>
      </c>
      <c r="D316" s="38" t="s">
        <v>274</v>
      </c>
      <c r="E316" s="38" t="s">
        <v>16</v>
      </c>
      <c r="F316" s="38" t="s">
        <v>38</v>
      </c>
      <c r="G316" s="39" t="s">
        <v>51</v>
      </c>
      <c r="H316" s="43" t="s">
        <v>56</v>
      </c>
      <c r="I316" s="41">
        <v>6</v>
      </c>
      <c r="J316" s="42">
        <v>1410000</v>
      </c>
      <c r="K316" s="42">
        <f t="shared" si="2"/>
        <v>267900</v>
      </c>
      <c r="L316" s="42">
        <f t="shared" si="3"/>
        <v>1677900</v>
      </c>
      <c r="M316" s="12"/>
      <c r="N316" s="12"/>
      <c r="O316" s="12"/>
      <c r="P316" s="12"/>
      <c r="Q316" s="12"/>
      <c r="R316" s="12"/>
      <c r="S316" s="12"/>
      <c r="T316" s="12"/>
      <c r="U316" s="12"/>
      <c r="V316" s="12"/>
      <c r="W316" s="12"/>
      <c r="X316" s="12"/>
      <c r="Y316" s="12"/>
      <c r="Z316" s="12"/>
    </row>
    <row r="317" spans="1:26" ht="15.75" customHeight="1" x14ac:dyDescent="0.25">
      <c r="A317" s="36">
        <v>45933</v>
      </c>
      <c r="B317" s="36">
        <v>45935</v>
      </c>
      <c r="C317" s="37" t="s">
        <v>48</v>
      </c>
      <c r="D317" s="38" t="s">
        <v>274</v>
      </c>
      <c r="E317" s="38" t="s">
        <v>10</v>
      </c>
      <c r="F317" s="38" t="s">
        <v>41</v>
      </c>
      <c r="G317" s="39" t="s">
        <v>51</v>
      </c>
      <c r="H317" s="43" t="s">
        <v>56</v>
      </c>
      <c r="I317" s="41">
        <v>1</v>
      </c>
      <c r="J317" s="42">
        <v>1950000</v>
      </c>
      <c r="K317" s="42">
        <f t="shared" si="2"/>
        <v>370500</v>
      </c>
      <c r="L317" s="42">
        <f t="shared" si="3"/>
        <v>2320500</v>
      </c>
      <c r="M317" s="12"/>
      <c r="N317" s="12"/>
      <c r="O317" s="12"/>
      <c r="P317" s="12"/>
      <c r="Q317" s="12"/>
      <c r="R317" s="12"/>
      <c r="S317" s="12"/>
      <c r="T317" s="12"/>
      <c r="U317" s="12"/>
      <c r="V317" s="12"/>
      <c r="W317" s="12"/>
      <c r="X317" s="12"/>
      <c r="Y317" s="12"/>
      <c r="Z317" s="12"/>
    </row>
    <row r="318" spans="1:26" ht="15.75" customHeight="1" x14ac:dyDescent="0.25">
      <c r="A318" s="36">
        <v>45933</v>
      </c>
      <c r="B318" s="36">
        <v>45935</v>
      </c>
      <c r="C318" s="37" t="s">
        <v>48</v>
      </c>
      <c r="D318" s="38" t="s">
        <v>275</v>
      </c>
      <c r="E318" s="38" t="s">
        <v>16</v>
      </c>
      <c r="F318" s="38" t="s">
        <v>38</v>
      </c>
      <c r="G318" s="39" t="s">
        <v>51</v>
      </c>
      <c r="H318" s="43" t="s">
        <v>58</v>
      </c>
      <c r="I318" s="41">
        <v>5</v>
      </c>
      <c r="J318" s="42">
        <v>1175000</v>
      </c>
      <c r="K318" s="42">
        <f t="shared" si="2"/>
        <v>223250</v>
      </c>
      <c r="L318" s="42">
        <f t="shared" si="3"/>
        <v>1398250</v>
      </c>
      <c r="M318" s="12"/>
      <c r="N318" s="12"/>
      <c r="O318" s="12"/>
      <c r="P318" s="12"/>
      <c r="Q318" s="12"/>
      <c r="R318" s="12"/>
      <c r="S318" s="12"/>
      <c r="T318" s="12"/>
      <c r="U318" s="12"/>
      <c r="V318" s="12"/>
      <c r="W318" s="12"/>
      <c r="X318" s="12"/>
      <c r="Y318" s="12"/>
      <c r="Z318" s="12"/>
    </row>
    <row r="319" spans="1:26" ht="15.75" customHeight="1" x14ac:dyDescent="0.25">
      <c r="A319" s="36">
        <v>45933</v>
      </c>
      <c r="B319" s="36">
        <v>45935</v>
      </c>
      <c r="C319" s="37" t="s">
        <v>48</v>
      </c>
      <c r="D319" s="38" t="s">
        <v>275</v>
      </c>
      <c r="E319" s="38" t="s">
        <v>10</v>
      </c>
      <c r="F319" s="38" t="s">
        <v>41</v>
      </c>
      <c r="G319" s="39" t="s">
        <v>51</v>
      </c>
      <c r="H319" s="43" t="s">
        <v>58</v>
      </c>
      <c r="I319" s="41">
        <v>1</v>
      </c>
      <c r="J319" s="42">
        <v>1950000</v>
      </c>
      <c r="K319" s="42">
        <f t="shared" si="2"/>
        <v>370500</v>
      </c>
      <c r="L319" s="42">
        <f t="shared" si="3"/>
        <v>2320500</v>
      </c>
      <c r="M319" s="12"/>
      <c r="N319" s="12"/>
      <c r="O319" s="12"/>
      <c r="P319" s="12"/>
      <c r="Q319" s="12"/>
      <c r="R319" s="12"/>
      <c r="S319" s="12"/>
      <c r="T319" s="12"/>
      <c r="U319" s="12"/>
      <c r="V319" s="12"/>
      <c r="W319" s="12"/>
      <c r="X319" s="12"/>
      <c r="Y319" s="12"/>
      <c r="Z319" s="12"/>
    </row>
    <row r="320" spans="1:26" ht="15.75" customHeight="1" x14ac:dyDescent="0.25">
      <c r="A320" s="72">
        <v>45933</v>
      </c>
      <c r="B320" s="72">
        <v>45935</v>
      </c>
      <c r="C320" s="73" t="s">
        <v>36</v>
      </c>
      <c r="D320" s="74" t="s">
        <v>276</v>
      </c>
      <c r="E320" s="74" t="s">
        <v>16</v>
      </c>
      <c r="F320" s="75" t="s">
        <v>182</v>
      </c>
      <c r="G320" s="74" t="s">
        <v>277</v>
      </c>
      <c r="H320" s="76" t="s">
        <v>278</v>
      </c>
      <c r="I320" s="77">
        <v>1</v>
      </c>
      <c r="J320" s="78">
        <v>4519500</v>
      </c>
      <c r="K320" s="78">
        <f t="shared" si="2"/>
        <v>858705</v>
      </c>
      <c r="L320" s="78">
        <f t="shared" si="3"/>
        <v>5378205</v>
      </c>
      <c r="M320" s="79"/>
      <c r="N320" s="79"/>
      <c r="O320" s="79"/>
      <c r="P320" s="79"/>
      <c r="Q320" s="79"/>
      <c r="R320" s="79"/>
      <c r="S320" s="79"/>
      <c r="T320" s="79"/>
      <c r="U320" s="79"/>
      <c r="V320" s="79"/>
      <c r="W320" s="79"/>
      <c r="X320" s="79"/>
      <c r="Y320" s="79"/>
      <c r="Z320" s="79"/>
    </row>
    <row r="321" spans="1:26" ht="15.75" customHeight="1" x14ac:dyDescent="0.25">
      <c r="A321" s="36">
        <v>45940</v>
      </c>
      <c r="B321" s="36">
        <v>45941</v>
      </c>
      <c r="C321" s="37" t="s">
        <v>48</v>
      </c>
      <c r="D321" s="38" t="s">
        <v>279</v>
      </c>
      <c r="E321" s="38" t="s">
        <v>16</v>
      </c>
      <c r="F321" s="38" t="s">
        <v>38</v>
      </c>
      <c r="G321" s="39" t="s">
        <v>51</v>
      </c>
      <c r="H321" s="43" t="s">
        <v>76</v>
      </c>
      <c r="I321" s="41">
        <v>6</v>
      </c>
      <c r="J321" s="42">
        <v>1410000</v>
      </c>
      <c r="K321" s="42">
        <f t="shared" si="2"/>
        <v>267900</v>
      </c>
      <c r="L321" s="42">
        <f t="shared" si="3"/>
        <v>1677900</v>
      </c>
      <c r="M321" s="12"/>
      <c r="N321" s="12"/>
      <c r="O321" s="12"/>
      <c r="P321" s="12"/>
      <c r="Q321" s="12"/>
      <c r="R321" s="12"/>
      <c r="S321" s="12"/>
      <c r="T321" s="12"/>
      <c r="U321" s="12"/>
      <c r="V321" s="12"/>
      <c r="W321" s="12"/>
      <c r="X321" s="12"/>
      <c r="Y321" s="12"/>
      <c r="Z321" s="12"/>
    </row>
    <row r="322" spans="1:26" ht="15.75" customHeight="1" x14ac:dyDescent="0.25">
      <c r="A322" s="36">
        <v>45940</v>
      </c>
      <c r="B322" s="36">
        <v>45941</v>
      </c>
      <c r="C322" s="37" t="s">
        <v>48</v>
      </c>
      <c r="D322" s="38" t="s">
        <v>279</v>
      </c>
      <c r="E322" s="38" t="s">
        <v>10</v>
      </c>
      <c r="F322" s="38" t="s">
        <v>41</v>
      </c>
      <c r="G322" s="39" t="s">
        <v>51</v>
      </c>
      <c r="H322" s="43" t="s">
        <v>76</v>
      </c>
      <c r="I322" s="41">
        <v>1</v>
      </c>
      <c r="J322" s="42">
        <v>1950000</v>
      </c>
      <c r="K322" s="42">
        <f t="shared" si="2"/>
        <v>370500</v>
      </c>
      <c r="L322" s="42">
        <f t="shared" si="3"/>
        <v>2320500</v>
      </c>
      <c r="M322" s="12"/>
      <c r="N322" s="12"/>
      <c r="O322" s="12"/>
      <c r="P322" s="12"/>
      <c r="Q322" s="12"/>
      <c r="R322" s="12"/>
      <c r="S322" s="12"/>
      <c r="T322" s="12"/>
      <c r="U322" s="12"/>
      <c r="V322" s="12"/>
      <c r="W322" s="12"/>
      <c r="X322" s="12"/>
      <c r="Y322" s="12"/>
      <c r="Z322" s="12"/>
    </row>
    <row r="323" spans="1:26" ht="15.75" customHeight="1" x14ac:dyDescent="0.25">
      <c r="A323" s="36">
        <v>45940</v>
      </c>
      <c r="B323" s="36">
        <v>45941</v>
      </c>
      <c r="C323" s="37" t="s">
        <v>48</v>
      </c>
      <c r="D323" s="38" t="s">
        <v>279</v>
      </c>
      <c r="E323" s="38" t="s">
        <v>13</v>
      </c>
      <c r="F323" s="38" t="s">
        <v>50</v>
      </c>
      <c r="G323" s="39" t="s">
        <v>51</v>
      </c>
      <c r="H323" s="43" t="s">
        <v>76</v>
      </c>
      <c r="I323" s="41">
        <v>4</v>
      </c>
      <c r="J323" s="42">
        <v>1980000</v>
      </c>
      <c r="K323" s="42">
        <f t="shared" si="2"/>
        <v>376200</v>
      </c>
      <c r="L323" s="42">
        <f t="shared" si="3"/>
        <v>2356200</v>
      </c>
      <c r="M323" s="12"/>
      <c r="N323" s="12"/>
      <c r="O323" s="12"/>
      <c r="P323" s="12"/>
      <c r="Q323" s="12"/>
      <c r="R323" s="12"/>
      <c r="S323" s="12"/>
      <c r="T323" s="12"/>
      <c r="U323" s="12"/>
      <c r="V323" s="12"/>
      <c r="W323" s="12"/>
      <c r="X323" s="12"/>
      <c r="Y323" s="12"/>
      <c r="Z323" s="12"/>
    </row>
    <row r="324" spans="1:26" ht="15.75" customHeight="1" x14ac:dyDescent="0.25">
      <c r="A324" s="36">
        <v>45940</v>
      </c>
      <c r="B324" s="36">
        <v>45941</v>
      </c>
      <c r="C324" s="37" t="s">
        <v>48</v>
      </c>
      <c r="D324" s="38" t="s">
        <v>280</v>
      </c>
      <c r="E324" s="38" t="s">
        <v>16</v>
      </c>
      <c r="F324" s="38" t="s">
        <v>38</v>
      </c>
      <c r="G324" s="39" t="s">
        <v>51</v>
      </c>
      <c r="H324" s="43" t="s">
        <v>78</v>
      </c>
      <c r="I324" s="41">
        <v>5</v>
      </c>
      <c r="J324" s="42">
        <v>1175000</v>
      </c>
      <c r="K324" s="42">
        <f t="shared" si="2"/>
        <v>223250</v>
      </c>
      <c r="L324" s="42">
        <f t="shared" si="3"/>
        <v>1398250</v>
      </c>
      <c r="M324" s="12"/>
      <c r="N324" s="12"/>
      <c r="O324" s="12"/>
      <c r="P324" s="12"/>
      <c r="Q324" s="12"/>
      <c r="R324" s="12"/>
      <c r="S324" s="12"/>
      <c r="T324" s="12"/>
      <c r="U324" s="12"/>
      <c r="V324" s="12"/>
      <c r="W324" s="12"/>
      <c r="X324" s="12"/>
      <c r="Y324" s="12"/>
      <c r="Z324" s="12"/>
    </row>
    <row r="325" spans="1:26" ht="15.75" customHeight="1" x14ac:dyDescent="0.25">
      <c r="A325" s="36">
        <v>45940</v>
      </c>
      <c r="B325" s="36">
        <v>45941</v>
      </c>
      <c r="C325" s="37" t="s">
        <v>48</v>
      </c>
      <c r="D325" s="38" t="s">
        <v>280</v>
      </c>
      <c r="E325" s="38" t="s">
        <v>10</v>
      </c>
      <c r="F325" s="38" t="s">
        <v>41</v>
      </c>
      <c r="G325" s="39" t="s">
        <v>51</v>
      </c>
      <c r="H325" s="43" t="s">
        <v>78</v>
      </c>
      <c r="I325" s="41">
        <v>1</v>
      </c>
      <c r="J325" s="42">
        <v>1950000</v>
      </c>
      <c r="K325" s="42">
        <f t="shared" si="2"/>
        <v>370500</v>
      </c>
      <c r="L325" s="42">
        <f t="shared" si="3"/>
        <v>2320500</v>
      </c>
      <c r="M325" s="12"/>
      <c r="N325" s="12"/>
      <c r="O325" s="12"/>
      <c r="P325" s="12"/>
      <c r="Q325" s="12"/>
      <c r="R325" s="12"/>
      <c r="S325" s="12"/>
      <c r="T325" s="12"/>
      <c r="U325" s="12"/>
      <c r="V325" s="12"/>
      <c r="W325" s="12"/>
      <c r="X325" s="12"/>
      <c r="Y325" s="12"/>
      <c r="Z325" s="12"/>
    </row>
    <row r="326" spans="1:26" ht="15.75" customHeight="1" x14ac:dyDescent="0.25">
      <c r="A326" s="36">
        <v>45940</v>
      </c>
      <c r="B326" s="36">
        <v>45941</v>
      </c>
      <c r="C326" s="37" t="s">
        <v>48</v>
      </c>
      <c r="D326" s="38" t="s">
        <v>280</v>
      </c>
      <c r="E326" s="38" t="s">
        <v>13</v>
      </c>
      <c r="F326" s="38" t="s">
        <v>50</v>
      </c>
      <c r="G326" s="39" t="s">
        <v>51</v>
      </c>
      <c r="H326" s="43" t="s">
        <v>78</v>
      </c>
      <c r="I326" s="41">
        <v>4</v>
      </c>
      <c r="J326" s="42">
        <v>1980000</v>
      </c>
      <c r="K326" s="42">
        <f t="shared" si="2"/>
        <v>376200</v>
      </c>
      <c r="L326" s="42">
        <f t="shared" si="3"/>
        <v>2356200</v>
      </c>
      <c r="M326" s="12"/>
      <c r="N326" s="12"/>
      <c r="O326" s="12"/>
      <c r="P326" s="12"/>
      <c r="Q326" s="12"/>
      <c r="R326" s="12"/>
      <c r="S326" s="12"/>
      <c r="T326" s="12"/>
      <c r="U326" s="12"/>
      <c r="V326" s="12"/>
      <c r="W326" s="12"/>
      <c r="X326" s="12"/>
      <c r="Y326" s="12"/>
      <c r="Z326" s="12"/>
    </row>
    <row r="327" spans="1:26" ht="15.75" customHeight="1" x14ac:dyDescent="0.25">
      <c r="A327" s="36">
        <v>45940</v>
      </c>
      <c r="B327" s="36">
        <v>45943</v>
      </c>
      <c r="C327" s="37" t="s">
        <v>48</v>
      </c>
      <c r="D327" s="38" t="s">
        <v>281</v>
      </c>
      <c r="E327" s="38" t="s">
        <v>16</v>
      </c>
      <c r="F327" s="38" t="s">
        <v>38</v>
      </c>
      <c r="G327" s="39" t="s">
        <v>51</v>
      </c>
      <c r="H327" s="43" t="s">
        <v>56</v>
      </c>
      <c r="I327" s="41">
        <v>6</v>
      </c>
      <c r="J327" s="42">
        <v>1410000</v>
      </c>
      <c r="K327" s="42">
        <f t="shared" si="2"/>
        <v>267900</v>
      </c>
      <c r="L327" s="42">
        <f t="shared" si="3"/>
        <v>1677900</v>
      </c>
      <c r="M327" s="12"/>
      <c r="N327" s="12"/>
      <c r="O327" s="12"/>
      <c r="P327" s="12"/>
      <c r="Q327" s="12"/>
      <c r="R327" s="12"/>
      <c r="S327" s="12"/>
      <c r="T327" s="12"/>
      <c r="U327" s="12"/>
      <c r="V327" s="12"/>
      <c r="W327" s="12"/>
      <c r="X327" s="12"/>
      <c r="Y327" s="12"/>
      <c r="Z327" s="12"/>
    </row>
    <row r="328" spans="1:26" ht="15.75" customHeight="1" x14ac:dyDescent="0.25">
      <c r="A328" s="36">
        <v>45940</v>
      </c>
      <c r="B328" s="36">
        <v>45943</v>
      </c>
      <c r="C328" s="37" t="s">
        <v>48</v>
      </c>
      <c r="D328" s="38" t="s">
        <v>281</v>
      </c>
      <c r="E328" s="38" t="s">
        <v>10</v>
      </c>
      <c r="F328" s="38" t="s">
        <v>41</v>
      </c>
      <c r="G328" s="39" t="s">
        <v>51</v>
      </c>
      <c r="H328" s="43" t="s">
        <v>56</v>
      </c>
      <c r="I328" s="41">
        <v>1</v>
      </c>
      <c r="J328" s="42">
        <v>1950000</v>
      </c>
      <c r="K328" s="42">
        <f t="shared" si="2"/>
        <v>370500</v>
      </c>
      <c r="L328" s="42">
        <f t="shared" si="3"/>
        <v>2320500</v>
      </c>
      <c r="M328" s="12"/>
      <c r="N328" s="12"/>
      <c r="O328" s="12"/>
      <c r="P328" s="12"/>
      <c r="Q328" s="12"/>
      <c r="R328" s="12"/>
      <c r="S328" s="12"/>
      <c r="T328" s="12"/>
      <c r="U328" s="12"/>
      <c r="V328" s="12"/>
      <c r="W328" s="12"/>
      <c r="X328" s="12"/>
      <c r="Y328" s="12"/>
      <c r="Z328" s="12"/>
    </row>
    <row r="329" spans="1:26" ht="15.75" customHeight="1" x14ac:dyDescent="0.25">
      <c r="A329" s="36">
        <v>45940</v>
      </c>
      <c r="B329" s="36">
        <v>45943</v>
      </c>
      <c r="C329" s="37" t="s">
        <v>48</v>
      </c>
      <c r="D329" s="59" t="s">
        <v>282</v>
      </c>
      <c r="E329" s="38" t="s">
        <v>16</v>
      </c>
      <c r="F329" s="38" t="s">
        <v>38</v>
      </c>
      <c r="G329" s="39" t="s">
        <v>51</v>
      </c>
      <c r="H329" s="43" t="s">
        <v>58</v>
      </c>
      <c r="I329" s="41">
        <v>5</v>
      </c>
      <c r="J329" s="42">
        <v>1175000</v>
      </c>
      <c r="K329" s="42">
        <f t="shared" si="2"/>
        <v>223250</v>
      </c>
      <c r="L329" s="42">
        <f t="shared" si="3"/>
        <v>1398250</v>
      </c>
      <c r="M329" s="12"/>
      <c r="N329" s="12"/>
      <c r="O329" s="12"/>
      <c r="P329" s="12"/>
      <c r="Q329" s="12"/>
      <c r="R329" s="12"/>
      <c r="S329" s="12"/>
      <c r="T329" s="12"/>
      <c r="U329" s="12"/>
      <c r="V329" s="12"/>
      <c r="W329" s="12"/>
      <c r="X329" s="12"/>
      <c r="Y329" s="12"/>
      <c r="Z329" s="12"/>
    </row>
    <row r="330" spans="1:26" ht="15.75" customHeight="1" x14ac:dyDescent="0.25">
      <c r="A330" s="36">
        <v>45940</v>
      </c>
      <c r="B330" s="36">
        <v>45943</v>
      </c>
      <c r="C330" s="37" t="s">
        <v>48</v>
      </c>
      <c r="D330" s="59" t="s">
        <v>282</v>
      </c>
      <c r="E330" s="38" t="s">
        <v>10</v>
      </c>
      <c r="F330" s="38" t="s">
        <v>41</v>
      </c>
      <c r="G330" s="39" t="s">
        <v>51</v>
      </c>
      <c r="H330" s="43" t="s">
        <v>58</v>
      </c>
      <c r="I330" s="41">
        <v>1</v>
      </c>
      <c r="J330" s="42">
        <v>1950000</v>
      </c>
      <c r="K330" s="42">
        <f t="shared" si="2"/>
        <v>370500</v>
      </c>
      <c r="L330" s="42">
        <f t="shared" si="3"/>
        <v>2320500</v>
      </c>
      <c r="M330" s="12"/>
      <c r="N330" s="12"/>
      <c r="O330" s="12"/>
      <c r="P330" s="12"/>
      <c r="Q330" s="12"/>
      <c r="R330" s="12"/>
      <c r="S330" s="12"/>
      <c r="T330" s="12"/>
      <c r="U330" s="12"/>
      <c r="V330" s="12"/>
      <c r="W330" s="12"/>
      <c r="X330" s="12"/>
      <c r="Y330" s="12"/>
      <c r="Z330" s="12"/>
    </row>
    <row r="331" spans="1:26" ht="17.25" customHeight="1" x14ac:dyDescent="0.25">
      <c r="A331" s="36">
        <v>45940</v>
      </c>
      <c r="B331" s="36">
        <v>45948</v>
      </c>
      <c r="C331" s="37" t="s">
        <v>48</v>
      </c>
      <c r="D331" s="59" t="s">
        <v>283</v>
      </c>
      <c r="E331" s="38" t="s">
        <v>16</v>
      </c>
      <c r="F331" s="38" t="s">
        <v>38</v>
      </c>
      <c r="G331" s="39" t="s">
        <v>51</v>
      </c>
      <c r="H331" s="43" t="s">
        <v>76</v>
      </c>
      <c r="I331" s="41">
        <v>6</v>
      </c>
      <c r="J331" s="42">
        <v>1410000</v>
      </c>
      <c r="K331" s="42">
        <f t="shared" si="2"/>
        <v>267900</v>
      </c>
      <c r="L331" s="42">
        <f t="shared" si="3"/>
        <v>1677900</v>
      </c>
      <c r="M331" s="12"/>
      <c r="N331" s="12"/>
      <c r="O331" s="12"/>
      <c r="P331" s="12"/>
      <c r="Q331" s="12"/>
      <c r="R331" s="12"/>
      <c r="S331" s="12"/>
      <c r="T331" s="12"/>
      <c r="U331" s="12"/>
      <c r="V331" s="12"/>
      <c r="W331" s="12"/>
      <c r="X331" s="12"/>
      <c r="Y331" s="12"/>
      <c r="Z331" s="12"/>
    </row>
    <row r="332" spans="1:26" ht="15.75" customHeight="1" x14ac:dyDescent="0.25">
      <c r="A332" s="36">
        <v>45940</v>
      </c>
      <c r="B332" s="36">
        <v>45948</v>
      </c>
      <c r="C332" s="37" t="s">
        <v>48</v>
      </c>
      <c r="D332" s="59" t="s">
        <v>283</v>
      </c>
      <c r="E332" s="38" t="s">
        <v>10</v>
      </c>
      <c r="F332" s="38" t="s">
        <v>41</v>
      </c>
      <c r="G332" s="39" t="s">
        <v>51</v>
      </c>
      <c r="H332" s="43" t="s">
        <v>76</v>
      </c>
      <c r="I332" s="41">
        <v>1</v>
      </c>
      <c r="J332" s="42">
        <v>1950000</v>
      </c>
      <c r="K332" s="42">
        <f t="shared" si="2"/>
        <v>370500</v>
      </c>
      <c r="L332" s="42">
        <f t="shared" si="3"/>
        <v>2320500</v>
      </c>
      <c r="M332" s="12"/>
      <c r="N332" s="12"/>
      <c r="O332" s="12"/>
      <c r="P332" s="12"/>
      <c r="Q332" s="12"/>
      <c r="R332" s="12"/>
      <c r="S332" s="12"/>
      <c r="T332" s="12"/>
      <c r="U332" s="12"/>
      <c r="V332" s="12"/>
      <c r="W332" s="12"/>
      <c r="X332" s="12"/>
      <c r="Y332" s="12"/>
      <c r="Z332" s="12"/>
    </row>
    <row r="333" spans="1:26" ht="15.75" customHeight="1" x14ac:dyDescent="0.25">
      <c r="A333" s="36">
        <v>45940</v>
      </c>
      <c r="B333" s="36">
        <v>45948</v>
      </c>
      <c r="C333" s="37" t="s">
        <v>48</v>
      </c>
      <c r="D333" s="59" t="s">
        <v>283</v>
      </c>
      <c r="E333" s="38" t="s">
        <v>13</v>
      </c>
      <c r="F333" s="38" t="s">
        <v>50</v>
      </c>
      <c r="G333" s="39" t="s">
        <v>51</v>
      </c>
      <c r="H333" s="43" t="s">
        <v>76</v>
      </c>
      <c r="I333" s="41">
        <v>2</v>
      </c>
      <c r="J333" s="42">
        <v>990000</v>
      </c>
      <c r="K333" s="42">
        <f t="shared" si="2"/>
        <v>188100</v>
      </c>
      <c r="L333" s="42">
        <f t="shared" si="3"/>
        <v>1178100</v>
      </c>
      <c r="M333" s="12"/>
      <c r="N333" s="12"/>
      <c r="O333" s="12"/>
      <c r="P333" s="12"/>
      <c r="Q333" s="12"/>
      <c r="R333" s="12"/>
      <c r="S333" s="12"/>
      <c r="T333" s="12"/>
      <c r="U333" s="12"/>
      <c r="V333" s="12"/>
      <c r="W333" s="12"/>
      <c r="X333" s="12"/>
      <c r="Y333" s="12"/>
      <c r="Z333" s="12"/>
    </row>
    <row r="334" spans="1:26" ht="15.75" customHeight="1" x14ac:dyDescent="0.25">
      <c r="A334" s="36">
        <v>45940</v>
      </c>
      <c r="B334" s="36">
        <v>45948</v>
      </c>
      <c r="C334" s="37" t="s">
        <v>48</v>
      </c>
      <c r="D334" s="59" t="s">
        <v>284</v>
      </c>
      <c r="E334" s="38" t="s">
        <v>16</v>
      </c>
      <c r="F334" s="38" t="s">
        <v>38</v>
      </c>
      <c r="G334" s="39" t="s">
        <v>51</v>
      </c>
      <c r="H334" s="43" t="s">
        <v>78</v>
      </c>
      <c r="I334" s="41">
        <v>5</v>
      </c>
      <c r="J334" s="42">
        <v>1175000</v>
      </c>
      <c r="K334" s="42">
        <f t="shared" si="2"/>
        <v>223250</v>
      </c>
      <c r="L334" s="42">
        <f t="shared" si="3"/>
        <v>1398250</v>
      </c>
      <c r="M334" s="12"/>
      <c r="N334" s="12"/>
      <c r="O334" s="12"/>
      <c r="P334" s="12"/>
      <c r="Q334" s="12"/>
      <c r="R334" s="12"/>
      <c r="S334" s="12"/>
      <c r="T334" s="12"/>
      <c r="U334" s="12"/>
      <c r="V334" s="12"/>
      <c r="W334" s="12"/>
      <c r="X334" s="12"/>
      <c r="Y334" s="12"/>
      <c r="Z334" s="12"/>
    </row>
    <row r="335" spans="1:26" ht="15.75" customHeight="1" x14ac:dyDescent="0.25">
      <c r="A335" s="36">
        <v>45940</v>
      </c>
      <c r="B335" s="36">
        <v>45948</v>
      </c>
      <c r="C335" s="37" t="s">
        <v>48</v>
      </c>
      <c r="D335" s="59" t="s">
        <v>284</v>
      </c>
      <c r="E335" s="38" t="s">
        <v>10</v>
      </c>
      <c r="F335" s="38" t="s">
        <v>41</v>
      </c>
      <c r="G335" s="39" t="s">
        <v>51</v>
      </c>
      <c r="H335" s="43" t="s">
        <v>78</v>
      </c>
      <c r="I335" s="41">
        <v>1</v>
      </c>
      <c r="J335" s="42">
        <v>1950000</v>
      </c>
      <c r="K335" s="42">
        <f t="shared" si="2"/>
        <v>370500</v>
      </c>
      <c r="L335" s="42">
        <f t="shared" si="3"/>
        <v>2320500</v>
      </c>
      <c r="M335" s="12"/>
      <c r="N335" s="12"/>
      <c r="O335" s="12"/>
      <c r="P335" s="12"/>
      <c r="Q335" s="12"/>
      <c r="R335" s="12"/>
      <c r="S335" s="12"/>
      <c r="T335" s="12"/>
      <c r="U335" s="12"/>
      <c r="V335" s="12"/>
      <c r="W335" s="12"/>
      <c r="X335" s="12"/>
      <c r="Y335" s="12"/>
      <c r="Z335" s="12"/>
    </row>
    <row r="336" spans="1:26" ht="15.75" customHeight="1" x14ac:dyDescent="0.25">
      <c r="A336" s="36">
        <v>45940</v>
      </c>
      <c r="B336" s="36">
        <v>45948</v>
      </c>
      <c r="C336" s="37" t="s">
        <v>48</v>
      </c>
      <c r="D336" s="59" t="s">
        <v>284</v>
      </c>
      <c r="E336" s="38" t="s">
        <v>13</v>
      </c>
      <c r="F336" s="38" t="s">
        <v>50</v>
      </c>
      <c r="G336" s="39" t="s">
        <v>51</v>
      </c>
      <c r="H336" s="43" t="s">
        <v>78</v>
      </c>
      <c r="I336" s="41">
        <v>2</v>
      </c>
      <c r="J336" s="42">
        <v>990000</v>
      </c>
      <c r="K336" s="42">
        <f t="shared" si="2"/>
        <v>188100</v>
      </c>
      <c r="L336" s="42">
        <f t="shared" si="3"/>
        <v>1178100</v>
      </c>
      <c r="M336" s="12"/>
      <c r="N336" s="12"/>
      <c r="O336" s="12"/>
      <c r="P336" s="12"/>
      <c r="Q336" s="12"/>
      <c r="R336" s="12"/>
      <c r="S336" s="12"/>
      <c r="T336" s="12"/>
      <c r="U336" s="12"/>
      <c r="V336" s="12"/>
      <c r="W336" s="12"/>
      <c r="X336" s="12"/>
      <c r="Y336" s="12"/>
      <c r="Z336" s="12"/>
    </row>
    <row r="337" spans="1:26" ht="15.75" customHeight="1" x14ac:dyDescent="0.25">
      <c r="A337" s="36">
        <v>45940</v>
      </c>
      <c r="B337" s="36">
        <v>45949</v>
      </c>
      <c r="C337" s="37" t="s">
        <v>48</v>
      </c>
      <c r="D337" s="59" t="s">
        <v>285</v>
      </c>
      <c r="E337" s="38" t="s">
        <v>16</v>
      </c>
      <c r="F337" s="38" t="s">
        <v>38</v>
      </c>
      <c r="G337" s="39" t="s">
        <v>51</v>
      </c>
      <c r="H337" s="43" t="s">
        <v>56</v>
      </c>
      <c r="I337" s="41">
        <v>6</v>
      </c>
      <c r="J337" s="42">
        <v>1410000</v>
      </c>
      <c r="K337" s="42">
        <f t="shared" si="2"/>
        <v>267900</v>
      </c>
      <c r="L337" s="42">
        <f t="shared" si="3"/>
        <v>1677900</v>
      </c>
      <c r="M337" s="12"/>
      <c r="N337" s="12"/>
      <c r="O337" s="12"/>
      <c r="P337" s="12"/>
      <c r="Q337" s="12"/>
      <c r="R337" s="12"/>
      <c r="S337" s="12"/>
      <c r="T337" s="12"/>
      <c r="U337" s="12"/>
      <c r="V337" s="12"/>
      <c r="W337" s="12"/>
      <c r="X337" s="12"/>
      <c r="Y337" s="12"/>
      <c r="Z337" s="12"/>
    </row>
    <row r="338" spans="1:26" ht="15.75" customHeight="1" x14ac:dyDescent="0.25">
      <c r="A338" s="36">
        <v>45940</v>
      </c>
      <c r="B338" s="36">
        <v>45949</v>
      </c>
      <c r="C338" s="37" t="s">
        <v>48</v>
      </c>
      <c r="D338" s="59" t="s">
        <v>285</v>
      </c>
      <c r="E338" s="38" t="s">
        <v>10</v>
      </c>
      <c r="F338" s="38" t="s">
        <v>41</v>
      </c>
      <c r="G338" s="39" t="s">
        <v>51</v>
      </c>
      <c r="H338" s="43" t="s">
        <v>56</v>
      </c>
      <c r="I338" s="41">
        <v>1</v>
      </c>
      <c r="J338" s="42">
        <v>1950000</v>
      </c>
      <c r="K338" s="42">
        <f t="shared" si="2"/>
        <v>370500</v>
      </c>
      <c r="L338" s="42">
        <f t="shared" si="3"/>
        <v>2320500</v>
      </c>
      <c r="M338" s="12"/>
      <c r="N338" s="12"/>
      <c r="O338" s="12"/>
      <c r="P338" s="12"/>
      <c r="Q338" s="12"/>
      <c r="R338" s="12"/>
      <c r="S338" s="12"/>
      <c r="T338" s="12"/>
      <c r="U338" s="12"/>
      <c r="V338" s="12"/>
      <c r="W338" s="12"/>
      <c r="X338" s="12"/>
      <c r="Y338" s="12"/>
      <c r="Z338" s="12"/>
    </row>
    <row r="339" spans="1:26" ht="15.75" customHeight="1" x14ac:dyDescent="0.25">
      <c r="A339" s="36">
        <v>45940</v>
      </c>
      <c r="B339" s="36">
        <v>45949</v>
      </c>
      <c r="C339" s="37" t="s">
        <v>48</v>
      </c>
      <c r="D339" s="38" t="s">
        <v>286</v>
      </c>
      <c r="E339" s="38" t="s">
        <v>16</v>
      </c>
      <c r="F339" s="38" t="s">
        <v>38</v>
      </c>
      <c r="G339" s="39" t="s">
        <v>51</v>
      </c>
      <c r="H339" s="43" t="s">
        <v>58</v>
      </c>
      <c r="I339" s="41">
        <v>5</v>
      </c>
      <c r="J339" s="42">
        <v>1175000</v>
      </c>
      <c r="K339" s="42">
        <f t="shared" si="2"/>
        <v>223250</v>
      </c>
      <c r="L339" s="42">
        <f t="shared" si="3"/>
        <v>1398250</v>
      </c>
      <c r="M339" s="12"/>
      <c r="N339" s="12"/>
      <c r="O339" s="12"/>
      <c r="P339" s="12"/>
      <c r="Q339" s="12"/>
      <c r="R339" s="12"/>
      <c r="S339" s="12"/>
      <c r="T339" s="12"/>
      <c r="U339" s="12"/>
      <c r="V339" s="12"/>
      <c r="W339" s="12"/>
      <c r="X339" s="12"/>
      <c r="Y339" s="12"/>
      <c r="Z339" s="12"/>
    </row>
    <row r="340" spans="1:26" ht="15.75" customHeight="1" x14ac:dyDescent="0.25">
      <c r="A340" s="36">
        <v>45940</v>
      </c>
      <c r="B340" s="36">
        <v>45949</v>
      </c>
      <c r="C340" s="37" t="s">
        <v>48</v>
      </c>
      <c r="D340" s="38" t="s">
        <v>286</v>
      </c>
      <c r="E340" s="38" t="s">
        <v>10</v>
      </c>
      <c r="F340" s="38" t="s">
        <v>41</v>
      </c>
      <c r="G340" s="39" t="s">
        <v>51</v>
      </c>
      <c r="H340" s="43" t="s">
        <v>58</v>
      </c>
      <c r="I340" s="41">
        <v>1</v>
      </c>
      <c r="J340" s="42">
        <v>1950000</v>
      </c>
      <c r="K340" s="42">
        <f t="shared" si="2"/>
        <v>370500</v>
      </c>
      <c r="L340" s="42">
        <f t="shared" si="3"/>
        <v>2320500</v>
      </c>
      <c r="M340" s="12"/>
      <c r="N340" s="12"/>
      <c r="O340" s="12"/>
      <c r="P340" s="12"/>
      <c r="Q340" s="12"/>
      <c r="R340" s="12"/>
      <c r="S340" s="12"/>
      <c r="T340" s="12"/>
      <c r="U340" s="12"/>
      <c r="V340" s="12"/>
      <c r="W340" s="12"/>
      <c r="X340" s="12"/>
      <c r="Y340" s="12"/>
      <c r="Z340" s="12"/>
    </row>
    <row r="341" spans="1:26" ht="15.75" customHeight="1" x14ac:dyDescent="0.25">
      <c r="A341" s="80">
        <v>45954</v>
      </c>
      <c r="B341" s="80">
        <v>45955</v>
      </c>
      <c r="C341" s="58" t="s">
        <v>48</v>
      </c>
      <c r="D341" s="38" t="s">
        <v>287</v>
      </c>
      <c r="E341" s="38" t="s">
        <v>16</v>
      </c>
      <c r="F341" s="38" t="s">
        <v>38</v>
      </c>
      <c r="G341" s="39" t="s">
        <v>51</v>
      </c>
      <c r="H341" s="43" t="s">
        <v>76</v>
      </c>
      <c r="I341" s="41">
        <v>6</v>
      </c>
      <c r="J341" s="42">
        <v>1410000</v>
      </c>
      <c r="K341" s="42">
        <f t="shared" si="2"/>
        <v>267900</v>
      </c>
      <c r="L341" s="42">
        <f t="shared" si="3"/>
        <v>1677900</v>
      </c>
      <c r="M341" s="12"/>
      <c r="N341" s="12"/>
      <c r="O341" s="12"/>
      <c r="P341" s="12"/>
      <c r="Q341" s="12"/>
      <c r="R341" s="12"/>
      <c r="S341" s="12"/>
      <c r="T341" s="12"/>
      <c r="U341" s="12"/>
      <c r="V341" s="12"/>
      <c r="W341" s="12"/>
      <c r="X341" s="12"/>
      <c r="Y341" s="12"/>
      <c r="Z341" s="12"/>
    </row>
    <row r="342" spans="1:26" ht="15.75" customHeight="1" x14ac:dyDescent="0.25">
      <c r="A342" s="36">
        <v>45954</v>
      </c>
      <c r="B342" s="36">
        <v>45955</v>
      </c>
      <c r="C342" s="37" t="s">
        <v>48</v>
      </c>
      <c r="D342" s="38" t="s">
        <v>287</v>
      </c>
      <c r="E342" s="38" t="s">
        <v>10</v>
      </c>
      <c r="F342" s="38" t="s">
        <v>41</v>
      </c>
      <c r="G342" s="39" t="s">
        <v>51</v>
      </c>
      <c r="H342" s="43" t="s">
        <v>76</v>
      </c>
      <c r="I342" s="41">
        <v>1</v>
      </c>
      <c r="J342" s="42">
        <v>1950000</v>
      </c>
      <c r="K342" s="42">
        <f t="shared" si="2"/>
        <v>370500</v>
      </c>
      <c r="L342" s="42">
        <f t="shared" si="3"/>
        <v>2320500</v>
      </c>
      <c r="M342" s="12"/>
      <c r="N342" s="12"/>
      <c r="O342" s="12"/>
      <c r="P342" s="12"/>
      <c r="Q342" s="12"/>
      <c r="R342" s="12"/>
      <c r="S342" s="12"/>
      <c r="T342" s="12"/>
      <c r="U342" s="12"/>
      <c r="V342" s="12"/>
      <c r="W342" s="12"/>
      <c r="X342" s="12"/>
      <c r="Y342" s="12"/>
      <c r="Z342" s="12"/>
    </row>
    <row r="343" spans="1:26" ht="15.75" customHeight="1" x14ac:dyDescent="0.25">
      <c r="A343" s="36">
        <v>45954</v>
      </c>
      <c r="B343" s="36">
        <v>45955</v>
      </c>
      <c r="C343" s="37" t="s">
        <v>48</v>
      </c>
      <c r="D343" s="38" t="s">
        <v>287</v>
      </c>
      <c r="E343" s="38" t="s">
        <v>13</v>
      </c>
      <c r="F343" s="38" t="s">
        <v>50</v>
      </c>
      <c r="G343" s="39" t="s">
        <v>51</v>
      </c>
      <c r="H343" s="43" t="s">
        <v>76</v>
      </c>
      <c r="I343" s="41">
        <v>2</v>
      </c>
      <c r="J343" s="42">
        <v>990000</v>
      </c>
      <c r="K343" s="42">
        <f t="shared" si="2"/>
        <v>188100</v>
      </c>
      <c r="L343" s="42">
        <f t="shared" si="3"/>
        <v>1178100</v>
      </c>
      <c r="M343" s="12"/>
      <c r="N343" s="12"/>
      <c r="O343" s="12"/>
      <c r="P343" s="12"/>
      <c r="Q343" s="12"/>
      <c r="R343" s="12"/>
      <c r="S343" s="12"/>
      <c r="T343" s="12"/>
      <c r="U343" s="12"/>
      <c r="V343" s="12"/>
      <c r="W343" s="12"/>
      <c r="X343" s="12"/>
      <c r="Y343" s="12"/>
      <c r="Z343" s="12"/>
    </row>
    <row r="344" spans="1:26" ht="15.75" customHeight="1" x14ac:dyDescent="0.25">
      <c r="A344" s="36">
        <v>45954</v>
      </c>
      <c r="B344" s="36">
        <v>45955</v>
      </c>
      <c r="C344" s="37" t="s">
        <v>48</v>
      </c>
      <c r="D344" s="38" t="s">
        <v>288</v>
      </c>
      <c r="E344" s="38" t="s">
        <v>16</v>
      </c>
      <c r="F344" s="38" t="s">
        <v>38</v>
      </c>
      <c r="G344" s="39" t="s">
        <v>51</v>
      </c>
      <c r="H344" s="43" t="s">
        <v>78</v>
      </c>
      <c r="I344" s="41">
        <v>5</v>
      </c>
      <c r="J344" s="42">
        <v>1175000</v>
      </c>
      <c r="K344" s="42">
        <f t="shared" si="2"/>
        <v>223250</v>
      </c>
      <c r="L344" s="42">
        <f t="shared" si="3"/>
        <v>1398250</v>
      </c>
      <c r="M344" s="12"/>
      <c r="N344" s="12"/>
      <c r="O344" s="12"/>
      <c r="P344" s="12"/>
      <c r="Q344" s="12"/>
      <c r="R344" s="12"/>
      <c r="S344" s="12"/>
      <c r="T344" s="12"/>
      <c r="U344" s="12"/>
      <c r="V344" s="12"/>
      <c r="W344" s="12"/>
      <c r="X344" s="12"/>
      <c r="Y344" s="12"/>
      <c r="Z344" s="12"/>
    </row>
    <row r="345" spans="1:26" ht="15.75" customHeight="1" x14ac:dyDescent="0.25">
      <c r="A345" s="36">
        <v>45954</v>
      </c>
      <c r="B345" s="36">
        <v>45955</v>
      </c>
      <c r="C345" s="37" t="s">
        <v>48</v>
      </c>
      <c r="D345" s="38" t="s">
        <v>288</v>
      </c>
      <c r="E345" s="38" t="s">
        <v>10</v>
      </c>
      <c r="F345" s="38" t="s">
        <v>41</v>
      </c>
      <c r="G345" s="39" t="s">
        <v>51</v>
      </c>
      <c r="H345" s="43" t="s">
        <v>78</v>
      </c>
      <c r="I345" s="41">
        <v>1</v>
      </c>
      <c r="J345" s="42">
        <v>1950000</v>
      </c>
      <c r="K345" s="42">
        <f t="shared" si="2"/>
        <v>370500</v>
      </c>
      <c r="L345" s="42">
        <f t="shared" si="3"/>
        <v>2320500</v>
      </c>
      <c r="M345" s="12"/>
      <c r="N345" s="12"/>
      <c r="O345" s="12"/>
      <c r="P345" s="12"/>
      <c r="Q345" s="12"/>
      <c r="R345" s="12"/>
      <c r="S345" s="12"/>
      <c r="T345" s="12"/>
      <c r="U345" s="12"/>
      <c r="V345" s="12"/>
      <c r="W345" s="12"/>
      <c r="X345" s="12"/>
      <c r="Y345" s="12"/>
      <c r="Z345" s="12"/>
    </row>
    <row r="346" spans="1:26" ht="15.75" customHeight="1" x14ac:dyDescent="0.25">
      <c r="A346" s="36">
        <v>45954</v>
      </c>
      <c r="B346" s="36">
        <v>45955</v>
      </c>
      <c r="C346" s="37" t="s">
        <v>48</v>
      </c>
      <c r="D346" s="38" t="s">
        <v>288</v>
      </c>
      <c r="E346" s="38" t="s">
        <v>13</v>
      </c>
      <c r="F346" s="38" t="s">
        <v>50</v>
      </c>
      <c r="G346" s="39" t="s">
        <v>51</v>
      </c>
      <c r="H346" s="43" t="s">
        <v>78</v>
      </c>
      <c r="I346" s="41">
        <v>2</v>
      </c>
      <c r="J346" s="42">
        <v>990000</v>
      </c>
      <c r="K346" s="42">
        <f t="shared" si="2"/>
        <v>188100</v>
      </c>
      <c r="L346" s="42">
        <f t="shared" si="3"/>
        <v>1178100</v>
      </c>
      <c r="M346" s="12"/>
      <c r="N346" s="12"/>
      <c r="O346" s="12"/>
      <c r="P346" s="12"/>
      <c r="Q346" s="12"/>
      <c r="R346" s="12"/>
      <c r="S346" s="12"/>
      <c r="T346" s="12"/>
      <c r="U346" s="12"/>
      <c r="V346" s="12"/>
      <c r="W346" s="12"/>
      <c r="X346" s="12"/>
      <c r="Y346" s="12"/>
      <c r="Z346" s="12"/>
    </row>
    <row r="347" spans="1:26" ht="15.75" customHeight="1" x14ac:dyDescent="0.25">
      <c r="A347" s="36">
        <v>45954</v>
      </c>
      <c r="B347" s="36">
        <v>45956</v>
      </c>
      <c r="C347" s="37" t="s">
        <v>48</v>
      </c>
      <c r="D347" s="38" t="s">
        <v>289</v>
      </c>
      <c r="E347" s="38" t="s">
        <v>16</v>
      </c>
      <c r="F347" s="38" t="s">
        <v>38</v>
      </c>
      <c r="G347" s="39" t="s">
        <v>51</v>
      </c>
      <c r="H347" s="43" t="s">
        <v>56</v>
      </c>
      <c r="I347" s="41">
        <v>6</v>
      </c>
      <c r="J347" s="42">
        <v>1410000</v>
      </c>
      <c r="K347" s="42">
        <f t="shared" si="2"/>
        <v>267900</v>
      </c>
      <c r="L347" s="42">
        <f t="shared" si="3"/>
        <v>1677900</v>
      </c>
      <c r="M347" s="12"/>
      <c r="N347" s="12"/>
      <c r="O347" s="12"/>
      <c r="P347" s="12"/>
      <c r="Q347" s="12"/>
      <c r="R347" s="12"/>
      <c r="S347" s="12"/>
      <c r="T347" s="12"/>
      <c r="U347" s="12"/>
      <c r="V347" s="12"/>
      <c r="W347" s="12"/>
      <c r="X347" s="12"/>
      <c r="Y347" s="12"/>
      <c r="Z347" s="12"/>
    </row>
    <row r="348" spans="1:26" ht="15.75" customHeight="1" x14ac:dyDescent="0.25">
      <c r="A348" s="36">
        <v>45954</v>
      </c>
      <c r="B348" s="36">
        <v>45956</v>
      </c>
      <c r="C348" s="37" t="s">
        <v>48</v>
      </c>
      <c r="D348" s="38" t="s">
        <v>289</v>
      </c>
      <c r="E348" s="38" t="s">
        <v>10</v>
      </c>
      <c r="F348" s="38" t="s">
        <v>41</v>
      </c>
      <c r="G348" s="39" t="s">
        <v>51</v>
      </c>
      <c r="H348" s="43" t="s">
        <v>56</v>
      </c>
      <c r="I348" s="41">
        <v>1</v>
      </c>
      <c r="J348" s="42">
        <v>1950000</v>
      </c>
      <c r="K348" s="42">
        <f t="shared" si="2"/>
        <v>370500</v>
      </c>
      <c r="L348" s="42">
        <f t="shared" si="3"/>
        <v>2320500</v>
      </c>
      <c r="M348" s="12"/>
      <c r="N348" s="12"/>
      <c r="O348" s="12"/>
      <c r="P348" s="12"/>
      <c r="Q348" s="12"/>
      <c r="R348" s="12"/>
      <c r="S348" s="12"/>
      <c r="T348" s="12"/>
      <c r="U348" s="12"/>
      <c r="V348" s="12"/>
      <c r="W348" s="12"/>
      <c r="X348" s="12"/>
      <c r="Y348" s="12"/>
      <c r="Z348" s="12"/>
    </row>
    <row r="349" spans="1:26" ht="15.75" customHeight="1" x14ac:dyDescent="0.25">
      <c r="A349" s="36">
        <v>45954</v>
      </c>
      <c r="B349" s="36">
        <v>45956</v>
      </c>
      <c r="C349" s="37" t="s">
        <v>48</v>
      </c>
      <c r="D349" s="38" t="s">
        <v>290</v>
      </c>
      <c r="E349" s="38" t="s">
        <v>16</v>
      </c>
      <c r="F349" s="38" t="s">
        <v>38</v>
      </c>
      <c r="G349" s="39" t="s">
        <v>51</v>
      </c>
      <c r="H349" s="43" t="s">
        <v>58</v>
      </c>
      <c r="I349" s="41">
        <v>5</v>
      </c>
      <c r="J349" s="42">
        <v>1175000</v>
      </c>
      <c r="K349" s="42">
        <f t="shared" si="2"/>
        <v>223250</v>
      </c>
      <c r="L349" s="42">
        <f t="shared" si="3"/>
        <v>1398250</v>
      </c>
      <c r="M349" s="12"/>
      <c r="N349" s="12"/>
      <c r="O349" s="12"/>
      <c r="P349" s="12"/>
      <c r="Q349" s="12"/>
      <c r="R349" s="12"/>
      <c r="S349" s="12"/>
      <c r="T349" s="12"/>
      <c r="U349" s="12"/>
      <c r="V349" s="12"/>
      <c r="W349" s="12"/>
      <c r="X349" s="12"/>
      <c r="Y349" s="12"/>
      <c r="Z349" s="12"/>
    </row>
    <row r="350" spans="1:26" ht="15.75" customHeight="1" x14ac:dyDescent="0.25">
      <c r="A350" s="36">
        <v>45954</v>
      </c>
      <c r="B350" s="36">
        <v>45956</v>
      </c>
      <c r="C350" s="37" t="s">
        <v>48</v>
      </c>
      <c r="D350" s="38" t="s">
        <v>290</v>
      </c>
      <c r="E350" s="38" t="s">
        <v>10</v>
      </c>
      <c r="F350" s="38" t="s">
        <v>41</v>
      </c>
      <c r="G350" s="39" t="s">
        <v>51</v>
      </c>
      <c r="H350" s="43" t="s">
        <v>58</v>
      </c>
      <c r="I350" s="41">
        <v>1</v>
      </c>
      <c r="J350" s="42">
        <v>1950000</v>
      </c>
      <c r="K350" s="42">
        <f t="shared" si="2"/>
        <v>370500</v>
      </c>
      <c r="L350" s="42">
        <f t="shared" si="3"/>
        <v>2320500</v>
      </c>
      <c r="M350" s="12"/>
      <c r="N350" s="12"/>
      <c r="O350" s="12"/>
      <c r="P350" s="12"/>
      <c r="Q350" s="12"/>
      <c r="R350" s="12"/>
      <c r="S350" s="12"/>
      <c r="T350" s="12"/>
      <c r="U350" s="12"/>
      <c r="V350" s="12"/>
      <c r="W350" s="12"/>
      <c r="X350" s="12"/>
      <c r="Y350" s="12"/>
      <c r="Z350" s="12"/>
    </row>
    <row r="351" spans="1:26" ht="15.75" customHeight="1" x14ac:dyDescent="0.3">
      <c r="A351" s="36"/>
      <c r="B351" s="36"/>
      <c r="C351" s="37"/>
      <c r="D351" s="38"/>
      <c r="E351" s="38"/>
      <c r="F351" s="38"/>
      <c r="G351" s="39"/>
      <c r="H351" s="43"/>
      <c r="I351" s="41"/>
      <c r="J351" s="42"/>
      <c r="K351" s="53" t="s">
        <v>214</v>
      </c>
      <c r="L351" s="54">
        <f>SUM(J2:J350)</f>
        <v>663779031.74000001</v>
      </c>
      <c r="M351" s="12"/>
      <c r="N351" s="12"/>
      <c r="O351" s="12"/>
      <c r="P351" s="12"/>
      <c r="Q351" s="12"/>
      <c r="R351" s="12"/>
      <c r="S351" s="12"/>
      <c r="T351" s="12"/>
      <c r="U351" s="12"/>
      <c r="V351" s="12"/>
      <c r="W351" s="12"/>
      <c r="X351" s="12"/>
      <c r="Y351" s="12"/>
      <c r="Z351" s="12"/>
    </row>
    <row r="352" spans="1:26" ht="15.75" customHeight="1" x14ac:dyDescent="0.3">
      <c r="A352" s="36"/>
      <c r="B352" s="36"/>
      <c r="C352" s="37"/>
      <c r="D352" s="38"/>
      <c r="E352" s="38"/>
      <c r="F352" s="38"/>
      <c r="G352" s="39"/>
      <c r="H352" s="43"/>
      <c r="I352" s="41"/>
      <c r="J352" s="42"/>
      <c r="K352" s="55" t="s">
        <v>33</v>
      </c>
      <c r="L352" s="56">
        <f>SUM(K2:K350)</f>
        <v>126118016.0306</v>
      </c>
      <c r="M352" s="12"/>
      <c r="N352" s="12"/>
      <c r="O352" s="12"/>
      <c r="P352" s="12"/>
      <c r="Q352" s="12"/>
      <c r="R352" s="12"/>
      <c r="S352" s="12"/>
      <c r="T352" s="12"/>
      <c r="U352" s="12"/>
      <c r="V352" s="12"/>
      <c r="W352" s="12"/>
      <c r="X352" s="12"/>
      <c r="Y352" s="12"/>
      <c r="Z352" s="12"/>
    </row>
    <row r="353" spans="1:26" ht="15.75" customHeight="1" x14ac:dyDescent="0.3">
      <c r="A353" s="57"/>
      <c r="B353" s="57"/>
      <c r="C353" s="58"/>
      <c r="D353" s="59"/>
      <c r="E353" s="59"/>
      <c r="F353" s="59"/>
      <c r="G353" s="60"/>
      <c r="H353" s="61"/>
      <c r="I353" s="62"/>
      <c r="J353" s="63"/>
      <c r="K353" s="55" t="s">
        <v>34</v>
      </c>
      <c r="L353" s="64">
        <f>L351+L352</f>
        <v>789897047.77059996</v>
      </c>
      <c r="M353" s="12"/>
      <c r="N353" s="12"/>
      <c r="O353" s="12"/>
      <c r="P353" s="12"/>
      <c r="Q353" s="12"/>
      <c r="R353" s="12"/>
      <c r="S353" s="12"/>
      <c r="T353" s="12"/>
      <c r="U353" s="12"/>
      <c r="V353" s="12"/>
      <c r="W353" s="12"/>
      <c r="X353" s="12"/>
      <c r="Y353" s="12"/>
      <c r="Z353" s="12"/>
    </row>
    <row r="354" spans="1:26" ht="15.75" customHeight="1" x14ac:dyDescent="0.25">
      <c r="A354" s="36"/>
      <c r="B354" s="36"/>
      <c r="C354" s="37"/>
      <c r="D354" s="38"/>
      <c r="E354" s="38"/>
      <c r="F354" s="38"/>
      <c r="G354" s="39"/>
      <c r="H354" s="43"/>
      <c r="I354" s="41"/>
      <c r="J354" s="42"/>
      <c r="K354" s="42"/>
      <c r="L354" s="42"/>
      <c r="M354" s="12"/>
      <c r="N354" s="12"/>
      <c r="O354" s="12"/>
      <c r="P354" s="12"/>
      <c r="Q354" s="12"/>
      <c r="R354" s="12"/>
      <c r="S354" s="12"/>
      <c r="T354" s="12"/>
      <c r="U354" s="12"/>
      <c r="V354" s="12"/>
      <c r="W354" s="12"/>
      <c r="X354" s="12"/>
      <c r="Y354" s="12"/>
      <c r="Z354" s="12"/>
    </row>
    <row r="355" spans="1:26" ht="15.75" hidden="1" customHeight="1" x14ac:dyDescent="0.25">
      <c r="A355" s="36">
        <v>45985</v>
      </c>
      <c r="B355" s="36">
        <v>45997</v>
      </c>
      <c r="C355" s="37" t="s">
        <v>48</v>
      </c>
      <c r="D355" s="38" t="s">
        <v>215</v>
      </c>
      <c r="E355" s="38" t="s">
        <v>10</v>
      </c>
      <c r="F355" s="38" t="s">
        <v>41</v>
      </c>
      <c r="G355" s="39" t="s">
        <v>51</v>
      </c>
      <c r="H355" s="43" t="s">
        <v>76</v>
      </c>
      <c r="I355" s="41">
        <v>1</v>
      </c>
      <c r="J355" s="42">
        <v>1950000</v>
      </c>
      <c r="K355" s="42">
        <f t="shared" ref="K355:K396" si="4">J355*0.19</f>
        <v>370500</v>
      </c>
      <c r="L355" s="42">
        <f t="shared" ref="L355:L396" si="5">J355+K355</f>
        <v>2320500</v>
      </c>
      <c r="M355" s="12"/>
      <c r="N355" s="12"/>
      <c r="O355" s="12"/>
      <c r="P355" s="12"/>
      <c r="Q355" s="12"/>
      <c r="R355" s="12"/>
      <c r="S355" s="12"/>
      <c r="T355" s="12"/>
      <c r="U355" s="12"/>
      <c r="V355" s="12"/>
      <c r="W355" s="12"/>
      <c r="X355" s="12"/>
      <c r="Y355" s="12"/>
      <c r="Z355" s="12"/>
    </row>
    <row r="356" spans="1:26" ht="15.75" hidden="1" customHeight="1" x14ac:dyDescent="0.25">
      <c r="A356" s="36">
        <v>45985</v>
      </c>
      <c r="B356" s="36">
        <v>45997</v>
      </c>
      <c r="C356" s="37" t="s">
        <v>48</v>
      </c>
      <c r="D356" s="38" t="s">
        <v>215</v>
      </c>
      <c r="E356" s="38" t="s">
        <v>16</v>
      </c>
      <c r="F356" s="38" t="s">
        <v>38</v>
      </c>
      <c r="G356" s="39" t="s">
        <v>51</v>
      </c>
      <c r="H356" s="43" t="s">
        <v>76</v>
      </c>
      <c r="I356" s="41">
        <v>6</v>
      </c>
      <c r="J356" s="42">
        <v>1410000</v>
      </c>
      <c r="K356" s="42">
        <f t="shared" si="4"/>
        <v>267900</v>
      </c>
      <c r="L356" s="42">
        <f t="shared" si="5"/>
        <v>1677900</v>
      </c>
      <c r="M356" s="12"/>
      <c r="N356" s="12"/>
      <c r="O356" s="12"/>
      <c r="P356" s="12"/>
      <c r="Q356" s="12"/>
      <c r="R356" s="12"/>
      <c r="S356" s="12"/>
      <c r="T356" s="12"/>
      <c r="U356" s="12"/>
      <c r="V356" s="12"/>
      <c r="W356" s="12"/>
      <c r="X356" s="12"/>
      <c r="Y356" s="12"/>
      <c r="Z356" s="12"/>
    </row>
    <row r="357" spans="1:26" ht="15.75" hidden="1" customHeight="1" x14ac:dyDescent="0.25">
      <c r="A357" s="36">
        <v>45985</v>
      </c>
      <c r="B357" s="36">
        <v>45998</v>
      </c>
      <c r="C357" s="37" t="s">
        <v>48</v>
      </c>
      <c r="D357" s="38" t="s">
        <v>215</v>
      </c>
      <c r="E357" s="38" t="s">
        <v>13</v>
      </c>
      <c r="F357" s="38" t="s">
        <v>50</v>
      </c>
      <c r="G357" s="39" t="s">
        <v>51</v>
      </c>
      <c r="H357" s="43" t="s">
        <v>76</v>
      </c>
      <c r="I357" s="41">
        <v>2</v>
      </c>
      <c r="J357" s="42">
        <v>990000</v>
      </c>
      <c r="K357" s="42">
        <f t="shared" si="4"/>
        <v>188100</v>
      </c>
      <c r="L357" s="42">
        <f t="shared" si="5"/>
        <v>1178100</v>
      </c>
      <c r="M357" s="12"/>
      <c r="N357" s="12"/>
      <c r="O357" s="12"/>
      <c r="P357" s="12"/>
      <c r="Q357" s="12"/>
      <c r="R357" s="12"/>
      <c r="S357" s="12"/>
      <c r="T357" s="12"/>
      <c r="U357" s="12"/>
      <c r="V357" s="12"/>
      <c r="W357" s="12"/>
      <c r="X357" s="12"/>
      <c r="Y357" s="12"/>
      <c r="Z357" s="12"/>
    </row>
    <row r="358" spans="1:26" ht="15.75" hidden="1" customHeight="1" x14ac:dyDescent="0.25">
      <c r="A358" s="36">
        <v>45985</v>
      </c>
      <c r="B358" s="36">
        <v>45999</v>
      </c>
      <c r="C358" s="37" t="s">
        <v>48</v>
      </c>
      <c r="D358" s="38" t="s">
        <v>215</v>
      </c>
      <c r="E358" s="38" t="s">
        <v>13</v>
      </c>
      <c r="F358" s="38" t="s">
        <v>50</v>
      </c>
      <c r="G358" s="39" t="s">
        <v>51</v>
      </c>
      <c r="H358" s="43" t="s">
        <v>76</v>
      </c>
      <c r="I358" s="41">
        <v>2</v>
      </c>
      <c r="J358" s="42">
        <v>990000</v>
      </c>
      <c r="K358" s="42">
        <f t="shared" si="4"/>
        <v>188100</v>
      </c>
      <c r="L358" s="42">
        <f t="shared" si="5"/>
        <v>1178100</v>
      </c>
      <c r="M358" s="12"/>
      <c r="N358" s="12"/>
      <c r="O358" s="12"/>
      <c r="P358" s="12"/>
      <c r="Q358" s="12"/>
      <c r="R358" s="12"/>
      <c r="S358" s="12"/>
      <c r="T358" s="12"/>
      <c r="U358" s="12"/>
      <c r="V358" s="12"/>
      <c r="W358" s="12"/>
      <c r="X358" s="12"/>
      <c r="Y358" s="12"/>
      <c r="Z358" s="12"/>
    </row>
    <row r="359" spans="1:26" ht="15.75" hidden="1" customHeight="1" x14ac:dyDescent="0.25">
      <c r="A359" s="36">
        <v>45986</v>
      </c>
      <c r="B359" s="36">
        <v>45997</v>
      </c>
      <c r="C359" s="37" t="s">
        <v>48</v>
      </c>
      <c r="D359" s="38" t="s">
        <v>216</v>
      </c>
      <c r="E359" s="38" t="s">
        <v>10</v>
      </c>
      <c r="F359" s="38" t="s">
        <v>41</v>
      </c>
      <c r="G359" s="39" t="s">
        <v>51</v>
      </c>
      <c r="H359" s="43" t="s">
        <v>78</v>
      </c>
      <c r="I359" s="41">
        <v>1</v>
      </c>
      <c r="J359" s="42">
        <v>1950000</v>
      </c>
      <c r="K359" s="42">
        <f t="shared" si="4"/>
        <v>370500</v>
      </c>
      <c r="L359" s="42">
        <f t="shared" si="5"/>
        <v>2320500</v>
      </c>
      <c r="M359" s="12"/>
      <c r="N359" s="12"/>
      <c r="O359" s="12"/>
      <c r="P359" s="12"/>
      <c r="Q359" s="12"/>
      <c r="R359" s="12"/>
      <c r="S359" s="12"/>
      <c r="T359" s="12"/>
      <c r="U359" s="12"/>
      <c r="V359" s="12"/>
      <c r="W359" s="12"/>
      <c r="X359" s="12"/>
      <c r="Y359" s="12"/>
      <c r="Z359" s="12"/>
    </row>
    <row r="360" spans="1:26" ht="15.75" hidden="1" customHeight="1" x14ac:dyDescent="0.25">
      <c r="A360" s="36">
        <v>45986</v>
      </c>
      <c r="B360" s="36">
        <v>45997</v>
      </c>
      <c r="C360" s="37" t="s">
        <v>48</v>
      </c>
      <c r="D360" s="38" t="s">
        <v>216</v>
      </c>
      <c r="E360" s="38" t="s">
        <v>16</v>
      </c>
      <c r="F360" s="38" t="s">
        <v>38</v>
      </c>
      <c r="G360" s="39" t="s">
        <v>51</v>
      </c>
      <c r="H360" s="43" t="s">
        <v>78</v>
      </c>
      <c r="I360" s="41">
        <v>5</v>
      </c>
      <c r="J360" s="42">
        <v>1175000</v>
      </c>
      <c r="K360" s="42">
        <f t="shared" si="4"/>
        <v>223250</v>
      </c>
      <c r="L360" s="42">
        <f t="shared" si="5"/>
        <v>1398250</v>
      </c>
      <c r="M360" s="12"/>
      <c r="N360" s="12"/>
      <c r="O360" s="12"/>
      <c r="P360" s="12"/>
      <c r="Q360" s="12"/>
      <c r="R360" s="12"/>
      <c r="S360" s="12"/>
      <c r="T360" s="12"/>
      <c r="U360" s="12"/>
      <c r="V360" s="12"/>
      <c r="W360" s="12"/>
      <c r="X360" s="12"/>
      <c r="Y360" s="12"/>
      <c r="Z360" s="12"/>
    </row>
    <row r="361" spans="1:26" ht="15.75" hidden="1" customHeight="1" x14ac:dyDescent="0.25">
      <c r="A361" s="36">
        <v>45986</v>
      </c>
      <c r="B361" s="36">
        <v>45998</v>
      </c>
      <c r="C361" s="37" t="s">
        <v>48</v>
      </c>
      <c r="D361" s="38" t="s">
        <v>216</v>
      </c>
      <c r="E361" s="38" t="s">
        <v>13</v>
      </c>
      <c r="F361" s="38" t="s">
        <v>50</v>
      </c>
      <c r="G361" s="39" t="s">
        <v>51</v>
      </c>
      <c r="H361" s="43" t="s">
        <v>78</v>
      </c>
      <c r="I361" s="41">
        <v>2</v>
      </c>
      <c r="J361" s="42">
        <v>990000</v>
      </c>
      <c r="K361" s="42">
        <f t="shared" si="4"/>
        <v>188100</v>
      </c>
      <c r="L361" s="42">
        <f t="shared" si="5"/>
        <v>1178100</v>
      </c>
      <c r="M361" s="12"/>
      <c r="N361" s="12"/>
      <c r="O361" s="12"/>
      <c r="P361" s="12"/>
      <c r="Q361" s="12"/>
      <c r="R361" s="12"/>
      <c r="S361" s="12"/>
      <c r="T361" s="12"/>
      <c r="U361" s="12"/>
      <c r="V361" s="12"/>
      <c r="W361" s="12"/>
      <c r="X361" s="12"/>
      <c r="Y361" s="12"/>
      <c r="Z361" s="12"/>
    </row>
    <row r="362" spans="1:26" ht="15.75" hidden="1" customHeight="1" x14ac:dyDescent="0.25">
      <c r="A362" s="36">
        <v>45986</v>
      </c>
      <c r="B362" s="36">
        <v>45999</v>
      </c>
      <c r="C362" s="37" t="s">
        <v>48</v>
      </c>
      <c r="D362" s="38" t="s">
        <v>216</v>
      </c>
      <c r="E362" s="38" t="s">
        <v>13</v>
      </c>
      <c r="F362" s="38" t="s">
        <v>50</v>
      </c>
      <c r="G362" s="39" t="s">
        <v>51</v>
      </c>
      <c r="H362" s="43" t="s">
        <v>78</v>
      </c>
      <c r="I362" s="41">
        <v>2</v>
      </c>
      <c r="J362" s="42">
        <v>990000</v>
      </c>
      <c r="K362" s="42">
        <f t="shared" si="4"/>
        <v>188100</v>
      </c>
      <c r="L362" s="42">
        <f t="shared" si="5"/>
        <v>1178100</v>
      </c>
      <c r="M362" s="12"/>
      <c r="N362" s="12"/>
      <c r="O362" s="12"/>
      <c r="P362" s="12"/>
      <c r="Q362" s="12"/>
      <c r="R362" s="12"/>
      <c r="S362" s="12"/>
      <c r="T362" s="12"/>
      <c r="U362" s="12"/>
      <c r="V362" s="12"/>
      <c r="W362" s="12"/>
      <c r="X362" s="12"/>
      <c r="Y362" s="12"/>
      <c r="Z362" s="12"/>
    </row>
    <row r="363" spans="1:26" ht="15.75" hidden="1" customHeight="1" x14ac:dyDescent="0.25">
      <c r="A363" s="36">
        <v>45986</v>
      </c>
      <c r="B363" s="36">
        <v>45999</v>
      </c>
      <c r="C363" s="37" t="s">
        <v>48</v>
      </c>
      <c r="D363" s="38" t="s">
        <v>217</v>
      </c>
      <c r="E363" s="38" t="s">
        <v>16</v>
      </c>
      <c r="F363" s="38" t="s">
        <v>38</v>
      </c>
      <c r="G363" s="39" t="s">
        <v>51</v>
      </c>
      <c r="H363" s="43" t="s">
        <v>56</v>
      </c>
      <c r="I363" s="41">
        <v>6</v>
      </c>
      <c r="J363" s="42">
        <v>1410000</v>
      </c>
      <c r="K363" s="42">
        <f t="shared" si="4"/>
        <v>267900</v>
      </c>
      <c r="L363" s="42">
        <f t="shared" si="5"/>
        <v>1677900</v>
      </c>
      <c r="M363" s="12"/>
      <c r="N363" s="12"/>
      <c r="O363" s="12"/>
      <c r="P363" s="12"/>
      <c r="Q363" s="12"/>
      <c r="R363" s="12"/>
      <c r="S363" s="12"/>
      <c r="T363" s="12"/>
      <c r="U363" s="12"/>
      <c r="V363" s="12"/>
      <c r="W363" s="12"/>
      <c r="X363" s="12"/>
      <c r="Y363" s="12"/>
      <c r="Z363" s="12"/>
    </row>
    <row r="364" spans="1:26" ht="15.75" hidden="1" customHeight="1" x14ac:dyDescent="0.25">
      <c r="A364" s="36">
        <v>45986</v>
      </c>
      <c r="B364" s="36">
        <v>45999</v>
      </c>
      <c r="C364" s="37" t="s">
        <v>48</v>
      </c>
      <c r="D364" s="38" t="s">
        <v>217</v>
      </c>
      <c r="E364" s="38" t="s">
        <v>10</v>
      </c>
      <c r="F364" s="38" t="s">
        <v>41</v>
      </c>
      <c r="G364" s="39" t="s">
        <v>51</v>
      </c>
      <c r="H364" s="43" t="s">
        <v>56</v>
      </c>
      <c r="I364" s="41">
        <v>1</v>
      </c>
      <c r="J364" s="42">
        <v>1950000</v>
      </c>
      <c r="K364" s="42">
        <f t="shared" si="4"/>
        <v>370500</v>
      </c>
      <c r="L364" s="42">
        <f t="shared" si="5"/>
        <v>2320500</v>
      </c>
      <c r="M364" s="12"/>
      <c r="N364" s="12"/>
      <c r="O364" s="12"/>
      <c r="P364" s="12"/>
      <c r="Q364" s="12"/>
      <c r="R364" s="12"/>
      <c r="S364" s="12"/>
      <c r="T364" s="12"/>
      <c r="U364" s="12"/>
      <c r="V364" s="12"/>
      <c r="W364" s="12"/>
      <c r="X364" s="12"/>
      <c r="Y364" s="12"/>
      <c r="Z364" s="12"/>
    </row>
    <row r="365" spans="1:26" ht="15.75" hidden="1" customHeight="1" x14ac:dyDescent="0.25">
      <c r="A365" s="36">
        <v>45986</v>
      </c>
      <c r="B365" s="36">
        <v>45999</v>
      </c>
      <c r="C365" s="37" t="s">
        <v>48</v>
      </c>
      <c r="D365" s="38" t="s">
        <v>218</v>
      </c>
      <c r="E365" s="38" t="s">
        <v>16</v>
      </c>
      <c r="F365" s="38" t="s">
        <v>38</v>
      </c>
      <c r="G365" s="39" t="s">
        <v>51</v>
      </c>
      <c r="H365" s="43" t="s">
        <v>58</v>
      </c>
      <c r="I365" s="41">
        <v>5</v>
      </c>
      <c r="J365" s="42">
        <v>1175000</v>
      </c>
      <c r="K365" s="42">
        <f t="shared" si="4"/>
        <v>223250</v>
      </c>
      <c r="L365" s="42">
        <f t="shared" si="5"/>
        <v>1398250</v>
      </c>
      <c r="M365" s="12"/>
      <c r="N365" s="12"/>
      <c r="O365" s="12"/>
      <c r="P365" s="12"/>
      <c r="Q365" s="12"/>
      <c r="R365" s="12"/>
      <c r="S365" s="12"/>
      <c r="T365" s="12"/>
      <c r="U365" s="12"/>
      <c r="V365" s="12"/>
      <c r="W365" s="12"/>
      <c r="X365" s="12"/>
      <c r="Y365" s="12"/>
      <c r="Z365" s="12"/>
    </row>
    <row r="366" spans="1:26" ht="15.75" hidden="1" customHeight="1" x14ac:dyDescent="0.25">
      <c r="A366" s="36">
        <v>45986</v>
      </c>
      <c r="B366" s="36">
        <v>45999</v>
      </c>
      <c r="C366" s="37" t="s">
        <v>48</v>
      </c>
      <c r="D366" s="38" t="s">
        <v>218</v>
      </c>
      <c r="E366" s="38" t="s">
        <v>10</v>
      </c>
      <c r="F366" s="38" t="s">
        <v>41</v>
      </c>
      <c r="G366" s="39" t="s">
        <v>51</v>
      </c>
      <c r="H366" s="43" t="s">
        <v>58</v>
      </c>
      <c r="I366" s="41">
        <v>1</v>
      </c>
      <c r="J366" s="42">
        <v>1950000</v>
      </c>
      <c r="K366" s="42">
        <f t="shared" si="4"/>
        <v>370500</v>
      </c>
      <c r="L366" s="42">
        <f t="shared" si="5"/>
        <v>2320500</v>
      </c>
      <c r="M366" s="12"/>
      <c r="N366" s="12"/>
      <c r="O366" s="12"/>
      <c r="P366" s="12"/>
      <c r="Q366" s="12"/>
      <c r="R366" s="12"/>
      <c r="S366" s="12"/>
      <c r="T366" s="12"/>
      <c r="U366" s="12"/>
      <c r="V366" s="12"/>
      <c r="W366" s="12"/>
      <c r="X366" s="12"/>
      <c r="Y366" s="12"/>
      <c r="Z366" s="12"/>
    </row>
    <row r="367" spans="1:26" ht="15.75" hidden="1" customHeight="1" x14ac:dyDescent="0.25">
      <c r="A367" s="36">
        <v>45985</v>
      </c>
      <c r="B367" s="36">
        <v>46004</v>
      </c>
      <c r="C367" s="37" t="s">
        <v>48</v>
      </c>
      <c r="D367" s="38" t="s">
        <v>219</v>
      </c>
      <c r="E367" s="38" t="s">
        <v>10</v>
      </c>
      <c r="F367" s="38" t="s">
        <v>41</v>
      </c>
      <c r="G367" s="39" t="s">
        <v>51</v>
      </c>
      <c r="H367" s="43" t="s">
        <v>76</v>
      </c>
      <c r="I367" s="41">
        <v>1</v>
      </c>
      <c r="J367" s="42">
        <v>1950000</v>
      </c>
      <c r="K367" s="42">
        <f t="shared" si="4"/>
        <v>370500</v>
      </c>
      <c r="L367" s="42">
        <f t="shared" si="5"/>
        <v>2320500</v>
      </c>
      <c r="M367" s="12"/>
      <c r="N367" s="12"/>
      <c r="O367" s="12"/>
      <c r="P367" s="12"/>
      <c r="Q367" s="12"/>
      <c r="R367" s="12"/>
      <c r="S367" s="12"/>
      <c r="T367" s="12"/>
      <c r="U367" s="12"/>
      <c r="V367" s="12"/>
      <c r="W367" s="12"/>
      <c r="X367" s="12"/>
      <c r="Y367" s="12"/>
      <c r="Z367" s="12"/>
    </row>
    <row r="368" spans="1:26" ht="15.75" hidden="1" customHeight="1" x14ac:dyDescent="0.25">
      <c r="A368" s="36">
        <v>45985</v>
      </c>
      <c r="B368" s="36">
        <v>46004</v>
      </c>
      <c r="C368" s="37" t="s">
        <v>48</v>
      </c>
      <c r="D368" s="38" t="s">
        <v>219</v>
      </c>
      <c r="E368" s="38" t="s">
        <v>16</v>
      </c>
      <c r="F368" s="38" t="s">
        <v>38</v>
      </c>
      <c r="G368" s="39" t="s">
        <v>51</v>
      </c>
      <c r="H368" s="43" t="s">
        <v>76</v>
      </c>
      <c r="I368" s="41">
        <v>6</v>
      </c>
      <c r="J368" s="42">
        <v>1410000</v>
      </c>
      <c r="K368" s="42">
        <f t="shared" si="4"/>
        <v>267900</v>
      </c>
      <c r="L368" s="42">
        <f t="shared" si="5"/>
        <v>1677900</v>
      </c>
      <c r="M368" s="12"/>
      <c r="N368" s="12"/>
      <c r="O368" s="12"/>
      <c r="P368" s="12"/>
      <c r="Q368" s="12"/>
      <c r="R368" s="12"/>
      <c r="S368" s="12"/>
      <c r="T368" s="12"/>
      <c r="U368" s="12"/>
      <c r="V368" s="12"/>
      <c r="W368" s="12"/>
      <c r="X368" s="12"/>
      <c r="Y368" s="12"/>
      <c r="Z368" s="12"/>
    </row>
    <row r="369" spans="1:26" ht="15.75" hidden="1" customHeight="1" x14ac:dyDescent="0.25">
      <c r="A369" s="36">
        <v>45985</v>
      </c>
      <c r="B369" s="36">
        <v>46004</v>
      </c>
      <c r="C369" s="37" t="s">
        <v>48</v>
      </c>
      <c r="D369" s="38" t="s">
        <v>219</v>
      </c>
      <c r="E369" s="38" t="s">
        <v>13</v>
      </c>
      <c r="F369" s="38" t="s">
        <v>50</v>
      </c>
      <c r="G369" s="39" t="s">
        <v>51</v>
      </c>
      <c r="H369" s="43" t="s">
        <v>76</v>
      </c>
      <c r="I369" s="41">
        <v>2</v>
      </c>
      <c r="J369" s="42">
        <v>990000</v>
      </c>
      <c r="K369" s="42">
        <f t="shared" si="4"/>
        <v>188100</v>
      </c>
      <c r="L369" s="42">
        <f t="shared" si="5"/>
        <v>1178100</v>
      </c>
      <c r="M369" s="12"/>
      <c r="N369" s="12"/>
      <c r="O369" s="12"/>
      <c r="P369" s="12"/>
      <c r="Q369" s="12"/>
      <c r="R369" s="12"/>
      <c r="S369" s="12"/>
      <c r="T369" s="12"/>
      <c r="U369" s="12"/>
      <c r="V369" s="12"/>
      <c r="W369" s="12"/>
      <c r="X369" s="12"/>
      <c r="Y369" s="12"/>
      <c r="Z369" s="12"/>
    </row>
    <row r="370" spans="1:26" ht="15.75" hidden="1" customHeight="1" x14ac:dyDescent="0.25">
      <c r="A370" s="36">
        <v>45986</v>
      </c>
      <c r="B370" s="36">
        <v>46004</v>
      </c>
      <c r="C370" s="37" t="s">
        <v>48</v>
      </c>
      <c r="D370" s="38" t="s">
        <v>220</v>
      </c>
      <c r="E370" s="38" t="s">
        <v>10</v>
      </c>
      <c r="F370" s="38" t="s">
        <v>41</v>
      </c>
      <c r="G370" s="39" t="s">
        <v>51</v>
      </c>
      <c r="H370" s="43" t="s">
        <v>78</v>
      </c>
      <c r="I370" s="41">
        <v>1</v>
      </c>
      <c r="J370" s="42">
        <v>1950000</v>
      </c>
      <c r="K370" s="42">
        <f t="shared" si="4"/>
        <v>370500</v>
      </c>
      <c r="L370" s="42">
        <f t="shared" si="5"/>
        <v>2320500</v>
      </c>
      <c r="M370" s="12"/>
      <c r="N370" s="12"/>
      <c r="O370" s="12"/>
      <c r="P370" s="12"/>
      <c r="Q370" s="12"/>
      <c r="R370" s="12"/>
      <c r="S370" s="12"/>
      <c r="T370" s="12"/>
      <c r="U370" s="12"/>
      <c r="V370" s="12"/>
      <c r="W370" s="12"/>
      <c r="X370" s="12"/>
      <c r="Y370" s="12"/>
      <c r="Z370" s="12"/>
    </row>
    <row r="371" spans="1:26" ht="15.75" hidden="1" customHeight="1" x14ac:dyDescent="0.25">
      <c r="A371" s="36">
        <v>45986</v>
      </c>
      <c r="B371" s="36">
        <v>46004</v>
      </c>
      <c r="C371" s="37" t="s">
        <v>48</v>
      </c>
      <c r="D371" s="38" t="s">
        <v>220</v>
      </c>
      <c r="E371" s="38" t="s">
        <v>16</v>
      </c>
      <c r="F371" s="38" t="s">
        <v>38</v>
      </c>
      <c r="G371" s="39" t="s">
        <v>51</v>
      </c>
      <c r="H371" s="43" t="s">
        <v>78</v>
      </c>
      <c r="I371" s="41">
        <v>5</v>
      </c>
      <c r="J371" s="42">
        <v>1175000</v>
      </c>
      <c r="K371" s="42">
        <f t="shared" si="4"/>
        <v>223250</v>
      </c>
      <c r="L371" s="42">
        <f t="shared" si="5"/>
        <v>1398250</v>
      </c>
      <c r="M371" s="12"/>
      <c r="N371" s="12"/>
      <c r="O371" s="12"/>
      <c r="P371" s="12"/>
      <c r="Q371" s="12"/>
      <c r="R371" s="12"/>
      <c r="S371" s="12"/>
      <c r="T371" s="12"/>
      <c r="U371" s="12"/>
      <c r="V371" s="12"/>
      <c r="W371" s="12"/>
      <c r="X371" s="12"/>
      <c r="Y371" s="12"/>
      <c r="Z371" s="12"/>
    </row>
    <row r="372" spans="1:26" ht="15.75" hidden="1" customHeight="1" x14ac:dyDescent="0.25">
      <c r="A372" s="36">
        <v>45986</v>
      </c>
      <c r="B372" s="36">
        <v>46004</v>
      </c>
      <c r="C372" s="37" t="s">
        <v>48</v>
      </c>
      <c r="D372" s="38" t="s">
        <v>220</v>
      </c>
      <c r="E372" s="38" t="s">
        <v>13</v>
      </c>
      <c r="F372" s="38" t="s">
        <v>50</v>
      </c>
      <c r="G372" s="39" t="s">
        <v>51</v>
      </c>
      <c r="H372" s="43" t="s">
        <v>78</v>
      </c>
      <c r="I372" s="41">
        <v>2</v>
      </c>
      <c r="J372" s="42">
        <v>990000</v>
      </c>
      <c r="K372" s="42">
        <f t="shared" si="4"/>
        <v>188100</v>
      </c>
      <c r="L372" s="42">
        <f t="shared" si="5"/>
        <v>1178100</v>
      </c>
      <c r="M372" s="12"/>
      <c r="N372" s="12"/>
      <c r="O372" s="12"/>
      <c r="P372" s="12"/>
      <c r="Q372" s="12"/>
      <c r="R372" s="12"/>
      <c r="S372" s="12"/>
      <c r="T372" s="12"/>
      <c r="U372" s="12"/>
      <c r="V372" s="12"/>
      <c r="W372" s="12"/>
      <c r="X372" s="12"/>
      <c r="Y372" s="12"/>
      <c r="Z372" s="12"/>
    </row>
    <row r="373" spans="1:26" ht="15.75" hidden="1" customHeight="1" x14ac:dyDescent="0.25">
      <c r="A373" s="36">
        <v>45985</v>
      </c>
      <c r="B373" s="36">
        <v>46005</v>
      </c>
      <c r="C373" s="37" t="s">
        <v>48</v>
      </c>
      <c r="D373" s="38" t="s">
        <v>221</v>
      </c>
      <c r="E373" s="38" t="s">
        <v>16</v>
      </c>
      <c r="F373" s="38" t="s">
        <v>38</v>
      </c>
      <c r="G373" s="39" t="s">
        <v>51</v>
      </c>
      <c r="H373" s="43" t="s">
        <v>56</v>
      </c>
      <c r="I373" s="41">
        <v>6</v>
      </c>
      <c r="J373" s="42">
        <v>1410000</v>
      </c>
      <c r="K373" s="42">
        <f t="shared" si="4"/>
        <v>267900</v>
      </c>
      <c r="L373" s="42">
        <f t="shared" si="5"/>
        <v>1677900</v>
      </c>
      <c r="M373" s="12"/>
      <c r="N373" s="12"/>
      <c r="O373" s="12"/>
      <c r="P373" s="12"/>
      <c r="Q373" s="12"/>
      <c r="R373" s="12"/>
      <c r="S373" s="12"/>
      <c r="T373" s="12"/>
      <c r="U373" s="12"/>
      <c r="V373" s="12"/>
      <c r="W373" s="12"/>
      <c r="X373" s="12"/>
      <c r="Y373" s="12"/>
      <c r="Z373" s="12"/>
    </row>
    <row r="374" spans="1:26" ht="15.75" hidden="1" customHeight="1" x14ac:dyDescent="0.25">
      <c r="A374" s="36">
        <v>45985</v>
      </c>
      <c r="B374" s="36">
        <v>46005</v>
      </c>
      <c r="C374" s="37" t="s">
        <v>48</v>
      </c>
      <c r="D374" s="38" t="s">
        <v>221</v>
      </c>
      <c r="E374" s="38" t="s">
        <v>10</v>
      </c>
      <c r="F374" s="38" t="s">
        <v>41</v>
      </c>
      <c r="G374" s="39" t="s">
        <v>51</v>
      </c>
      <c r="H374" s="43" t="s">
        <v>56</v>
      </c>
      <c r="I374" s="41">
        <v>1</v>
      </c>
      <c r="J374" s="42">
        <v>1950000</v>
      </c>
      <c r="K374" s="42">
        <f t="shared" si="4"/>
        <v>370500</v>
      </c>
      <c r="L374" s="42">
        <f t="shared" si="5"/>
        <v>2320500</v>
      </c>
      <c r="M374" s="12"/>
      <c r="N374" s="12"/>
      <c r="O374" s="12"/>
      <c r="P374" s="12"/>
      <c r="Q374" s="12"/>
      <c r="R374" s="12"/>
      <c r="S374" s="12"/>
      <c r="T374" s="12"/>
      <c r="U374" s="12"/>
      <c r="V374" s="12"/>
      <c r="W374" s="12"/>
      <c r="X374" s="12"/>
      <c r="Y374" s="12"/>
      <c r="Z374" s="12"/>
    </row>
    <row r="375" spans="1:26" ht="15.75" hidden="1" customHeight="1" x14ac:dyDescent="0.25">
      <c r="A375" s="36">
        <v>45986</v>
      </c>
      <c r="B375" s="36">
        <v>46005</v>
      </c>
      <c r="C375" s="37" t="s">
        <v>48</v>
      </c>
      <c r="D375" s="38" t="s">
        <v>222</v>
      </c>
      <c r="E375" s="38" t="s">
        <v>16</v>
      </c>
      <c r="F375" s="38" t="s">
        <v>38</v>
      </c>
      <c r="G375" s="39" t="s">
        <v>51</v>
      </c>
      <c r="H375" s="43" t="s">
        <v>58</v>
      </c>
      <c r="I375" s="41">
        <v>5</v>
      </c>
      <c r="J375" s="42">
        <v>1175000</v>
      </c>
      <c r="K375" s="42">
        <f t="shared" si="4"/>
        <v>223250</v>
      </c>
      <c r="L375" s="42">
        <f t="shared" si="5"/>
        <v>1398250</v>
      </c>
      <c r="M375" s="12"/>
      <c r="N375" s="12"/>
      <c r="O375" s="12"/>
      <c r="P375" s="12"/>
      <c r="Q375" s="12"/>
      <c r="R375" s="12"/>
      <c r="S375" s="12"/>
      <c r="T375" s="12"/>
      <c r="U375" s="12"/>
      <c r="V375" s="12"/>
      <c r="W375" s="12"/>
      <c r="X375" s="12"/>
      <c r="Y375" s="12"/>
      <c r="Z375" s="12"/>
    </row>
    <row r="376" spans="1:26" ht="15.75" hidden="1" customHeight="1" x14ac:dyDescent="0.25">
      <c r="A376" s="36">
        <v>45986</v>
      </c>
      <c r="B376" s="36">
        <v>46005</v>
      </c>
      <c r="C376" s="37" t="s">
        <v>48</v>
      </c>
      <c r="D376" s="38" t="s">
        <v>222</v>
      </c>
      <c r="E376" s="38" t="s">
        <v>10</v>
      </c>
      <c r="F376" s="38" t="s">
        <v>41</v>
      </c>
      <c r="G376" s="39" t="s">
        <v>51</v>
      </c>
      <c r="H376" s="43" t="s">
        <v>58</v>
      </c>
      <c r="I376" s="41">
        <v>1</v>
      </c>
      <c r="J376" s="42">
        <v>1950000</v>
      </c>
      <c r="K376" s="42">
        <f t="shared" si="4"/>
        <v>370500</v>
      </c>
      <c r="L376" s="42">
        <f t="shared" si="5"/>
        <v>2320500</v>
      </c>
      <c r="M376" s="12"/>
      <c r="N376" s="12"/>
      <c r="O376" s="12"/>
      <c r="P376" s="12"/>
      <c r="Q376" s="12"/>
      <c r="R376" s="12"/>
      <c r="S376" s="12"/>
      <c r="T376" s="12"/>
      <c r="U376" s="12"/>
      <c r="V376" s="12"/>
      <c r="W376" s="12"/>
      <c r="X376" s="12"/>
      <c r="Y376" s="12"/>
      <c r="Z376" s="12"/>
    </row>
    <row r="377" spans="1:26" ht="15.75" hidden="1" customHeight="1" x14ac:dyDescent="0.25">
      <c r="A377" s="36">
        <v>45985</v>
      </c>
      <c r="B377" s="36">
        <v>46011</v>
      </c>
      <c r="C377" s="37" t="s">
        <v>48</v>
      </c>
      <c r="D377" s="38" t="s">
        <v>223</v>
      </c>
      <c r="E377" s="38" t="s">
        <v>10</v>
      </c>
      <c r="F377" s="38" t="s">
        <v>41</v>
      </c>
      <c r="G377" s="39" t="s">
        <v>51</v>
      </c>
      <c r="H377" s="43" t="s">
        <v>76</v>
      </c>
      <c r="I377" s="41">
        <v>1</v>
      </c>
      <c r="J377" s="42">
        <v>1950000</v>
      </c>
      <c r="K377" s="42">
        <f t="shared" si="4"/>
        <v>370500</v>
      </c>
      <c r="L377" s="42">
        <f t="shared" si="5"/>
        <v>2320500</v>
      </c>
      <c r="M377" s="12"/>
      <c r="N377" s="12"/>
      <c r="O377" s="12"/>
      <c r="P377" s="12"/>
      <c r="Q377" s="12"/>
      <c r="R377" s="12"/>
      <c r="S377" s="12"/>
      <c r="T377" s="12"/>
      <c r="U377" s="12"/>
      <c r="V377" s="12"/>
      <c r="W377" s="12"/>
      <c r="X377" s="12"/>
      <c r="Y377" s="12"/>
      <c r="Z377" s="12"/>
    </row>
    <row r="378" spans="1:26" ht="15.75" hidden="1" customHeight="1" x14ac:dyDescent="0.25">
      <c r="A378" s="36">
        <v>45985</v>
      </c>
      <c r="B378" s="36">
        <v>46011</v>
      </c>
      <c r="C378" s="37" t="s">
        <v>48</v>
      </c>
      <c r="D378" s="38" t="s">
        <v>223</v>
      </c>
      <c r="E378" s="38" t="s">
        <v>16</v>
      </c>
      <c r="F378" s="38" t="s">
        <v>38</v>
      </c>
      <c r="G378" s="39" t="s">
        <v>51</v>
      </c>
      <c r="H378" s="43" t="s">
        <v>76</v>
      </c>
      <c r="I378" s="41">
        <v>6</v>
      </c>
      <c r="J378" s="42">
        <v>1410000</v>
      </c>
      <c r="K378" s="42">
        <f t="shared" si="4"/>
        <v>267900</v>
      </c>
      <c r="L378" s="42">
        <f t="shared" si="5"/>
        <v>1677900</v>
      </c>
      <c r="M378" s="12"/>
      <c r="N378" s="12"/>
      <c r="O378" s="12"/>
      <c r="P378" s="12"/>
      <c r="Q378" s="12"/>
      <c r="R378" s="12"/>
      <c r="S378" s="12"/>
      <c r="T378" s="12"/>
      <c r="U378" s="12"/>
      <c r="V378" s="12"/>
      <c r="W378" s="12"/>
      <c r="X378" s="12"/>
      <c r="Y378" s="12"/>
      <c r="Z378" s="12"/>
    </row>
    <row r="379" spans="1:26" ht="15.75" hidden="1" customHeight="1" x14ac:dyDescent="0.25">
      <c r="A379" s="36">
        <v>45985</v>
      </c>
      <c r="B379" s="36">
        <v>46011</v>
      </c>
      <c r="C379" s="37" t="s">
        <v>48</v>
      </c>
      <c r="D379" s="38" t="s">
        <v>223</v>
      </c>
      <c r="E379" s="38" t="s">
        <v>13</v>
      </c>
      <c r="F379" s="38" t="s">
        <v>50</v>
      </c>
      <c r="G379" s="39" t="s">
        <v>51</v>
      </c>
      <c r="H379" s="43" t="s">
        <v>76</v>
      </c>
      <c r="I379" s="41">
        <v>2</v>
      </c>
      <c r="J379" s="42">
        <v>990000</v>
      </c>
      <c r="K379" s="42">
        <f t="shared" si="4"/>
        <v>188100</v>
      </c>
      <c r="L379" s="42">
        <f t="shared" si="5"/>
        <v>1178100</v>
      </c>
      <c r="M379" s="12"/>
      <c r="N379" s="12"/>
      <c r="O379" s="12"/>
      <c r="P379" s="12"/>
      <c r="Q379" s="12"/>
      <c r="R379" s="12"/>
      <c r="S379" s="12"/>
      <c r="T379" s="12"/>
      <c r="U379" s="12"/>
      <c r="V379" s="12"/>
      <c r="W379" s="12"/>
      <c r="X379" s="12"/>
      <c r="Y379" s="12"/>
      <c r="Z379" s="12"/>
    </row>
    <row r="380" spans="1:26" ht="15.75" hidden="1" customHeight="1" x14ac:dyDescent="0.25">
      <c r="A380" s="36">
        <v>45986</v>
      </c>
      <c r="B380" s="36">
        <v>46011</v>
      </c>
      <c r="C380" s="37" t="s">
        <v>48</v>
      </c>
      <c r="D380" s="38" t="s">
        <v>224</v>
      </c>
      <c r="E380" s="38" t="s">
        <v>10</v>
      </c>
      <c r="F380" s="38" t="s">
        <v>41</v>
      </c>
      <c r="G380" s="39" t="s">
        <v>51</v>
      </c>
      <c r="H380" s="43" t="s">
        <v>78</v>
      </c>
      <c r="I380" s="41">
        <v>1</v>
      </c>
      <c r="J380" s="42">
        <v>1950000</v>
      </c>
      <c r="K380" s="42">
        <f t="shared" si="4"/>
        <v>370500</v>
      </c>
      <c r="L380" s="42">
        <f t="shared" si="5"/>
        <v>2320500</v>
      </c>
      <c r="M380" s="12"/>
      <c r="N380" s="12"/>
      <c r="O380" s="12"/>
      <c r="P380" s="12"/>
      <c r="Q380" s="12"/>
      <c r="R380" s="12"/>
      <c r="S380" s="12"/>
      <c r="T380" s="12"/>
      <c r="U380" s="12"/>
      <c r="V380" s="12"/>
      <c r="W380" s="12"/>
      <c r="X380" s="12"/>
      <c r="Y380" s="12"/>
      <c r="Z380" s="12"/>
    </row>
    <row r="381" spans="1:26" ht="15.75" hidden="1" customHeight="1" x14ac:dyDescent="0.25">
      <c r="A381" s="36">
        <v>45986</v>
      </c>
      <c r="B381" s="36">
        <v>46011</v>
      </c>
      <c r="C381" s="37" t="s">
        <v>48</v>
      </c>
      <c r="D381" s="38" t="s">
        <v>224</v>
      </c>
      <c r="E381" s="38" t="s">
        <v>16</v>
      </c>
      <c r="F381" s="38" t="s">
        <v>38</v>
      </c>
      <c r="G381" s="39" t="s">
        <v>51</v>
      </c>
      <c r="H381" s="43" t="s">
        <v>78</v>
      </c>
      <c r="I381" s="41">
        <v>5</v>
      </c>
      <c r="J381" s="42">
        <v>1175000</v>
      </c>
      <c r="K381" s="42">
        <f t="shared" si="4"/>
        <v>223250</v>
      </c>
      <c r="L381" s="42">
        <f t="shared" si="5"/>
        <v>1398250</v>
      </c>
      <c r="M381" s="12"/>
      <c r="N381" s="12"/>
      <c r="O381" s="12"/>
      <c r="P381" s="12"/>
      <c r="Q381" s="12"/>
      <c r="R381" s="12"/>
      <c r="S381" s="12"/>
      <c r="T381" s="12"/>
      <c r="U381" s="12"/>
      <c r="V381" s="12"/>
      <c r="W381" s="12"/>
      <c r="X381" s="12"/>
      <c r="Y381" s="12"/>
      <c r="Z381" s="12"/>
    </row>
    <row r="382" spans="1:26" ht="15.75" hidden="1" customHeight="1" x14ac:dyDescent="0.25">
      <c r="A382" s="36">
        <v>45986</v>
      </c>
      <c r="B382" s="36">
        <v>46011</v>
      </c>
      <c r="C382" s="37" t="s">
        <v>48</v>
      </c>
      <c r="D382" s="38" t="s">
        <v>224</v>
      </c>
      <c r="E382" s="38" t="s">
        <v>13</v>
      </c>
      <c r="F382" s="38" t="s">
        <v>50</v>
      </c>
      <c r="G382" s="39" t="s">
        <v>51</v>
      </c>
      <c r="H382" s="43" t="s">
        <v>78</v>
      </c>
      <c r="I382" s="41">
        <v>2</v>
      </c>
      <c r="J382" s="42">
        <v>990000</v>
      </c>
      <c r="K382" s="42">
        <f t="shared" si="4"/>
        <v>188100</v>
      </c>
      <c r="L382" s="42">
        <f t="shared" si="5"/>
        <v>1178100</v>
      </c>
      <c r="M382" s="12"/>
      <c r="N382" s="12"/>
      <c r="O382" s="12"/>
      <c r="P382" s="12"/>
      <c r="Q382" s="12"/>
      <c r="R382" s="12"/>
      <c r="S382" s="12"/>
      <c r="T382" s="12"/>
      <c r="U382" s="12"/>
      <c r="V382" s="12"/>
      <c r="W382" s="12"/>
      <c r="X382" s="12"/>
      <c r="Y382" s="12"/>
      <c r="Z382" s="12"/>
    </row>
    <row r="383" spans="1:26" ht="15.75" hidden="1" customHeight="1" x14ac:dyDescent="0.25">
      <c r="A383" s="36">
        <v>45985</v>
      </c>
      <c r="B383" s="36">
        <v>46012</v>
      </c>
      <c r="C383" s="37" t="s">
        <v>48</v>
      </c>
      <c r="D383" s="38" t="s">
        <v>225</v>
      </c>
      <c r="E383" s="38" t="s">
        <v>16</v>
      </c>
      <c r="F383" s="38" t="s">
        <v>38</v>
      </c>
      <c r="G383" s="39" t="s">
        <v>51</v>
      </c>
      <c r="H383" s="43" t="s">
        <v>56</v>
      </c>
      <c r="I383" s="41">
        <v>6</v>
      </c>
      <c r="J383" s="42">
        <v>1410000</v>
      </c>
      <c r="K383" s="42">
        <f t="shared" si="4"/>
        <v>267900</v>
      </c>
      <c r="L383" s="42">
        <f t="shared" si="5"/>
        <v>1677900</v>
      </c>
      <c r="M383" s="12"/>
      <c r="N383" s="12"/>
      <c r="O383" s="12"/>
      <c r="P383" s="12"/>
      <c r="Q383" s="12"/>
      <c r="R383" s="12"/>
      <c r="S383" s="12"/>
      <c r="T383" s="12"/>
      <c r="U383" s="12"/>
      <c r="V383" s="12"/>
      <c r="W383" s="12"/>
      <c r="X383" s="12"/>
      <c r="Y383" s="12"/>
      <c r="Z383" s="12"/>
    </row>
    <row r="384" spans="1:26" ht="15.75" hidden="1" customHeight="1" x14ac:dyDescent="0.25">
      <c r="A384" s="36">
        <v>45985</v>
      </c>
      <c r="B384" s="36">
        <v>46012</v>
      </c>
      <c r="C384" s="37" t="s">
        <v>48</v>
      </c>
      <c r="D384" s="38" t="s">
        <v>225</v>
      </c>
      <c r="E384" s="38" t="s">
        <v>10</v>
      </c>
      <c r="F384" s="38" t="s">
        <v>41</v>
      </c>
      <c r="G384" s="39" t="s">
        <v>51</v>
      </c>
      <c r="H384" s="43" t="s">
        <v>56</v>
      </c>
      <c r="I384" s="41">
        <v>1</v>
      </c>
      <c r="J384" s="42">
        <v>1950000</v>
      </c>
      <c r="K384" s="42">
        <f t="shared" si="4"/>
        <v>370500</v>
      </c>
      <c r="L384" s="42">
        <f t="shared" si="5"/>
        <v>2320500</v>
      </c>
      <c r="M384" s="12"/>
      <c r="N384" s="12"/>
      <c r="O384" s="12"/>
      <c r="P384" s="12"/>
      <c r="Q384" s="12"/>
      <c r="R384" s="12"/>
      <c r="S384" s="12"/>
      <c r="T384" s="12"/>
      <c r="U384" s="12"/>
      <c r="V384" s="12"/>
      <c r="W384" s="12"/>
      <c r="X384" s="12"/>
      <c r="Y384" s="12"/>
      <c r="Z384" s="12"/>
    </row>
    <row r="385" spans="1:26" ht="15.75" hidden="1" customHeight="1" x14ac:dyDescent="0.25">
      <c r="A385" s="36">
        <v>45986</v>
      </c>
      <c r="B385" s="36">
        <v>46012</v>
      </c>
      <c r="C385" s="37" t="s">
        <v>48</v>
      </c>
      <c r="D385" s="38" t="s">
        <v>226</v>
      </c>
      <c r="E385" s="38" t="s">
        <v>16</v>
      </c>
      <c r="F385" s="38" t="s">
        <v>38</v>
      </c>
      <c r="G385" s="39" t="s">
        <v>51</v>
      </c>
      <c r="H385" s="43" t="s">
        <v>58</v>
      </c>
      <c r="I385" s="41">
        <v>5</v>
      </c>
      <c r="J385" s="42">
        <v>1175000</v>
      </c>
      <c r="K385" s="42">
        <f t="shared" si="4"/>
        <v>223250</v>
      </c>
      <c r="L385" s="42">
        <f t="shared" si="5"/>
        <v>1398250</v>
      </c>
      <c r="M385" s="12"/>
      <c r="N385" s="12"/>
      <c r="O385" s="12"/>
      <c r="P385" s="12"/>
      <c r="Q385" s="12"/>
      <c r="R385" s="12"/>
      <c r="S385" s="12"/>
      <c r="T385" s="12"/>
      <c r="U385" s="12"/>
      <c r="V385" s="12"/>
      <c r="W385" s="12"/>
      <c r="X385" s="12"/>
      <c r="Y385" s="12"/>
      <c r="Z385" s="12"/>
    </row>
    <row r="386" spans="1:26" ht="15.75" hidden="1" customHeight="1" x14ac:dyDescent="0.25">
      <c r="A386" s="36">
        <v>45986</v>
      </c>
      <c r="B386" s="36">
        <v>46012</v>
      </c>
      <c r="C386" s="37" t="s">
        <v>48</v>
      </c>
      <c r="D386" s="38" t="s">
        <v>226</v>
      </c>
      <c r="E386" s="38" t="s">
        <v>10</v>
      </c>
      <c r="F386" s="38" t="s">
        <v>41</v>
      </c>
      <c r="G386" s="39" t="s">
        <v>51</v>
      </c>
      <c r="H386" s="43" t="s">
        <v>58</v>
      </c>
      <c r="I386" s="41">
        <v>1</v>
      </c>
      <c r="J386" s="42">
        <v>1950000</v>
      </c>
      <c r="K386" s="42">
        <f t="shared" si="4"/>
        <v>370500</v>
      </c>
      <c r="L386" s="42">
        <f t="shared" si="5"/>
        <v>2320500</v>
      </c>
      <c r="M386" s="12"/>
      <c r="N386" s="12"/>
      <c r="O386" s="12"/>
      <c r="P386" s="12"/>
      <c r="Q386" s="12"/>
      <c r="R386" s="12"/>
      <c r="S386" s="12"/>
      <c r="T386" s="12"/>
      <c r="U386" s="12"/>
      <c r="V386" s="12"/>
      <c r="W386" s="12"/>
      <c r="X386" s="12"/>
      <c r="Y386" s="12"/>
      <c r="Z386" s="12"/>
    </row>
    <row r="387" spans="1:26" ht="15.75" hidden="1" customHeight="1" x14ac:dyDescent="0.25">
      <c r="A387" s="36">
        <v>45985</v>
      </c>
      <c r="B387" s="36">
        <v>46018</v>
      </c>
      <c r="C387" s="37" t="s">
        <v>48</v>
      </c>
      <c r="D387" s="38" t="s">
        <v>227</v>
      </c>
      <c r="E387" s="38" t="s">
        <v>10</v>
      </c>
      <c r="F387" s="38" t="s">
        <v>41</v>
      </c>
      <c r="G387" s="39" t="s">
        <v>51</v>
      </c>
      <c r="H387" s="43" t="s">
        <v>76</v>
      </c>
      <c r="I387" s="41">
        <v>1</v>
      </c>
      <c r="J387" s="42">
        <v>1950000</v>
      </c>
      <c r="K387" s="42">
        <f t="shared" si="4"/>
        <v>370500</v>
      </c>
      <c r="L387" s="42">
        <f t="shared" si="5"/>
        <v>2320500</v>
      </c>
      <c r="M387" s="12"/>
      <c r="N387" s="12"/>
      <c r="O387" s="12"/>
      <c r="P387" s="12"/>
      <c r="Q387" s="12"/>
      <c r="R387" s="12"/>
      <c r="S387" s="12"/>
      <c r="T387" s="12"/>
      <c r="U387" s="12"/>
      <c r="V387" s="12"/>
      <c r="W387" s="12"/>
      <c r="X387" s="12"/>
      <c r="Y387" s="12"/>
      <c r="Z387" s="12"/>
    </row>
    <row r="388" spans="1:26" ht="15.75" hidden="1" customHeight="1" x14ac:dyDescent="0.25">
      <c r="A388" s="36">
        <v>45985</v>
      </c>
      <c r="B388" s="36">
        <v>46018</v>
      </c>
      <c r="C388" s="37" t="s">
        <v>48</v>
      </c>
      <c r="D388" s="38" t="s">
        <v>227</v>
      </c>
      <c r="E388" s="38" t="s">
        <v>16</v>
      </c>
      <c r="F388" s="38" t="s">
        <v>38</v>
      </c>
      <c r="G388" s="39" t="s">
        <v>51</v>
      </c>
      <c r="H388" s="43" t="s">
        <v>76</v>
      </c>
      <c r="I388" s="41">
        <v>6</v>
      </c>
      <c r="J388" s="42">
        <v>1410000</v>
      </c>
      <c r="K388" s="42">
        <f t="shared" si="4"/>
        <v>267900</v>
      </c>
      <c r="L388" s="42">
        <f t="shared" si="5"/>
        <v>1677900</v>
      </c>
      <c r="M388" s="12"/>
      <c r="N388" s="12"/>
      <c r="O388" s="12"/>
      <c r="P388" s="12"/>
      <c r="Q388" s="12"/>
      <c r="R388" s="12"/>
      <c r="S388" s="12"/>
      <c r="T388" s="12"/>
      <c r="U388" s="12"/>
      <c r="V388" s="12"/>
      <c r="W388" s="12"/>
      <c r="X388" s="12"/>
      <c r="Y388" s="12"/>
      <c r="Z388" s="12"/>
    </row>
    <row r="389" spans="1:26" ht="15.75" hidden="1" customHeight="1" x14ac:dyDescent="0.25">
      <c r="A389" s="36">
        <v>45985</v>
      </c>
      <c r="B389" s="36">
        <v>46018</v>
      </c>
      <c r="C389" s="37" t="s">
        <v>48</v>
      </c>
      <c r="D389" s="38" t="s">
        <v>227</v>
      </c>
      <c r="E389" s="38" t="s">
        <v>13</v>
      </c>
      <c r="F389" s="38" t="s">
        <v>50</v>
      </c>
      <c r="G389" s="39" t="s">
        <v>51</v>
      </c>
      <c r="H389" s="43" t="s">
        <v>76</v>
      </c>
      <c r="I389" s="41">
        <v>2</v>
      </c>
      <c r="J389" s="42">
        <v>990000</v>
      </c>
      <c r="K389" s="42">
        <f t="shared" si="4"/>
        <v>188100</v>
      </c>
      <c r="L389" s="42">
        <f t="shared" si="5"/>
        <v>1178100</v>
      </c>
      <c r="M389" s="12"/>
      <c r="N389" s="12"/>
      <c r="O389" s="12"/>
      <c r="P389" s="12"/>
      <c r="Q389" s="12"/>
      <c r="R389" s="12"/>
      <c r="S389" s="12"/>
      <c r="T389" s="12"/>
      <c r="U389" s="12"/>
      <c r="V389" s="12"/>
      <c r="W389" s="12"/>
      <c r="X389" s="12"/>
      <c r="Y389" s="12"/>
      <c r="Z389" s="12"/>
    </row>
    <row r="390" spans="1:26" ht="15.75" hidden="1" customHeight="1" x14ac:dyDescent="0.25">
      <c r="A390" s="36">
        <v>45986</v>
      </c>
      <c r="B390" s="36">
        <v>46018</v>
      </c>
      <c r="C390" s="37" t="s">
        <v>48</v>
      </c>
      <c r="D390" s="38" t="s">
        <v>228</v>
      </c>
      <c r="E390" s="38" t="s">
        <v>10</v>
      </c>
      <c r="F390" s="38" t="s">
        <v>41</v>
      </c>
      <c r="G390" s="39" t="s">
        <v>51</v>
      </c>
      <c r="H390" s="43" t="s">
        <v>78</v>
      </c>
      <c r="I390" s="41">
        <v>1</v>
      </c>
      <c r="J390" s="42">
        <v>1950000</v>
      </c>
      <c r="K390" s="42">
        <f t="shared" si="4"/>
        <v>370500</v>
      </c>
      <c r="L390" s="42">
        <f t="shared" si="5"/>
        <v>2320500</v>
      </c>
      <c r="M390" s="12"/>
      <c r="N390" s="12"/>
      <c r="O390" s="12"/>
      <c r="P390" s="12"/>
      <c r="Q390" s="12"/>
      <c r="R390" s="12"/>
      <c r="S390" s="12"/>
      <c r="T390" s="12"/>
      <c r="U390" s="12"/>
      <c r="V390" s="12"/>
      <c r="W390" s="12"/>
      <c r="X390" s="12"/>
      <c r="Y390" s="12"/>
      <c r="Z390" s="12"/>
    </row>
    <row r="391" spans="1:26" ht="15.75" hidden="1" customHeight="1" x14ac:dyDescent="0.25">
      <c r="A391" s="36">
        <v>45986</v>
      </c>
      <c r="B391" s="36">
        <v>46018</v>
      </c>
      <c r="C391" s="37" t="s">
        <v>48</v>
      </c>
      <c r="D391" s="38" t="s">
        <v>228</v>
      </c>
      <c r="E391" s="38" t="s">
        <v>16</v>
      </c>
      <c r="F391" s="38" t="s">
        <v>38</v>
      </c>
      <c r="G391" s="39" t="s">
        <v>51</v>
      </c>
      <c r="H391" s="43" t="s">
        <v>78</v>
      </c>
      <c r="I391" s="41">
        <v>5</v>
      </c>
      <c r="J391" s="42">
        <v>1175000</v>
      </c>
      <c r="K391" s="42">
        <f t="shared" si="4"/>
        <v>223250</v>
      </c>
      <c r="L391" s="42">
        <f t="shared" si="5"/>
        <v>1398250</v>
      </c>
      <c r="M391" s="12"/>
      <c r="N391" s="12"/>
      <c r="O391" s="12"/>
      <c r="P391" s="12"/>
      <c r="Q391" s="12"/>
      <c r="R391" s="12"/>
      <c r="S391" s="12"/>
      <c r="T391" s="12"/>
      <c r="U391" s="12"/>
      <c r="V391" s="12"/>
      <c r="W391" s="12"/>
      <c r="X391" s="12"/>
      <c r="Y391" s="12"/>
      <c r="Z391" s="12"/>
    </row>
    <row r="392" spans="1:26" ht="15.75" hidden="1" customHeight="1" x14ac:dyDescent="0.25">
      <c r="A392" s="36">
        <v>45986</v>
      </c>
      <c r="B392" s="36">
        <v>46018</v>
      </c>
      <c r="C392" s="37" t="s">
        <v>48</v>
      </c>
      <c r="D392" s="38" t="s">
        <v>228</v>
      </c>
      <c r="E392" s="38" t="s">
        <v>13</v>
      </c>
      <c r="F392" s="38" t="s">
        <v>50</v>
      </c>
      <c r="G392" s="39" t="s">
        <v>51</v>
      </c>
      <c r="H392" s="43" t="s">
        <v>78</v>
      </c>
      <c r="I392" s="41">
        <v>2</v>
      </c>
      <c r="J392" s="42">
        <v>990000</v>
      </c>
      <c r="K392" s="42">
        <f t="shared" si="4"/>
        <v>188100</v>
      </c>
      <c r="L392" s="42">
        <f t="shared" si="5"/>
        <v>1178100</v>
      </c>
      <c r="M392" s="12"/>
      <c r="N392" s="12"/>
      <c r="O392" s="12"/>
      <c r="P392" s="12"/>
      <c r="Q392" s="12"/>
      <c r="R392" s="12"/>
      <c r="S392" s="12"/>
      <c r="T392" s="12"/>
      <c r="U392" s="12"/>
      <c r="V392" s="12"/>
      <c r="W392" s="12"/>
      <c r="X392" s="12"/>
      <c r="Y392" s="12"/>
      <c r="Z392" s="12"/>
    </row>
    <row r="393" spans="1:26" ht="15.75" hidden="1" customHeight="1" x14ac:dyDescent="0.25">
      <c r="A393" s="36">
        <v>45985</v>
      </c>
      <c r="B393" s="36">
        <v>46019</v>
      </c>
      <c r="C393" s="37" t="s">
        <v>48</v>
      </c>
      <c r="D393" s="38" t="s">
        <v>229</v>
      </c>
      <c r="E393" s="38" t="s">
        <v>16</v>
      </c>
      <c r="F393" s="38" t="s">
        <v>38</v>
      </c>
      <c r="G393" s="39" t="s">
        <v>51</v>
      </c>
      <c r="H393" s="43" t="s">
        <v>56</v>
      </c>
      <c r="I393" s="41">
        <v>6</v>
      </c>
      <c r="J393" s="42">
        <v>1410000</v>
      </c>
      <c r="K393" s="42">
        <f t="shared" si="4"/>
        <v>267900</v>
      </c>
      <c r="L393" s="42">
        <f t="shared" si="5"/>
        <v>1677900</v>
      </c>
      <c r="M393" s="12"/>
      <c r="N393" s="12"/>
      <c r="O393" s="12"/>
      <c r="P393" s="12"/>
      <c r="Q393" s="12"/>
      <c r="R393" s="12"/>
      <c r="S393" s="12"/>
      <c r="T393" s="12"/>
      <c r="U393" s="12"/>
      <c r="V393" s="12"/>
      <c r="W393" s="12"/>
      <c r="X393" s="12"/>
      <c r="Y393" s="12"/>
      <c r="Z393" s="12"/>
    </row>
    <row r="394" spans="1:26" ht="15.75" hidden="1" customHeight="1" x14ac:dyDescent="0.25">
      <c r="A394" s="36">
        <v>45985</v>
      </c>
      <c r="B394" s="36">
        <v>46019</v>
      </c>
      <c r="C394" s="37" t="s">
        <v>48</v>
      </c>
      <c r="D394" s="38" t="s">
        <v>229</v>
      </c>
      <c r="E394" s="38" t="s">
        <v>10</v>
      </c>
      <c r="F394" s="38" t="s">
        <v>41</v>
      </c>
      <c r="G394" s="39" t="s">
        <v>51</v>
      </c>
      <c r="H394" s="43" t="s">
        <v>56</v>
      </c>
      <c r="I394" s="41">
        <v>1</v>
      </c>
      <c r="J394" s="42">
        <v>1950000</v>
      </c>
      <c r="K394" s="42">
        <f t="shared" si="4"/>
        <v>370500</v>
      </c>
      <c r="L394" s="42">
        <f t="shared" si="5"/>
        <v>2320500</v>
      </c>
      <c r="M394" s="12"/>
      <c r="N394" s="12"/>
      <c r="O394" s="12"/>
      <c r="P394" s="12"/>
      <c r="Q394" s="12"/>
      <c r="R394" s="12"/>
      <c r="S394" s="12"/>
      <c r="T394" s="12"/>
      <c r="U394" s="12"/>
      <c r="V394" s="12"/>
      <c r="W394" s="12"/>
      <c r="X394" s="12"/>
      <c r="Y394" s="12"/>
      <c r="Z394" s="12"/>
    </row>
    <row r="395" spans="1:26" ht="15.75" hidden="1" customHeight="1" x14ac:dyDescent="0.25">
      <c r="A395" s="36">
        <v>45986</v>
      </c>
      <c r="B395" s="36">
        <v>46019</v>
      </c>
      <c r="C395" s="37" t="s">
        <v>48</v>
      </c>
      <c r="D395" s="38" t="s">
        <v>230</v>
      </c>
      <c r="E395" s="38" t="s">
        <v>16</v>
      </c>
      <c r="F395" s="38" t="s">
        <v>38</v>
      </c>
      <c r="G395" s="39" t="s">
        <v>51</v>
      </c>
      <c r="H395" s="43" t="s">
        <v>58</v>
      </c>
      <c r="I395" s="41">
        <v>5</v>
      </c>
      <c r="J395" s="42">
        <v>1175000</v>
      </c>
      <c r="K395" s="42">
        <f t="shared" si="4"/>
        <v>223250</v>
      </c>
      <c r="L395" s="42">
        <f t="shared" si="5"/>
        <v>1398250</v>
      </c>
      <c r="M395" s="12"/>
      <c r="N395" s="12"/>
      <c r="O395" s="12"/>
      <c r="P395" s="12"/>
      <c r="Q395" s="12"/>
      <c r="R395" s="12"/>
      <c r="S395" s="12"/>
      <c r="T395" s="12"/>
      <c r="U395" s="12"/>
      <c r="V395" s="12"/>
      <c r="W395" s="12"/>
      <c r="X395" s="12"/>
      <c r="Y395" s="12"/>
      <c r="Z395" s="12"/>
    </row>
    <row r="396" spans="1:26" ht="15.75" hidden="1" customHeight="1" x14ac:dyDescent="0.25">
      <c r="A396" s="36">
        <v>45986</v>
      </c>
      <c r="B396" s="36">
        <v>46019</v>
      </c>
      <c r="C396" s="37" t="s">
        <v>48</v>
      </c>
      <c r="D396" s="38" t="s">
        <v>230</v>
      </c>
      <c r="E396" s="38" t="s">
        <v>10</v>
      </c>
      <c r="F396" s="38" t="s">
        <v>41</v>
      </c>
      <c r="G396" s="39" t="s">
        <v>51</v>
      </c>
      <c r="H396" s="43" t="s">
        <v>58</v>
      </c>
      <c r="I396" s="41">
        <v>1</v>
      </c>
      <c r="J396" s="42">
        <v>1950000</v>
      </c>
      <c r="K396" s="42">
        <f t="shared" si="4"/>
        <v>370500</v>
      </c>
      <c r="L396" s="42">
        <f t="shared" si="5"/>
        <v>2320500</v>
      </c>
      <c r="M396" s="12"/>
      <c r="N396" s="12"/>
      <c r="O396" s="12"/>
      <c r="P396" s="12"/>
      <c r="Q396" s="12"/>
      <c r="R396" s="12"/>
      <c r="S396" s="12"/>
      <c r="T396" s="12"/>
      <c r="U396" s="12"/>
      <c r="V396" s="12"/>
      <c r="W396" s="12"/>
      <c r="X396" s="12"/>
      <c r="Y396" s="12"/>
      <c r="Z396" s="12"/>
    </row>
    <row r="397" spans="1:26" ht="15.75" customHeight="1" x14ac:dyDescent="0.25">
      <c r="A397" s="65"/>
      <c r="B397" s="65"/>
      <c r="C397" s="9"/>
      <c r="D397" s="12"/>
      <c r="E397" s="12"/>
      <c r="F397" s="12"/>
      <c r="G397" s="12"/>
      <c r="H397" s="12"/>
      <c r="I397" s="12"/>
      <c r="J397" s="12"/>
      <c r="K397" s="12"/>
      <c r="L397" s="12"/>
      <c r="M397" s="12"/>
      <c r="N397" s="12"/>
      <c r="O397" s="12"/>
      <c r="P397" s="12"/>
      <c r="Q397" s="12"/>
      <c r="R397" s="12"/>
      <c r="S397" s="12"/>
      <c r="T397" s="12"/>
      <c r="U397" s="12"/>
      <c r="V397" s="12"/>
      <c r="W397" s="12"/>
      <c r="X397" s="12"/>
      <c r="Y397" s="12"/>
      <c r="Z397" s="12"/>
    </row>
    <row r="398" spans="1:26" ht="15.75" customHeight="1" x14ac:dyDescent="0.25">
      <c r="A398" s="65"/>
      <c r="B398" s="65"/>
      <c r="C398" s="9"/>
      <c r="D398" s="12"/>
      <c r="E398" s="12"/>
      <c r="F398" s="12"/>
      <c r="G398" s="12"/>
      <c r="H398" s="12"/>
      <c r="I398" s="12"/>
      <c r="J398" s="12"/>
      <c r="K398" s="12"/>
      <c r="L398" s="12"/>
      <c r="M398" s="12"/>
      <c r="N398" s="12"/>
      <c r="O398" s="12"/>
      <c r="P398" s="12"/>
      <c r="Q398" s="12"/>
      <c r="R398" s="12"/>
      <c r="S398" s="12"/>
      <c r="T398" s="12"/>
      <c r="U398" s="12"/>
      <c r="V398" s="12"/>
      <c r="W398" s="12"/>
      <c r="X398" s="12"/>
      <c r="Y398" s="12"/>
      <c r="Z398" s="12"/>
    </row>
    <row r="399" spans="1:26" ht="15.75" customHeight="1" x14ac:dyDescent="0.25">
      <c r="A399" s="65"/>
      <c r="B399" s="65"/>
      <c r="C399" s="9"/>
      <c r="D399" s="12"/>
      <c r="E399" s="12"/>
      <c r="F399" s="12"/>
      <c r="G399" s="12"/>
      <c r="H399" s="12"/>
      <c r="I399" s="12"/>
      <c r="J399" s="12"/>
      <c r="K399" s="12"/>
      <c r="L399" s="12"/>
      <c r="M399" s="12"/>
      <c r="N399" s="12"/>
      <c r="O399" s="12"/>
      <c r="P399" s="12"/>
      <c r="Q399" s="12"/>
      <c r="R399" s="12"/>
      <c r="S399" s="12"/>
      <c r="T399" s="12"/>
      <c r="U399" s="12"/>
      <c r="V399" s="12"/>
      <c r="W399" s="12"/>
      <c r="X399" s="12"/>
      <c r="Y399" s="12"/>
      <c r="Z399" s="12"/>
    </row>
    <row r="400" spans="1:26" ht="15.75" customHeight="1" x14ac:dyDescent="0.25">
      <c r="A400" s="65"/>
      <c r="B400" s="65"/>
      <c r="C400" s="9"/>
      <c r="D400" s="12"/>
      <c r="E400" s="12"/>
      <c r="F400" s="12"/>
      <c r="G400" s="12"/>
      <c r="H400" s="12"/>
      <c r="I400" s="12"/>
      <c r="J400" s="12"/>
      <c r="K400" s="12"/>
      <c r="L400" s="12"/>
      <c r="M400" s="12"/>
      <c r="N400" s="12"/>
      <c r="O400" s="12"/>
      <c r="P400" s="12"/>
      <c r="Q400" s="12"/>
      <c r="R400" s="12"/>
      <c r="S400" s="12"/>
      <c r="T400" s="12"/>
      <c r="U400" s="12"/>
      <c r="V400" s="12"/>
      <c r="W400" s="12"/>
      <c r="X400" s="12"/>
      <c r="Y400" s="12"/>
      <c r="Z400" s="12"/>
    </row>
    <row r="401" spans="1:26" ht="15.75" customHeight="1" x14ac:dyDescent="0.25">
      <c r="A401" s="65"/>
      <c r="B401" s="65"/>
      <c r="C401" s="9"/>
      <c r="D401" s="12"/>
      <c r="E401" s="12"/>
      <c r="F401" s="12"/>
      <c r="G401" s="12"/>
      <c r="H401" s="12"/>
      <c r="I401" s="12"/>
      <c r="J401" s="12"/>
      <c r="K401" s="12"/>
      <c r="L401" s="12"/>
      <c r="M401" s="12"/>
      <c r="N401" s="12"/>
      <c r="O401" s="12"/>
      <c r="P401" s="12"/>
      <c r="Q401" s="12"/>
      <c r="R401" s="12"/>
      <c r="S401" s="12"/>
      <c r="T401" s="12"/>
      <c r="U401" s="12"/>
      <c r="V401" s="12"/>
      <c r="W401" s="12"/>
      <c r="X401" s="12"/>
      <c r="Y401" s="12"/>
      <c r="Z401" s="12"/>
    </row>
    <row r="402" spans="1:26" ht="15.75" customHeight="1" x14ac:dyDescent="0.25">
      <c r="A402" s="65"/>
      <c r="B402" s="65"/>
      <c r="C402" s="9"/>
      <c r="D402" s="12"/>
      <c r="E402" s="12"/>
      <c r="F402" s="12"/>
      <c r="G402" s="12"/>
      <c r="H402" s="12"/>
      <c r="I402" s="12"/>
      <c r="J402" s="12"/>
      <c r="K402" s="12"/>
      <c r="L402" s="12"/>
      <c r="M402" s="12"/>
      <c r="N402" s="12"/>
      <c r="O402" s="12"/>
      <c r="P402" s="12"/>
      <c r="Q402" s="12"/>
      <c r="R402" s="12"/>
      <c r="S402" s="12"/>
      <c r="T402" s="12"/>
      <c r="U402" s="12"/>
      <c r="V402" s="12"/>
      <c r="W402" s="12"/>
      <c r="X402" s="12"/>
      <c r="Y402" s="12"/>
      <c r="Z402" s="12"/>
    </row>
    <row r="403" spans="1:26" ht="15.75" customHeight="1" x14ac:dyDescent="0.25">
      <c r="A403" s="65"/>
      <c r="B403" s="65"/>
      <c r="C403" s="9"/>
      <c r="D403" s="12"/>
      <c r="E403" s="12"/>
      <c r="F403" s="12"/>
      <c r="G403" s="12"/>
      <c r="H403" s="12"/>
      <c r="I403" s="12"/>
      <c r="J403" s="12"/>
      <c r="K403" s="12"/>
      <c r="L403" s="12"/>
      <c r="M403" s="12"/>
      <c r="N403" s="12"/>
      <c r="O403" s="12"/>
      <c r="P403" s="12"/>
      <c r="Q403" s="12"/>
      <c r="R403" s="12"/>
      <c r="S403" s="12"/>
      <c r="T403" s="12"/>
      <c r="U403" s="12"/>
      <c r="V403" s="12"/>
      <c r="W403" s="12"/>
      <c r="X403" s="12"/>
      <c r="Y403" s="12"/>
      <c r="Z403" s="12"/>
    </row>
    <row r="404" spans="1:26" ht="15.75" customHeight="1" x14ac:dyDescent="0.25">
      <c r="A404" s="65"/>
      <c r="B404" s="65"/>
      <c r="C404" s="9"/>
      <c r="D404" s="12"/>
      <c r="E404" s="12"/>
      <c r="F404" s="12"/>
      <c r="G404" s="12"/>
      <c r="H404" s="12"/>
      <c r="I404" s="12"/>
      <c r="J404" s="12"/>
      <c r="K404" s="12"/>
      <c r="L404" s="12"/>
      <c r="M404" s="12"/>
      <c r="N404" s="12"/>
      <c r="O404" s="12"/>
      <c r="P404" s="12"/>
      <c r="Q404" s="12"/>
      <c r="R404" s="12"/>
      <c r="S404" s="12"/>
      <c r="T404" s="12"/>
      <c r="U404" s="12"/>
      <c r="V404" s="12"/>
      <c r="W404" s="12"/>
      <c r="X404" s="12"/>
      <c r="Y404" s="12"/>
      <c r="Z404" s="12"/>
    </row>
    <row r="405" spans="1:26" ht="15.75" customHeight="1" x14ac:dyDescent="0.25">
      <c r="A405" s="65"/>
      <c r="B405" s="65"/>
      <c r="C405" s="9"/>
      <c r="D405" s="12"/>
      <c r="E405" s="12"/>
      <c r="F405" s="12"/>
      <c r="G405" s="12"/>
      <c r="H405" s="12"/>
      <c r="I405" s="12"/>
      <c r="J405" s="12"/>
      <c r="K405" s="12"/>
      <c r="L405" s="12"/>
      <c r="M405" s="12"/>
      <c r="N405" s="12"/>
      <c r="O405" s="12"/>
      <c r="P405" s="12"/>
      <c r="Q405" s="12"/>
      <c r="R405" s="12"/>
      <c r="S405" s="12"/>
      <c r="T405" s="12"/>
      <c r="U405" s="12"/>
      <c r="V405" s="12"/>
      <c r="W405" s="12"/>
      <c r="X405" s="12"/>
      <c r="Y405" s="12"/>
      <c r="Z405" s="12"/>
    </row>
    <row r="406" spans="1:26" ht="15.75" customHeight="1" x14ac:dyDescent="0.25">
      <c r="A406" s="65"/>
      <c r="B406" s="65"/>
      <c r="C406" s="9"/>
      <c r="D406" s="12"/>
      <c r="E406" s="12"/>
      <c r="F406" s="12"/>
      <c r="G406" s="12"/>
      <c r="H406" s="12"/>
      <c r="I406" s="12"/>
      <c r="J406" s="12"/>
      <c r="K406" s="12"/>
      <c r="L406" s="12"/>
      <c r="M406" s="12"/>
      <c r="N406" s="12"/>
      <c r="O406" s="12"/>
      <c r="P406" s="12"/>
      <c r="Q406" s="12"/>
      <c r="R406" s="12"/>
      <c r="S406" s="12"/>
      <c r="T406" s="12"/>
      <c r="U406" s="12"/>
      <c r="V406" s="12"/>
      <c r="W406" s="12"/>
      <c r="X406" s="12"/>
      <c r="Y406" s="12"/>
      <c r="Z406" s="12"/>
    </row>
    <row r="407" spans="1:26" ht="15.75" customHeight="1" x14ac:dyDescent="0.25">
      <c r="A407" s="65"/>
      <c r="B407" s="65"/>
      <c r="C407" s="9"/>
      <c r="D407" s="12"/>
      <c r="E407" s="12"/>
      <c r="F407" s="12"/>
      <c r="G407" s="12"/>
      <c r="H407" s="12"/>
      <c r="I407" s="12"/>
      <c r="J407" s="12"/>
      <c r="K407" s="12"/>
      <c r="L407" s="12"/>
      <c r="M407" s="12"/>
      <c r="N407" s="12"/>
      <c r="O407" s="12"/>
      <c r="P407" s="12"/>
      <c r="Q407" s="12"/>
      <c r="R407" s="12"/>
      <c r="S407" s="12"/>
      <c r="T407" s="12"/>
      <c r="U407" s="12"/>
      <c r="V407" s="12"/>
      <c r="W407" s="12"/>
      <c r="X407" s="12"/>
      <c r="Y407" s="12"/>
      <c r="Z407" s="12"/>
    </row>
    <row r="408" spans="1:26" ht="15.75" customHeight="1" x14ac:dyDescent="0.25">
      <c r="A408" s="65"/>
      <c r="B408" s="65"/>
      <c r="C408" s="9"/>
      <c r="D408" s="12"/>
      <c r="E408" s="12"/>
      <c r="F408" s="12"/>
      <c r="G408" s="12"/>
      <c r="H408" s="12"/>
      <c r="I408" s="12"/>
      <c r="J408" s="12"/>
      <c r="K408" s="12"/>
      <c r="L408" s="12"/>
      <c r="M408" s="12"/>
      <c r="N408" s="12"/>
      <c r="O408" s="12"/>
      <c r="P408" s="12"/>
      <c r="Q408" s="12"/>
      <c r="R408" s="12"/>
      <c r="S408" s="12"/>
      <c r="T408" s="12"/>
      <c r="U408" s="12"/>
      <c r="V408" s="12"/>
      <c r="W408" s="12"/>
      <c r="X408" s="12"/>
      <c r="Y408" s="12"/>
      <c r="Z408" s="12"/>
    </row>
    <row r="409" spans="1:26" ht="15.75" customHeight="1" x14ac:dyDescent="0.25">
      <c r="A409" s="65"/>
      <c r="B409" s="65"/>
      <c r="C409" s="9"/>
      <c r="D409" s="12"/>
      <c r="E409" s="12"/>
      <c r="F409" s="12"/>
      <c r="G409" s="12"/>
      <c r="H409" s="12"/>
      <c r="I409" s="12"/>
      <c r="J409" s="12"/>
      <c r="K409" s="12"/>
      <c r="L409" s="12"/>
      <c r="M409" s="12"/>
      <c r="N409" s="12"/>
      <c r="O409" s="12"/>
      <c r="P409" s="12"/>
      <c r="Q409" s="12"/>
      <c r="R409" s="12"/>
      <c r="S409" s="12"/>
      <c r="T409" s="12"/>
      <c r="U409" s="12"/>
      <c r="V409" s="12"/>
      <c r="W409" s="12"/>
      <c r="X409" s="12"/>
      <c r="Y409" s="12"/>
      <c r="Z409" s="12"/>
    </row>
    <row r="410" spans="1:26" ht="15.75" customHeight="1" x14ac:dyDescent="0.25">
      <c r="A410" s="65"/>
      <c r="B410" s="65"/>
      <c r="C410" s="9"/>
      <c r="D410" s="12"/>
      <c r="E410" s="12"/>
      <c r="F410" s="12"/>
      <c r="G410" s="12"/>
      <c r="H410" s="12"/>
      <c r="I410" s="12"/>
      <c r="J410" s="12"/>
      <c r="K410" s="12"/>
      <c r="L410" s="12"/>
      <c r="M410" s="12"/>
      <c r="N410" s="12"/>
      <c r="O410" s="12"/>
      <c r="P410" s="12"/>
      <c r="Q410" s="12"/>
      <c r="R410" s="12"/>
      <c r="S410" s="12"/>
      <c r="T410" s="12"/>
      <c r="U410" s="12"/>
      <c r="V410" s="12"/>
      <c r="W410" s="12"/>
      <c r="X410" s="12"/>
      <c r="Y410" s="12"/>
      <c r="Z410" s="12"/>
    </row>
    <row r="411" spans="1:26" ht="15.75" customHeight="1" x14ac:dyDescent="0.25">
      <c r="A411" s="65"/>
      <c r="B411" s="65"/>
      <c r="C411" s="9"/>
      <c r="D411" s="12"/>
      <c r="E411" s="12"/>
      <c r="F411" s="12"/>
      <c r="G411" s="12"/>
      <c r="H411" s="12"/>
      <c r="I411" s="12"/>
      <c r="J411" s="12"/>
      <c r="K411" s="12"/>
      <c r="L411" s="12"/>
      <c r="M411" s="12"/>
      <c r="N411" s="12"/>
      <c r="O411" s="12"/>
      <c r="P411" s="12"/>
      <c r="Q411" s="12"/>
      <c r="R411" s="12"/>
      <c r="S411" s="12"/>
      <c r="T411" s="12"/>
      <c r="U411" s="12"/>
      <c r="V411" s="12"/>
      <c r="W411" s="12"/>
      <c r="X411" s="12"/>
      <c r="Y411" s="12"/>
      <c r="Z411" s="12"/>
    </row>
    <row r="412" spans="1:26" ht="15.75" customHeight="1" x14ac:dyDescent="0.25">
      <c r="A412" s="65"/>
      <c r="B412" s="65"/>
      <c r="C412" s="9"/>
      <c r="D412" s="12"/>
      <c r="E412" s="12"/>
      <c r="F412" s="12"/>
      <c r="G412" s="12"/>
      <c r="H412" s="12"/>
      <c r="I412" s="12"/>
      <c r="J412" s="12"/>
      <c r="K412" s="12"/>
      <c r="L412" s="12"/>
      <c r="M412" s="12"/>
      <c r="N412" s="12"/>
      <c r="O412" s="12"/>
      <c r="P412" s="12"/>
      <c r="Q412" s="12"/>
      <c r="R412" s="12"/>
      <c r="S412" s="12"/>
      <c r="T412" s="12"/>
      <c r="U412" s="12"/>
      <c r="V412" s="12"/>
      <c r="W412" s="12"/>
      <c r="X412" s="12"/>
      <c r="Y412" s="12"/>
      <c r="Z412" s="12"/>
    </row>
    <row r="413" spans="1:26" ht="15.75" customHeight="1" x14ac:dyDescent="0.25">
      <c r="A413" s="65"/>
      <c r="B413" s="65"/>
      <c r="C413" s="9"/>
      <c r="D413" s="12"/>
      <c r="E413" s="12"/>
      <c r="F413" s="12"/>
      <c r="G413" s="12"/>
      <c r="H413" s="12"/>
      <c r="I413" s="12"/>
      <c r="J413" s="12"/>
      <c r="K413" s="12"/>
      <c r="L413" s="12"/>
      <c r="M413" s="12"/>
      <c r="N413" s="12"/>
      <c r="O413" s="12"/>
      <c r="P413" s="12"/>
      <c r="Q413" s="12"/>
      <c r="R413" s="12"/>
      <c r="S413" s="12"/>
      <c r="T413" s="12"/>
      <c r="U413" s="12"/>
      <c r="V413" s="12"/>
      <c r="W413" s="12"/>
      <c r="X413" s="12"/>
      <c r="Y413" s="12"/>
      <c r="Z413" s="12"/>
    </row>
    <row r="414" spans="1:26" ht="15.75" customHeight="1" x14ac:dyDescent="0.25">
      <c r="A414" s="65"/>
      <c r="B414" s="65"/>
      <c r="C414" s="9"/>
      <c r="D414" s="12"/>
      <c r="E414" s="12"/>
      <c r="F414" s="12"/>
      <c r="G414" s="12"/>
      <c r="H414" s="12"/>
      <c r="I414" s="12"/>
      <c r="J414" s="12"/>
      <c r="K414" s="12"/>
      <c r="L414" s="12"/>
      <c r="M414" s="12"/>
      <c r="N414" s="12"/>
      <c r="O414" s="12"/>
      <c r="P414" s="12"/>
      <c r="Q414" s="12"/>
      <c r="R414" s="12"/>
      <c r="S414" s="12"/>
      <c r="T414" s="12"/>
      <c r="U414" s="12"/>
      <c r="V414" s="12"/>
      <c r="W414" s="12"/>
      <c r="X414" s="12"/>
      <c r="Y414" s="12"/>
      <c r="Z414" s="12"/>
    </row>
    <row r="415" spans="1:26" ht="15.75" customHeight="1" x14ac:dyDescent="0.25">
      <c r="A415" s="65"/>
      <c r="B415" s="65"/>
      <c r="C415" s="9"/>
      <c r="D415" s="12"/>
      <c r="E415" s="12"/>
      <c r="F415" s="12"/>
      <c r="G415" s="12"/>
      <c r="H415" s="12"/>
      <c r="I415" s="12"/>
      <c r="J415" s="12"/>
      <c r="K415" s="12"/>
      <c r="L415" s="12"/>
      <c r="M415" s="12"/>
      <c r="N415" s="12"/>
      <c r="O415" s="12"/>
      <c r="P415" s="12"/>
      <c r="Q415" s="12"/>
      <c r="R415" s="12"/>
      <c r="S415" s="12"/>
      <c r="T415" s="12"/>
      <c r="U415" s="12"/>
      <c r="V415" s="12"/>
      <c r="W415" s="12"/>
      <c r="X415" s="12"/>
      <c r="Y415" s="12"/>
      <c r="Z415" s="12"/>
    </row>
    <row r="416" spans="1:26" ht="15.75" customHeight="1" x14ac:dyDescent="0.25">
      <c r="A416" s="65"/>
      <c r="B416" s="65"/>
      <c r="C416" s="9"/>
      <c r="D416" s="12"/>
      <c r="E416" s="12"/>
      <c r="F416" s="12"/>
      <c r="G416" s="12"/>
      <c r="H416" s="12"/>
      <c r="I416" s="12"/>
      <c r="J416" s="12"/>
      <c r="K416" s="12"/>
      <c r="L416" s="12"/>
      <c r="M416" s="12"/>
      <c r="N416" s="12"/>
      <c r="O416" s="12"/>
      <c r="P416" s="12"/>
      <c r="Q416" s="12"/>
      <c r="R416" s="12"/>
      <c r="S416" s="12"/>
      <c r="T416" s="12"/>
      <c r="U416" s="12"/>
      <c r="V416" s="12"/>
      <c r="W416" s="12"/>
      <c r="X416" s="12"/>
      <c r="Y416" s="12"/>
      <c r="Z416" s="12"/>
    </row>
    <row r="417" spans="1:26" ht="15.75" customHeight="1" x14ac:dyDescent="0.25">
      <c r="A417" s="65"/>
      <c r="B417" s="65"/>
      <c r="C417" s="9"/>
      <c r="D417" s="12"/>
      <c r="E417" s="12"/>
      <c r="F417" s="12"/>
      <c r="G417" s="12"/>
      <c r="H417" s="12"/>
      <c r="I417" s="12"/>
      <c r="J417" s="12"/>
      <c r="K417" s="12"/>
      <c r="L417" s="12"/>
      <c r="M417" s="12"/>
      <c r="N417" s="12"/>
      <c r="O417" s="12"/>
      <c r="P417" s="12"/>
      <c r="Q417" s="12"/>
      <c r="R417" s="12"/>
      <c r="S417" s="12"/>
      <c r="T417" s="12"/>
      <c r="U417" s="12"/>
      <c r="V417" s="12"/>
      <c r="W417" s="12"/>
      <c r="X417" s="12"/>
      <c r="Y417" s="12"/>
      <c r="Z417" s="12"/>
    </row>
    <row r="418" spans="1:26" ht="15.75" customHeight="1" x14ac:dyDescent="0.25">
      <c r="A418" s="65"/>
      <c r="B418" s="65"/>
      <c r="C418" s="9"/>
      <c r="D418" s="12"/>
      <c r="E418" s="12"/>
      <c r="F418" s="12"/>
      <c r="G418" s="12"/>
      <c r="H418" s="12"/>
      <c r="I418" s="12"/>
      <c r="J418" s="12"/>
      <c r="K418" s="12"/>
      <c r="L418" s="12"/>
      <c r="M418" s="12"/>
      <c r="N418" s="12"/>
      <c r="O418" s="12"/>
      <c r="P418" s="12"/>
      <c r="Q418" s="12"/>
      <c r="R418" s="12"/>
      <c r="S418" s="12"/>
      <c r="T418" s="12"/>
      <c r="U418" s="12"/>
      <c r="V418" s="12"/>
      <c r="W418" s="12"/>
      <c r="X418" s="12"/>
      <c r="Y418" s="12"/>
      <c r="Z418" s="12"/>
    </row>
    <row r="419" spans="1:26" ht="15.75" customHeight="1" x14ac:dyDescent="0.25">
      <c r="A419" s="65"/>
      <c r="B419" s="65"/>
      <c r="C419" s="9"/>
      <c r="D419" s="12"/>
      <c r="E419" s="12"/>
      <c r="F419" s="12"/>
      <c r="G419" s="12"/>
      <c r="H419" s="12"/>
      <c r="I419" s="12"/>
      <c r="J419" s="12"/>
      <c r="K419" s="12"/>
      <c r="L419" s="12"/>
      <c r="M419" s="12"/>
      <c r="N419" s="12"/>
      <c r="O419" s="12"/>
      <c r="P419" s="12"/>
      <c r="Q419" s="12"/>
      <c r="R419" s="12"/>
      <c r="S419" s="12"/>
      <c r="T419" s="12"/>
      <c r="U419" s="12"/>
      <c r="V419" s="12"/>
      <c r="W419" s="12"/>
      <c r="X419" s="12"/>
      <c r="Y419" s="12"/>
      <c r="Z419" s="12"/>
    </row>
    <row r="420" spans="1:26" ht="15.75" customHeight="1" x14ac:dyDescent="0.25">
      <c r="A420" s="65"/>
      <c r="B420" s="65"/>
      <c r="C420" s="9"/>
      <c r="D420" s="12"/>
      <c r="E420" s="12"/>
      <c r="F420" s="12"/>
      <c r="G420" s="12"/>
      <c r="H420" s="12"/>
      <c r="I420" s="12"/>
      <c r="J420" s="12"/>
      <c r="K420" s="12"/>
      <c r="L420" s="12"/>
      <c r="M420" s="12"/>
      <c r="N420" s="12"/>
      <c r="O420" s="12"/>
      <c r="P420" s="12"/>
      <c r="Q420" s="12"/>
      <c r="R420" s="12"/>
      <c r="S420" s="12"/>
      <c r="T420" s="12"/>
      <c r="U420" s="12"/>
      <c r="V420" s="12"/>
      <c r="W420" s="12"/>
      <c r="X420" s="12"/>
      <c r="Y420" s="12"/>
      <c r="Z420" s="12"/>
    </row>
    <row r="421" spans="1:26" ht="15.75" customHeight="1" x14ac:dyDescent="0.25">
      <c r="A421" s="65"/>
      <c r="B421" s="65"/>
      <c r="C421" s="9"/>
      <c r="D421" s="12"/>
      <c r="E421" s="12"/>
      <c r="F421" s="12"/>
      <c r="G421" s="12"/>
      <c r="H421" s="12"/>
      <c r="I421" s="12"/>
      <c r="J421" s="12"/>
      <c r="K421" s="12"/>
      <c r="L421" s="12"/>
      <c r="M421" s="12"/>
      <c r="N421" s="12"/>
      <c r="O421" s="12"/>
      <c r="P421" s="12"/>
      <c r="Q421" s="12"/>
      <c r="R421" s="12"/>
      <c r="S421" s="12"/>
      <c r="T421" s="12"/>
      <c r="U421" s="12"/>
      <c r="V421" s="12"/>
      <c r="W421" s="12"/>
      <c r="X421" s="12"/>
      <c r="Y421" s="12"/>
      <c r="Z421" s="12"/>
    </row>
    <row r="422" spans="1:26" ht="15.75" customHeight="1" x14ac:dyDescent="0.25">
      <c r="A422" s="65"/>
      <c r="B422" s="65"/>
      <c r="C422" s="9"/>
      <c r="D422" s="12"/>
      <c r="E422" s="12"/>
      <c r="F422" s="12"/>
      <c r="G422" s="12"/>
      <c r="H422" s="12"/>
      <c r="I422" s="12"/>
      <c r="J422" s="12"/>
      <c r="K422" s="12"/>
      <c r="L422" s="12"/>
      <c r="M422" s="12"/>
      <c r="N422" s="12"/>
      <c r="O422" s="12"/>
      <c r="P422" s="12"/>
      <c r="Q422" s="12"/>
      <c r="R422" s="12"/>
      <c r="S422" s="12"/>
      <c r="T422" s="12"/>
      <c r="U422" s="12"/>
      <c r="V422" s="12"/>
      <c r="W422" s="12"/>
      <c r="X422" s="12"/>
      <c r="Y422" s="12"/>
      <c r="Z422" s="12"/>
    </row>
    <row r="423" spans="1:26" ht="15.75" customHeight="1" x14ac:dyDescent="0.25">
      <c r="A423" s="65"/>
      <c r="B423" s="65"/>
      <c r="C423" s="9"/>
      <c r="D423" s="12"/>
      <c r="E423" s="12"/>
      <c r="F423" s="12"/>
      <c r="G423" s="12"/>
      <c r="H423" s="12"/>
      <c r="I423" s="12"/>
      <c r="J423" s="12"/>
      <c r="K423" s="12"/>
      <c r="L423" s="12"/>
      <c r="M423" s="12"/>
      <c r="N423" s="12"/>
      <c r="O423" s="12"/>
      <c r="P423" s="12"/>
      <c r="Q423" s="12"/>
      <c r="R423" s="12"/>
      <c r="S423" s="12"/>
      <c r="T423" s="12"/>
      <c r="U423" s="12"/>
      <c r="V423" s="12"/>
      <c r="W423" s="12"/>
      <c r="X423" s="12"/>
      <c r="Y423" s="12"/>
      <c r="Z423" s="12"/>
    </row>
    <row r="424" spans="1:26" ht="15.75" customHeight="1" x14ac:dyDescent="0.25">
      <c r="A424" s="65"/>
      <c r="B424" s="65"/>
      <c r="C424" s="9"/>
      <c r="D424" s="12"/>
      <c r="E424" s="12"/>
      <c r="F424" s="12"/>
      <c r="G424" s="12"/>
      <c r="H424" s="12"/>
      <c r="I424" s="12"/>
      <c r="J424" s="12"/>
      <c r="K424" s="12"/>
      <c r="L424" s="12"/>
      <c r="M424" s="12"/>
      <c r="N424" s="12"/>
      <c r="O424" s="12"/>
      <c r="P424" s="12"/>
      <c r="Q424" s="12"/>
      <c r="R424" s="12"/>
      <c r="S424" s="12"/>
      <c r="T424" s="12"/>
      <c r="U424" s="12"/>
      <c r="V424" s="12"/>
      <c r="W424" s="12"/>
      <c r="X424" s="12"/>
      <c r="Y424" s="12"/>
      <c r="Z424" s="12"/>
    </row>
    <row r="425" spans="1:26" ht="15.75" customHeight="1" x14ac:dyDescent="0.25">
      <c r="A425" s="65"/>
      <c r="B425" s="65"/>
      <c r="C425" s="9"/>
      <c r="D425" s="12"/>
      <c r="E425" s="12"/>
      <c r="F425" s="12"/>
      <c r="G425" s="12"/>
      <c r="H425" s="12"/>
      <c r="I425" s="12"/>
      <c r="J425" s="12"/>
      <c r="K425" s="12"/>
      <c r="L425" s="12"/>
      <c r="M425" s="12"/>
      <c r="N425" s="12"/>
      <c r="O425" s="12"/>
      <c r="P425" s="12"/>
      <c r="Q425" s="12"/>
      <c r="R425" s="12"/>
      <c r="S425" s="12"/>
      <c r="T425" s="12"/>
      <c r="U425" s="12"/>
      <c r="V425" s="12"/>
      <c r="W425" s="12"/>
      <c r="X425" s="12"/>
      <c r="Y425" s="12"/>
      <c r="Z425" s="12"/>
    </row>
    <row r="426" spans="1:26" ht="15.75" customHeight="1" x14ac:dyDescent="0.25">
      <c r="A426" s="65"/>
      <c r="B426" s="65"/>
      <c r="C426" s="9"/>
      <c r="D426" s="12"/>
      <c r="E426" s="12"/>
      <c r="F426" s="12"/>
      <c r="G426" s="12"/>
      <c r="H426" s="12"/>
      <c r="I426" s="12"/>
      <c r="J426" s="12"/>
      <c r="K426" s="12"/>
      <c r="L426" s="12"/>
      <c r="M426" s="12"/>
      <c r="N426" s="12"/>
      <c r="O426" s="12"/>
      <c r="P426" s="12"/>
      <c r="Q426" s="12"/>
      <c r="R426" s="12"/>
      <c r="S426" s="12"/>
      <c r="T426" s="12"/>
      <c r="U426" s="12"/>
      <c r="V426" s="12"/>
      <c r="W426" s="12"/>
      <c r="X426" s="12"/>
      <c r="Y426" s="12"/>
      <c r="Z426" s="12"/>
    </row>
    <row r="427" spans="1:26" ht="15.75" customHeight="1" x14ac:dyDescent="0.25">
      <c r="A427" s="65"/>
      <c r="B427" s="65"/>
      <c r="C427" s="9"/>
      <c r="D427" s="12"/>
      <c r="E427" s="12"/>
      <c r="F427" s="12"/>
      <c r="G427" s="12"/>
      <c r="H427" s="12"/>
      <c r="I427" s="12"/>
      <c r="J427" s="12"/>
      <c r="K427" s="12"/>
      <c r="L427" s="12"/>
      <c r="M427" s="12"/>
      <c r="N427" s="12"/>
      <c r="O427" s="12"/>
      <c r="P427" s="12"/>
      <c r="Q427" s="12"/>
      <c r="R427" s="12"/>
      <c r="S427" s="12"/>
      <c r="T427" s="12"/>
      <c r="U427" s="12"/>
      <c r="V427" s="12"/>
      <c r="W427" s="12"/>
      <c r="X427" s="12"/>
      <c r="Y427" s="12"/>
      <c r="Z427" s="12"/>
    </row>
    <row r="428" spans="1:26" ht="15.75" customHeight="1" x14ac:dyDescent="0.25">
      <c r="A428" s="65"/>
      <c r="B428" s="65"/>
      <c r="C428" s="9"/>
      <c r="D428" s="12"/>
      <c r="E428" s="12"/>
      <c r="F428" s="12"/>
      <c r="G428" s="12"/>
      <c r="H428" s="12"/>
      <c r="I428" s="12"/>
      <c r="J428" s="12"/>
      <c r="K428" s="12"/>
      <c r="L428" s="12"/>
      <c r="M428" s="12"/>
      <c r="N428" s="12"/>
      <c r="O428" s="12"/>
      <c r="P428" s="12"/>
      <c r="Q428" s="12"/>
      <c r="R428" s="12"/>
      <c r="S428" s="12"/>
      <c r="T428" s="12"/>
      <c r="U428" s="12"/>
      <c r="V428" s="12"/>
      <c r="W428" s="12"/>
      <c r="X428" s="12"/>
      <c r="Y428" s="12"/>
      <c r="Z428" s="12"/>
    </row>
    <row r="429" spans="1:26" ht="15.75" customHeight="1" x14ac:dyDescent="0.25">
      <c r="A429" s="65"/>
      <c r="B429" s="65"/>
      <c r="C429" s="9"/>
      <c r="D429" s="12"/>
      <c r="E429" s="12"/>
      <c r="F429" s="12"/>
      <c r="G429" s="12"/>
      <c r="H429" s="12"/>
      <c r="I429" s="12"/>
      <c r="J429" s="12"/>
      <c r="K429" s="12"/>
      <c r="L429" s="12"/>
      <c r="M429" s="12"/>
      <c r="N429" s="12"/>
      <c r="O429" s="12"/>
      <c r="P429" s="12"/>
      <c r="Q429" s="12"/>
      <c r="R429" s="12"/>
      <c r="S429" s="12"/>
      <c r="T429" s="12"/>
      <c r="U429" s="12"/>
      <c r="V429" s="12"/>
      <c r="W429" s="12"/>
      <c r="X429" s="12"/>
      <c r="Y429" s="12"/>
      <c r="Z429" s="12"/>
    </row>
    <row r="430" spans="1:26" ht="15.75" customHeight="1" x14ac:dyDescent="0.25">
      <c r="A430" s="65"/>
      <c r="B430" s="65"/>
      <c r="C430" s="9"/>
      <c r="D430" s="12"/>
      <c r="E430" s="12"/>
      <c r="F430" s="12"/>
      <c r="G430" s="12"/>
      <c r="H430" s="12"/>
      <c r="I430" s="12"/>
      <c r="J430" s="12"/>
      <c r="K430" s="12"/>
      <c r="L430" s="12"/>
      <c r="M430" s="12"/>
      <c r="N430" s="12"/>
      <c r="O430" s="12"/>
      <c r="P430" s="12"/>
      <c r="Q430" s="12"/>
      <c r="R430" s="12"/>
      <c r="S430" s="12"/>
      <c r="T430" s="12"/>
      <c r="U430" s="12"/>
      <c r="V430" s="12"/>
      <c r="W430" s="12"/>
      <c r="X430" s="12"/>
      <c r="Y430" s="12"/>
      <c r="Z430" s="12"/>
    </row>
    <row r="431" spans="1:26" ht="15.75" customHeight="1" x14ac:dyDescent="0.25">
      <c r="A431" s="65"/>
      <c r="B431" s="65"/>
      <c r="C431" s="9"/>
      <c r="D431" s="12"/>
      <c r="E431" s="12"/>
      <c r="F431" s="12"/>
      <c r="G431" s="12"/>
      <c r="H431" s="12"/>
      <c r="I431" s="12"/>
      <c r="J431" s="12"/>
      <c r="K431" s="12"/>
      <c r="L431" s="12"/>
      <c r="M431" s="12"/>
      <c r="N431" s="12"/>
      <c r="O431" s="12"/>
      <c r="P431" s="12"/>
      <c r="Q431" s="12"/>
      <c r="R431" s="12"/>
      <c r="S431" s="12"/>
      <c r="T431" s="12"/>
      <c r="U431" s="12"/>
      <c r="V431" s="12"/>
      <c r="W431" s="12"/>
      <c r="X431" s="12"/>
      <c r="Y431" s="12"/>
      <c r="Z431" s="12"/>
    </row>
    <row r="432" spans="1:26" ht="15.75" customHeight="1" x14ac:dyDescent="0.25">
      <c r="A432" s="65"/>
      <c r="B432" s="65"/>
      <c r="C432" s="9"/>
      <c r="D432" s="12"/>
      <c r="E432" s="12"/>
      <c r="F432" s="12"/>
      <c r="G432" s="12"/>
      <c r="H432" s="12"/>
      <c r="I432" s="12"/>
      <c r="J432" s="12"/>
      <c r="K432" s="12"/>
      <c r="L432" s="12"/>
      <c r="M432" s="12"/>
      <c r="N432" s="12"/>
      <c r="O432" s="12"/>
      <c r="P432" s="12"/>
      <c r="Q432" s="12"/>
      <c r="R432" s="12"/>
      <c r="S432" s="12"/>
      <c r="T432" s="12"/>
      <c r="U432" s="12"/>
      <c r="V432" s="12"/>
      <c r="W432" s="12"/>
      <c r="X432" s="12"/>
      <c r="Y432" s="12"/>
      <c r="Z432" s="12"/>
    </row>
    <row r="433" spans="1:26" ht="15.75" customHeight="1" x14ac:dyDescent="0.25">
      <c r="A433" s="65"/>
      <c r="B433" s="65"/>
      <c r="C433" s="9"/>
      <c r="D433" s="12"/>
      <c r="E433" s="12"/>
      <c r="F433" s="12"/>
      <c r="G433" s="12"/>
      <c r="H433" s="12"/>
      <c r="I433" s="12"/>
      <c r="J433" s="12"/>
      <c r="K433" s="12"/>
      <c r="L433" s="12"/>
      <c r="M433" s="12"/>
      <c r="N433" s="12"/>
      <c r="O433" s="12"/>
      <c r="P433" s="12"/>
      <c r="Q433" s="12"/>
      <c r="R433" s="12"/>
      <c r="S433" s="12"/>
      <c r="T433" s="12"/>
      <c r="U433" s="12"/>
      <c r="V433" s="12"/>
      <c r="W433" s="12"/>
      <c r="X433" s="12"/>
      <c r="Y433" s="12"/>
      <c r="Z433" s="12"/>
    </row>
    <row r="434" spans="1:26" ht="15.75" customHeight="1" x14ac:dyDescent="0.25">
      <c r="A434" s="65"/>
      <c r="B434" s="65"/>
      <c r="C434" s="9"/>
      <c r="D434" s="12"/>
      <c r="E434" s="12"/>
      <c r="F434" s="12"/>
      <c r="G434" s="12"/>
      <c r="H434" s="12"/>
      <c r="I434" s="12"/>
      <c r="J434" s="12"/>
      <c r="K434" s="12"/>
      <c r="L434" s="12"/>
      <c r="M434" s="12"/>
      <c r="N434" s="12"/>
      <c r="O434" s="12"/>
      <c r="P434" s="12"/>
      <c r="Q434" s="12"/>
      <c r="R434" s="12"/>
      <c r="S434" s="12"/>
      <c r="T434" s="12"/>
      <c r="U434" s="12"/>
      <c r="V434" s="12"/>
      <c r="W434" s="12"/>
      <c r="X434" s="12"/>
      <c r="Y434" s="12"/>
      <c r="Z434" s="12"/>
    </row>
    <row r="435" spans="1:26" ht="15.75" customHeight="1" x14ac:dyDescent="0.25">
      <c r="A435" s="65"/>
      <c r="B435" s="65"/>
      <c r="C435" s="9"/>
      <c r="D435" s="12"/>
      <c r="E435" s="12"/>
      <c r="F435" s="12"/>
      <c r="G435" s="12"/>
      <c r="H435" s="12"/>
      <c r="I435" s="12"/>
      <c r="J435" s="12"/>
      <c r="K435" s="12"/>
      <c r="L435" s="12"/>
      <c r="M435" s="12"/>
      <c r="N435" s="12"/>
      <c r="O435" s="12"/>
      <c r="P435" s="12"/>
      <c r="Q435" s="12"/>
      <c r="R435" s="12"/>
      <c r="S435" s="12"/>
      <c r="T435" s="12"/>
      <c r="U435" s="12"/>
      <c r="V435" s="12"/>
      <c r="W435" s="12"/>
      <c r="X435" s="12"/>
      <c r="Y435" s="12"/>
      <c r="Z435" s="12"/>
    </row>
    <row r="436" spans="1:26" ht="15.75" customHeight="1" x14ac:dyDescent="0.25">
      <c r="A436" s="65"/>
      <c r="B436" s="65"/>
      <c r="C436" s="9"/>
      <c r="D436" s="12"/>
      <c r="E436" s="12"/>
      <c r="F436" s="12"/>
      <c r="G436" s="12"/>
      <c r="H436" s="12"/>
      <c r="I436" s="12"/>
      <c r="J436" s="12"/>
      <c r="K436" s="12"/>
      <c r="L436" s="12"/>
      <c r="M436" s="12"/>
      <c r="N436" s="12"/>
      <c r="O436" s="12"/>
      <c r="P436" s="12"/>
      <c r="Q436" s="12"/>
      <c r="R436" s="12"/>
      <c r="S436" s="12"/>
      <c r="T436" s="12"/>
      <c r="U436" s="12"/>
      <c r="V436" s="12"/>
      <c r="W436" s="12"/>
      <c r="X436" s="12"/>
      <c r="Y436" s="12"/>
      <c r="Z436" s="12"/>
    </row>
    <row r="437" spans="1:26" ht="15.75" customHeight="1" x14ac:dyDescent="0.25">
      <c r="A437" s="65"/>
      <c r="B437" s="65"/>
      <c r="C437" s="9"/>
      <c r="D437" s="12"/>
      <c r="E437" s="12"/>
      <c r="F437" s="12"/>
      <c r="G437" s="12"/>
      <c r="H437" s="12"/>
      <c r="I437" s="12"/>
      <c r="J437" s="12"/>
      <c r="K437" s="12"/>
      <c r="L437" s="12"/>
      <c r="M437" s="12"/>
      <c r="N437" s="12"/>
      <c r="O437" s="12"/>
      <c r="P437" s="12"/>
      <c r="Q437" s="12"/>
      <c r="R437" s="12"/>
      <c r="S437" s="12"/>
      <c r="T437" s="12"/>
      <c r="U437" s="12"/>
      <c r="V437" s="12"/>
      <c r="W437" s="12"/>
      <c r="X437" s="12"/>
      <c r="Y437" s="12"/>
      <c r="Z437" s="12"/>
    </row>
    <row r="438" spans="1:26" ht="15.75" customHeight="1" x14ac:dyDescent="0.25">
      <c r="A438" s="65"/>
      <c r="B438" s="65"/>
      <c r="C438" s="9"/>
      <c r="D438" s="12"/>
      <c r="E438" s="12"/>
      <c r="F438" s="12"/>
      <c r="G438" s="12"/>
      <c r="H438" s="12"/>
      <c r="I438" s="12"/>
      <c r="J438" s="12"/>
      <c r="K438" s="12"/>
      <c r="L438" s="12"/>
      <c r="M438" s="12"/>
      <c r="N438" s="12"/>
      <c r="O438" s="12"/>
      <c r="P438" s="12"/>
      <c r="Q438" s="12"/>
      <c r="R438" s="12"/>
      <c r="S438" s="12"/>
      <c r="T438" s="12"/>
      <c r="U438" s="12"/>
      <c r="V438" s="12"/>
      <c r="W438" s="12"/>
      <c r="X438" s="12"/>
      <c r="Y438" s="12"/>
      <c r="Z438" s="12"/>
    </row>
    <row r="439" spans="1:26" ht="15.75" customHeight="1" x14ac:dyDescent="0.25">
      <c r="A439" s="65"/>
      <c r="B439" s="65"/>
      <c r="C439" s="9"/>
      <c r="D439" s="12"/>
      <c r="E439" s="12"/>
      <c r="F439" s="12"/>
      <c r="G439" s="12"/>
      <c r="H439" s="12"/>
      <c r="I439" s="12"/>
      <c r="J439" s="12"/>
      <c r="K439" s="12"/>
      <c r="L439" s="12"/>
      <c r="M439" s="12"/>
      <c r="N439" s="12"/>
      <c r="O439" s="12"/>
      <c r="P439" s="12"/>
      <c r="Q439" s="12"/>
      <c r="R439" s="12"/>
      <c r="S439" s="12"/>
      <c r="T439" s="12"/>
      <c r="U439" s="12"/>
      <c r="V439" s="12"/>
      <c r="W439" s="12"/>
      <c r="X439" s="12"/>
      <c r="Y439" s="12"/>
      <c r="Z439" s="12"/>
    </row>
    <row r="440" spans="1:26" ht="15.75" customHeight="1" x14ac:dyDescent="0.25">
      <c r="A440" s="65"/>
      <c r="B440" s="65"/>
      <c r="C440" s="9"/>
      <c r="D440" s="12"/>
      <c r="E440" s="12"/>
      <c r="F440" s="12"/>
      <c r="G440" s="12"/>
      <c r="H440" s="12"/>
      <c r="I440" s="12"/>
      <c r="J440" s="12"/>
      <c r="K440" s="12"/>
      <c r="L440" s="12"/>
      <c r="M440" s="12"/>
      <c r="N440" s="12"/>
      <c r="O440" s="12"/>
      <c r="P440" s="12"/>
      <c r="Q440" s="12"/>
      <c r="R440" s="12"/>
      <c r="S440" s="12"/>
      <c r="T440" s="12"/>
      <c r="U440" s="12"/>
      <c r="V440" s="12"/>
      <c r="W440" s="12"/>
      <c r="X440" s="12"/>
      <c r="Y440" s="12"/>
      <c r="Z440" s="12"/>
    </row>
    <row r="441" spans="1:26" ht="15.75" customHeight="1" x14ac:dyDescent="0.25">
      <c r="A441" s="65"/>
      <c r="B441" s="65"/>
      <c r="C441" s="9"/>
      <c r="D441" s="12"/>
      <c r="E441" s="12"/>
      <c r="F441" s="12"/>
      <c r="G441" s="12"/>
      <c r="H441" s="12"/>
      <c r="I441" s="12"/>
      <c r="J441" s="12"/>
      <c r="K441" s="12"/>
      <c r="L441" s="12"/>
      <c r="M441" s="12"/>
      <c r="N441" s="12"/>
      <c r="O441" s="12"/>
      <c r="P441" s="12"/>
      <c r="Q441" s="12"/>
      <c r="R441" s="12"/>
      <c r="S441" s="12"/>
      <c r="T441" s="12"/>
      <c r="U441" s="12"/>
      <c r="V441" s="12"/>
      <c r="W441" s="12"/>
      <c r="X441" s="12"/>
      <c r="Y441" s="12"/>
      <c r="Z441" s="12"/>
    </row>
    <row r="442" spans="1:26" ht="15.75" customHeight="1" x14ac:dyDescent="0.25">
      <c r="A442" s="65"/>
      <c r="B442" s="65"/>
      <c r="C442" s="9"/>
      <c r="D442" s="12"/>
      <c r="E442" s="12"/>
      <c r="F442" s="12"/>
      <c r="G442" s="12"/>
      <c r="H442" s="12"/>
      <c r="I442" s="12"/>
      <c r="J442" s="12"/>
      <c r="K442" s="12"/>
      <c r="L442" s="12"/>
      <c r="M442" s="12"/>
      <c r="N442" s="12"/>
      <c r="O442" s="12"/>
      <c r="P442" s="12"/>
      <c r="Q442" s="12"/>
      <c r="R442" s="12"/>
      <c r="S442" s="12"/>
      <c r="T442" s="12"/>
      <c r="U442" s="12"/>
      <c r="V442" s="12"/>
      <c r="W442" s="12"/>
      <c r="X442" s="12"/>
      <c r="Y442" s="12"/>
      <c r="Z442" s="12"/>
    </row>
    <row r="443" spans="1:26" ht="15.75" customHeight="1" x14ac:dyDescent="0.25">
      <c r="A443" s="65"/>
      <c r="B443" s="65"/>
      <c r="C443" s="9"/>
      <c r="D443" s="12"/>
      <c r="E443" s="12"/>
      <c r="F443" s="12"/>
      <c r="G443" s="12"/>
      <c r="H443" s="12"/>
      <c r="I443" s="12"/>
      <c r="J443" s="12"/>
      <c r="K443" s="12"/>
      <c r="L443" s="12"/>
      <c r="M443" s="12"/>
      <c r="N443" s="12"/>
      <c r="O443" s="12"/>
      <c r="P443" s="12"/>
      <c r="Q443" s="12"/>
      <c r="R443" s="12"/>
      <c r="S443" s="12"/>
      <c r="T443" s="12"/>
      <c r="U443" s="12"/>
      <c r="V443" s="12"/>
      <c r="W443" s="12"/>
      <c r="X443" s="12"/>
      <c r="Y443" s="12"/>
      <c r="Z443" s="12"/>
    </row>
    <row r="444" spans="1:26" ht="15.75" customHeight="1" x14ac:dyDescent="0.25">
      <c r="A444" s="65"/>
      <c r="B444" s="65"/>
      <c r="C444" s="9"/>
      <c r="D444" s="12"/>
      <c r="E444" s="12"/>
      <c r="F444" s="12"/>
      <c r="G444" s="12"/>
      <c r="H444" s="12"/>
      <c r="I444" s="12"/>
      <c r="J444" s="12"/>
      <c r="K444" s="12"/>
      <c r="L444" s="12"/>
      <c r="M444" s="12"/>
      <c r="N444" s="12"/>
      <c r="O444" s="12"/>
      <c r="P444" s="12"/>
      <c r="Q444" s="12"/>
      <c r="R444" s="12"/>
      <c r="S444" s="12"/>
      <c r="T444" s="12"/>
      <c r="U444" s="12"/>
      <c r="V444" s="12"/>
      <c r="W444" s="12"/>
      <c r="X444" s="12"/>
      <c r="Y444" s="12"/>
      <c r="Z444" s="12"/>
    </row>
    <row r="445" spans="1:26" ht="15.75" customHeight="1" x14ac:dyDescent="0.25">
      <c r="A445" s="65"/>
      <c r="B445" s="65"/>
      <c r="C445" s="9"/>
      <c r="D445" s="12"/>
      <c r="E445" s="12"/>
      <c r="F445" s="12"/>
      <c r="G445" s="12"/>
      <c r="H445" s="12"/>
      <c r="I445" s="12"/>
      <c r="J445" s="12"/>
      <c r="K445" s="12"/>
      <c r="L445" s="12"/>
      <c r="M445" s="12"/>
      <c r="N445" s="12"/>
      <c r="O445" s="12"/>
      <c r="P445" s="12"/>
      <c r="Q445" s="12"/>
      <c r="R445" s="12"/>
      <c r="S445" s="12"/>
      <c r="T445" s="12"/>
      <c r="U445" s="12"/>
      <c r="V445" s="12"/>
      <c r="W445" s="12"/>
      <c r="X445" s="12"/>
      <c r="Y445" s="12"/>
      <c r="Z445" s="12"/>
    </row>
    <row r="446" spans="1:26" ht="15.75" customHeight="1" x14ac:dyDescent="0.25">
      <c r="A446" s="65"/>
      <c r="B446" s="65"/>
      <c r="C446" s="9"/>
      <c r="D446" s="12"/>
      <c r="E446" s="12"/>
      <c r="F446" s="12"/>
      <c r="G446" s="12"/>
      <c r="H446" s="12"/>
      <c r="I446" s="12"/>
      <c r="J446" s="12"/>
      <c r="K446" s="12"/>
      <c r="L446" s="12"/>
      <c r="M446" s="12"/>
      <c r="N446" s="12"/>
      <c r="O446" s="12"/>
      <c r="P446" s="12"/>
      <c r="Q446" s="12"/>
      <c r="R446" s="12"/>
      <c r="S446" s="12"/>
      <c r="T446" s="12"/>
      <c r="U446" s="12"/>
      <c r="V446" s="12"/>
      <c r="W446" s="12"/>
      <c r="X446" s="12"/>
      <c r="Y446" s="12"/>
      <c r="Z446" s="12"/>
    </row>
    <row r="447" spans="1:26" ht="15.75" customHeight="1" x14ac:dyDescent="0.25">
      <c r="A447" s="65"/>
      <c r="B447" s="65"/>
      <c r="C447" s="9"/>
      <c r="D447" s="12"/>
      <c r="E447" s="12"/>
      <c r="F447" s="12"/>
      <c r="G447" s="12"/>
      <c r="H447" s="12"/>
      <c r="I447" s="12"/>
      <c r="J447" s="12"/>
      <c r="K447" s="12"/>
      <c r="L447" s="12"/>
      <c r="M447" s="12"/>
      <c r="N447" s="12"/>
      <c r="O447" s="12"/>
      <c r="P447" s="12"/>
      <c r="Q447" s="12"/>
      <c r="R447" s="12"/>
      <c r="S447" s="12"/>
      <c r="T447" s="12"/>
      <c r="U447" s="12"/>
      <c r="V447" s="12"/>
      <c r="W447" s="12"/>
      <c r="X447" s="12"/>
      <c r="Y447" s="12"/>
      <c r="Z447" s="12"/>
    </row>
    <row r="448" spans="1:26" ht="15.75" customHeight="1" x14ac:dyDescent="0.25">
      <c r="A448" s="65"/>
      <c r="B448" s="65"/>
      <c r="C448" s="9"/>
      <c r="D448" s="12"/>
      <c r="E448" s="12"/>
      <c r="F448" s="12"/>
      <c r="G448" s="12"/>
      <c r="H448" s="12"/>
      <c r="I448" s="12"/>
      <c r="J448" s="12"/>
      <c r="K448" s="12"/>
      <c r="L448" s="12"/>
      <c r="M448" s="12"/>
      <c r="N448" s="12"/>
      <c r="O448" s="12"/>
      <c r="P448" s="12"/>
      <c r="Q448" s="12"/>
      <c r="R448" s="12"/>
      <c r="S448" s="12"/>
      <c r="T448" s="12"/>
      <c r="U448" s="12"/>
      <c r="V448" s="12"/>
      <c r="W448" s="12"/>
      <c r="X448" s="12"/>
      <c r="Y448" s="12"/>
      <c r="Z448" s="12"/>
    </row>
    <row r="449" spans="1:26" ht="15.75" customHeight="1" x14ac:dyDescent="0.25">
      <c r="A449" s="65"/>
      <c r="B449" s="65"/>
      <c r="C449" s="9"/>
      <c r="D449" s="12"/>
      <c r="E449" s="12"/>
      <c r="F449" s="12"/>
      <c r="G449" s="12"/>
      <c r="H449" s="12"/>
      <c r="I449" s="12"/>
      <c r="J449" s="12"/>
      <c r="K449" s="12"/>
      <c r="L449" s="12"/>
      <c r="M449" s="12"/>
      <c r="N449" s="12"/>
      <c r="O449" s="12"/>
      <c r="P449" s="12"/>
      <c r="Q449" s="12"/>
      <c r="R449" s="12"/>
      <c r="S449" s="12"/>
      <c r="T449" s="12"/>
      <c r="U449" s="12"/>
      <c r="V449" s="12"/>
      <c r="W449" s="12"/>
      <c r="X449" s="12"/>
      <c r="Y449" s="12"/>
      <c r="Z449" s="12"/>
    </row>
    <row r="450" spans="1:26" ht="15.75" customHeight="1" x14ac:dyDescent="0.25">
      <c r="A450" s="65"/>
      <c r="B450" s="65"/>
      <c r="C450" s="9"/>
      <c r="D450" s="12"/>
      <c r="E450" s="12"/>
      <c r="F450" s="12"/>
      <c r="G450" s="12"/>
      <c r="H450" s="12"/>
      <c r="I450" s="12"/>
      <c r="J450" s="12"/>
      <c r="K450" s="12"/>
      <c r="L450" s="12"/>
      <c r="M450" s="12"/>
      <c r="N450" s="12"/>
      <c r="O450" s="12"/>
      <c r="P450" s="12"/>
      <c r="Q450" s="12"/>
      <c r="R450" s="12"/>
      <c r="S450" s="12"/>
      <c r="T450" s="12"/>
      <c r="U450" s="12"/>
      <c r="V450" s="12"/>
      <c r="W450" s="12"/>
      <c r="X450" s="12"/>
      <c r="Y450" s="12"/>
      <c r="Z450" s="12"/>
    </row>
    <row r="451" spans="1:26" ht="15.75" customHeight="1" x14ac:dyDescent="0.25">
      <c r="A451" s="65"/>
      <c r="B451" s="65"/>
      <c r="C451" s="9"/>
      <c r="D451" s="12"/>
      <c r="E451" s="12"/>
      <c r="F451" s="12"/>
      <c r="G451" s="12"/>
      <c r="H451" s="12"/>
      <c r="I451" s="12"/>
      <c r="J451" s="12"/>
      <c r="K451" s="12"/>
      <c r="L451" s="12"/>
      <c r="M451" s="12"/>
      <c r="N451" s="12"/>
      <c r="O451" s="12"/>
      <c r="P451" s="12"/>
      <c r="Q451" s="12"/>
      <c r="R451" s="12"/>
      <c r="S451" s="12"/>
      <c r="T451" s="12"/>
      <c r="U451" s="12"/>
      <c r="V451" s="12"/>
      <c r="W451" s="12"/>
      <c r="X451" s="12"/>
      <c r="Y451" s="12"/>
      <c r="Z451" s="12"/>
    </row>
    <row r="452" spans="1:26" ht="15.75" customHeight="1" x14ac:dyDescent="0.25">
      <c r="A452" s="65"/>
      <c r="B452" s="65"/>
      <c r="C452" s="9"/>
      <c r="D452" s="12"/>
      <c r="E452" s="12"/>
      <c r="F452" s="12"/>
      <c r="G452" s="12"/>
      <c r="H452" s="12"/>
      <c r="I452" s="12"/>
      <c r="J452" s="12"/>
      <c r="K452" s="12"/>
      <c r="L452" s="12"/>
      <c r="M452" s="12"/>
      <c r="N452" s="12"/>
      <c r="O452" s="12"/>
      <c r="P452" s="12"/>
      <c r="Q452" s="12"/>
      <c r="R452" s="12"/>
      <c r="S452" s="12"/>
      <c r="T452" s="12"/>
      <c r="U452" s="12"/>
      <c r="V452" s="12"/>
      <c r="W452" s="12"/>
      <c r="X452" s="12"/>
      <c r="Y452" s="12"/>
      <c r="Z452" s="12"/>
    </row>
    <row r="453" spans="1:26" ht="15.75" customHeight="1" x14ac:dyDescent="0.25">
      <c r="A453" s="65"/>
      <c r="B453" s="65"/>
      <c r="C453" s="9"/>
      <c r="D453" s="12"/>
      <c r="E453" s="12"/>
      <c r="F453" s="12"/>
      <c r="G453" s="12"/>
      <c r="H453" s="12"/>
      <c r="I453" s="12"/>
      <c r="J453" s="12"/>
      <c r="K453" s="12"/>
      <c r="L453" s="12"/>
      <c r="M453" s="12"/>
      <c r="N453" s="12"/>
      <c r="O453" s="12"/>
      <c r="P453" s="12"/>
      <c r="Q453" s="12"/>
      <c r="R453" s="12"/>
      <c r="S453" s="12"/>
      <c r="T453" s="12"/>
      <c r="U453" s="12"/>
      <c r="V453" s="12"/>
      <c r="W453" s="12"/>
      <c r="X453" s="12"/>
      <c r="Y453" s="12"/>
      <c r="Z453" s="12"/>
    </row>
    <row r="454" spans="1:26" ht="15.75" customHeight="1" x14ac:dyDescent="0.25">
      <c r="A454" s="65"/>
      <c r="B454" s="65"/>
      <c r="C454" s="9"/>
      <c r="D454" s="12"/>
      <c r="E454" s="12"/>
      <c r="F454" s="12"/>
      <c r="G454" s="12"/>
      <c r="H454" s="12"/>
      <c r="I454" s="12"/>
      <c r="J454" s="12"/>
      <c r="K454" s="12"/>
      <c r="L454" s="12"/>
      <c r="M454" s="12"/>
      <c r="N454" s="12"/>
      <c r="O454" s="12"/>
      <c r="P454" s="12"/>
      <c r="Q454" s="12"/>
      <c r="R454" s="12"/>
      <c r="S454" s="12"/>
      <c r="T454" s="12"/>
      <c r="U454" s="12"/>
      <c r="V454" s="12"/>
      <c r="W454" s="12"/>
      <c r="X454" s="12"/>
      <c r="Y454" s="12"/>
      <c r="Z454" s="12"/>
    </row>
    <row r="455" spans="1:26" ht="15.75" customHeight="1" x14ac:dyDescent="0.25">
      <c r="A455" s="65"/>
      <c r="B455" s="65"/>
      <c r="C455" s="9"/>
      <c r="D455" s="12"/>
      <c r="E455" s="12"/>
      <c r="F455" s="12"/>
      <c r="G455" s="12"/>
      <c r="H455" s="12"/>
      <c r="I455" s="12"/>
      <c r="J455" s="12"/>
      <c r="K455" s="12"/>
      <c r="L455" s="12"/>
      <c r="M455" s="12"/>
      <c r="N455" s="12"/>
      <c r="O455" s="12"/>
      <c r="P455" s="12"/>
      <c r="Q455" s="12"/>
      <c r="R455" s="12"/>
      <c r="S455" s="12"/>
      <c r="T455" s="12"/>
      <c r="U455" s="12"/>
      <c r="V455" s="12"/>
      <c r="W455" s="12"/>
      <c r="X455" s="12"/>
      <c r="Y455" s="12"/>
      <c r="Z455" s="12"/>
    </row>
    <row r="456" spans="1:26" ht="15.75" customHeight="1" x14ac:dyDescent="0.25">
      <c r="A456" s="65"/>
      <c r="B456" s="65"/>
      <c r="C456" s="9"/>
      <c r="D456" s="12"/>
      <c r="E456" s="12"/>
      <c r="F456" s="12"/>
      <c r="G456" s="12"/>
      <c r="H456" s="12"/>
      <c r="I456" s="12"/>
      <c r="J456" s="12"/>
      <c r="K456" s="12"/>
      <c r="L456" s="12"/>
      <c r="M456" s="12"/>
      <c r="N456" s="12"/>
      <c r="O456" s="12"/>
      <c r="P456" s="12"/>
      <c r="Q456" s="12"/>
      <c r="R456" s="12"/>
      <c r="S456" s="12"/>
      <c r="T456" s="12"/>
      <c r="U456" s="12"/>
      <c r="V456" s="12"/>
      <c r="W456" s="12"/>
      <c r="X456" s="12"/>
      <c r="Y456" s="12"/>
      <c r="Z456" s="12"/>
    </row>
    <row r="457" spans="1:26" ht="15.75" customHeight="1" x14ac:dyDescent="0.25">
      <c r="A457" s="65"/>
      <c r="B457" s="65"/>
      <c r="C457" s="9"/>
      <c r="D457" s="12"/>
      <c r="E457" s="12"/>
      <c r="F457" s="12"/>
      <c r="G457" s="12"/>
      <c r="H457" s="12"/>
      <c r="I457" s="12"/>
      <c r="J457" s="12"/>
      <c r="K457" s="12"/>
      <c r="L457" s="12"/>
      <c r="M457" s="12"/>
      <c r="N457" s="12"/>
      <c r="O457" s="12"/>
      <c r="P457" s="12"/>
      <c r="Q457" s="12"/>
      <c r="R457" s="12"/>
      <c r="S457" s="12"/>
      <c r="T457" s="12"/>
      <c r="U457" s="12"/>
      <c r="V457" s="12"/>
      <c r="W457" s="12"/>
      <c r="X457" s="12"/>
      <c r="Y457" s="12"/>
      <c r="Z457" s="12"/>
    </row>
    <row r="458" spans="1:26" ht="15.75" customHeight="1" x14ac:dyDescent="0.25">
      <c r="A458" s="65"/>
      <c r="B458" s="65"/>
      <c r="C458" s="9"/>
      <c r="D458" s="12"/>
      <c r="E458" s="12"/>
      <c r="F458" s="12"/>
      <c r="G458" s="12"/>
      <c r="H458" s="12"/>
      <c r="I458" s="12"/>
      <c r="J458" s="12"/>
      <c r="K458" s="12"/>
      <c r="L458" s="12"/>
      <c r="M458" s="12"/>
      <c r="N458" s="12"/>
      <c r="O458" s="12"/>
      <c r="P458" s="12"/>
      <c r="Q458" s="12"/>
      <c r="R458" s="12"/>
      <c r="S458" s="12"/>
      <c r="T458" s="12"/>
      <c r="U458" s="12"/>
      <c r="V458" s="12"/>
      <c r="W458" s="12"/>
      <c r="X458" s="12"/>
      <c r="Y458" s="12"/>
      <c r="Z458" s="12"/>
    </row>
    <row r="459" spans="1:26" ht="15.75" customHeight="1" x14ac:dyDescent="0.25">
      <c r="A459" s="65"/>
      <c r="B459" s="65"/>
      <c r="C459" s="9"/>
      <c r="D459" s="12"/>
      <c r="E459" s="12"/>
      <c r="F459" s="12"/>
      <c r="G459" s="12"/>
      <c r="H459" s="12"/>
      <c r="I459" s="12"/>
      <c r="J459" s="12"/>
      <c r="K459" s="12"/>
      <c r="L459" s="12"/>
      <c r="M459" s="12"/>
      <c r="N459" s="12"/>
      <c r="O459" s="12"/>
      <c r="P459" s="12"/>
      <c r="Q459" s="12"/>
      <c r="R459" s="12"/>
      <c r="S459" s="12"/>
      <c r="T459" s="12"/>
      <c r="U459" s="12"/>
      <c r="V459" s="12"/>
      <c r="W459" s="12"/>
      <c r="X459" s="12"/>
      <c r="Y459" s="12"/>
      <c r="Z459" s="12"/>
    </row>
    <row r="460" spans="1:26" ht="15.75" customHeight="1" x14ac:dyDescent="0.25">
      <c r="A460" s="65"/>
      <c r="B460" s="65"/>
      <c r="C460" s="9"/>
      <c r="D460" s="12"/>
      <c r="E460" s="12"/>
      <c r="F460" s="12"/>
      <c r="G460" s="12"/>
      <c r="H460" s="12"/>
      <c r="I460" s="12"/>
      <c r="J460" s="12"/>
      <c r="K460" s="12"/>
      <c r="L460" s="12"/>
      <c r="M460" s="12"/>
      <c r="N460" s="12"/>
      <c r="O460" s="12"/>
      <c r="P460" s="12"/>
      <c r="Q460" s="12"/>
      <c r="R460" s="12"/>
      <c r="S460" s="12"/>
      <c r="T460" s="12"/>
      <c r="U460" s="12"/>
      <c r="V460" s="12"/>
      <c r="W460" s="12"/>
      <c r="X460" s="12"/>
      <c r="Y460" s="12"/>
      <c r="Z460" s="12"/>
    </row>
    <row r="461" spans="1:26" ht="15.75" customHeight="1" x14ac:dyDescent="0.25">
      <c r="A461" s="65"/>
      <c r="B461" s="65"/>
      <c r="C461" s="9"/>
      <c r="D461" s="12"/>
      <c r="E461" s="12"/>
      <c r="F461" s="12"/>
      <c r="G461" s="12"/>
      <c r="H461" s="12"/>
      <c r="I461" s="12"/>
      <c r="J461" s="12"/>
      <c r="K461" s="12"/>
      <c r="L461" s="12"/>
      <c r="M461" s="12"/>
      <c r="N461" s="12"/>
      <c r="O461" s="12"/>
      <c r="P461" s="12"/>
      <c r="Q461" s="12"/>
      <c r="R461" s="12"/>
      <c r="S461" s="12"/>
      <c r="T461" s="12"/>
      <c r="U461" s="12"/>
      <c r="V461" s="12"/>
      <c r="W461" s="12"/>
      <c r="X461" s="12"/>
      <c r="Y461" s="12"/>
      <c r="Z461" s="12"/>
    </row>
    <row r="462" spans="1:26" ht="15.75" customHeight="1" x14ac:dyDescent="0.25">
      <c r="A462" s="65"/>
      <c r="B462" s="65"/>
      <c r="C462" s="9"/>
      <c r="D462" s="12"/>
      <c r="E462" s="12"/>
      <c r="F462" s="12"/>
      <c r="G462" s="12"/>
      <c r="H462" s="12"/>
      <c r="I462" s="12"/>
      <c r="J462" s="12"/>
      <c r="K462" s="12"/>
      <c r="L462" s="12"/>
      <c r="M462" s="12"/>
      <c r="N462" s="12"/>
      <c r="O462" s="12"/>
      <c r="P462" s="12"/>
      <c r="Q462" s="12"/>
      <c r="R462" s="12"/>
      <c r="S462" s="12"/>
      <c r="T462" s="12"/>
      <c r="U462" s="12"/>
      <c r="V462" s="12"/>
      <c r="W462" s="12"/>
      <c r="X462" s="12"/>
      <c r="Y462" s="12"/>
      <c r="Z462" s="12"/>
    </row>
    <row r="463" spans="1:26" ht="15.75" customHeight="1" x14ac:dyDescent="0.25">
      <c r="A463" s="65"/>
      <c r="B463" s="65"/>
      <c r="C463" s="9"/>
      <c r="D463" s="12"/>
      <c r="E463" s="12"/>
      <c r="F463" s="12"/>
      <c r="G463" s="12"/>
      <c r="H463" s="12"/>
      <c r="I463" s="12"/>
      <c r="J463" s="12"/>
      <c r="K463" s="12"/>
      <c r="L463" s="12"/>
      <c r="M463" s="12"/>
      <c r="N463" s="12"/>
      <c r="O463" s="12"/>
      <c r="P463" s="12"/>
      <c r="Q463" s="12"/>
      <c r="R463" s="12"/>
      <c r="S463" s="12"/>
      <c r="T463" s="12"/>
      <c r="U463" s="12"/>
      <c r="V463" s="12"/>
      <c r="W463" s="12"/>
      <c r="X463" s="12"/>
      <c r="Y463" s="12"/>
      <c r="Z463" s="12"/>
    </row>
    <row r="464" spans="1:26" ht="15.75" customHeight="1" x14ac:dyDescent="0.25">
      <c r="A464" s="65"/>
      <c r="B464" s="65"/>
      <c r="C464" s="9"/>
      <c r="D464" s="12"/>
      <c r="E464" s="12"/>
      <c r="F464" s="12"/>
      <c r="G464" s="12"/>
      <c r="H464" s="12"/>
      <c r="I464" s="12"/>
      <c r="J464" s="12"/>
      <c r="K464" s="12"/>
      <c r="L464" s="12"/>
      <c r="M464" s="12"/>
      <c r="N464" s="12"/>
      <c r="O464" s="12"/>
      <c r="P464" s="12"/>
      <c r="Q464" s="12"/>
      <c r="R464" s="12"/>
      <c r="S464" s="12"/>
      <c r="T464" s="12"/>
      <c r="U464" s="12"/>
      <c r="V464" s="12"/>
      <c r="W464" s="12"/>
      <c r="X464" s="12"/>
      <c r="Y464" s="12"/>
      <c r="Z464" s="12"/>
    </row>
    <row r="465" spans="1:26" ht="15.75" customHeight="1" x14ac:dyDescent="0.25">
      <c r="A465" s="65"/>
      <c r="B465" s="65"/>
      <c r="C465" s="9"/>
      <c r="D465" s="12"/>
      <c r="E465" s="12"/>
      <c r="F465" s="12"/>
      <c r="G465" s="12"/>
      <c r="H465" s="12"/>
      <c r="I465" s="12"/>
      <c r="J465" s="12"/>
      <c r="K465" s="12"/>
      <c r="L465" s="12"/>
      <c r="M465" s="12"/>
      <c r="N465" s="12"/>
      <c r="O465" s="12"/>
      <c r="P465" s="12"/>
      <c r="Q465" s="12"/>
      <c r="R465" s="12"/>
      <c r="S465" s="12"/>
      <c r="T465" s="12"/>
      <c r="U465" s="12"/>
      <c r="V465" s="12"/>
      <c r="W465" s="12"/>
      <c r="X465" s="12"/>
      <c r="Y465" s="12"/>
      <c r="Z465" s="12"/>
    </row>
    <row r="466" spans="1:26" ht="15.75" customHeight="1" x14ac:dyDescent="0.25">
      <c r="A466" s="65"/>
      <c r="B466" s="65"/>
      <c r="C466" s="9"/>
      <c r="D466" s="12"/>
      <c r="E466" s="12"/>
      <c r="F466" s="12"/>
      <c r="G466" s="12"/>
      <c r="H466" s="12"/>
      <c r="I466" s="12"/>
      <c r="J466" s="12"/>
      <c r="K466" s="12"/>
      <c r="L466" s="12"/>
      <c r="M466" s="12"/>
      <c r="N466" s="12"/>
      <c r="O466" s="12"/>
      <c r="P466" s="12"/>
      <c r="Q466" s="12"/>
      <c r="R466" s="12"/>
      <c r="S466" s="12"/>
      <c r="T466" s="12"/>
      <c r="U466" s="12"/>
      <c r="V466" s="12"/>
      <c r="W466" s="12"/>
      <c r="X466" s="12"/>
      <c r="Y466" s="12"/>
      <c r="Z466" s="12"/>
    </row>
    <row r="467" spans="1:26" ht="15.75" customHeight="1" x14ac:dyDescent="0.25">
      <c r="A467" s="65"/>
      <c r="B467" s="65"/>
      <c r="C467" s="9"/>
      <c r="D467" s="12"/>
      <c r="E467" s="12"/>
      <c r="F467" s="12"/>
      <c r="G467" s="12"/>
      <c r="H467" s="12"/>
      <c r="I467" s="12"/>
      <c r="J467" s="12"/>
      <c r="K467" s="12"/>
      <c r="L467" s="12"/>
      <c r="M467" s="12"/>
      <c r="N467" s="12"/>
      <c r="O467" s="12"/>
      <c r="P467" s="12"/>
      <c r="Q467" s="12"/>
      <c r="R467" s="12"/>
      <c r="S467" s="12"/>
      <c r="T467" s="12"/>
      <c r="U467" s="12"/>
      <c r="V467" s="12"/>
      <c r="W467" s="12"/>
      <c r="X467" s="12"/>
      <c r="Y467" s="12"/>
      <c r="Z467" s="12"/>
    </row>
    <row r="468" spans="1:26" ht="15.75" customHeight="1" x14ac:dyDescent="0.25">
      <c r="A468" s="65"/>
      <c r="B468" s="65"/>
      <c r="C468" s="9"/>
      <c r="D468" s="12"/>
      <c r="E468" s="12"/>
      <c r="F468" s="12"/>
      <c r="G468" s="12"/>
      <c r="H468" s="12"/>
      <c r="I468" s="12"/>
      <c r="J468" s="12"/>
      <c r="K468" s="12"/>
      <c r="L468" s="12"/>
      <c r="M468" s="12"/>
      <c r="N468" s="12"/>
      <c r="O468" s="12"/>
      <c r="P468" s="12"/>
      <c r="Q468" s="12"/>
      <c r="R468" s="12"/>
      <c r="S468" s="12"/>
      <c r="T468" s="12"/>
      <c r="U468" s="12"/>
      <c r="V468" s="12"/>
      <c r="W468" s="12"/>
      <c r="X468" s="12"/>
      <c r="Y468" s="12"/>
      <c r="Z468" s="12"/>
    </row>
    <row r="469" spans="1:26" ht="15.75" customHeight="1" x14ac:dyDescent="0.25">
      <c r="A469" s="65"/>
      <c r="B469" s="65"/>
      <c r="C469" s="9"/>
      <c r="D469" s="12"/>
      <c r="E469" s="12"/>
      <c r="F469" s="12"/>
      <c r="G469" s="12"/>
      <c r="H469" s="12"/>
      <c r="I469" s="12"/>
      <c r="J469" s="12"/>
      <c r="K469" s="12"/>
      <c r="L469" s="12"/>
      <c r="M469" s="12"/>
      <c r="N469" s="12"/>
      <c r="O469" s="12"/>
      <c r="P469" s="12"/>
      <c r="Q469" s="12"/>
      <c r="R469" s="12"/>
      <c r="S469" s="12"/>
      <c r="T469" s="12"/>
      <c r="U469" s="12"/>
      <c r="V469" s="12"/>
      <c r="W469" s="12"/>
      <c r="X469" s="12"/>
      <c r="Y469" s="12"/>
      <c r="Z469" s="12"/>
    </row>
    <row r="470" spans="1:26" ht="15.75" customHeight="1" x14ac:dyDescent="0.25">
      <c r="A470" s="65"/>
      <c r="B470" s="65"/>
      <c r="C470" s="9"/>
      <c r="D470" s="12"/>
      <c r="E470" s="12"/>
      <c r="F470" s="12"/>
      <c r="G470" s="12"/>
      <c r="H470" s="12"/>
      <c r="I470" s="12"/>
      <c r="J470" s="12"/>
      <c r="K470" s="12"/>
      <c r="L470" s="12"/>
      <c r="M470" s="12"/>
      <c r="N470" s="12"/>
      <c r="O470" s="12"/>
      <c r="P470" s="12"/>
      <c r="Q470" s="12"/>
      <c r="R470" s="12"/>
      <c r="S470" s="12"/>
      <c r="T470" s="12"/>
      <c r="U470" s="12"/>
      <c r="V470" s="12"/>
      <c r="W470" s="12"/>
      <c r="X470" s="12"/>
      <c r="Y470" s="12"/>
      <c r="Z470" s="12"/>
    </row>
    <row r="471" spans="1:26" ht="15.75" customHeight="1" x14ac:dyDescent="0.25">
      <c r="A471" s="65"/>
      <c r="B471" s="65"/>
      <c r="C471" s="9"/>
      <c r="D471" s="12"/>
      <c r="E471" s="12"/>
      <c r="F471" s="12"/>
      <c r="G471" s="12"/>
      <c r="H471" s="12"/>
      <c r="I471" s="12"/>
      <c r="J471" s="12"/>
      <c r="K471" s="12"/>
      <c r="L471" s="12"/>
      <c r="M471" s="12"/>
      <c r="N471" s="12"/>
      <c r="O471" s="12"/>
      <c r="P471" s="12"/>
      <c r="Q471" s="12"/>
      <c r="R471" s="12"/>
      <c r="S471" s="12"/>
      <c r="T471" s="12"/>
      <c r="U471" s="12"/>
      <c r="V471" s="12"/>
      <c r="W471" s="12"/>
      <c r="X471" s="12"/>
      <c r="Y471" s="12"/>
      <c r="Z471" s="12"/>
    </row>
    <row r="472" spans="1:26" ht="15.75" customHeight="1" x14ac:dyDescent="0.25">
      <c r="A472" s="65"/>
      <c r="B472" s="65"/>
      <c r="C472" s="9"/>
      <c r="D472" s="12"/>
      <c r="E472" s="12"/>
      <c r="F472" s="12"/>
      <c r="G472" s="12"/>
      <c r="H472" s="12"/>
      <c r="I472" s="12"/>
      <c r="J472" s="12"/>
      <c r="K472" s="12"/>
      <c r="L472" s="12"/>
      <c r="M472" s="12"/>
      <c r="N472" s="12"/>
      <c r="O472" s="12"/>
      <c r="P472" s="12"/>
      <c r="Q472" s="12"/>
      <c r="R472" s="12"/>
      <c r="S472" s="12"/>
      <c r="T472" s="12"/>
      <c r="U472" s="12"/>
      <c r="V472" s="12"/>
      <c r="W472" s="12"/>
      <c r="X472" s="12"/>
      <c r="Y472" s="12"/>
      <c r="Z472" s="12"/>
    </row>
    <row r="473" spans="1:26" ht="15.75" customHeight="1" x14ac:dyDescent="0.25">
      <c r="A473" s="65"/>
      <c r="B473" s="65"/>
      <c r="C473" s="9"/>
      <c r="D473" s="12"/>
      <c r="E473" s="12"/>
      <c r="F473" s="12"/>
      <c r="G473" s="12"/>
      <c r="H473" s="12"/>
      <c r="I473" s="12"/>
      <c r="J473" s="12"/>
      <c r="K473" s="12"/>
      <c r="L473" s="12"/>
      <c r="M473" s="12"/>
      <c r="N473" s="12"/>
      <c r="O473" s="12"/>
      <c r="P473" s="12"/>
      <c r="Q473" s="12"/>
      <c r="R473" s="12"/>
      <c r="S473" s="12"/>
      <c r="T473" s="12"/>
      <c r="U473" s="12"/>
      <c r="V473" s="12"/>
      <c r="W473" s="12"/>
      <c r="X473" s="12"/>
      <c r="Y473" s="12"/>
      <c r="Z473" s="12"/>
    </row>
    <row r="474" spans="1:26" ht="15.75" customHeight="1" x14ac:dyDescent="0.25">
      <c r="A474" s="65"/>
      <c r="B474" s="65"/>
      <c r="C474" s="9"/>
      <c r="D474" s="12"/>
      <c r="E474" s="12"/>
      <c r="F474" s="12"/>
      <c r="G474" s="12"/>
      <c r="H474" s="12"/>
      <c r="I474" s="12"/>
      <c r="J474" s="12"/>
      <c r="K474" s="12"/>
      <c r="L474" s="12"/>
      <c r="M474" s="12"/>
      <c r="N474" s="12"/>
      <c r="O474" s="12"/>
      <c r="P474" s="12"/>
      <c r="Q474" s="12"/>
      <c r="R474" s="12"/>
      <c r="S474" s="12"/>
      <c r="T474" s="12"/>
      <c r="U474" s="12"/>
      <c r="V474" s="12"/>
      <c r="W474" s="12"/>
      <c r="X474" s="12"/>
      <c r="Y474" s="12"/>
      <c r="Z474" s="12"/>
    </row>
    <row r="475" spans="1:26" ht="15.75" customHeight="1" x14ac:dyDescent="0.25">
      <c r="A475" s="65"/>
      <c r="B475" s="65"/>
      <c r="C475" s="9"/>
      <c r="D475" s="12"/>
      <c r="E475" s="12"/>
      <c r="F475" s="12"/>
      <c r="G475" s="12"/>
      <c r="H475" s="12"/>
      <c r="I475" s="12"/>
      <c r="J475" s="12"/>
      <c r="K475" s="12"/>
      <c r="L475" s="12"/>
      <c r="M475" s="12"/>
      <c r="N475" s="12"/>
      <c r="O475" s="12"/>
      <c r="P475" s="12"/>
      <c r="Q475" s="12"/>
      <c r="R475" s="12"/>
      <c r="S475" s="12"/>
      <c r="T475" s="12"/>
      <c r="U475" s="12"/>
      <c r="V475" s="12"/>
      <c r="W475" s="12"/>
      <c r="X475" s="12"/>
      <c r="Y475" s="12"/>
      <c r="Z475" s="12"/>
    </row>
    <row r="476" spans="1:26" ht="15.75" customHeight="1" x14ac:dyDescent="0.25">
      <c r="A476" s="65"/>
      <c r="B476" s="65"/>
      <c r="C476" s="9"/>
      <c r="D476" s="12"/>
      <c r="E476" s="12"/>
      <c r="F476" s="12"/>
      <c r="G476" s="12"/>
      <c r="H476" s="12"/>
      <c r="I476" s="12"/>
      <c r="J476" s="12"/>
      <c r="K476" s="12"/>
      <c r="L476" s="12"/>
      <c r="M476" s="12"/>
      <c r="N476" s="12"/>
      <c r="O476" s="12"/>
      <c r="P476" s="12"/>
      <c r="Q476" s="12"/>
      <c r="R476" s="12"/>
      <c r="S476" s="12"/>
      <c r="T476" s="12"/>
      <c r="U476" s="12"/>
      <c r="V476" s="12"/>
      <c r="W476" s="12"/>
      <c r="X476" s="12"/>
      <c r="Y476" s="12"/>
      <c r="Z476" s="12"/>
    </row>
    <row r="477" spans="1:26" ht="15.75" customHeight="1" x14ac:dyDescent="0.25">
      <c r="A477" s="65"/>
      <c r="B477" s="65"/>
      <c r="C477" s="9"/>
      <c r="D477" s="12"/>
      <c r="E477" s="12"/>
      <c r="F477" s="12"/>
      <c r="G477" s="12"/>
      <c r="H477" s="12"/>
      <c r="I477" s="12"/>
      <c r="J477" s="12"/>
      <c r="K477" s="12"/>
      <c r="L477" s="12"/>
      <c r="M477" s="12"/>
      <c r="N477" s="12"/>
      <c r="O477" s="12"/>
      <c r="P477" s="12"/>
      <c r="Q477" s="12"/>
      <c r="R477" s="12"/>
      <c r="S477" s="12"/>
      <c r="T477" s="12"/>
      <c r="U477" s="12"/>
      <c r="V477" s="12"/>
      <c r="W477" s="12"/>
      <c r="X477" s="12"/>
      <c r="Y477" s="12"/>
      <c r="Z477" s="12"/>
    </row>
    <row r="478" spans="1:26" ht="15.75" customHeight="1" x14ac:dyDescent="0.25">
      <c r="A478" s="65"/>
      <c r="B478" s="65"/>
      <c r="C478" s="9"/>
      <c r="D478" s="12"/>
      <c r="E478" s="12"/>
      <c r="F478" s="12"/>
      <c r="G478" s="12"/>
      <c r="H478" s="12"/>
      <c r="I478" s="12"/>
      <c r="J478" s="12"/>
      <c r="K478" s="12"/>
      <c r="L478" s="12"/>
      <c r="M478" s="12"/>
      <c r="N478" s="12"/>
      <c r="O478" s="12"/>
      <c r="P478" s="12"/>
      <c r="Q478" s="12"/>
      <c r="R478" s="12"/>
      <c r="S478" s="12"/>
      <c r="T478" s="12"/>
      <c r="U478" s="12"/>
      <c r="V478" s="12"/>
      <c r="W478" s="12"/>
      <c r="X478" s="12"/>
      <c r="Y478" s="12"/>
      <c r="Z478" s="12"/>
    </row>
    <row r="479" spans="1:26" ht="15.75" customHeight="1" x14ac:dyDescent="0.25">
      <c r="A479" s="65"/>
      <c r="B479" s="65"/>
      <c r="C479" s="9"/>
      <c r="D479" s="12"/>
      <c r="E479" s="12"/>
      <c r="F479" s="12"/>
      <c r="G479" s="12"/>
      <c r="H479" s="12"/>
      <c r="I479" s="12"/>
      <c r="J479" s="12"/>
      <c r="K479" s="12"/>
      <c r="L479" s="12"/>
      <c r="M479" s="12"/>
      <c r="N479" s="12"/>
      <c r="O479" s="12"/>
      <c r="P479" s="12"/>
      <c r="Q479" s="12"/>
      <c r="R479" s="12"/>
      <c r="S479" s="12"/>
      <c r="T479" s="12"/>
      <c r="U479" s="12"/>
      <c r="V479" s="12"/>
      <c r="W479" s="12"/>
      <c r="X479" s="12"/>
      <c r="Y479" s="12"/>
      <c r="Z479" s="12"/>
    </row>
    <row r="480" spans="1:26" ht="15.75" customHeight="1" x14ac:dyDescent="0.25">
      <c r="A480" s="65"/>
      <c r="B480" s="65"/>
      <c r="C480" s="9"/>
      <c r="D480" s="12"/>
      <c r="E480" s="12"/>
      <c r="F480" s="12"/>
      <c r="G480" s="12"/>
      <c r="H480" s="12"/>
      <c r="I480" s="12"/>
      <c r="J480" s="12"/>
      <c r="K480" s="12"/>
      <c r="L480" s="12"/>
      <c r="M480" s="12"/>
      <c r="N480" s="12"/>
      <c r="O480" s="12"/>
      <c r="P480" s="12"/>
      <c r="Q480" s="12"/>
      <c r="R480" s="12"/>
      <c r="S480" s="12"/>
      <c r="T480" s="12"/>
      <c r="U480" s="12"/>
      <c r="V480" s="12"/>
      <c r="W480" s="12"/>
      <c r="X480" s="12"/>
      <c r="Y480" s="12"/>
      <c r="Z480" s="12"/>
    </row>
    <row r="481" spans="1:26" ht="15.75" customHeight="1" x14ac:dyDescent="0.25">
      <c r="A481" s="65"/>
      <c r="B481" s="65"/>
      <c r="C481" s="9"/>
      <c r="D481" s="12"/>
      <c r="E481" s="12"/>
      <c r="F481" s="12"/>
      <c r="G481" s="12"/>
      <c r="H481" s="12"/>
      <c r="I481" s="12"/>
      <c r="J481" s="12"/>
      <c r="K481" s="12"/>
      <c r="L481" s="12"/>
      <c r="M481" s="12"/>
      <c r="N481" s="12"/>
      <c r="O481" s="12"/>
      <c r="P481" s="12"/>
      <c r="Q481" s="12"/>
      <c r="R481" s="12"/>
      <c r="S481" s="12"/>
      <c r="T481" s="12"/>
      <c r="U481" s="12"/>
      <c r="V481" s="12"/>
      <c r="W481" s="12"/>
      <c r="X481" s="12"/>
      <c r="Y481" s="12"/>
      <c r="Z481" s="12"/>
    </row>
    <row r="482" spans="1:26" ht="15.75" customHeight="1" x14ac:dyDescent="0.25">
      <c r="A482" s="65"/>
      <c r="B482" s="65"/>
      <c r="C482" s="9"/>
      <c r="D482" s="12"/>
      <c r="E482" s="12"/>
      <c r="F482" s="12"/>
      <c r="G482" s="12"/>
      <c r="H482" s="12"/>
      <c r="I482" s="12"/>
      <c r="J482" s="12"/>
      <c r="K482" s="12"/>
      <c r="L482" s="12"/>
      <c r="M482" s="12"/>
      <c r="N482" s="12"/>
      <c r="O482" s="12"/>
      <c r="P482" s="12"/>
      <c r="Q482" s="12"/>
      <c r="R482" s="12"/>
      <c r="S482" s="12"/>
      <c r="T482" s="12"/>
      <c r="U482" s="12"/>
      <c r="V482" s="12"/>
      <c r="W482" s="12"/>
      <c r="X482" s="12"/>
      <c r="Y482" s="12"/>
      <c r="Z482" s="12"/>
    </row>
    <row r="483" spans="1:26" ht="15.75" customHeight="1" x14ac:dyDescent="0.25">
      <c r="A483" s="65"/>
      <c r="B483" s="65"/>
      <c r="C483" s="9"/>
      <c r="D483" s="12"/>
      <c r="E483" s="12"/>
      <c r="F483" s="12"/>
      <c r="G483" s="12"/>
      <c r="H483" s="12"/>
      <c r="I483" s="12"/>
      <c r="J483" s="12"/>
      <c r="K483" s="12"/>
      <c r="L483" s="12"/>
      <c r="M483" s="12"/>
      <c r="N483" s="12"/>
      <c r="O483" s="12"/>
      <c r="P483" s="12"/>
      <c r="Q483" s="12"/>
      <c r="R483" s="12"/>
      <c r="S483" s="12"/>
      <c r="T483" s="12"/>
      <c r="U483" s="12"/>
      <c r="V483" s="12"/>
      <c r="W483" s="12"/>
      <c r="X483" s="12"/>
      <c r="Y483" s="12"/>
      <c r="Z483" s="12"/>
    </row>
    <row r="484" spans="1:26" ht="15.75" customHeight="1" x14ac:dyDescent="0.25">
      <c r="A484" s="65"/>
      <c r="B484" s="65"/>
      <c r="C484" s="9"/>
      <c r="D484" s="12"/>
      <c r="E484" s="12"/>
      <c r="F484" s="12"/>
      <c r="G484" s="12"/>
      <c r="H484" s="12"/>
      <c r="I484" s="12"/>
      <c r="J484" s="12"/>
      <c r="K484" s="12"/>
      <c r="L484" s="12"/>
      <c r="M484" s="12"/>
      <c r="N484" s="12"/>
      <c r="O484" s="12"/>
      <c r="P484" s="12"/>
      <c r="Q484" s="12"/>
      <c r="R484" s="12"/>
      <c r="S484" s="12"/>
      <c r="T484" s="12"/>
      <c r="U484" s="12"/>
      <c r="V484" s="12"/>
      <c r="W484" s="12"/>
      <c r="X484" s="12"/>
      <c r="Y484" s="12"/>
      <c r="Z484" s="12"/>
    </row>
    <row r="485" spans="1:26" ht="15.75" customHeight="1" x14ac:dyDescent="0.25">
      <c r="A485" s="65"/>
      <c r="B485" s="65"/>
      <c r="C485" s="9"/>
      <c r="D485" s="12"/>
      <c r="E485" s="12"/>
      <c r="F485" s="12"/>
      <c r="G485" s="12"/>
      <c r="H485" s="12"/>
      <c r="I485" s="12"/>
      <c r="J485" s="12"/>
      <c r="K485" s="12"/>
      <c r="L485" s="12"/>
      <c r="M485" s="12"/>
      <c r="N485" s="12"/>
      <c r="O485" s="12"/>
      <c r="P485" s="12"/>
      <c r="Q485" s="12"/>
      <c r="R485" s="12"/>
      <c r="S485" s="12"/>
      <c r="T485" s="12"/>
      <c r="U485" s="12"/>
      <c r="V485" s="12"/>
      <c r="W485" s="12"/>
      <c r="X485" s="12"/>
      <c r="Y485" s="12"/>
      <c r="Z485" s="12"/>
    </row>
    <row r="486" spans="1:26" ht="15.75" customHeight="1" x14ac:dyDescent="0.25">
      <c r="A486" s="65"/>
      <c r="B486" s="65"/>
      <c r="C486" s="9"/>
      <c r="D486" s="12"/>
      <c r="E486" s="12"/>
      <c r="F486" s="12"/>
      <c r="G486" s="12"/>
      <c r="H486" s="12"/>
      <c r="I486" s="12"/>
      <c r="J486" s="12"/>
      <c r="K486" s="12"/>
      <c r="L486" s="12"/>
      <c r="M486" s="12"/>
      <c r="N486" s="12"/>
      <c r="O486" s="12"/>
      <c r="P486" s="12"/>
      <c r="Q486" s="12"/>
      <c r="R486" s="12"/>
      <c r="S486" s="12"/>
      <c r="T486" s="12"/>
      <c r="U486" s="12"/>
      <c r="V486" s="12"/>
      <c r="W486" s="12"/>
      <c r="X486" s="12"/>
      <c r="Y486" s="12"/>
      <c r="Z486" s="12"/>
    </row>
    <row r="487" spans="1:26" ht="15.75" customHeight="1" x14ac:dyDescent="0.25">
      <c r="A487" s="65"/>
      <c r="B487" s="65"/>
      <c r="C487" s="9"/>
      <c r="D487" s="12"/>
      <c r="E487" s="12"/>
      <c r="F487" s="12"/>
      <c r="G487" s="12"/>
      <c r="H487" s="12"/>
      <c r="I487" s="12"/>
      <c r="J487" s="12"/>
      <c r="K487" s="12"/>
      <c r="L487" s="12"/>
      <c r="M487" s="12"/>
      <c r="N487" s="12"/>
      <c r="O487" s="12"/>
      <c r="P487" s="12"/>
      <c r="Q487" s="12"/>
      <c r="R487" s="12"/>
      <c r="S487" s="12"/>
      <c r="T487" s="12"/>
      <c r="U487" s="12"/>
      <c r="V487" s="12"/>
      <c r="W487" s="12"/>
      <c r="X487" s="12"/>
      <c r="Y487" s="12"/>
      <c r="Z487" s="12"/>
    </row>
    <row r="488" spans="1:26" ht="15.75" customHeight="1" x14ac:dyDescent="0.25">
      <c r="A488" s="65"/>
      <c r="B488" s="65"/>
      <c r="C488" s="9"/>
      <c r="D488" s="12"/>
      <c r="E488" s="12"/>
      <c r="F488" s="12"/>
      <c r="G488" s="12"/>
      <c r="H488" s="12"/>
      <c r="I488" s="12"/>
      <c r="J488" s="12"/>
      <c r="K488" s="12"/>
      <c r="L488" s="12"/>
      <c r="M488" s="12"/>
      <c r="N488" s="12"/>
      <c r="O488" s="12"/>
      <c r="P488" s="12"/>
      <c r="Q488" s="12"/>
      <c r="R488" s="12"/>
      <c r="S488" s="12"/>
      <c r="T488" s="12"/>
      <c r="U488" s="12"/>
      <c r="V488" s="12"/>
      <c r="W488" s="12"/>
      <c r="X488" s="12"/>
      <c r="Y488" s="12"/>
      <c r="Z488" s="12"/>
    </row>
    <row r="489" spans="1:26" ht="15.75" customHeight="1" x14ac:dyDescent="0.25">
      <c r="A489" s="65"/>
      <c r="B489" s="65"/>
      <c r="C489" s="9"/>
      <c r="D489" s="12"/>
      <c r="E489" s="12"/>
      <c r="F489" s="12"/>
      <c r="G489" s="12"/>
      <c r="H489" s="12"/>
      <c r="I489" s="12"/>
      <c r="J489" s="12"/>
      <c r="K489" s="12"/>
      <c r="L489" s="12"/>
      <c r="M489" s="12"/>
      <c r="N489" s="12"/>
      <c r="O489" s="12"/>
      <c r="P489" s="12"/>
      <c r="Q489" s="12"/>
      <c r="R489" s="12"/>
      <c r="S489" s="12"/>
      <c r="T489" s="12"/>
      <c r="U489" s="12"/>
      <c r="V489" s="12"/>
      <c r="W489" s="12"/>
      <c r="X489" s="12"/>
      <c r="Y489" s="12"/>
      <c r="Z489" s="12"/>
    </row>
    <row r="490" spans="1:26" ht="15.75" customHeight="1" x14ac:dyDescent="0.25">
      <c r="A490" s="65"/>
      <c r="B490" s="65"/>
      <c r="C490" s="9"/>
      <c r="D490" s="12"/>
      <c r="E490" s="12"/>
      <c r="F490" s="12"/>
      <c r="G490" s="12"/>
      <c r="H490" s="12"/>
      <c r="I490" s="12"/>
      <c r="J490" s="12"/>
      <c r="K490" s="12"/>
      <c r="L490" s="12"/>
      <c r="M490" s="12"/>
      <c r="N490" s="12"/>
      <c r="O490" s="12"/>
      <c r="P490" s="12"/>
      <c r="Q490" s="12"/>
      <c r="R490" s="12"/>
      <c r="S490" s="12"/>
      <c r="T490" s="12"/>
      <c r="U490" s="12"/>
      <c r="V490" s="12"/>
      <c r="W490" s="12"/>
      <c r="X490" s="12"/>
      <c r="Y490" s="12"/>
      <c r="Z490" s="12"/>
    </row>
    <row r="491" spans="1:26" ht="15.75" customHeight="1" x14ac:dyDescent="0.25">
      <c r="A491" s="65"/>
      <c r="B491" s="65"/>
      <c r="C491" s="9"/>
      <c r="D491" s="12"/>
      <c r="E491" s="12"/>
      <c r="F491" s="12"/>
      <c r="G491" s="12"/>
      <c r="H491" s="12"/>
      <c r="I491" s="12"/>
      <c r="J491" s="12"/>
      <c r="K491" s="12"/>
      <c r="L491" s="12"/>
      <c r="M491" s="12"/>
      <c r="N491" s="12"/>
      <c r="O491" s="12"/>
      <c r="P491" s="12"/>
      <c r="Q491" s="12"/>
      <c r="R491" s="12"/>
      <c r="S491" s="12"/>
      <c r="T491" s="12"/>
      <c r="U491" s="12"/>
      <c r="V491" s="12"/>
      <c r="W491" s="12"/>
      <c r="X491" s="12"/>
      <c r="Y491" s="12"/>
      <c r="Z491" s="12"/>
    </row>
    <row r="492" spans="1:26" ht="15.75" customHeight="1" x14ac:dyDescent="0.25">
      <c r="A492" s="65"/>
      <c r="B492" s="65"/>
      <c r="C492" s="9"/>
      <c r="D492" s="12"/>
      <c r="E492" s="12"/>
      <c r="F492" s="12"/>
      <c r="G492" s="12"/>
      <c r="H492" s="12"/>
      <c r="I492" s="12"/>
      <c r="J492" s="12"/>
      <c r="K492" s="12"/>
      <c r="L492" s="12"/>
      <c r="M492" s="12"/>
      <c r="N492" s="12"/>
      <c r="O492" s="12"/>
      <c r="P492" s="12"/>
      <c r="Q492" s="12"/>
      <c r="R492" s="12"/>
      <c r="S492" s="12"/>
      <c r="T492" s="12"/>
      <c r="U492" s="12"/>
      <c r="V492" s="12"/>
      <c r="W492" s="12"/>
      <c r="X492" s="12"/>
      <c r="Y492" s="12"/>
      <c r="Z492" s="12"/>
    </row>
    <row r="493" spans="1:26" ht="15.75" customHeight="1" x14ac:dyDescent="0.25">
      <c r="A493" s="65"/>
      <c r="B493" s="65"/>
      <c r="C493" s="9"/>
      <c r="D493" s="12"/>
      <c r="E493" s="12"/>
      <c r="F493" s="12"/>
      <c r="G493" s="12"/>
      <c r="H493" s="12"/>
      <c r="I493" s="12"/>
      <c r="J493" s="12"/>
      <c r="K493" s="12"/>
      <c r="L493" s="12"/>
      <c r="M493" s="12"/>
      <c r="N493" s="12"/>
      <c r="O493" s="12"/>
      <c r="P493" s="12"/>
      <c r="Q493" s="12"/>
      <c r="R493" s="12"/>
      <c r="S493" s="12"/>
      <c r="T493" s="12"/>
      <c r="U493" s="12"/>
      <c r="V493" s="12"/>
      <c r="W493" s="12"/>
      <c r="X493" s="12"/>
      <c r="Y493" s="12"/>
      <c r="Z493" s="12"/>
    </row>
    <row r="494" spans="1:26" ht="15.75" customHeight="1" x14ac:dyDescent="0.25">
      <c r="A494" s="65"/>
      <c r="B494" s="65"/>
      <c r="C494" s="9"/>
      <c r="D494" s="12"/>
      <c r="E494" s="12"/>
      <c r="F494" s="12"/>
      <c r="G494" s="12"/>
      <c r="H494" s="12"/>
      <c r="I494" s="12"/>
      <c r="J494" s="12"/>
      <c r="K494" s="12"/>
      <c r="L494" s="12"/>
      <c r="M494" s="12"/>
      <c r="N494" s="12"/>
      <c r="O494" s="12"/>
      <c r="P494" s="12"/>
      <c r="Q494" s="12"/>
      <c r="R494" s="12"/>
      <c r="S494" s="12"/>
      <c r="T494" s="12"/>
      <c r="U494" s="12"/>
      <c r="V494" s="12"/>
      <c r="W494" s="12"/>
      <c r="X494" s="12"/>
      <c r="Y494" s="12"/>
      <c r="Z494" s="12"/>
    </row>
    <row r="495" spans="1:26" ht="15.75" customHeight="1" x14ac:dyDescent="0.25">
      <c r="A495" s="65"/>
      <c r="B495" s="65"/>
      <c r="C495" s="9"/>
      <c r="D495" s="12"/>
      <c r="E495" s="12"/>
      <c r="F495" s="12"/>
      <c r="G495" s="12"/>
      <c r="H495" s="12"/>
      <c r="I495" s="12"/>
      <c r="J495" s="12"/>
      <c r="K495" s="12"/>
      <c r="L495" s="12"/>
      <c r="M495" s="12"/>
      <c r="N495" s="12"/>
      <c r="O495" s="12"/>
      <c r="P495" s="12"/>
      <c r="Q495" s="12"/>
      <c r="R495" s="12"/>
      <c r="S495" s="12"/>
      <c r="T495" s="12"/>
      <c r="U495" s="12"/>
      <c r="V495" s="12"/>
      <c r="W495" s="12"/>
      <c r="X495" s="12"/>
      <c r="Y495" s="12"/>
      <c r="Z495" s="12"/>
    </row>
    <row r="496" spans="1:26" ht="15.75" customHeight="1" x14ac:dyDescent="0.25">
      <c r="A496" s="65"/>
      <c r="B496" s="65"/>
      <c r="C496" s="9"/>
      <c r="D496" s="12"/>
      <c r="E496" s="12"/>
      <c r="F496" s="12"/>
      <c r="G496" s="12"/>
      <c r="H496" s="12"/>
      <c r="I496" s="12"/>
      <c r="J496" s="12"/>
      <c r="K496" s="12"/>
      <c r="L496" s="12"/>
      <c r="M496" s="12"/>
      <c r="N496" s="12"/>
      <c r="O496" s="12"/>
      <c r="P496" s="12"/>
      <c r="Q496" s="12"/>
      <c r="R496" s="12"/>
      <c r="S496" s="12"/>
      <c r="T496" s="12"/>
      <c r="U496" s="12"/>
      <c r="V496" s="12"/>
      <c r="W496" s="12"/>
      <c r="X496" s="12"/>
      <c r="Y496" s="12"/>
      <c r="Z496" s="12"/>
    </row>
    <row r="497" spans="1:26" ht="15.75" customHeight="1" x14ac:dyDescent="0.25">
      <c r="A497" s="65"/>
      <c r="B497" s="65"/>
      <c r="C497" s="9"/>
      <c r="D497" s="12"/>
      <c r="E497" s="12"/>
      <c r="F497" s="12"/>
      <c r="G497" s="12"/>
      <c r="H497" s="12"/>
      <c r="I497" s="12"/>
      <c r="J497" s="12"/>
      <c r="K497" s="12"/>
      <c r="L497" s="12"/>
      <c r="M497" s="12"/>
      <c r="N497" s="12"/>
      <c r="O497" s="12"/>
      <c r="P497" s="12"/>
      <c r="Q497" s="12"/>
      <c r="R497" s="12"/>
      <c r="S497" s="12"/>
      <c r="T497" s="12"/>
      <c r="U497" s="12"/>
      <c r="V497" s="12"/>
      <c r="W497" s="12"/>
      <c r="X497" s="12"/>
      <c r="Y497" s="12"/>
      <c r="Z497" s="12"/>
    </row>
    <row r="498" spans="1:26" ht="15.75" customHeight="1" x14ac:dyDescent="0.25">
      <c r="A498" s="65"/>
      <c r="B498" s="65"/>
      <c r="C498" s="9"/>
      <c r="D498" s="12"/>
      <c r="E498" s="12"/>
      <c r="F498" s="12"/>
      <c r="G498" s="12"/>
      <c r="H498" s="12"/>
      <c r="I498" s="12"/>
      <c r="J498" s="12"/>
      <c r="K498" s="12"/>
      <c r="L498" s="12"/>
      <c r="M498" s="12"/>
      <c r="N498" s="12"/>
      <c r="O498" s="12"/>
      <c r="P498" s="12"/>
      <c r="Q498" s="12"/>
      <c r="R498" s="12"/>
      <c r="S498" s="12"/>
      <c r="T498" s="12"/>
      <c r="U498" s="12"/>
      <c r="V498" s="12"/>
      <c r="W498" s="12"/>
      <c r="X498" s="12"/>
      <c r="Y498" s="12"/>
      <c r="Z498" s="12"/>
    </row>
    <row r="499" spans="1:26" ht="15.75" customHeight="1" x14ac:dyDescent="0.25">
      <c r="A499" s="65"/>
      <c r="B499" s="65"/>
      <c r="C499" s="9"/>
      <c r="D499" s="12"/>
      <c r="E499" s="12"/>
      <c r="F499" s="12"/>
      <c r="G499" s="12"/>
      <c r="H499" s="12"/>
      <c r="I499" s="12"/>
      <c r="J499" s="12"/>
      <c r="K499" s="12"/>
      <c r="L499" s="12"/>
      <c r="M499" s="12"/>
      <c r="N499" s="12"/>
      <c r="O499" s="12"/>
      <c r="P499" s="12"/>
      <c r="Q499" s="12"/>
      <c r="R499" s="12"/>
      <c r="S499" s="12"/>
      <c r="T499" s="12"/>
      <c r="U499" s="12"/>
      <c r="V499" s="12"/>
      <c r="W499" s="12"/>
      <c r="X499" s="12"/>
      <c r="Y499" s="12"/>
      <c r="Z499" s="12"/>
    </row>
    <row r="500" spans="1:26" ht="15.75" customHeight="1" x14ac:dyDescent="0.25">
      <c r="A500" s="65"/>
      <c r="B500" s="65"/>
      <c r="C500" s="9"/>
      <c r="D500" s="12"/>
      <c r="E500" s="12"/>
      <c r="F500" s="12"/>
      <c r="G500" s="12"/>
      <c r="H500" s="12"/>
      <c r="I500" s="12"/>
      <c r="J500" s="12"/>
      <c r="K500" s="12"/>
      <c r="L500" s="12"/>
      <c r="M500" s="12"/>
      <c r="N500" s="12"/>
      <c r="O500" s="12"/>
      <c r="P500" s="12"/>
      <c r="Q500" s="12"/>
      <c r="R500" s="12"/>
      <c r="S500" s="12"/>
      <c r="T500" s="12"/>
      <c r="U500" s="12"/>
      <c r="V500" s="12"/>
      <c r="W500" s="12"/>
      <c r="X500" s="12"/>
      <c r="Y500" s="12"/>
      <c r="Z500" s="12"/>
    </row>
    <row r="501" spans="1:26" ht="15.75" customHeight="1" x14ac:dyDescent="0.25">
      <c r="A501" s="65"/>
      <c r="B501" s="65"/>
      <c r="C501" s="9"/>
      <c r="D501" s="12"/>
      <c r="E501" s="12"/>
      <c r="F501" s="12"/>
      <c r="G501" s="12"/>
      <c r="H501" s="12"/>
      <c r="I501" s="12"/>
      <c r="J501" s="12"/>
      <c r="K501" s="12"/>
      <c r="L501" s="12"/>
      <c r="M501" s="12"/>
      <c r="N501" s="12"/>
      <c r="O501" s="12"/>
      <c r="P501" s="12"/>
      <c r="Q501" s="12"/>
      <c r="R501" s="12"/>
      <c r="S501" s="12"/>
      <c r="T501" s="12"/>
      <c r="U501" s="12"/>
      <c r="V501" s="12"/>
      <c r="W501" s="12"/>
      <c r="X501" s="12"/>
      <c r="Y501" s="12"/>
      <c r="Z501" s="12"/>
    </row>
    <row r="502" spans="1:26" ht="15.75" customHeight="1" x14ac:dyDescent="0.25">
      <c r="A502" s="65"/>
      <c r="B502" s="65"/>
      <c r="C502" s="9"/>
      <c r="D502" s="12"/>
      <c r="E502" s="12"/>
      <c r="F502" s="12"/>
      <c r="G502" s="12"/>
      <c r="H502" s="12"/>
      <c r="I502" s="12"/>
      <c r="J502" s="12"/>
      <c r="K502" s="12"/>
      <c r="L502" s="12"/>
      <c r="M502" s="12"/>
      <c r="N502" s="12"/>
      <c r="O502" s="12"/>
      <c r="P502" s="12"/>
      <c r="Q502" s="12"/>
      <c r="R502" s="12"/>
      <c r="S502" s="12"/>
      <c r="T502" s="12"/>
      <c r="U502" s="12"/>
      <c r="V502" s="12"/>
      <c r="W502" s="12"/>
      <c r="X502" s="12"/>
      <c r="Y502" s="12"/>
      <c r="Z502" s="12"/>
    </row>
    <row r="503" spans="1:26" ht="15.75" customHeight="1" x14ac:dyDescent="0.25">
      <c r="A503" s="65"/>
      <c r="B503" s="65"/>
      <c r="C503" s="9"/>
      <c r="D503" s="12"/>
      <c r="E503" s="12"/>
      <c r="F503" s="12"/>
      <c r="G503" s="12"/>
      <c r="H503" s="12"/>
      <c r="I503" s="12"/>
      <c r="J503" s="12"/>
      <c r="K503" s="12"/>
      <c r="L503" s="12"/>
      <c r="M503" s="12"/>
      <c r="N503" s="12"/>
      <c r="O503" s="12"/>
      <c r="P503" s="12"/>
      <c r="Q503" s="12"/>
      <c r="R503" s="12"/>
      <c r="S503" s="12"/>
      <c r="T503" s="12"/>
      <c r="U503" s="12"/>
      <c r="V503" s="12"/>
      <c r="W503" s="12"/>
      <c r="X503" s="12"/>
      <c r="Y503" s="12"/>
      <c r="Z503" s="12"/>
    </row>
    <row r="504" spans="1:26" ht="15.75" customHeight="1" x14ac:dyDescent="0.25">
      <c r="A504" s="65"/>
      <c r="B504" s="65"/>
      <c r="C504" s="9"/>
      <c r="D504" s="12"/>
      <c r="E504" s="12"/>
      <c r="F504" s="12"/>
      <c r="G504" s="12"/>
      <c r="H504" s="12"/>
      <c r="I504" s="12"/>
      <c r="J504" s="12"/>
      <c r="K504" s="12"/>
      <c r="L504" s="12"/>
      <c r="M504" s="12"/>
      <c r="N504" s="12"/>
      <c r="O504" s="12"/>
      <c r="P504" s="12"/>
      <c r="Q504" s="12"/>
      <c r="R504" s="12"/>
      <c r="S504" s="12"/>
      <c r="T504" s="12"/>
      <c r="U504" s="12"/>
      <c r="V504" s="12"/>
      <c r="W504" s="12"/>
      <c r="X504" s="12"/>
      <c r="Y504" s="12"/>
      <c r="Z504" s="12"/>
    </row>
    <row r="505" spans="1:26" ht="15.75" customHeight="1" x14ac:dyDescent="0.25">
      <c r="A505" s="65"/>
      <c r="B505" s="65"/>
      <c r="C505" s="9"/>
      <c r="D505" s="12"/>
      <c r="E505" s="12"/>
      <c r="F505" s="12"/>
      <c r="G505" s="12"/>
      <c r="H505" s="12"/>
      <c r="I505" s="12"/>
      <c r="J505" s="12"/>
      <c r="K505" s="12"/>
      <c r="L505" s="12"/>
      <c r="M505" s="12"/>
      <c r="N505" s="12"/>
      <c r="O505" s="12"/>
      <c r="P505" s="12"/>
      <c r="Q505" s="12"/>
      <c r="R505" s="12"/>
      <c r="S505" s="12"/>
      <c r="T505" s="12"/>
      <c r="U505" s="12"/>
      <c r="V505" s="12"/>
      <c r="W505" s="12"/>
      <c r="X505" s="12"/>
      <c r="Y505" s="12"/>
      <c r="Z505" s="12"/>
    </row>
    <row r="506" spans="1:26" ht="15.75" customHeight="1" x14ac:dyDescent="0.25">
      <c r="A506" s="65"/>
      <c r="B506" s="65"/>
      <c r="C506" s="9"/>
      <c r="D506" s="12"/>
      <c r="E506" s="12"/>
      <c r="F506" s="12"/>
      <c r="G506" s="12"/>
      <c r="H506" s="12"/>
      <c r="I506" s="12"/>
      <c r="J506" s="12"/>
      <c r="K506" s="12"/>
      <c r="L506" s="12"/>
      <c r="M506" s="12"/>
      <c r="N506" s="12"/>
      <c r="O506" s="12"/>
      <c r="P506" s="12"/>
      <c r="Q506" s="12"/>
      <c r="R506" s="12"/>
      <c r="S506" s="12"/>
      <c r="T506" s="12"/>
      <c r="U506" s="12"/>
      <c r="V506" s="12"/>
      <c r="W506" s="12"/>
      <c r="X506" s="12"/>
      <c r="Y506" s="12"/>
      <c r="Z506" s="12"/>
    </row>
    <row r="507" spans="1:26" ht="15.75" customHeight="1" x14ac:dyDescent="0.25">
      <c r="A507" s="65"/>
      <c r="B507" s="65"/>
      <c r="C507" s="9"/>
      <c r="D507" s="12"/>
      <c r="E507" s="12"/>
      <c r="F507" s="12"/>
      <c r="G507" s="12"/>
      <c r="H507" s="12"/>
      <c r="I507" s="12"/>
      <c r="J507" s="12"/>
      <c r="K507" s="12"/>
      <c r="L507" s="12"/>
      <c r="M507" s="12"/>
      <c r="N507" s="12"/>
      <c r="O507" s="12"/>
      <c r="P507" s="12"/>
      <c r="Q507" s="12"/>
      <c r="R507" s="12"/>
      <c r="S507" s="12"/>
      <c r="T507" s="12"/>
      <c r="U507" s="12"/>
      <c r="V507" s="12"/>
      <c r="W507" s="12"/>
      <c r="X507" s="12"/>
      <c r="Y507" s="12"/>
      <c r="Z507" s="12"/>
    </row>
    <row r="508" spans="1:26" ht="15.75" customHeight="1" x14ac:dyDescent="0.25">
      <c r="A508" s="65"/>
      <c r="B508" s="65"/>
      <c r="C508" s="9"/>
      <c r="D508" s="12"/>
      <c r="E508" s="12"/>
      <c r="F508" s="12"/>
      <c r="G508" s="12"/>
      <c r="H508" s="12"/>
      <c r="I508" s="12"/>
      <c r="J508" s="12"/>
      <c r="K508" s="12"/>
      <c r="L508" s="12"/>
      <c r="M508" s="12"/>
      <c r="N508" s="12"/>
      <c r="O508" s="12"/>
      <c r="P508" s="12"/>
      <c r="Q508" s="12"/>
      <c r="R508" s="12"/>
      <c r="S508" s="12"/>
      <c r="T508" s="12"/>
      <c r="U508" s="12"/>
      <c r="V508" s="12"/>
      <c r="W508" s="12"/>
      <c r="X508" s="12"/>
      <c r="Y508" s="12"/>
      <c r="Z508" s="12"/>
    </row>
    <row r="509" spans="1:26" ht="15.75" customHeight="1" x14ac:dyDescent="0.25">
      <c r="A509" s="65"/>
      <c r="B509" s="65"/>
      <c r="C509" s="9"/>
      <c r="D509" s="12"/>
      <c r="E509" s="12"/>
      <c r="F509" s="12"/>
      <c r="G509" s="12"/>
      <c r="H509" s="12"/>
      <c r="I509" s="12"/>
      <c r="J509" s="12"/>
      <c r="K509" s="12"/>
      <c r="L509" s="12"/>
      <c r="M509" s="12"/>
      <c r="N509" s="12"/>
      <c r="O509" s="12"/>
      <c r="P509" s="12"/>
      <c r="Q509" s="12"/>
      <c r="R509" s="12"/>
      <c r="S509" s="12"/>
      <c r="T509" s="12"/>
      <c r="U509" s="12"/>
      <c r="V509" s="12"/>
      <c r="W509" s="12"/>
      <c r="X509" s="12"/>
      <c r="Y509" s="12"/>
      <c r="Z509" s="12"/>
    </row>
    <row r="510" spans="1:26" ht="15.75" customHeight="1" x14ac:dyDescent="0.25">
      <c r="A510" s="65"/>
      <c r="B510" s="65"/>
      <c r="C510" s="9"/>
      <c r="D510" s="12"/>
      <c r="E510" s="12"/>
      <c r="F510" s="12"/>
      <c r="G510" s="12"/>
      <c r="H510" s="12"/>
      <c r="I510" s="12"/>
      <c r="J510" s="12"/>
      <c r="K510" s="12"/>
      <c r="L510" s="12"/>
      <c r="M510" s="12"/>
      <c r="N510" s="12"/>
      <c r="O510" s="12"/>
      <c r="P510" s="12"/>
      <c r="Q510" s="12"/>
      <c r="R510" s="12"/>
      <c r="S510" s="12"/>
      <c r="T510" s="12"/>
      <c r="U510" s="12"/>
      <c r="V510" s="12"/>
      <c r="W510" s="12"/>
      <c r="X510" s="12"/>
      <c r="Y510" s="12"/>
      <c r="Z510" s="12"/>
    </row>
    <row r="511" spans="1:26" ht="15.75" customHeight="1" x14ac:dyDescent="0.25">
      <c r="A511" s="65"/>
      <c r="B511" s="65"/>
      <c r="C511" s="9"/>
      <c r="D511" s="12"/>
      <c r="E511" s="12"/>
      <c r="F511" s="12"/>
      <c r="G511" s="12"/>
      <c r="H511" s="12"/>
      <c r="I511" s="12"/>
      <c r="J511" s="12"/>
      <c r="K511" s="12"/>
      <c r="L511" s="12"/>
      <c r="M511" s="12"/>
      <c r="N511" s="12"/>
      <c r="O511" s="12"/>
      <c r="P511" s="12"/>
      <c r="Q511" s="12"/>
      <c r="R511" s="12"/>
      <c r="S511" s="12"/>
      <c r="T511" s="12"/>
      <c r="U511" s="12"/>
      <c r="V511" s="12"/>
      <c r="W511" s="12"/>
      <c r="X511" s="12"/>
      <c r="Y511" s="12"/>
      <c r="Z511" s="12"/>
    </row>
    <row r="512" spans="1:26" ht="15.75" customHeight="1" x14ac:dyDescent="0.25">
      <c r="A512" s="65"/>
      <c r="B512" s="65"/>
      <c r="C512" s="9"/>
      <c r="D512" s="12"/>
      <c r="E512" s="12"/>
      <c r="F512" s="12"/>
      <c r="G512" s="12"/>
      <c r="H512" s="12"/>
      <c r="I512" s="12"/>
      <c r="J512" s="12"/>
      <c r="K512" s="12"/>
      <c r="L512" s="12"/>
      <c r="M512" s="12"/>
      <c r="N512" s="12"/>
      <c r="O512" s="12"/>
      <c r="P512" s="12"/>
      <c r="Q512" s="12"/>
      <c r="R512" s="12"/>
      <c r="S512" s="12"/>
      <c r="T512" s="12"/>
      <c r="U512" s="12"/>
      <c r="V512" s="12"/>
      <c r="W512" s="12"/>
      <c r="X512" s="12"/>
      <c r="Y512" s="12"/>
      <c r="Z512" s="12"/>
    </row>
    <row r="513" spans="1:26" ht="15.75" customHeight="1" x14ac:dyDescent="0.25">
      <c r="A513" s="65"/>
      <c r="B513" s="65"/>
      <c r="C513" s="9"/>
      <c r="D513" s="12"/>
      <c r="E513" s="12"/>
      <c r="F513" s="12"/>
      <c r="G513" s="12"/>
      <c r="H513" s="12"/>
      <c r="I513" s="12"/>
      <c r="J513" s="12"/>
      <c r="K513" s="12"/>
      <c r="L513" s="12"/>
      <c r="M513" s="12"/>
      <c r="N513" s="12"/>
      <c r="O513" s="12"/>
      <c r="P513" s="12"/>
      <c r="Q513" s="12"/>
      <c r="R513" s="12"/>
      <c r="S513" s="12"/>
      <c r="T513" s="12"/>
      <c r="U513" s="12"/>
      <c r="V513" s="12"/>
      <c r="W513" s="12"/>
      <c r="X513" s="12"/>
      <c r="Y513" s="12"/>
      <c r="Z513" s="12"/>
    </row>
    <row r="514" spans="1:26" ht="15.75" customHeight="1" x14ac:dyDescent="0.25">
      <c r="A514" s="65"/>
      <c r="B514" s="65"/>
      <c r="C514" s="9"/>
      <c r="D514" s="12"/>
      <c r="E514" s="12"/>
      <c r="F514" s="12"/>
      <c r="G514" s="12"/>
      <c r="H514" s="12"/>
      <c r="I514" s="12"/>
      <c r="J514" s="12"/>
      <c r="K514" s="12"/>
      <c r="L514" s="12"/>
      <c r="M514" s="12"/>
      <c r="N514" s="12"/>
      <c r="O514" s="12"/>
      <c r="P514" s="12"/>
      <c r="Q514" s="12"/>
      <c r="R514" s="12"/>
      <c r="S514" s="12"/>
      <c r="T514" s="12"/>
      <c r="U514" s="12"/>
      <c r="V514" s="12"/>
      <c r="W514" s="12"/>
      <c r="X514" s="12"/>
      <c r="Y514" s="12"/>
      <c r="Z514" s="12"/>
    </row>
    <row r="515" spans="1:26" ht="15.75" customHeight="1" x14ac:dyDescent="0.25">
      <c r="A515" s="65"/>
      <c r="B515" s="65"/>
      <c r="C515" s="9"/>
      <c r="D515" s="12"/>
      <c r="E515" s="12"/>
      <c r="F515" s="12"/>
      <c r="G515" s="12"/>
      <c r="H515" s="12"/>
      <c r="I515" s="12"/>
      <c r="J515" s="12"/>
      <c r="K515" s="12"/>
      <c r="L515" s="12"/>
      <c r="M515" s="12"/>
      <c r="N515" s="12"/>
      <c r="O515" s="12"/>
      <c r="P515" s="12"/>
      <c r="Q515" s="12"/>
      <c r="R515" s="12"/>
      <c r="S515" s="12"/>
      <c r="T515" s="12"/>
      <c r="U515" s="12"/>
      <c r="V515" s="12"/>
      <c r="W515" s="12"/>
      <c r="X515" s="12"/>
      <c r="Y515" s="12"/>
      <c r="Z515" s="12"/>
    </row>
    <row r="516" spans="1:26" ht="15.75" customHeight="1" x14ac:dyDescent="0.25">
      <c r="A516" s="65"/>
      <c r="B516" s="65"/>
      <c r="C516" s="9"/>
      <c r="D516" s="12"/>
      <c r="E516" s="12"/>
      <c r="F516" s="12"/>
      <c r="G516" s="12"/>
      <c r="H516" s="12"/>
      <c r="I516" s="12"/>
      <c r="J516" s="12"/>
      <c r="K516" s="12"/>
      <c r="L516" s="12"/>
      <c r="M516" s="12"/>
      <c r="N516" s="12"/>
      <c r="O516" s="12"/>
      <c r="P516" s="12"/>
      <c r="Q516" s="12"/>
      <c r="R516" s="12"/>
      <c r="S516" s="12"/>
      <c r="T516" s="12"/>
      <c r="U516" s="12"/>
      <c r="V516" s="12"/>
      <c r="W516" s="12"/>
      <c r="X516" s="12"/>
      <c r="Y516" s="12"/>
      <c r="Z516" s="12"/>
    </row>
    <row r="517" spans="1:26" ht="15.75" customHeight="1" x14ac:dyDescent="0.25">
      <c r="A517" s="65"/>
      <c r="B517" s="65"/>
      <c r="C517" s="9"/>
      <c r="D517" s="12"/>
      <c r="E517" s="12"/>
      <c r="F517" s="12"/>
      <c r="G517" s="12"/>
      <c r="H517" s="12"/>
      <c r="I517" s="12"/>
      <c r="J517" s="12"/>
      <c r="K517" s="12"/>
      <c r="L517" s="12"/>
      <c r="M517" s="12"/>
      <c r="N517" s="12"/>
      <c r="O517" s="12"/>
      <c r="P517" s="12"/>
      <c r="Q517" s="12"/>
      <c r="R517" s="12"/>
      <c r="S517" s="12"/>
      <c r="T517" s="12"/>
      <c r="U517" s="12"/>
      <c r="V517" s="12"/>
      <c r="W517" s="12"/>
      <c r="X517" s="12"/>
      <c r="Y517" s="12"/>
      <c r="Z517" s="12"/>
    </row>
    <row r="518" spans="1:26" ht="15.75" customHeight="1" x14ac:dyDescent="0.25">
      <c r="A518" s="65"/>
      <c r="B518" s="65"/>
      <c r="C518" s="9"/>
      <c r="D518" s="12"/>
      <c r="E518" s="12"/>
      <c r="F518" s="12"/>
      <c r="G518" s="12"/>
      <c r="H518" s="12"/>
      <c r="I518" s="12"/>
      <c r="J518" s="12"/>
      <c r="K518" s="12"/>
      <c r="L518" s="12"/>
      <c r="M518" s="12"/>
      <c r="N518" s="12"/>
      <c r="O518" s="12"/>
      <c r="P518" s="12"/>
      <c r="Q518" s="12"/>
      <c r="R518" s="12"/>
      <c r="S518" s="12"/>
      <c r="T518" s="12"/>
      <c r="U518" s="12"/>
      <c r="V518" s="12"/>
      <c r="W518" s="12"/>
      <c r="X518" s="12"/>
      <c r="Y518" s="12"/>
      <c r="Z518" s="12"/>
    </row>
    <row r="519" spans="1:26" ht="15.75" customHeight="1" x14ac:dyDescent="0.25">
      <c r="A519" s="65"/>
      <c r="B519" s="65"/>
      <c r="C519" s="9"/>
      <c r="D519" s="12"/>
      <c r="E519" s="12"/>
      <c r="F519" s="12"/>
      <c r="G519" s="12"/>
      <c r="H519" s="12"/>
      <c r="I519" s="12"/>
      <c r="J519" s="12"/>
      <c r="K519" s="12"/>
      <c r="L519" s="12"/>
      <c r="M519" s="12"/>
      <c r="N519" s="12"/>
      <c r="O519" s="12"/>
      <c r="P519" s="12"/>
      <c r="Q519" s="12"/>
      <c r="R519" s="12"/>
      <c r="S519" s="12"/>
      <c r="T519" s="12"/>
      <c r="U519" s="12"/>
      <c r="V519" s="12"/>
      <c r="W519" s="12"/>
      <c r="X519" s="12"/>
      <c r="Y519" s="12"/>
      <c r="Z519" s="12"/>
    </row>
    <row r="520" spans="1:26" ht="15.75" customHeight="1" x14ac:dyDescent="0.25">
      <c r="A520" s="65"/>
      <c r="B520" s="65"/>
      <c r="C520" s="9"/>
      <c r="D520" s="12"/>
      <c r="E520" s="12"/>
      <c r="F520" s="12"/>
      <c r="G520" s="12"/>
      <c r="H520" s="12"/>
      <c r="I520" s="12"/>
      <c r="J520" s="12"/>
      <c r="K520" s="12"/>
      <c r="L520" s="12"/>
      <c r="M520" s="12"/>
      <c r="N520" s="12"/>
      <c r="O520" s="12"/>
      <c r="P520" s="12"/>
      <c r="Q520" s="12"/>
      <c r="R520" s="12"/>
      <c r="S520" s="12"/>
      <c r="T520" s="12"/>
      <c r="U520" s="12"/>
      <c r="V520" s="12"/>
      <c r="W520" s="12"/>
      <c r="X520" s="12"/>
      <c r="Y520" s="12"/>
      <c r="Z520" s="12"/>
    </row>
    <row r="521" spans="1:26" ht="15.75" customHeight="1" x14ac:dyDescent="0.25">
      <c r="A521" s="65"/>
      <c r="B521" s="65"/>
      <c r="C521" s="9"/>
      <c r="D521" s="12"/>
      <c r="E521" s="12"/>
      <c r="F521" s="12"/>
      <c r="G521" s="12"/>
      <c r="H521" s="12"/>
      <c r="I521" s="12"/>
      <c r="J521" s="12"/>
      <c r="K521" s="12"/>
      <c r="L521" s="12"/>
      <c r="M521" s="12"/>
      <c r="N521" s="12"/>
      <c r="O521" s="12"/>
      <c r="P521" s="12"/>
      <c r="Q521" s="12"/>
      <c r="R521" s="12"/>
      <c r="S521" s="12"/>
      <c r="T521" s="12"/>
      <c r="U521" s="12"/>
      <c r="V521" s="12"/>
      <c r="W521" s="12"/>
      <c r="X521" s="12"/>
      <c r="Y521" s="12"/>
      <c r="Z521" s="12"/>
    </row>
    <row r="522" spans="1:26" ht="15.75" customHeight="1" x14ac:dyDescent="0.25">
      <c r="A522" s="65"/>
      <c r="B522" s="65"/>
      <c r="C522" s="9"/>
      <c r="D522" s="12"/>
      <c r="E522" s="12"/>
      <c r="F522" s="12"/>
      <c r="G522" s="12"/>
      <c r="H522" s="12"/>
      <c r="I522" s="12"/>
      <c r="J522" s="12"/>
      <c r="K522" s="12"/>
      <c r="L522" s="12"/>
      <c r="M522" s="12"/>
      <c r="N522" s="12"/>
      <c r="O522" s="12"/>
      <c r="P522" s="12"/>
      <c r="Q522" s="12"/>
      <c r="R522" s="12"/>
      <c r="S522" s="12"/>
      <c r="T522" s="12"/>
      <c r="U522" s="12"/>
      <c r="V522" s="12"/>
      <c r="W522" s="12"/>
      <c r="X522" s="12"/>
      <c r="Y522" s="12"/>
      <c r="Z522" s="12"/>
    </row>
    <row r="523" spans="1:26" ht="15.75" customHeight="1" x14ac:dyDescent="0.25">
      <c r="A523" s="65"/>
      <c r="B523" s="65"/>
      <c r="C523" s="9"/>
      <c r="D523" s="12"/>
      <c r="E523" s="12"/>
      <c r="F523" s="12"/>
      <c r="G523" s="12"/>
      <c r="H523" s="12"/>
      <c r="I523" s="12"/>
      <c r="J523" s="12"/>
      <c r="K523" s="12"/>
      <c r="L523" s="12"/>
      <c r="M523" s="12"/>
      <c r="N523" s="12"/>
      <c r="O523" s="12"/>
      <c r="P523" s="12"/>
      <c r="Q523" s="12"/>
      <c r="R523" s="12"/>
      <c r="S523" s="12"/>
      <c r="T523" s="12"/>
      <c r="U523" s="12"/>
      <c r="V523" s="12"/>
      <c r="W523" s="12"/>
      <c r="X523" s="12"/>
      <c r="Y523" s="12"/>
      <c r="Z523" s="12"/>
    </row>
    <row r="524" spans="1:26" ht="15.75" customHeight="1" x14ac:dyDescent="0.25">
      <c r="A524" s="65"/>
      <c r="B524" s="65"/>
      <c r="C524" s="9"/>
      <c r="D524" s="12"/>
      <c r="E524" s="12"/>
      <c r="F524" s="12"/>
      <c r="G524" s="12"/>
      <c r="H524" s="12"/>
      <c r="I524" s="12"/>
      <c r="J524" s="12"/>
      <c r="K524" s="12"/>
      <c r="L524" s="12"/>
      <c r="M524" s="12"/>
      <c r="N524" s="12"/>
      <c r="O524" s="12"/>
      <c r="P524" s="12"/>
      <c r="Q524" s="12"/>
      <c r="R524" s="12"/>
      <c r="S524" s="12"/>
      <c r="T524" s="12"/>
      <c r="U524" s="12"/>
      <c r="V524" s="12"/>
      <c r="W524" s="12"/>
      <c r="X524" s="12"/>
      <c r="Y524" s="12"/>
      <c r="Z524" s="12"/>
    </row>
    <row r="525" spans="1:26" ht="15.75" customHeight="1" x14ac:dyDescent="0.25">
      <c r="A525" s="65"/>
      <c r="B525" s="65"/>
      <c r="C525" s="9"/>
      <c r="D525" s="12"/>
      <c r="E525" s="12"/>
      <c r="F525" s="12"/>
      <c r="G525" s="12"/>
      <c r="H525" s="12"/>
      <c r="I525" s="12"/>
      <c r="J525" s="12"/>
      <c r="K525" s="12"/>
      <c r="L525" s="12"/>
      <c r="M525" s="12"/>
      <c r="N525" s="12"/>
      <c r="O525" s="12"/>
      <c r="P525" s="12"/>
      <c r="Q525" s="12"/>
      <c r="R525" s="12"/>
      <c r="S525" s="12"/>
      <c r="T525" s="12"/>
      <c r="U525" s="12"/>
      <c r="V525" s="12"/>
      <c r="W525" s="12"/>
      <c r="X525" s="12"/>
      <c r="Y525" s="12"/>
      <c r="Z525" s="12"/>
    </row>
    <row r="526" spans="1:26" ht="15.75" customHeight="1" x14ac:dyDescent="0.25">
      <c r="A526" s="65"/>
      <c r="B526" s="65"/>
      <c r="C526" s="9"/>
      <c r="D526" s="12"/>
      <c r="E526" s="12"/>
      <c r="F526" s="12"/>
      <c r="G526" s="12"/>
      <c r="H526" s="12"/>
      <c r="I526" s="12"/>
      <c r="J526" s="12"/>
      <c r="K526" s="12"/>
      <c r="L526" s="12"/>
      <c r="M526" s="12"/>
      <c r="N526" s="12"/>
      <c r="O526" s="12"/>
      <c r="P526" s="12"/>
      <c r="Q526" s="12"/>
      <c r="R526" s="12"/>
      <c r="S526" s="12"/>
      <c r="T526" s="12"/>
      <c r="U526" s="12"/>
      <c r="V526" s="12"/>
      <c r="W526" s="12"/>
      <c r="X526" s="12"/>
      <c r="Y526" s="12"/>
      <c r="Z526" s="12"/>
    </row>
    <row r="527" spans="1:26" ht="15.75" customHeight="1" x14ac:dyDescent="0.25">
      <c r="A527" s="65"/>
      <c r="B527" s="65"/>
      <c r="C527" s="9"/>
      <c r="D527" s="12"/>
      <c r="E527" s="12"/>
      <c r="F527" s="12"/>
      <c r="G527" s="12"/>
      <c r="H527" s="12"/>
      <c r="I527" s="12"/>
      <c r="J527" s="12"/>
      <c r="K527" s="12"/>
      <c r="L527" s="12"/>
      <c r="M527" s="12"/>
      <c r="N527" s="12"/>
      <c r="O527" s="12"/>
      <c r="P527" s="12"/>
      <c r="Q527" s="12"/>
      <c r="R527" s="12"/>
      <c r="S527" s="12"/>
      <c r="T527" s="12"/>
      <c r="U527" s="12"/>
      <c r="V527" s="12"/>
      <c r="W527" s="12"/>
      <c r="X527" s="12"/>
      <c r="Y527" s="12"/>
      <c r="Z527" s="12"/>
    </row>
    <row r="528" spans="1:26" ht="15.75" customHeight="1" x14ac:dyDescent="0.25">
      <c r="A528" s="65"/>
      <c r="B528" s="65"/>
      <c r="C528" s="9"/>
      <c r="D528" s="12"/>
      <c r="E528" s="12"/>
      <c r="F528" s="12"/>
      <c r="G528" s="12"/>
      <c r="H528" s="12"/>
      <c r="I528" s="12"/>
      <c r="J528" s="12"/>
      <c r="K528" s="12"/>
      <c r="L528" s="12"/>
      <c r="M528" s="12"/>
      <c r="N528" s="12"/>
      <c r="O528" s="12"/>
      <c r="P528" s="12"/>
      <c r="Q528" s="12"/>
      <c r="R528" s="12"/>
      <c r="S528" s="12"/>
      <c r="T528" s="12"/>
      <c r="U528" s="12"/>
      <c r="V528" s="12"/>
      <c r="W528" s="12"/>
      <c r="X528" s="12"/>
      <c r="Y528" s="12"/>
      <c r="Z528" s="12"/>
    </row>
    <row r="529" spans="1:26" ht="15.75" customHeight="1" x14ac:dyDescent="0.25">
      <c r="A529" s="65"/>
      <c r="B529" s="65"/>
      <c r="C529" s="9"/>
      <c r="D529" s="12"/>
      <c r="E529" s="12"/>
      <c r="F529" s="12"/>
      <c r="G529" s="12"/>
      <c r="H529" s="12"/>
      <c r="I529" s="12"/>
      <c r="J529" s="12"/>
      <c r="K529" s="12"/>
      <c r="L529" s="12"/>
      <c r="M529" s="12"/>
      <c r="N529" s="12"/>
      <c r="O529" s="12"/>
      <c r="P529" s="12"/>
      <c r="Q529" s="12"/>
      <c r="R529" s="12"/>
      <c r="S529" s="12"/>
      <c r="T529" s="12"/>
      <c r="U529" s="12"/>
      <c r="V529" s="12"/>
      <c r="W529" s="12"/>
      <c r="X529" s="12"/>
      <c r="Y529" s="12"/>
      <c r="Z529" s="12"/>
    </row>
    <row r="530" spans="1:26" ht="15.75" customHeight="1" x14ac:dyDescent="0.25">
      <c r="A530" s="65"/>
      <c r="B530" s="65"/>
      <c r="C530" s="9"/>
      <c r="D530" s="12"/>
      <c r="E530" s="12"/>
      <c r="F530" s="12"/>
      <c r="G530" s="12"/>
      <c r="H530" s="12"/>
      <c r="I530" s="12"/>
      <c r="J530" s="12"/>
      <c r="K530" s="12"/>
      <c r="L530" s="12"/>
      <c r="M530" s="12"/>
      <c r="N530" s="12"/>
      <c r="O530" s="12"/>
      <c r="P530" s="12"/>
      <c r="Q530" s="12"/>
      <c r="R530" s="12"/>
      <c r="S530" s="12"/>
      <c r="T530" s="12"/>
      <c r="U530" s="12"/>
      <c r="V530" s="12"/>
      <c r="W530" s="12"/>
      <c r="X530" s="12"/>
      <c r="Y530" s="12"/>
      <c r="Z530" s="12"/>
    </row>
    <row r="531" spans="1:26" ht="15.75" customHeight="1" x14ac:dyDescent="0.25">
      <c r="A531" s="65"/>
      <c r="B531" s="65"/>
      <c r="C531" s="9"/>
      <c r="D531" s="12"/>
      <c r="E531" s="12"/>
      <c r="F531" s="12"/>
      <c r="G531" s="12"/>
      <c r="H531" s="12"/>
      <c r="I531" s="12"/>
      <c r="J531" s="12"/>
      <c r="K531" s="12"/>
      <c r="L531" s="12"/>
      <c r="M531" s="12"/>
      <c r="N531" s="12"/>
      <c r="O531" s="12"/>
      <c r="P531" s="12"/>
      <c r="Q531" s="12"/>
      <c r="R531" s="12"/>
      <c r="S531" s="12"/>
      <c r="T531" s="12"/>
      <c r="U531" s="12"/>
      <c r="V531" s="12"/>
      <c r="W531" s="12"/>
      <c r="X531" s="12"/>
      <c r="Y531" s="12"/>
      <c r="Z531" s="12"/>
    </row>
    <row r="532" spans="1:26" ht="15.75" customHeight="1" x14ac:dyDescent="0.25">
      <c r="A532" s="65"/>
      <c r="B532" s="65"/>
      <c r="C532" s="9"/>
      <c r="D532" s="12"/>
      <c r="E532" s="12"/>
      <c r="F532" s="12"/>
      <c r="G532" s="12"/>
      <c r="H532" s="12"/>
      <c r="I532" s="12"/>
      <c r="J532" s="12"/>
      <c r="K532" s="12"/>
      <c r="L532" s="12"/>
      <c r="M532" s="12"/>
      <c r="N532" s="12"/>
      <c r="O532" s="12"/>
      <c r="P532" s="12"/>
      <c r="Q532" s="12"/>
      <c r="R532" s="12"/>
      <c r="S532" s="12"/>
      <c r="T532" s="12"/>
      <c r="U532" s="12"/>
      <c r="V532" s="12"/>
      <c r="W532" s="12"/>
      <c r="X532" s="12"/>
      <c r="Y532" s="12"/>
      <c r="Z532" s="12"/>
    </row>
    <row r="533" spans="1:26" ht="15.75" customHeight="1" x14ac:dyDescent="0.25">
      <c r="A533" s="65"/>
      <c r="B533" s="65"/>
      <c r="C533" s="9"/>
      <c r="D533" s="12"/>
      <c r="E533" s="12"/>
      <c r="F533" s="12"/>
      <c r="G533" s="12"/>
      <c r="H533" s="12"/>
      <c r="I533" s="12"/>
      <c r="J533" s="12"/>
      <c r="K533" s="12"/>
      <c r="L533" s="12"/>
      <c r="M533" s="12"/>
      <c r="N533" s="12"/>
      <c r="O533" s="12"/>
      <c r="P533" s="12"/>
      <c r="Q533" s="12"/>
      <c r="R533" s="12"/>
      <c r="S533" s="12"/>
      <c r="T533" s="12"/>
      <c r="U533" s="12"/>
      <c r="V533" s="12"/>
      <c r="W533" s="12"/>
      <c r="X533" s="12"/>
      <c r="Y533" s="12"/>
      <c r="Z533" s="12"/>
    </row>
    <row r="534" spans="1:26" ht="15.75" customHeight="1" x14ac:dyDescent="0.25">
      <c r="A534" s="65"/>
      <c r="B534" s="65"/>
      <c r="C534" s="9"/>
      <c r="D534" s="12"/>
      <c r="E534" s="12"/>
      <c r="F534" s="12"/>
      <c r="G534" s="12"/>
      <c r="H534" s="12"/>
      <c r="I534" s="12"/>
      <c r="J534" s="12"/>
      <c r="K534" s="12"/>
      <c r="L534" s="12"/>
      <c r="M534" s="12"/>
      <c r="N534" s="12"/>
      <c r="O534" s="12"/>
      <c r="P534" s="12"/>
      <c r="Q534" s="12"/>
      <c r="R534" s="12"/>
      <c r="S534" s="12"/>
      <c r="T534" s="12"/>
      <c r="U534" s="12"/>
      <c r="V534" s="12"/>
      <c r="W534" s="12"/>
      <c r="X534" s="12"/>
      <c r="Y534" s="12"/>
      <c r="Z534" s="12"/>
    </row>
    <row r="535" spans="1:26" ht="15.75" customHeight="1" x14ac:dyDescent="0.25">
      <c r="A535" s="65"/>
      <c r="B535" s="65"/>
      <c r="C535" s="9"/>
      <c r="D535" s="12"/>
      <c r="E535" s="12"/>
      <c r="F535" s="12"/>
      <c r="G535" s="12"/>
      <c r="H535" s="12"/>
      <c r="I535" s="12"/>
      <c r="J535" s="12"/>
      <c r="K535" s="12"/>
      <c r="L535" s="12"/>
      <c r="M535" s="12"/>
      <c r="N535" s="12"/>
      <c r="O535" s="12"/>
      <c r="P535" s="12"/>
      <c r="Q535" s="12"/>
      <c r="R535" s="12"/>
      <c r="S535" s="12"/>
      <c r="T535" s="12"/>
      <c r="U535" s="12"/>
      <c r="V535" s="12"/>
      <c r="W535" s="12"/>
      <c r="X535" s="12"/>
      <c r="Y535" s="12"/>
      <c r="Z535" s="12"/>
    </row>
    <row r="536" spans="1:26" ht="15.75" customHeight="1" x14ac:dyDescent="0.25">
      <c r="A536" s="65"/>
      <c r="B536" s="65"/>
      <c r="C536" s="9"/>
      <c r="D536" s="12"/>
      <c r="E536" s="12"/>
      <c r="F536" s="12"/>
      <c r="G536" s="12"/>
      <c r="H536" s="12"/>
      <c r="I536" s="12"/>
      <c r="J536" s="12"/>
      <c r="K536" s="12"/>
      <c r="L536" s="12"/>
      <c r="M536" s="12"/>
      <c r="N536" s="12"/>
      <c r="O536" s="12"/>
      <c r="P536" s="12"/>
      <c r="Q536" s="12"/>
      <c r="R536" s="12"/>
      <c r="S536" s="12"/>
      <c r="T536" s="12"/>
      <c r="U536" s="12"/>
      <c r="V536" s="12"/>
      <c r="W536" s="12"/>
      <c r="X536" s="12"/>
      <c r="Y536" s="12"/>
      <c r="Z536" s="12"/>
    </row>
    <row r="537" spans="1:26" ht="15.75" customHeight="1" x14ac:dyDescent="0.25">
      <c r="A537" s="65"/>
      <c r="B537" s="65"/>
      <c r="C537" s="9"/>
      <c r="D537" s="12"/>
      <c r="E537" s="12"/>
      <c r="F537" s="12"/>
      <c r="G537" s="12"/>
      <c r="H537" s="12"/>
      <c r="I537" s="12"/>
      <c r="J537" s="12"/>
      <c r="K537" s="12"/>
      <c r="L537" s="12"/>
      <c r="M537" s="12"/>
      <c r="N537" s="12"/>
      <c r="O537" s="12"/>
      <c r="P537" s="12"/>
      <c r="Q537" s="12"/>
      <c r="R537" s="12"/>
      <c r="S537" s="12"/>
      <c r="T537" s="12"/>
      <c r="U537" s="12"/>
      <c r="V537" s="12"/>
      <c r="W537" s="12"/>
      <c r="X537" s="12"/>
      <c r="Y537" s="12"/>
      <c r="Z537" s="12"/>
    </row>
    <row r="538" spans="1:26" ht="15.75" customHeight="1" x14ac:dyDescent="0.25">
      <c r="A538" s="65"/>
      <c r="B538" s="65"/>
      <c r="C538" s="9"/>
      <c r="D538" s="12"/>
      <c r="E538" s="12"/>
      <c r="F538" s="12"/>
      <c r="G538" s="12"/>
      <c r="H538" s="12"/>
      <c r="I538" s="12"/>
      <c r="J538" s="12"/>
      <c r="K538" s="12"/>
      <c r="L538" s="12"/>
      <c r="M538" s="12"/>
      <c r="N538" s="12"/>
      <c r="O538" s="12"/>
      <c r="P538" s="12"/>
      <c r="Q538" s="12"/>
      <c r="R538" s="12"/>
      <c r="S538" s="12"/>
      <c r="T538" s="12"/>
      <c r="U538" s="12"/>
      <c r="V538" s="12"/>
      <c r="W538" s="12"/>
      <c r="X538" s="12"/>
      <c r="Y538" s="12"/>
      <c r="Z538" s="12"/>
    </row>
    <row r="539" spans="1:26" ht="15.75" customHeight="1" x14ac:dyDescent="0.25">
      <c r="A539" s="65"/>
      <c r="B539" s="65"/>
      <c r="C539" s="9"/>
      <c r="D539" s="12"/>
      <c r="E539" s="12"/>
      <c r="F539" s="12"/>
      <c r="G539" s="12"/>
      <c r="H539" s="12"/>
      <c r="I539" s="12"/>
      <c r="J539" s="12"/>
      <c r="K539" s="12"/>
      <c r="L539" s="12"/>
      <c r="M539" s="12"/>
      <c r="N539" s="12"/>
      <c r="O539" s="12"/>
      <c r="P539" s="12"/>
      <c r="Q539" s="12"/>
      <c r="R539" s="12"/>
      <c r="S539" s="12"/>
      <c r="T539" s="12"/>
      <c r="U539" s="12"/>
      <c r="V539" s="12"/>
      <c r="W539" s="12"/>
      <c r="X539" s="12"/>
      <c r="Y539" s="12"/>
      <c r="Z539" s="12"/>
    </row>
    <row r="540" spans="1:26" ht="15.75" customHeight="1" x14ac:dyDescent="0.25">
      <c r="A540" s="65"/>
      <c r="B540" s="65"/>
      <c r="C540" s="9"/>
      <c r="D540" s="12"/>
      <c r="E540" s="12"/>
      <c r="F540" s="12"/>
      <c r="G540" s="12"/>
      <c r="H540" s="12"/>
      <c r="I540" s="12"/>
      <c r="J540" s="12"/>
      <c r="K540" s="12"/>
      <c r="L540" s="12"/>
      <c r="M540" s="12"/>
      <c r="N540" s="12"/>
      <c r="O540" s="12"/>
      <c r="P540" s="12"/>
      <c r="Q540" s="12"/>
      <c r="R540" s="12"/>
      <c r="S540" s="12"/>
      <c r="T540" s="12"/>
      <c r="U540" s="12"/>
      <c r="V540" s="12"/>
      <c r="W540" s="12"/>
      <c r="X540" s="12"/>
      <c r="Y540" s="12"/>
      <c r="Z540" s="12"/>
    </row>
    <row r="541" spans="1:26" ht="15.75" customHeight="1" x14ac:dyDescent="0.25">
      <c r="A541" s="65"/>
      <c r="B541" s="65"/>
      <c r="C541" s="9"/>
      <c r="D541" s="12"/>
      <c r="E541" s="12"/>
      <c r="F541" s="12"/>
      <c r="G541" s="12"/>
      <c r="H541" s="12"/>
      <c r="I541" s="12"/>
      <c r="J541" s="12"/>
      <c r="K541" s="12"/>
      <c r="L541" s="12"/>
      <c r="M541" s="12"/>
      <c r="N541" s="12"/>
      <c r="O541" s="12"/>
      <c r="P541" s="12"/>
      <c r="Q541" s="12"/>
      <c r="R541" s="12"/>
      <c r="S541" s="12"/>
      <c r="T541" s="12"/>
      <c r="U541" s="12"/>
      <c r="V541" s="12"/>
      <c r="W541" s="12"/>
      <c r="X541" s="12"/>
      <c r="Y541" s="12"/>
      <c r="Z541" s="12"/>
    </row>
    <row r="542" spans="1:26" ht="15.75" customHeight="1" x14ac:dyDescent="0.25">
      <c r="A542" s="65"/>
      <c r="B542" s="65"/>
      <c r="C542" s="9"/>
      <c r="D542" s="12"/>
      <c r="E542" s="12"/>
      <c r="F542" s="12"/>
      <c r="G542" s="12"/>
      <c r="H542" s="12"/>
      <c r="I542" s="12"/>
      <c r="J542" s="12"/>
      <c r="K542" s="12"/>
      <c r="L542" s="12"/>
      <c r="M542" s="12"/>
      <c r="N542" s="12"/>
      <c r="O542" s="12"/>
      <c r="P542" s="12"/>
      <c r="Q542" s="12"/>
      <c r="R542" s="12"/>
      <c r="S542" s="12"/>
      <c r="T542" s="12"/>
      <c r="U542" s="12"/>
      <c r="V542" s="12"/>
      <c r="W542" s="12"/>
      <c r="X542" s="12"/>
      <c r="Y542" s="12"/>
      <c r="Z542" s="12"/>
    </row>
    <row r="543" spans="1:26" ht="15.75" customHeight="1" x14ac:dyDescent="0.25">
      <c r="A543" s="65"/>
      <c r="B543" s="65"/>
      <c r="C543" s="9"/>
      <c r="D543" s="12"/>
      <c r="E543" s="12"/>
      <c r="F543" s="12"/>
      <c r="G543" s="12"/>
      <c r="H543" s="12"/>
      <c r="I543" s="12"/>
      <c r="J543" s="12"/>
      <c r="K543" s="12"/>
      <c r="L543" s="12"/>
      <c r="M543" s="12"/>
      <c r="N543" s="12"/>
      <c r="O543" s="12"/>
      <c r="P543" s="12"/>
      <c r="Q543" s="12"/>
      <c r="R543" s="12"/>
      <c r="S543" s="12"/>
      <c r="T543" s="12"/>
      <c r="U543" s="12"/>
      <c r="V543" s="12"/>
      <c r="W543" s="12"/>
      <c r="X543" s="12"/>
      <c r="Y543" s="12"/>
      <c r="Z543" s="12"/>
    </row>
    <row r="544" spans="1:26" ht="15.75" customHeight="1" x14ac:dyDescent="0.25">
      <c r="A544" s="65"/>
      <c r="B544" s="65"/>
      <c r="C544" s="9"/>
      <c r="D544" s="12"/>
      <c r="E544" s="12"/>
      <c r="F544" s="12"/>
      <c r="G544" s="12"/>
      <c r="H544" s="12"/>
      <c r="I544" s="12"/>
      <c r="J544" s="12"/>
      <c r="K544" s="12"/>
      <c r="L544" s="12"/>
      <c r="M544" s="12"/>
      <c r="N544" s="12"/>
      <c r="O544" s="12"/>
      <c r="P544" s="12"/>
      <c r="Q544" s="12"/>
      <c r="R544" s="12"/>
      <c r="S544" s="12"/>
      <c r="T544" s="12"/>
      <c r="U544" s="12"/>
      <c r="V544" s="12"/>
      <c r="W544" s="12"/>
      <c r="X544" s="12"/>
      <c r="Y544" s="12"/>
      <c r="Z544" s="12"/>
    </row>
    <row r="545" spans="1:26" ht="15.75" customHeight="1" x14ac:dyDescent="0.25">
      <c r="A545" s="65"/>
      <c r="B545" s="65"/>
      <c r="C545" s="9"/>
      <c r="D545" s="12"/>
      <c r="E545" s="12"/>
      <c r="F545" s="12"/>
      <c r="G545" s="12"/>
      <c r="H545" s="12"/>
      <c r="I545" s="12"/>
      <c r="J545" s="12"/>
      <c r="K545" s="12"/>
      <c r="L545" s="12"/>
      <c r="M545" s="12"/>
      <c r="N545" s="12"/>
      <c r="O545" s="12"/>
      <c r="P545" s="12"/>
      <c r="Q545" s="12"/>
      <c r="R545" s="12"/>
      <c r="S545" s="12"/>
      <c r="T545" s="12"/>
      <c r="U545" s="12"/>
      <c r="V545" s="12"/>
      <c r="W545" s="12"/>
      <c r="X545" s="12"/>
      <c r="Y545" s="12"/>
      <c r="Z545" s="12"/>
    </row>
    <row r="546" spans="1:26" ht="15.75" customHeight="1" x14ac:dyDescent="0.25">
      <c r="A546" s="65"/>
      <c r="B546" s="65"/>
      <c r="C546" s="9"/>
      <c r="D546" s="12"/>
      <c r="E546" s="12"/>
      <c r="F546" s="12"/>
      <c r="G546" s="12"/>
      <c r="H546" s="12"/>
      <c r="I546" s="12"/>
      <c r="J546" s="12"/>
      <c r="K546" s="12"/>
      <c r="L546" s="12"/>
      <c r="M546" s="12"/>
      <c r="N546" s="12"/>
      <c r="O546" s="12"/>
      <c r="P546" s="12"/>
      <c r="Q546" s="12"/>
      <c r="R546" s="12"/>
      <c r="S546" s="12"/>
      <c r="T546" s="12"/>
      <c r="U546" s="12"/>
      <c r="V546" s="12"/>
      <c r="W546" s="12"/>
      <c r="X546" s="12"/>
      <c r="Y546" s="12"/>
      <c r="Z546" s="12"/>
    </row>
    <row r="547" spans="1:26" ht="15.75" customHeight="1" x14ac:dyDescent="0.25">
      <c r="A547" s="65"/>
      <c r="B547" s="65"/>
      <c r="C547" s="9"/>
      <c r="D547" s="12"/>
      <c r="E547" s="12"/>
      <c r="F547" s="12"/>
      <c r="G547" s="12"/>
      <c r="H547" s="12"/>
      <c r="I547" s="12"/>
      <c r="J547" s="12"/>
      <c r="K547" s="12"/>
      <c r="L547" s="12"/>
      <c r="M547" s="12"/>
      <c r="N547" s="12"/>
      <c r="O547" s="12"/>
      <c r="P547" s="12"/>
      <c r="Q547" s="12"/>
      <c r="R547" s="12"/>
      <c r="S547" s="12"/>
      <c r="T547" s="12"/>
      <c r="U547" s="12"/>
      <c r="V547" s="12"/>
      <c r="W547" s="12"/>
      <c r="X547" s="12"/>
      <c r="Y547" s="12"/>
      <c r="Z547" s="12"/>
    </row>
    <row r="548" spans="1:26" ht="15.75" customHeight="1" x14ac:dyDescent="0.25">
      <c r="A548" s="65"/>
      <c r="B548" s="65"/>
      <c r="C548" s="9"/>
      <c r="D548" s="12"/>
      <c r="E548" s="12"/>
      <c r="F548" s="12"/>
      <c r="G548" s="12"/>
      <c r="H548" s="12"/>
      <c r="I548" s="12"/>
      <c r="J548" s="12"/>
      <c r="K548" s="12"/>
      <c r="L548" s="12"/>
      <c r="M548" s="12"/>
      <c r="N548" s="12"/>
      <c r="O548" s="12"/>
      <c r="P548" s="12"/>
      <c r="Q548" s="12"/>
      <c r="R548" s="12"/>
      <c r="S548" s="12"/>
      <c r="T548" s="12"/>
      <c r="U548" s="12"/>
      <c r="V548" s="12"/>
      <c r="W548" s="12"/>
      <c r="X548" s="12"/>
      <c r="Y548" s="12"/>
      <c r="Z548" s="12"/>
    </row>
    <row r="549" spans="1:26" ht="15.75" customHeight="1" x14ac:dyDescent="0.25">
      <c r="A549" s="65"/>
      <c r="B549" s="65"/>
      <c r="C549" s="9"/>
      <c r="D549" s="12"/>
      <c r="E549" s="12"/>
      <c r="F549" s="12"/>
      <c r="G549" s="12"/>
      <c r="H549" s="12"/>
      <c r="I549" s="12"/>
      <c r="J549" s="12"/>
      <c r="K549" s="12"/>
      <c r="L549" s="12"/>
      <c r="M549" s="12"/>
      <c r="N549" s="12"/>
      <c r="O549" s="12"/>
      <c r="P549" s="12"/>
      <c r="Q549" s="12"/>
      <c r="R549" s="12"/>
      <c r="S549" s="12"/>
      <c r="T549" s="12"/>
      <c r="U549" s="12"/>
      <c r="V549" s="12"/>
      <c r="W549" s="12"/>
      <c r="X549" s="12"/>
      <c r="Y549" s="12"/>
      <c r="Z549" s="12"/>
    </row>
    <row r="550" spans="1:26" ht="15.75" customHeight="1" x14ac:dyDescent="0.25">
      <c r="A550" s="65"/>
      <c r="B550" s="65"/>
      <c r="C550" s="9"/>
      <c r="D550" s="12"/>
      <c r="E550" s="12"/>
      <c r="F550" s="12"/>
      <c r="G550" s="12"/>
      <c r="H550" s="12"/>
      <c r="I550" s="12"/>
      <c r="J550" s="12"/>
      <c r="K550" s="12"/>
      <c r="L550" s="12"/>
      <c r="M550" s="12"/>
      <c r="N550" s="12"/>
      <c r="O550" s="12"/>
      <c r="P550" s="12"/>
      <c r="Q550" s="12"/>
      <c r="R550" s="12"/>
      <c r="S550" s="12"/>
      <c r="T550" s="12"/>
      <c r="U550" s="12"/>
      <c r="V550" s="12"/>
      <c r="W550" s="12"/>
      <c r="X550" s="12"/>
      <c r="Y550" s="12"/>
      <c r="Z550" s="12"/>
    </row>
    <row r="551" spans="1:26" ht="15.75" customHeight="1" x14ac:dyDescent="0.25">
      <c r="A551" s="65"/>
      <c r="B551" s="65"/>
      <c r="C551" s="9"/>
      <c r="D551" s="12"/>
      <c r="E551" s="12"/>
      <c r="F551" s="12"/>
      <c r="G551" s="12"/>
      <c r="H551" s="12"/>
      <c r="I551" s="12"/>
      <c r="J551" s="12"/>
      <c r="K551" s="12"/>
      <c r="L551" s="12"/>
      <c r="M551" s="12"/>
      <c r="N551" s="12"/>
      <c r="O551" s="12"/>
      <c r="P551" s="12"/>
      <c r="Q551" s="12"/>
      <c r="R551" s="12"/>
      <c r="S551" s="12"/>
      <c r="T551" s="12"/>
      <c r="U551" s="12"/>
      <c r="V551" s="12"/>
      <c r="W551" s="12"/>
      <c r="X551" s="12"/>
      <c r="Y551" s="12"/>
      <c r="Z551" s="12"/>
    </row>
    <row r="552" spans="1:26" ht="15.75" customHeight="1" x14ac:dyDescent="0.25">
      <c r="A552" s="65"/>
      <c r="B552" s="65"/>
      <c r="C552" s="9"/>
      <c r="D552" s="12"/>
      <c r="E552" s="12"/>
      <c r="F552" s="12"/>
      <c r="G552" s="12"/>
      <c r="H552" s="12"/>
      <c r="I552" s="12"/>
      <c r="J552" s="12"/>
      <c r="K552" s="12"/>
      <c r="L552" s="12"/>
      <c r="M552" s="12"/>
      <c r="N552" s="12"/>
      <c r="O552" s="12"/>
      <c r="P552" s="12"/>
      <c r="Q552" s="12"/>
      <c r="R552" s="12"/>
      <c r="S552" s="12"/>
      <c r="T552" s="12"/>
      <c r="U552" s="12"/>
      <c r="V552" s="12"/>
      <c r="W552" s="12"/>
      <c r="X552" s="12"/>
      <c r="Y552" s="12"/>
      <c r="Z552" s="12"/>
    </row>
    <row r="553" spans="1:26" ht="15.75" customHeight="1" x14ac:dyDescent="0.25">
      <c r="A553" s="65"/>
      <c r="B553" s="65"/>
      <c r="C553" s="9"/>
      <c r="D553" s="12"/>
      <c r="E553" s="12"/>
      <c r="F553" s="12"/>
      <c r="G553" s="12"/>
      <c r="H553" s="12"/>
      <c r="I553" s="12"/>
      <c r="J553" s="12"/>
      <c r="K553" s="12"/>
      <c r="L553" s="12"/>
      <c r="M553" s="12"/>
      <c r="N553" s="12"/>
      <c r="O553" s="12"/>
      <c r="P553" s="12"/>
      <c r="Q553" s="12"/>
      <c r="R553" s="12"/>
      <c r="S553" s="12"/>
      <c r="T553" s="12"/>
      <c r="U553" s="12"/>
      <c r="V553" s="12"/>
      <c r="W553" s="12"/>
      <c r="X553" s="12"/>
      <c r="Y553" s="12"/>
      <c r="Z553" s="12"/>
    </row>
    <row r="554" spans="1:26" ht="15.75" customHeight="1" x14ac:dyDescent="0.25">
      <c r="A554" s="65"/>
      <c r="B554" s="65"/>
      <c r="C554" s="9"/>
      <c r="D554" s="12"/>
      <c r="E554" s="12"/>
      <c r="F554" s="12"/>
      <c r="G554" s="12"/>
      <c r="H554" s="12"/>
      <c r="I554" s="12"/>
      <c r="J554" s="12"/>
      <c r="K554" s="12"/>
      <c r="L554" s="12"/>
      <c r="M554" s="12"/>
      <c r="N554" s="12"/>
      <c r="O554" s="12"/>
      <c r="P554" s="12"/>
      <c r="Q554" s="12"/>
      <c r="R554" s="12"/>
      <c r="S554" s="12"/>
      <c r="T554" s="12"/>
      <c r="U554" s="12"/>
      <c r="V554" s="12"/>
      <c r="W554" s="12"/>
      <c r="X554" s="12"/>
      <c r="Y554" s="12"/>
      <c r="Z554" s="12"/>
    </row>
    <row r="555" spans="1:26" ht="15.75" customHeight="1" x14ac:dyDescent="0.25">
      <c r="A555" s="65"/>
      <c r="B555" s="65"/>
      <c r="C555" s="9"/>
      <c r="D555" s="12"/>
      <c r="E555" s="12"/>
      <c r="F555" s="12"/>
      <c r="G555" s="12"/>
      <c r="H555" s="12"/>
      <c r="I555" s="12"/>
      <c r="J555" s="12"/>
      <c r="K555" s="12"/>
      <c r="L555" s="12"/>
      <c r="M555" s="12"/>
      <c r="N555" s="12"/>
      <c r="O555" s="12"/>
      <c r="P555" s="12"/>
      <c r="Q555" s="12"/>
      <c r="R555" s="12"/>
      <c r="S555" s="12"/>
      <c r="T555" s="12"/>
      <c r="U555" s="12"/>
      <c r="V555" s="12"/>
      <c r="W555" s="12"/>
      <c r="X555" s="12"/>
      <c r="Y555" s="12"/>
      <c r="Z555" s="12"/>
    </row>
    <row r="556" spans="1:26" ht="15.75" customHeight="1" x14ac:dyDescent="0.25">
      <c r="A556" s="65"/>
      <c r="B556" s="65"/>
      <c r="C556" s="9"/>
      <c r="D556" s="12"/>
      <c r="E556" s="12"/>
      <c r="F556" s="12"/>
      <c r="G556" s="12"/>
      <c r="H556" s="12"/>
      <c r="I556" s="12"/>
      <c r="J556" s="12"/>
      <c r="K556" s="12"/>
      <c r="L556" s="12"/>
      <c r="M556" s="12"/>
      <c r="N556" s="12"/>
      <c r="O556" s="12"/>
      <c r="P556" s="12"/>
      <c r="Q556" s="12"/>
      <c r="R556" s="12"/>
      <c r="S556" s="12"/>
      <c r="T556" s="12"/>
      <c r="U556" s="12"/>
      <c r="V556" s="12"/>
      <c r="W556" s="12"/>
      <c r="X556" s="12"/>
      <c r="Y556" s="12"/>
      <c r="Z556" s="12"/>
    </row>
    <row r="557" spans="1:26" ht="15.75" customHeight="1" x14ac:dyDescent="0.25">
      <c r="A557" s="65"/>
      <c r="B557" s="65"/>
      <c r="C557" s="9"/>
      <c r="D557" s="12"/>
      <c r="E557" s="12"/>
      <c r="F557" s="12"/>
      <c r="G557" s="12"/>
      <c r="H557" s="12"/>
      <c r="I557" s="12"/>
      <c r="J557" s="12"/>
      <c r="K557" s="12"/>
      <c r="L557" s="12"/>
      <c r="M557" s="12"/>
      <c r="N557" s="12"/>
      <c r="O557" s="12"/>
      <c r="P557" s="12"/>
      <c r="Q557" s="12"/>
      <c r="R557" s="12"/>
      <c r="S557" s="12"/>
      <c r="T557" s="12"/>
      <c r="U557" s="12"/>
      <c r="V557" s="12"/>
      <c r="W557" s="12"/>
      <c r="X557" s="12"/>
      <c r="Y557" s="12"/>
      <c r="Z557" s="12"/>
    </row>
    <row r="558" spans="1:26" ht="15.75" customHeight="1" x14ac:dyDescent="0.25">
      <c r="A558" s="65"/>
      <c r="B558" s="65"/>
      <c r="C558" s="9"/>
      <c r="D558" s="12"/>
      <c r="E558" s="12"/>
      <c r="F558" s="12"/>
      <c r="G558" s="12"/>
      <c r="H558" s="12"/>
      <c r="I558" s="12"/>
      <c r="J558" s="12"/>
      <c r="K558" s="12"/>
      <c r="L558" s="12"/>
      <c r="M558" s="12"/>
      <c r="N558" s="12"/>
      <c r="O558" s="12"/>
      <c r="P558" s="12"/>
      <c r="Q558" s="12"/>
      <c r="R558" s="12"/>
      <c r="S558" s="12"/>
      <c r="T558" s="12"/>
      <c r="U558" s="12"/>
      <c r="V558" s="12"/>
      <c r="W558" s="12"/>
      <c r="X558" s="12"/>
      <c r="Y558" s="12"/>
      <c r="Z558" s="12"/>
    </row>
    <row r="559" spans="1:26" ht="15.75" customHeight="1" x14ac:dyDescent="0.25">
      <c r="A559" s="65"/>
      <c r="B559" s="65"/>
      <c r="C559" s="9"/>
      <c r="D559" s="12"/>
      <c r="E559" s="12"/>
      <c r="F559" s="12"/>
      <c r="G559" s="12"/>
      <c r="H559" s="12"/>
      <c r="I559" s="12"/>
      <c r="J559" s="12"/>
      <c r="K559" s="12"/>
      <c r="L559" s="12"/>
      <c r="M559" s="12"/>
      <c r="N559" s="12"/>
      <c r="O559" s="12"/>
      <c r="P559" s="12"/>
      <c r="Q559" s="12"/>
      <c r="R559" s="12"/>
      <c r="S559" s="12"/>
      <c r="T559" s="12"/>
      <c r="U559" s="12"/>
      <c r="V559" s="12"/>
      <c r="W559" s="12"/>
      <c r="X559" s="12"/>
      <c r="Y559" s="12"/>
      <c r="Z559" s="12"/>
    </row>
    <row r="560" spans="1:26" ht="15.75" customHeight="1" x14ac:dyDescent="0.25">
      <c r="A560" s="65"/>
      <c r="B560" s="65"/>
      <c r="C560" s="9"/>
      <c r="D560" s="12"/>
      <c r="E560" s="12"/>
      <c r="F560" s="12"/>
      <c r="G560" s="12"/>
      <c r="H560" s="12"/>
      <c r="I560" s="12"/>
      <c r="J560" s="12"/>
      <c r="K560" s="12"/>
      <c r="L560" s="12"/>
      <c r="M560" s="12"/>
      <c r="N560" s="12"/>
      <c r="O560" s="12"/>
      <c r="P560" s="12"/>
      <c r="Q560" s="12"/>
      <c r="R560" s="12"/>
      <c r="S560" s="12"/>
      <c r="T560" s="12"/>
      <c r="U560" s="12"/>
      <c r="V560" s="12"/>
      <c r="W560" s="12"/>
      <c r="X560" s="12"/>
      <c r="Y560" s="12"/>
      <c r="Z560" s="12"/>
    </row>
    <row r="561" spans="1:26" ht="15.75" customHeight="1" x14ac:dyDescent="0.25">
      <c r="A561" s="65"/>
      <c r="B561" s="65"/>
      <c r="C561" s="9"/>
      <c r="D561" s="12"/>
      <c r="E561" s="12"/>
      <c r="F561" s="12"/>
      <c r="G561" s="12"/>
      <c r="H561" s="12"/>
      <c r="I561" s="12"/>
      <c r="J561" s="12"/>
      <c r="K561" s="12"/>
      <c r="L561" s="12"/>
      <c r="M561" s="12"/>
      <c r="N561" s="12"/>
      <c r="O561" s="12"/>
      <c r="P561" s="12"/>
      <c r="Q561" s="12"/>
      <c r="R561" s="12"/>
      <c r="S561" s="12"/>
      <c r="T561" s="12"/>
      <c r="U561" s="12"/>
      <c r="V561" s="12"/>
      <c r="W561" s="12"/>
      <c r="X561" s="12"/>
      <c r="Y561" s="12"/>
      <c r="Z561" s="12"/>
    </row>
    <row r="562" spans="1:26" ht="15.75" customHeight="1" x14ac:dyDescent="0.25">
      <c r="A562" s="65"/>
      <c r="B562" s="65"/>
      <c r="C562" s="9"/>
      <c r="D562" s="12"/>
      <c r="E562" s="12"/>
      <c r="F562" s="12"/>
      <c r="G562" s="12"/>
      <c r="H562" s="12"/>
      <c r="I562" s="12"/>
      <c r="J562" s="12"/>
      <c r="K562" s="12"/>
      <c r="L562" s="12"/>
      <c r="M562" s="12"/>
      <c r="N562" s="12"/>
      <c r="O562" s="12"/>
      <c r="P562" s="12"/>
      <c r="Q562" s="12"/>
      <c r="R562" s="12"/>
      <c r="S562" s="12"/>
      <c r="T562" s="12"/>
      <c r="U562" s="12"/>
      <c r="V562" s="12"/>
      <c r="W562" s="12"/>
      <c r="X562" s="12"/>
      <c r="Y562" s="12"/>
      <c r="Z562" s="12"/>
    </row>
    <row r="563" spans="1:26" ht="15.75" customHeight="1" x14ac:dyDescent="0.25">
      <c r="A563" s="65"/>
      <c r="B563" s="65"/>
      <c r="C563" s="9"/>
      <c r="D563" s="12"/>
      <c r="E563" s="12"/>
      <c r="F563" s="12"/>
      <c r="G563" s="12"/>
      <c r="H563" s="12"/>
      <c r="I563" s="12"/>
      <c r="J563" s="12"/>
      <c r="K563" s="12"/>
      <c r="L563" s="12"/>
      <c r="M563" s="12"/>
      <c r="N563" s="12"/>
      <c r="O563" s="12"/>
      <c r="P563" s="12"/>
      <c r="Q563" s="12"/>
      <c r="R563" s="12"/>
      <c r="S563" s="12"/>
      <c r="T563" s="12"/>
      <c r="U563" s="12"/>
      <c r="V563" s="12"/>
      <c r="W563" s="12"/>
      <c r="X563" s="12"/>
      <c r="Y563" s="12"/>
      <c r="Z563" s="12"/>
    </row>
    <row r="564" spans="1:26" ht="15.75" customHeight="1" x14ac:dyDescent="0.25">
      <c r="A564" s="65"/>
      <c r="B564" s="65"/>
      <c r="C564" s="9"/>
      <c r="D564" s="12"/>
      <c r="E564" s="12"/>
      <c r="F564" s="12"/>
      <c r="G564" s="12"/>
      <c r="H564" s="12"/>
      <c r="I564" s="12"/>
      <c r="J564" s="12"/>
      <c r="K564" s="12"/>
      <c r="L564" s="12"/>
      <c r="M564" s="12"/>
      <c r="N564" s="12"/>
      <c r="O564" s="12"/>
      <c r="P564" s="12"/>
      <c r="Q564" s="12"/>
      <c r="R564" s="12"/>
      <c r="S564" s="12"/>
      <c r="T564" s="12"/>
      <c r="U564" s="12"/>
      <c r="V564" s="12"/>
      <c r="W564" s="12"/>
      <c r="X564" s="12"/>
      <c r="Y564" s="12"/>
      <c r="Z564" s="12"/>
    </row>
    <row r="565" spans="1:26" ht="15.75" customHeight="1" x14ac:dyDescent="0.25">
      <c r="A565" s="65"/>
      <c r="B565" s="65"/>
      <c r="C565" s="9"/>
      <c r="D565" s="12"/>
      <c r="E565" s="12"/>
      <c r="F565" s="12"/>
      <c r="G565" s="12"/>
      <c r="H565" s="12"/>
      <c r="I565" s="12"/>
      <c r="J565" s="12"/>
      <c r="K565" s="12"/>
      <c r="L565" s="12"/>
      <c r="M565" s="12"/>
      <c r="N565" s="12"/>
      <c r="O565" s="12"/>
      <c r="P565" s="12"/>
      <c r="Q565" s="12"/>
      <c r="R565" s="12"/>
      <c r="S565" s="12"/>
      <c r="T565" s="12"/>
      <c r="U565" s="12"/>
      <c r="V565" s="12"/>
      <c r="W565" s="12"/>
      <c r="X565" s="12"/>
      <c r="Y565" s="12"/>
      <c r="Z565" s="12"/>
    </row>
    <row r="566" spans="1:26" ht="15.75" customHeight="1" x14ac:dyDescent="0.25">
      <c r="A566" s="65"/>
      <c r="B566" s="65"/>
      <c r="C566" s="9"/>
      <c r="D566" s="12"/>
      <c r="E566" s="12"/>
      <c r="F566" s="12"/>
      <c r="G566" s="12"/>
      <c r="H566" s="12"/>
      <c r="I566" s="12"/>
      <c r="J566" s="12"/>
      <c r="K566" s="12"/>
      <c r="L566" s="12"/>
      <c r="M566" s="12"/>
      <c r="N566" s="12"/>
      <c r="O566" s="12"/>
      <c r="P566" s="12"/>
      <c r="Q566" s="12"/>
      <c r="R566" s="12"/>
      <c r="S566" s="12"/>
      <c r="T566" s="12"/>
      <c r="U566" s="12"/>
      <c r="V566" s="12"/>
      <c r="W566" s="12"/>
      <c r="X566" s="12"/>
      <c r="Y566" s="12"/>
      <c r="Z566" s="12"/>
    </row>
    <row r="567" spans="1:26" ht="15.75" customHeight="1" x14ac:dyDescent="0.25">
      <c r="A567" s="65"/>
      <c r="B567" s="65"/>
      <c r="C567" s="9"/>
      <c r="D567" s="12"/>
      <c r="E567" s="12"/>
      <c r="F567" s="12"/>
      <c r="G567" s="12"/>
      <c r="H567" s="12"/>
      <c r="I567" s="12"/>
      <c r="J567" s="12"/>
      <c r="K567" s="12"/>
      <c r="L567" s="12"/>
      <c r="M567" s="12"/>
      <c r="N567" s="12"/>
      <c r="O567" s="12"/>
      <c r="P567" s="12"/>
      <c r="Q567" s="12"/>
      <c r="R567" s="12"/>
      <c r="S567" s="12"/>
      <c r="T567" s="12"/>
      <c r="U567" s="12"/>
      <c r="V567" s="12"/>
      <c r="W567" s="12"/>
      <c r="X567" s="12"/>
      <c r="Y567" s="12"/>
      <c r="Z567" s="12"/>
    </row>
    <row r="568" spans="1:26" ht="15.75" customHeight="1" x14ac:dyDescent="0.25">
      <c r="A568" s="65"/>
      <c r="B568" s="65"/>
      <c r="C568" s="9"/>
      <c r="D568" s="12"/>
      <c r="E568" s="12"/>
      <c r="F568" s="12"/>
      <c r="G568" s="12"/>
      <c r="H568" s="12"/>
      <c r="I568" s="12"/>
      <c r="J568" s="12"/>
      <c r="K568" s="12"/>
      <c r="L568" s="12"/>
      <c r="M568" s="12"/>
      <c r="N568" s="12"/>
      <c r="O568" s="12"/>
      <c r="P568" s="12"/>
      <c r="Q568" s="12"/>
      <c r="R568" s="12"/>
      <c r="S568" s="12"/>
      <c r="T568" s="12"/>
      <c r="U568" s="12"/>
      <c r="V568" s="12"/>
      <c r="W568" s="12"/>
      <c r="X568" s="12"/>
      <c r="Y568" s="12"/>
      <c r="Z568" s="12"/>
    </row>
    <row r="569" spans="1:26" ht="15.75" customHeight="1" x14ac:dyDescent="0.25">
      <c r="A569" s="65"/>
      <c r="B569" s="65"/>
      <c r="C569" s="9"/>
      <c r="D569" s="12"/>
      <c r="E569" s="12"/>
      <c r="F569" s="12"/>
      <c r="G569" s="12"/>
      <c r="H569" s="12"/>
      <c r="I569" s="12"/>
      <c r="J569" s="12"/>
      <c r="K569" s="12"/>
      <c r="L569" s="12"/>
      <c r="M569" s="12"/>
      <c r="N569" s="12"/>
      <c r="O569" s="12"/>
      <c r="P569" s="12"/>
      <c r="Q569" s="12"/>
      <c r="R569" s="12"/>
      <c r="S569" s="12"/>
      <c r="T569" s="12"/>
      <c r="U569" s="12"/>
      <c r="V569" s="12"/>
      <c r="W569" s="12"/>
      <c r="X569" s="12"/>
      <c r="Y569" s="12"/>
      <c r="Z569" s="12"/>
    </row>
    <row r="570" spans="1:26" ht="15.75" customHeight="1" x14ac:dyDescent="0.25">
      <c r="A570" s="65"/>
      <c r="B570" s="65"/>
      <c r="C570" s="9"/>
      <c r="D570" s="12"/>
      <c r="E570" s="12"/>
      <c r="F570" s="12"/>
      <c r="G570" s="12"/>
      <c r="H570" s="12"/>
      <c r="I570" s="12"/>
      <c r="J570" s="12"/>
      <c r="K570" s="12"/>
      <c r="L570" s="12"/>
      <c r="M570" s="12"/>
      <c r="N570" s="12"/>
      <c r="O570" s="12"/>
      <c r="P570" s="12"/>
      <c r="Q570" s="12"/>
      <c r="R570" s="12"/>
      <c r="S570" s="12"/>
      <c r="T570" s="12"/>
      <c r="U570" s="12"/>
      <c r="V570" s="12"/>
      <c r="W570" s="12"/>
      <c r="X570" s="12"/>
      <c r="Y570" s="12"/>
      <c r="Z570" s="12"/>
    </row>
    <row r="571" spans="1:26" ht="15.75" customHeight="1" x14ac:dyDescent="0.25">
      <c r="A571" s="65"/>
      <c r="B571" s="65"/>
      <c r="C571" s="9"/>
      <c r="D571" s="12"/>
      <c r="E571" s="12"/>
      <c r="F571" s="12"/>
      <c r="G571" s="12"/>
      <c r="H571" s="12"/>
      <c r="I571" s="12"/>
      <c r="J571" s="12"/>
      <c r="K571" s="12"/>
      <c r="L571" s="12"/>
      <c r="M571" s="12"/>
      <c r="N571" s="12"/>
      <c r="O571" s="12"/>
      <c r="P571" s="12"/>
      <c r="Q571" s="12"/>
      <c r="R571" s="12"/>
      <c r="S571" s="12"/>
      <c r="T571" s="12"/>
      <c r="U571" s="12"/>
      <c r="V571" s="12"/>
      <c r="W571" s="12"/>
      <c r="X571" s="12"/>
      <c r="Y571" s="12"/>
      <c r="Z571" s="12"/>
    </row>
    <row r="572" spans="1:26" ht="15.75" customHeight="1" x14ac:dyDescent="0.25">
      <c r="A572" s="65"/>
      <c r="B572" s="65"/>
      <c r="C572" s="9"/>
      <c r="D572" s="12"/>
      <c r="E572" s="12"/>
      <c r="F572" s="12"/>
      <c r="G572" s="12"/>
      <c r="H572" s="12"/>
      <c r="I572" s="12"/>
      <c r="J572" s="12"/>
      <c r="K572" s="12"/>
      <c r="L572" s="12"/>
      <c r="M572" s="12"/>
      <c r="N572" s="12"/>
      <c r="O572" s="12"/>
      <c r="P572" s="12"/>
      <c r="Q572" s="12"/>
      <c r="R572" s="12"/>
      <c r="S572" s="12"/>
      <c r="T572" s="12"/>
      <c r="U572" s="12"/>
      <c r="V572" s="12"/>
      <c r="W572" s="12"/>
      <c r="X572" s="12"/>
      <c r="Y572" s="12"/>
      <c r="Z572" s="12"/>
    </row>
    <row r="573" spans="1:26" ht="15.75" customHeight="1" x14ac:dyDescent="0.25">
      <c r="A573" s="65"/>
      <c r="B573" s="65"/>
      <c r="C573" s="9"/>
      <c r="D573" s="12"/>
      <c r="E573" s="12"/>
      <c r="F573" s="12"/>
      <c r="G573" s="12"/>
      <c r="H573" s="12"/>
      <c r="I573" s="12"/>
      <c r="J573" s="12"/>
      <c r="K573" s="12"/>
      <c r="L573" s="12"/>
      <c r="M573" s="12"/>
      <c r="N573" s="12"/>
      <c r="O573" s="12"/>
      <c r="P573" s="12"/>
      <c r="Q573" s="12"/>
      <c r="R573" s="12"/>
      <c r="S573" s="12"/>
      <c r="T573" s="12"/>
      <c r="U573" s="12"/>
      <c r="V573" s="12"/>
      <c r="W573" s="12"/>
      <c r="X573" s="12"/>
      <c r="Y573" s="12"/>
      <c r="Z573" s="12"/>
    </row>
    <row r="574" spans="1:26" ht="15.75" customHeight="1" x14ac:dyDescent="0.25">
      <c r="A574" s="65"/>
      <c r="B574" s="65"/>
      <c r="C574" s="9"/>
      <c r="D574" s="12"/>
      <c r="E574" s="12"/>
      <c r="F574" s="12"/>
      <c r="G574" s="12"/>
      <c r="H574" s="12"/>
      <c r="I574" s="12"/>
      <c r="J574" s="12"/>
      <c r="K574" s="12"/>
      <c r="L574" s="12"/>
      <c r="M574" s="12"/>
      <c r="N574" s="12"/>
      <c r="O574" s="12"/>
      <c r="P574" s="12"/>
      <c r="Q574" s="12"/>
      <c r="R574" s="12"/>
      <c r="S574" s="12"/>
      <c r="T574" s="12"/>
      <c r="U574" s="12"/>
      <c r="V574" s="12"/>
      <c r="W574" s="12"/>
      <c r="X574" s="12"/>
      <c r="Y574" s="12"/>
      <c r="Z574" s="12"/>
    </row>
    <row r="575" spans="1:26" ht="15.75" customHeight="1" x14ac:dyDescent="0.25">
      <c r="A575" s="65"/>
      <c r="B575" s="65"/>
      <c r="C575" s="9"/>
      <c r="D575" s="12"/>
      <c r="E575" s="12"/>
      <c r="F575" s="12"/>
      <c r="G575" s="12"/>
      <c r="H575" s="12"/>
      <c r="I575" s="12"/>
      <c r="J575" s="12"/>
      <c r="K575" s="12"/>
      <c r="L575" s="12"/>
      <c r="M575" s="12"/>
      <c r="N575" s="12"/>
      <c r="O575" s="12"/>
      <c r="P575" s="12"/>
      <c r="Q575" s="12"/>
      <c r="R575" s="12"/>
      <c r="S575" s="12"/>
      <c r="T575" s="12"/>
      <c r="U575" s="12"/>
      <c r="V575" s="12"/>
      <c r="W575" s="12"/>
      <c r="X575" s="12"/>
      <c r="Y575" s="12"/>
      <c r="Z575" s="12"/>
    </row>
    <row r="576" spans="1:26" ht="15.75" customHeight="1" x14ac:dyDescent="0.25">
      <c r="A576" s="65"/>
      <c r="B576" s="65"/>
      <c r="C576" s="9"/>
      <c r="D576" s="12"/>
      <c r="E576" s="12"/>
      <c r="F576" s="12"/>
      <c r="G576" s="12"/>
      <c r="H576" s="12"/>
      <c r="I576" s="12"/>
      <c r="J576" s="12"/>
      <c r="K576" s="12"/>
      <c r="L576" s="12"/>
      <c r="M576" s="12"/>
      <c r="N576" s="12"/>
      <c r="O576" s="12"/>
      <c r="P576" s="12"/>
      <c r="Q576" s="12"/>
      <c r="R576" s="12"/>
      <c r="S576" s="12"/>
      <c r="T576" s="12"/>
      <c r="U576" s="12"/>
      <c r="V576" s="12"/>
      <c r="W576" s="12"/>
      <c r="X576" s="12"/>
      <c r="Y576" s="12"/>
      <c r="Z576" s="12"/>
    </row>
    <row r="577" spans="1:26" ht="15.75" customHeight="1" x14ac:dyDescent="0.25">
      <c r="A577" s="65"/>
      <c r="B577" s="65"/>
      <c r="C577" s="9"/>
      <c r="D577" s="12"/>
      <c r="E577" s="12"/>
      <c r="F577" s="12"/>
      <c r="G577" s="12"/>
      <c r="H577" s="12"/>
      <c r="I577" s="12"/>
      <c r="J577" s="12"/>
      <c r="K577" s="12"/>
      <c r="L577" s="12"/>
      <c r="M577" s="12"/>
      <c r="N577" s="12"/>
      <c r="O577" s="12"/>
      <c r="P577" s="12"/>
      <c r="Q577" s="12"/>
      <c r="R577" s="12"/>
      <c r="S577" s="12"/>
      <c r="T577" s="12"/>
      <c r="U577" s="12"/>
      <c r="V577" s="12"/>
      <c r="W577" s="12"/>
      <c r="X577" s="12"/>
      <c r="Y577" s="12"/>
      <c r="Z577" s="12"/>
    </row>
    <row r="578" spans="1:26" ht="15.75" customHeight="1" x14ac:dyDescent="0.25">
      <c r="A578" s="65"/>
      <c r="B578" s="65"/>
      <c r="C578" s="9"/>
      <c r="D578" s="12"/>
      <c r="E578" s="12"/>
      <c r="F578" s="12"/>
      <c r="G578" s="12"/>
      <c r="H578" s="12"/>
      <c r="I578" s="12"/>
      <c r="J578" s="12"/>
      <c r="K578" s="12"/>
      <c r="L578" s="12"/>
      <c r="M578" s="12"/>
      <c r="N578" s="12"/>
      <c r="O578" s="12"/>
      <c r="P578" s="12"/>
      <c r="Q578" s="12"/>
      <c r="R578" s="12"/>
      <c r="S578" s="12"/>
      <c r="T578" s="12"/>
      <c r="U578" s="12"/>
      <c r="V578" s="12"/>
      <c r="W578" s="12"/>
      <c r="X578" s="12"/>
      <c r="Y578" s="12"/>
      <c r="Z578" s="12"/>
    </row>
    <row r="579" spans="1:26" ht="15.75" customHeight="1" x14ac:dyDescent="0.25">
      <c r="A579" s="65"/>
      <c r="B579" s="65"/>
      <c r="C579" s="9"/>
      <c r="D579" s="12"/>
      <c r="E579" s="12"/>
      <c r="F579" s="12"/>
      <c r="G579" s="12"/>
      <c r="H579" s="12"/>
      <c r="I579" s="12"/>
      <c r="J579" s="12"/>
      <c r="K579" s="12"/>
      <c r="L579" s="12"/>
      <c r="M579" s="12"/>
      <c r="N579" s="12"/>
      <c r="O579" s="12"/>
      <c r="P579" s="12"/>
      <c r="Q579" s="12"/>
      <c r="R579" s="12"/>
      <c r="S579" s="12"/>
      <c r="T579" s="12"/>
      <c r="U579" s="12"/>
      <c r="V579" s="12"/>
      <c r="W579" s="12"/>
      <c r="X579" s="12"/>
      <c r="Y579" s="12"/>
      <c r="Z579" s="12"/>
    </row>
    <row r="580" spans="1:26" ht="15.75" customHeight="1" x14ac:dyDescent="0.25">
      <c r="A580" s="65"/>
      <c r="B580" s="65"/>
      <c r="C580" s="9"/>
      <c r="D580" s="12"/>
      <c r="E580" s="12"/>
      <c r="F580" s="12"/>
      <c r="G580" s="12"/>
      <c r="H580" s="12"/>
      <c r="I580" s="12"/>
      <c r="J580" s="12"/>
      <c r="K580" s="12"/>
      <c r="L580" s="12"/>
      <c r="M580" s="12"/>
      <c r="N580" s="12"/>
      <c r="O580" s="12"/>
      <c r="P580" s="12"/>
      <c r="Q580" s="12"/>
      <c r="R580" s="12"/>
      <c r="S580" s="12"/>
      <c r="T580" s="12"/>
      <c r="U580" s="12"/>
      <c r="V580" s="12"/>
      <c r="W580" s="12"/>
      <c r="X580" s="12"/>
      <c r="Y580" s="12"/>
      <c r="Z580" s="12"/>
    </row>
    <row r="581" spans="1:26" ht="15.75" customHeight="1" x14ac:dyDescent="0.25">
      <c r="A581" s="65"/>
      <c r="B581" s="65"/>
      <c r="C581" s="9"/>
      <c r="D581" s="12"/>
      <c r="E581" s="12"/>
      <c r="F581" s="12"/>
      <c r="G581" s="12"/>
      <c r="H581" s="12"/>
      <c r="I581" s="12"/>
      <c r="J581" s="12"/>
      <c r="K581" s="12"/>
      <c r="L581" s="12"/>
      <c r="M581" s="12"/>
      <c r="N581" s="12"/>
      <c r="O581" s="12"/>
      <c r="P581" s="12"/>
      <c r="Q581" s="12"/>
      <c r="R581" s="12"/>
      <c r="S581" s="12"/>
      <c r="T581" s="12"/>
      <c r="U581" s="12"/>
      <c r="V581" s="12"/>
      <c r="W581" s="12"/>
      <c r="X581" s="12"/>
      <c r="Y581" s="12"/>
      <c r="Z581" s="12"/>
    </row>
    <row r="582" spans="1:26" ht="15.75" customHeight="1" x14ac:dyDescent="0.25">
      <c r="A582" s="65"/>
      <c r="B582" s="65"/>
      <c r="C582" s="9"/>
      <c r="D582" s="12"/>
      <c r="E582" s="12"/>
      <c r="F582" s="12"/>
      <c r="G582" s="12"/>
      <c r="H582" s="12"/>
      <c r="I582" s="12"/>
      <c r="J582" s="12"/>
      <c r="K582" s="12"/>
      <c r="L582" s="12"/>
      <c r="M582" s="12"/>
      <c r="N582" s="12"/>
      <c r="O582" s="12"/>
      <c r="P582" s="12"/>
      <c r="Q582" s="12"/>
      <c r="R582" s="12"/>
      <c r="S582" s="12"/>
      <c r="T582" s="12"/>
      <c r="U582" s="12"/>
      <c r="V582" s="12"/>
      <c r="W582" s="12"/>
      <c r="X582" s="12"/>
      <c r="Y582" s="12"/>
      <c r="Z582" s="12"/>
    </row>
    <row r="583" spans="1:26" ht="15.75" customHeight="1" x14ac:dyDescent="0.25">
      <c r="A583" s="65"/>
      <c r="B583" s="65"/>
      <c r="C583" s="9"/>
      <c r="D583" s="12"/>
      <c r="E583" s="12"/>
      <c r="F583" s="12"/>
      <c r="G583" s="12"/>
      <c r="H583" s="12"/>
      <c r="I583" s="12"/>
      <c r="J583" s="12"/>
      <c r="K583" s="12"/>
      <c r="L583" s="12"/>
      <c r="M583" s="12"/>
      <c r="N583" s="12"/>
      <c r="O583" s="12"/>
      <c r="P583" s="12"/>
      <c r="Q583" s="12"/>
      <c r="R583" s="12"/>
      <c r="S583" s="12"/>
      <c r="T583" s="12"/>
      <c r="U583" s="12"/>
      <c r="V583" s="12"/>
      <c r="W583" s="12"/>
      <c r="X583" s="12"/>
      <c r="Y583" s="12"/>
      <c r="Z583" s="12"/>
    </row>
    <row r="584" spans="1:26" ht="15.75" customHeight="1" x14ac:dyDescent="0.25">
      <c r="A584" s="65"/>
      <c r="B584" s="65"/>
      <c r="C584" s="9"/>
      <c r="D584" s="12"/>
      <c r="E584" s="12"/>
      <c r="F584" s="12"/>
      <c r="G584" s="12"/>
      <c r="H584" s="12"/>
      <c r="I584" s="12"/>
      <c r="J584" s="12"/>
      <c r="K584" s="12"/>
      <c r="L584" s="12"/>
      <c r="M584" s="12"/>
      <c r="N584" s="12"/>
      <c r="O584" s="12"/>
      <c r="P584" s="12"/>
      <c r="Q584" s="12"/>
      <c r="R584" s="12"/>
      <c r="S584" s="12"/>
      <c r="T584" s="12"/>
      <c r="U584" s="12"/>
      <c r="V584" s="12"/>
      <c r="W584" s="12"/>
      <c r="X584" s="12"/>
      <c r="Y584" s="12"/>
      <c r="Z584" s="12"/>
    </row>
    <row r="585" spans="1:26" ht="15.75" customHeight="1" x14ac:dyDescent="0.25">
      <c r="A585" s="65"/>
      <c r="B585" s="65"/>
      <c r="C585" s="9"/>
      <c r="D585" s="12"/>
      <c r="E585" s="12"/>
      <c r="F585" s="12"/>
      <c r="G585" s="12"/>
      <c r="H585" s="12"/>
      <c r="I585" s="12"/>
      <c r="J585" s="12"/>
      <c r="K585" s="12"/>
      <c r="L585" s="12"/>
      <c r="M585" s="12"/>
      <c r="N585" s="12"/>
      <c r="O585" s="12"/>
      <c r="P585" s="12"/>
      <c r="Q585" s="12"/>
      <c r="R585" s="12"/>
      <c r="S585" s="12"/>
      <c r="T585" s="12"/>
      <c r="U585" s="12"/>
      <c r="V585" s="12"/>
      <c r="W585" s="12"/>
      <c r="X585" s="12"/>
      <c r="Y585" s="12"/>
      <c r="Z585" s="12"/>
    </row>
    <row r="586" spans="1:26" ht="15.75" customHeight="1" x14ac:dyDescent="0.25">
      <c r="A586" s="65"/>
      <c r="B586" s="65"/>
      <c r="C586" s="9"/>
      <c r="D586" s="12"/>
      <c r="E586" s="12"/>
      <c r="F586" s="12"/>
      <c r="G586" s="12"/>
      <c r="H586" s="12"/>
      <c r="I586" s="12"/>
      <c r="J586" s="12"/>
      <c r="K586" s="12"/>
      <c r="L586" s="12"/>
      <c r="M586" s="12"/>
      <c r="N586" s="12"/>
      <c r="O586" s="12"/>
      <c r="P586" s="12"/>
      <c r="Q586" s="12"/>
      <c r="R586" s="12"/>
      <c r="S586" s="12"/>
      <c r="T586" s="12"/>
      <c r="U586" s="12"/>
      <c r="V586" s="12"/>
      <c r="W586" s="12"/>
      <c r="X586" s="12"/>
      <c r="Y586" s="12"/>
      <c r="Z586" s="12"/>
    </row>
    <row r="587" spans="1:26" ht="15.75" customHeight="1" x14ac:dyDescent="0.25">
      <c r="A587" s="65"/>
      <c r="B587" s="65"/>
      <c r="C587" s="9"/>
      <c r="D587" s="12"/>
      <c r="E587" s="12"/>
      <c r="F587" s="12"/>
      <c r="G587" s="12"/>
      <c r="H587" s="12"/>
      <c r="I587" s="12"/>
      <c r="J587" s="12"/>
      <c r="K587" s="12"/>
      <c r="L587" s="12"/>
      <c r="M587" s="12"/>
      <c r="N587" s="12"/>
      <c r="O587" s="12"/>
      <c r="P587" s="12"/>
      <c r="Q587" s="12"/>
      <c r="R587" s="12"/>
      <c r="S587" s="12"/>
      <c r="T587" s="12"/>
      <c r="U587" s="12"/>
      <c r="V587" s="12"/>
      <c r="W587" s="12"/>
      <c r="X587" s="12"/>
      <c r="Y587" s="12"/>
      <c r="Z587" s="12"/>
    </row>
    <row r="588" spans="1:26" ht="15.75" customHeight="1" x14ac:dyDescent="0.25">
      <c r="A588" s="65"/>
      <c r="B588" s="65"/>
      <c r="C588" s="9"/>
      <c r="D588" s="12"/>
      <c r="E588" s="12"/>
      <c r="F588" s="12"/>
      <c r="G588" s="12"/>
      <c r="H588" s="12"/>
      <c r="I588" s="12"/>
      <c r="J588" s="12"/>
      <c r="K588" s="12"/>
      <c r="L588" s="12"/>
      <c r="M588" s="12"/>
      <c r="N588" s="12"/>
      <c r="O588" s="12"/>
      <c r="P588" s="12"/>
      <c r="Q588" s="12"/>
      <c r="R588" s="12"/>
      <c r="S588" s="12"/>
      <c r="T588" s="12"/>
      <c r="U588" s="12"/>
      <c r="V588" s="12"/>
      <c r="W588" s="12"/>
      <c r="X588" s="12"/>
      <c r="Y588" s="12"/>
      <c r="Z588" s="12"/>
    </row>
    <row r="589" spans="1:26" ht="15.75" customHeight="1" x14ac:dyDescent="0.25">
      <c r="A589" s="65"/>
      <c r="B589" s="65"/>
      <c r="C589" s="9"/>
      <c r="D589" s="12"/>
      <c r="E589" s="12"/>
      <c r="F589" s="12"/>
      <c r="G589" s="12"/>
      <c r="H589" s="12"/>
      <c r="I589" s="12"/>
      <c r="J589" s="12"/>
      <c r="K589" s="12"/>
      <c r="L589" s="12"/>
      <c r="M589" s="12"/>
      <c r="N589" s="12"/>
      <c r="O589" s="12"/>
      <c r="P589" s="12"/>
      <c r="Q589" s="12"/>
      <c r="R589" s="12"/>
      <c r="S589" s="12"/>
      <c r="T589" s="12"/>
      <c r="U589" s="12"/>
      <c r="V589" s="12"/>
      <c r="W589" s="12"/>
      <c r="X589" s="12"/>
      <c r="Y589" s="12"/>
      <c r="Z589" s="12"/>
    </row>
    <row r="590" spans="1:26" ht="15.75" customHeight="1" x14ac:dyDescent="0.25">
      <c r="A590" s="65"/>
      <c r="B590" s="65"/>
      <c r="C590" s="9"/>
      <c r="D590" s="12"/>
      <c r="E590" s="12"/>
      <c r="F590" s="12"/>
      <c r="G590" s="12"/>
      <c r="H590" s="12"/>
      <c r="I590" s="12"/>
      <c r="J590" s="12"/>
      <c r="K590" s="12"/>
      <c r="L590" s="12"/>
      <c r="M590" s="12"/>
      <c r="N590" s="12"/>
      <c r="O590" s="12"/>
      <c r="P590" s="12"/>
      <c r="Q590" s="12"/>
      <c r="R590" s="12"/>
      <c r="S590" s="12"/>
      <c r="T590" s="12"/>
      <c r="U590" s="12"/>
      <c r="V590" s="12"/>
      <c r="W590" s="12"/>
      <c r="X590" s="12"/>
      <c r="Y590" s="12"/>
      <c r="Z590" s="12"/>
    </row>
    <row r="591" spans="1:26" ht="15.75" customHeight="1" x14ac:dyDescent="0.25">
      <c r="A591" s="65"/>
      <c r="B591" s="65"/>
      <c r="C591" s="9"/>
      <c r="D591" s="12"/>
      <c r="E591" s="12"/>
      <c r="F591" s="12"/>
      <c r="G591" s="12"/>
      <c r="H591" s="12"/>
      <c r="I591" s="12"/>
      <c r="J591" s="12"/>
      <c r="K591" s="12"/>
      <c r="L591" s="12"/>
      <c r="M591" s="12"/>
      <c r="N591" s="12"/>
      <c r="O591" s="12"/>
      <c r="P591" s="12"/>
      <c r="Q591" s="12"/>
      <c r="R591" s="12"/>
      <c r="S591" s="12"/>
      <c r="T591" s="12"/>
      <c r="U591" s="12"/>
      <c r="V591" s="12"/>
      <c r="W591" s="12"/>
      <c r="X591" s="12"/>
      <c r="Y591" s="12"/>
      <c r="Z591" s="12"/>
    </row>
    <row r="592" spans="1:26" ht="15.75" customHeight="1" x14ac:dyDescent="0.25">
      <c r="A592" s="65"/>
      <c r="B592" s="65"/>
      <c r="C592" s="9"/>
      <c r="D592" s="12"/>
      <c r="E592" s="12"/>
      <c r="F592" s="12"/>
      <c r="G592" s="12"/>
      <c r="H592" s="12"/>
      <c r="I592" s="12"/>
      <c r="J592" s="12"/>
      <c r="K592" s="12"/>
      <c r="L592" s="12"/>
      <c r="M592" s="12"/>
      <c r="N592" s="12"/>
      <c r="O592" s="12"/>
      <c r="P592" s="12"/>
      <c r="Q592" s="12"/>
      <c r="R592" s="12"/>
      <c r="S592" s="12"/>
      <c r="T592" s="12"/>
      <c r="U592" s="12"/>
      <c r="V592" s="12"/>
      <c r="W592" s="12"/>
      <c r="X592" s="12"/>
      <c r="Y592" s="12"/>
      <c r="Z592" s="12"/>
    </row>
    <row r="593" spans="1:26" ht="15.75" customHeight="1" x14ac:dyDescent="0.25">
      <c r="A593" s="65"/>
      <c r="B593" s="65"/>
      <c r="C593" s="9"/>
      <c r="D593" s="12"/>
      <c r="E593" s="12"/>
      <c r="F593" s="12"/>
      <c r="G593" s="12"/>
      <c r="H593" s="12"/>
      <c r="I593" s="12"/>
      <c r="J593" s="12"/>
      <c r="K593" s="12"/>
      <c r="L593" s="12"/>
      <c r="M593" s="12"/>
      <c r="N593" s="12"/>
      <c r="O593" s="12"/>
      <c r="P593" s="12"/>
      <c r="Q593" s="12"/>
      <c r="R593" s="12"/>
      <c r="S593" s="12"/>
      <c r="T593" s="12"/>
      <c r="U593" s="12"/>
      <c r="V593" s="12"/>
      <c r="W593" s="12"/>
      <c r="X593" s="12"/>
      <c r="Y593" s="12"/>
      <c r="Z593" s="12"/>
    </row>
    <row r="594" spans="1:26" ht="15.75" customHeight="1" x14ac:dyDescent="0.25">
      <c r="A594" s="65"/>
      <c r="B594" s="65"/>
      <c r="C594" s="9"/>
      <c r="D594" s="12"/>
      <c r="E594" s="12"/>
      <c r="F594" s="12"/>
      <c r="G594" s="12"/>
      <c r="H594" s="12"/>
      <c r="I594" s="12"/>
      <c r="J594" s="12"/>
      <c r="K594" s="12"/>
      <c r="L594" s="12"/>
      <c r="M594" s="12"/>
      <c r="N594" s="12"/>
      <c r="O594" s="12"/>
      <c r="P594" s="12"/>
      <c r="Q594" s="12"/>
      <c r="R594" s="12"/>
      <c r="S594" s="12"/>
      <c r="T594" s="12"/>
      <c r="U594" s="12"/>
      <c r="V594" s="12"/>
      <c r="W594" s="12"/>
      <c r="X594" s="12"/>
      <c r="Y594" s="12"/>
      <c r="Z594" s="12"/>
    </row>
    <row r="595" spans="1:26" ht="15.75" customHeight="1" x14ac:dyDescent="0.25">
      <c r="A595" s="65"/>
      <c r="B595" s="65"/>
      <c r="C595" s="9"/>
      <c r="D595" s="12"/>
      <c r="E595" s="12"/>
      <c r="F595" s="12"/>
      <c r="G595" s="12"/>
      <c r="H595" s="12"/>
      <c r="I595" s="12"/>
      <c r="J595" s="12"/>
      <c r="K595" s="12"/>
      <c r="L595" s="12"/>
      <c r="M595" s="12"/>
      <c r="N595" s="12"/>
      <c r="O595" s="12"/>
      <c r="P595" s="12"/>
      <c r="Q595" s="12"/>
      <c r="R595" s="12"/>
      <c r="S595" s="12"/>
      <c r="T595" s="12"/>
      <c r="U595" s="12"/>
      <c r="V595" s="12"/>
      <c r="W595" s="12"/>
      <c r="X595" s="12"/>
      <c r="Y595" s="12"/>
      <c r="Z595" s="12"/>
    </row>
    <row r="596" spans="1:26" ht="15.75" customHeight="1" x14ac:dyDescent="0.25">
      <c r="A596" s="65"/>
      <c r="B596" s="65"/>
      <c r="C596" s="9"/>
      <c r="D596" s="12"/>
      <c r="E596" s="12"/>
      <c r="F596" s="12"/>
      <c r="G596" s="12"/>
      <c r="H596" s="12"/>
      <c r="I596" s="12"/>
      <c r="J596" s="12"/>
      <c r="K596" s="12"/>
      <c r="L596" s="12"/>
      <c r="M596" s="12"/>
      <c r="N596" s="12"/>
      <c r="O596" s="12"/>
      <c r="P596" s="12"/>
      <c r="Q596" s="12"/>
      <c r="R596" s="12"/>
      <c r="S596" s="12"/>
      <c r="T596" s="12"/>
      <c r="U596" s="12"/>
      <c r="V596" s="12"/>
      <c r="W596" s="12"/>
      <c r="X596" s="12"/>
      <c r="Y596" s="12"/>
      <c r="Z596" s="12"/>
    </row>
    <row r="597" spans="1:26" ht="15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5.7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5.7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5.7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5.75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5.75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5.75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5.75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5.75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5.75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5.75" customHeight="1" x14ac:dyDescent="0.2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5.75" customHeight="1" x14ac:dyDescent="0.2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5.75" customHeight="1" x14ac:dyDescent="0.2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pageMargins left="0.7" right="0.7" top="0.75" bottom="0.75" header="0" footer="0"/>
  <pageSetup orientation="portrait"/>
  <picture r:id="rId1"/>
  <tableParts count="11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2E75B5"/>
  </sheetPr>
  <dimension ref="A1:Z1040"/>
  <sheetViews>
    <sheetView showGridLines="0" workbookViewId="0">
      <selection activeCell="H15" sqref="H15"/>
    </sheetView>
  </sheetViews>
  <sheetFormatPr baseColWidth="10" defaultColWidth="14.42578125" defaultRowHeight="15" customHeight="1" x14ac:dyDescent="0.25"/>
  <cols>
    <col min="1" max="1" width="10.7109375" style="165" customWidth="1"/>
    <col min="2" max="2" width="34.140625" style="165" customWidth="1"/>
    <col min="3" max="3" width="19.28515625" style="165" customWidth="1"/>
    <col min="4" max="4" width="12.42578125" style="165" customWidth="1"/>
    <col min="5" max="5" width="10.7109375" style="165" customWidth="1"/>
    <col min="6" max="6" width="17.140625" style="165" customWidth="1"/>
    <col min="7" max="7" width="14.7109375" style="165" customWidth="1"/>
    <col min="8" max="8" width="19.42578125" style="165" customWidth="1"/>
    <col min="9" max="9" width="10.7109375" style="165" customWidth="1"/>
    <col min="10" max="10" width="19.42578125" style="165" customWidth="1"/>
    <col min="11" max="13" width="10.7109375" style="165" customWidth="1"/>
    <col min="14" max="26" width="10.7109375" style="165" hidden="1" customWidth="1"/>
    <col min="27" max="16384" width="14.42578125" style="165"/>
  </cols>
  <sheetData>
    <row r="1" spans="1:26" ht="18.75" x14ac:dyDescent="0.3">
      <c r="A1" s="339" t="s">
        <v>291</v>
      </c>
      <c r="B1" s="335"/>
      <c r="C1" s="335"/>
      <c r="D1" s="335"/>
      <c r="E1" s="335"/>
      <c r="F1" s="335"/>
      <c r="G1" s="335"/>
      <c r="H1" s="335"/>
      <c r="I1" s="335"/>
      <c r="J1" s="335"/>
      <c r="K1" s="335"/>
      <c r="L1" s="336"/>
      <c r="M1" s="1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x14ac:dyDescent="0.25">
      <c r="A2" s="81"/>
      <c r="B2" s="82"/>
      <c r="C2" s="83"/>
      <c r="D2" s="84"/>
      <c r="E2" s="82"/>
      <c r="F2" s="82"/>
      <c r="G2" s="82"/>
      <c r="H2" s="82"/>
      <c r="I2" s="82"/>
      <c r="J2" s="82"/>
      <c r="K2" s="82"/>
      <c r="L2" s="85"/>
      <c r="M2" s="1"/>
      <c r="N2" s="86"/>
      <c r="O2" s="86"/>
      <c r="P2" s="86"/>
      <c r="Q2" s="86"/>
      <c r="R2" s="86"/>
      <c r="S2" s="86"/>
      <c r="T2" s="86"/>
      <c r="U2" s="86"/>
      <c r="V2" s="86"/>
      <c r="W2" s="86"/>
      <c r="X2" s="86"/>
      <c r="Y2" s="86"/>
      <c r="Z2" s="86"/>
    </row>
    <row r="3" spans="1:26" x14ac:dyDescent="0.25">
      <c r="A3" s="81"/>
      <c r="B3" s="7" t="s">
        <v>1</v>
      </c>
      <c r="C3" s="87" t="s">
        <v>2</v>
      </c>
      <c r="D3" s="8" t="s">
        <v>3</v>
      </c>
      <c r="E3" s="82"/>
      <c r="F3" s="82"/>
      <c r="G3" s="337" t="s">
        <v>4</v>
      </c>
      <c r="H3" s="338"/>
      <c r="I3" s="337" t="s">
        <v>5</v>
      </c>
      <c r="J3" s="338"/>
      <c r="K3" s="82"/>
      <c r="L3" s="85"/>
      <c r="M3" s="1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x14ac:dyDescent="0.25">
      <c r="A4" s="81"/>
      <c r="B4" s="9" t="s">
        <v>6</v>
      </c>
      <c r="C4" s="21">
        <f>SUMIFS('Detalle noviembre'!$L$2:$L$404,'Detalle noviembre'!$E$2:$E$404,$B$4)</f>
        <v>58845500</v>
      </c>
      <c r="D4" s="66">
        <f>'Resumen noviembre'!$C4/$C$12</f>
        <v>6.6600310423597042E-2</v>
      </c>
      <c r="E4" s="82"/>
      <c r="F4" s="82"/>
      <c r="G4" s="12" t="s">
        <v>7</v>
      </c>
      <c r="H4" s="10">
        <v>200090750</v>
      </c>
      <c r="I4" s="13"/>
      <c r="J4" s="10">
        <f>I4*C14</f>
        <v>0</v>
      </c>
      <c r="K4" s="82"/>
      <c r="L4" s="85"/>
      <c r="M4" s="1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x14ac:dyDescent="0.25">
      <c r="A5" s="81"/>
      <c r="B5" s="9" t="s">
        <v>8</v>
      </c>
      <c r="C5" s="21">
        <f>SUMIFS('Detalle noviembre'!$L$2:$L$404,'Detalle noviembre'!$E$2:$E$404,$B$5)</f>
        <v>16987250</v>
      </c>
      <c r="D5" s="66">
        <f>'Resumen noviembre'!$C5/$C$12</f>
        <v>1.9225873231483274E-2</v>
      </c>
      <c r="E5" s="82"/>
      <c r="F5" s="82"/>
      <c r="G5" s="12" t="s">
        <v>9</v>
      </c>
      <c r="H5" s="10">
        <v>200090750</v>
      </c>
      <c r="I5" s="13">
        <v>0.3</v>
      </c>
      <c r="J5" s="10">
        <f>I5*C14</f>
        <v>240108900</v>
      </c>
      <c r="K5" s="82"/>
      <c r="L5" s="85"/>
      <c r="M5" s="1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x14ac:dyDescent="0.25">
      <c r="A6" s="81"/>
      <c r="B6" s="9" t="s">
        <v>10</v>
      </c>
      <c r="C6" s="21">
        <f>SUMIFS('Detalle noviembre'!$L$2:$L$404,'Detalle noviembre'!$E$2:$E$404,$B$6)</f>
        <v>351739499.97059995</v>
      </c>
      <c r="D6" s="66">
        <f>'Resumen noviembre'!$C6/$C$12</f>
        <v>0.39809263046932664</v>
      </c>
      <c r="E6" s="82"/>
      <c r="F6" s="82"/>
      <c r="G6" s="12" t="s">
        <v>11</v>
      </c>
      <c r="H6" s="10">
        <v>320145200</v>
      </c>
      <c r="I6" s="13">
        <v>0.5</v>
      </c>
      <c r="J6" s="10">
        <f>I6*C14</f>
        <v>400181500</v>
      </c>
      <c r="K6" s="82"/>
      <c r="L6" s="85"/>
      <c r="M6" s="1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x14ac:dyDescent="0.25">
      <c r="A7" s="81"/>
      <c r="B7" s="9" t="s">
        <v>12</v>
      </c>
      <c r="C7" s="21">
        <f>SUMIFS('Detalle noviembre'!$L$2:$L$404,'Detalle noviembre'!$E$2:$E$404,$B$7)</f>
        <v>60865858.200000003</v>
      </c>
      <c r="D7" s="66">
        <f>'Resumen noviembre'!$C7/$C$12</f>
        <v>6.8886916592069747E-2</v>
      </c>
      <c r="E7" s="82"/>
      <c r="F7" s="82"/>
      <c r="G7" s="67" t="s">
        <v>231</v>
      </c>
      <c r="H7" s="10">
        <v>200000000</v>
      </c>
      <c r="I7" s="68">
        <v>0.7</v>
      </c>
      <c r="J7" s="10">
        <f>I7*C16</f>
        <v>840254100</v>
      </c>
      <c r="K7" s="82"/>
      <c r="L7" s="85"/>
      <c r="M7" s="1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x14ac:dyDescent="0.25">
      <c r="A8" s="81"/>
      <c r="B8" s="9" t="s">
        <v>13</v>
      </c>
      <c r="C8" s="21">
        <f>SUMIFS('Detalle noviembre'!$L$2:$L$404,'Detalle noviembre'!$E$2:$E$404,$B$8)</f>
        <v>86001300</v>
      </c>
      <c r="D8" s="66">
        <f>'Resumen noviembre'!$C8/$C$12</f>
        <v>9.7334771169127574E-2</v>
      </c>
      <c r="E8" s="82"/>
      <c r="F8" s="82"/>
      <c r="G8" s="12" t="s">
        <v>232</v>
      </c>
      <c r="H8" s="10">
        <v>160000000</v>
      </c>
      <c r="I8" s="13">
        <v>0.9</v>
      </c>
      <c r="J8" s="10">
        <f>I8*C16</f>
        <v>1080326700</v>
      </c>
      <c r="K8" s="82"/>
      <c r="L8" s="85"/>
      <c r="M8" s="1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x14ac:dyDescent="0.25">
      <c r="A9" s="81"/>
      <c r="B9" s="9" t="s">
        <v>14</v>
      </c>
      <c r="C9" s="21">
        <f>SUMIFS('Detalle noviembre'!$L$2:$L$404,'Detalle noviembre'!$E$2:$E$404,$B$9)</f>
        <v>48903856.82</v>
      </c>
      <c r="D9" s="66">
        <f>'Resumen noviembre'!$C9/$C$12</f>
        <v>5.5348532090357692E-2</v>
      </c>
      <c r="E9" s="82"/>
      <c r="F9" s="82"/>
      <c r="G9" s="12" t="s">
        <v>233</v>
      </c>
      <c r="H9" s="10">
        <v>120036300</v>
      </c>
      <c r="I9" s="13">
        <v>0.1</v>
      </c>
      <c r="J9" s="10">
        <f>I9*C16</f>
        <v>120036300</v>
      </c>
      <c r="K9" s="82"/>
      <c r="L9" s="85"/>
      <c r="M9" s="1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x14ac:dyDescent="0.25">
      <c r="A10" s="81"/>
      <c r="B10" s="9" t="s">
        <v>15</v>
      </c>
      <c r="C10" s="21">
        <f>SUMIFS('Detalle noviembre'!$L$2:$L$404,'Detalle noviembre'!$E$2:$E$404,$B$10)</f>
        <v>2491265</v>
      </c>
      <c r="D10" s="69">
        <f>'Resumen noviembre'!$C10/$C$12</f>
        <v>2.8195702704105242E-3</v>
      </c>
      <c r="E10" s="82"/>
      <c r="F10" s="82"/>
      <c r="G10"/>
      <c r="H10" s="70">
        <f>SUM(H4:H9)</f>
        <v>1200363000</v>
      </c>
      <c r="I10"/>
      <c r="J10" s="70">
        <f>J8+J9</f>
        <v>1200363000</v>
      </c>
      <c r="K10" s="82"/>
      <c r="L10" s="85"/>
      <c r="M10" s="1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x14ac:dyDescent="0.25">
      <c r="A11" s="81"/>
      <c r="B11" s="9" t="s">
        <v>16</v>
      </c>
      <c r="C11" s="21">
        <f>SUMIFS('Detalle noviembre'!$L$2:$L$404,'Detalle noviembre'!$E$2:$E$404,$B$11)</f>
        <v>257727417.78</v>
      </c>
      <c r="D11" s="66">
        <f>'Resumen noviembre'!$C11/$C$12</f>
        <v>0.29169139575362746</v>
      </c>
      <c r="E11" s="82"/>
      <c r="F11" s="82"/>
      <c r="G11" s="82"/>
      <c r="H11" s="82"/>
      <c r="I11" s="82"/>
      <c r="J11" s="82"/>
      <c r="K11" s="82"/>
      <c r="L11" s="85"/>
      <c r="M11" s="1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x14ac:dyDescent="0.25">
      <c r="A12" s="81"/>
      <c r="B12" s="17" t="s">
        <v>17</v>
      </c>
      <c r="C12" s="88">
        <f>SUM(C4:C11)</f>
        <v>883561947.77059996</v>
      </c>
      <c r="D12" s="19">
        <v>1</v>
      </c>
      <c r="E12" s="82"/>
      <c r="F12" s="82"/>
      <c r="G12" s="82"/>
      <c r="H12" s="82"/>
      <c r="I12" s="82"/>
      <c r="J12" s="82"/>
      <c r="K12" s="82"/>
      <c r="L12" s="85"/>
      <c r="M12" s="1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x14ac:dyDescent="0.25">
      <c r="A13" s="81"/>
      <c r="B13" s="82"/>
      <c r="C13" s="83"/>
      <c r="D13" s="82"/>
      <c r="E13" s="82"/>
      <c r="F13" s="82"/>
      <c r="G13" s="82"/>
      <c r="H13" s="82"/>
      <c r="I13" s="82"/>
      <c r="J13" s="82"/>
      <c r="K13" s="82"/>
      <c r="L13" s="85"/>
      <c r="M13" s="1"/>
      <c r="N13" s="86"/>
      <c r="O13" s="86"/>
      <c r="P13" s="86"/>
      <c r="Q13" s="86"/>
      <c r="R13" s="86"/>
      <c r="S13" s="86"/>
      <c r="T13" s="86"/>
      <c r="U13" s="86"/>
      <c r="V13" s="86"/>
      <c r="W13" s="86"/>
      <c r="X13" s="86"/>
      <c r="Y13" s="86"/>
      <c r="Z13" s="86"/>
    </row>
    <row r="14" spans="1:26" x14ac:dyDescent="0.25">
      <c r="A14" s="81"/>
      <c r="B14" s="89" t="s">
        <v>292</v>
      </c>
      <c r="C14" s="21">
        <v>800363000</v>
      </c>
      <c r="D14"/>
      <c r="E14" s="82"/>
      <c r="F14" s="82"/>
      <c r="G14" s="82"/>
      <c r="H14" s="82"/>
      <c r="I14" s="82"/>
      <c r="J14" s="82"/>
      <c r="K14" s="82"/>
      <c r="L14" s="85"/>
      <c r="M14" s="1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x14ac:dyDescent="0.25">
      <c r="A15" s="81"/>
      <c r="B15" s="89" t="s">
        <v>293</v>
      </c>
      <c r="C15" s="21">
        <v>400000000</v>
      </c>
      <c r="D15"/>
      <c r="E15" s="82"/>
      <c r="F15" s="82"/>
      <c r="G15" s="82"/>
      <c r="H15" s="82"/>
      <c r="I15" s="82"/>
      <c r="J15" s="82"/>
      <c r="K15" s="82"/>
      <c r="L15" s="85"/>
      <c r="M15" s="1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x14ac:dyDescent="0.25">
      <c r="A16" s="81"/>
      <c r="B16" s="20" t="s">
        <v>18</v>
      </c>
      <c r="C16" s="21">
        <f>C15+C14</f>
        <v>1200363000</v>
      </c>
      <c r="D16"/>
      <c r="E16" s="82"/>
      <c r="F16" s="82"/>
      <c r="G16" s="82"/>
      <c r="H16" s="82"/>
      <c r="I16" s="82"/>
      <c r="J16" s="82"/>
      <c r="K16" s="82"/>
      <c r="L16" s="85"/>
      <c r="M16" s="1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x14ac:dyDescent="0.25">
      <c r="A17" s="81"/>
      <c r="B17" s="20" t="s">
        <v>19</v>
      </c>
      <c r="C17" s="21">
        <f>SUM('Detalle noviembre'!J2:J404)</f>
        <v>742489031.74000001</v>
      </c>
      <c r="D17"/>
      <c r="E17" s="82"/>
      <c r="F17" s="82"/>
      <c r="G17" s="82"/>
      <c r="H17" s="82"/>
      <c r="I17" s="82"/>
      <c r="J17" s="82"/>
      <c r="K17" s="82"/>
      <c r="L17" s="85"/>
      <c r="M17" s="1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x14ac:dyDescent="0.25">
      <c r="A18" s="81"/>
      <c r="B18" s="20" t="s">
        <v>20</v>
      </c>
      <c r="C18" s="21">
        <f>SUM('Detalle noviembre'!K2:K404)</f>
        <v>141072916.03060001</v>
      </c>
      <c r="D18" s="20" t="s">
        <v>21</v>
      </c>
      <c r="E18" s="82"/>
      <c r="F18" s="82"/>
      <c r="G18" s="82"/>
      <c r="H18" s="82"/>
      <c r="I18" s="82"/>
      <c r="J18" s="82"/>
      <c r="K18" s="82"/>
      <c r="L18" s="85"/>
      <c r="M18" s="1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x14ac:dyDescent="0.25">
      <c r="A19" s="81"/>
      <c r="B19" s="20" t="s">
        <v>22</v>
      </c>
      <c r="C19" s="22">
        <f>SUM('Detalle noviembre'!L2:L404)</f>
        <v>883561947.7706002</v>
      </c>
      <c r="D19" s="23">
        <f>C19/C16</f>
        <v>0.73607895925699163</v>
      </c>
      <c r="E19" s="82"/>
      <c r="F19" s="82"/>
      <c r="G19" s="82"/>
      <c r="H19" s="82"/>
      <c r="I19" s="82"/>
      <c r="J19" s="82"/>
      <c r="K19" s="82"/>
      <c r="L19" s="85"/>
      <c r="M19" s="1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x14ac:dyDescent="0.25">
      <c r="A20" s="81"/>
      <c r="B20" s="20" t="s">
        <v>23</v>
      </c>
      <c r="C20" s="22">
        <f>C16-C19</f>
        <v>316801052.2293998</v>
      </c>
      <c r="D20" s="23">
        <f>C20/C16</f>
        <v>0.26392104074300843</v>
      </c>
      <c r="E20" s="82"/>
      <c r="F20" s="82"/>
      <c r="G20" s="82"/>
      <c r="H20" s="82"/>
      <c r="I20" s="82"/>
      <c r="J20" s="82"/>
      <c r="K20" s="82"/>
      <c r="L20" s="85"/>
      <c r="M20" s="1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5.75" customHeight="1" x14ac:dyDescent="0.25">
      <c r="A21" s="81"/>
      <c r="B21" s="82"/>
      <c r="C21" s="83"/>
      <c r="D21" s="82"/>
      <c r="E21" s="82"/>
      <c r="F21" s="82"/>
      <c r="G21" s="82"/>
      <c r="H21" s="82"/>
      <c r="I21" s="82"/>
      <c r="J21" s="82"/>
      <c r="K21" s="82"/>
      <c r="L21" s="85"/>
      <c r="M21" s="1"/>
      <c r="N21" s="86"/>
      <c r="O21" s="86"/>
      <c r="P21" s="86"/>
      <c r="Q21" s="86"/>
      <c r="R21" s="86"/>
      <c r="S21" s="86"/>
      <c r="T21" s="86"/>
      <c r="U21" s="86"/>
      <c r="V21" s="86"/>
      <c r="W21" s="86"/>
      <c r="X21" s="86"/>
      <c r="Y21" s="86"/>
      <c r="Z21" s="86"/>
    </row>
    <row r="22" spans="1:26" ht="15.75" customHeight="1" x14ac:dyDescent="0.25">
      <c r="A22" s="81"/>
      <c r="B22" s="82"/>
      <c r="C22" s="83"/>
      <c r="D22" s="82"/>
      <c r="E22" s="82"/>
      <c r="F22" s="82"/>
      <c r="G22" s="82"/>
      <c r="H22" s="82"/>
      <c r="I22" s="82"/>
      <c r="J22" s="82"/>
      <c r="K22" s="82"/>
      <c r="L22" s="85"/>
      <c r="M22" s="1"/>
      <c r="N22" s="86"/>
      <c r="O22" s="86"/>
      <c r="P22" s="86"/>
      <c r="Q22" s="86"/>
      <c r="R22" s="86"/>
      <c r="S22" s="86"/>
      <c r="T22" s="86"/>
      <c r="U22" s="86"/>
      <c r="V22" s="86"/>
      <c r="W22" s="86"/>
      <c r="X22" s="86"/>
      <c r="Y22" s="86"/>
      <c r="Z22" s="86"/>
    </row>
    <row r="23" spans="1:26" ht="15.75" customHeight="1" x14ac:dyDescent="0.25">
      <c r="A23" s="81"/>
      <c r="B23" s="82"/>
      <c r="C23" s="83"/>
      <c r="D23" s="82"/>
      <c r="E23" s="82"/>
      <c r="F23" s="82"/>
      <c r="G23" s="82"/>
      <c r="H23" s="82"/>
      <c r="I23" s="82"/>
      <c r="J23" s="82"/>
      <c r="K23" s="82"/>
      <c r="L23" s="85"/>
      <c r="M23" s="1"/>
      <c r="N23" s="86"/>
      <c r="O23" s="86"/>
      <c r="P23" s="86"/>
      <c r="Q23" s="86"/>
      <c r="R23" s="86"/>
      <c r="S23" s="86"/>
      <c r="T23" s="86"/>
      <c r="U23" s="86"/>
      <c r="V23" s="86"/>
      <c r="W23" s="86"/>
      <c r="X23" s="86"/>
      <c r="Y23" s="86"/>
      <c r="Z23" s="86"/>
    </row>
    <row r="24" spans="1:26" ht="15.75" customHeight="1" x14ac:dyDescent="0.25">
      <c r="A24" s="81"/>
      <c r="B24" s="82"/>
      <c r="C24" s="83"/>
      <c r="D24" s="82"/>
      <c r="E24" s="82"/>
      <c r="F24" s="82"/>
      <c r="G24" s="82"/>
      <c r="H24" s="82"/>
      <c r="I24" s="82"/>
      <c r="J24" s="82"/>
      <c r="K24" s="82"/>
      <c r="L24" s="85"/>
      <c r="M24" s="1"/>
      <c r="N24" s="86"/>
      <c r="O24" s="86"/>
      <c r="P24" s="86"/>
      <c r="Q24" s="86"/>
      <c r="R24" s="86"/>
      <c r="S24" s="86"/>
      <c r="T24" s="86"/>
      <c r="U24" s="86"/>
      <c r="V24" s="86"/>
      <c r="W24" s="86"/>
      <c r="X24" s="86"/>
      <c r="Y24" s="86"/>
      <c r="Z24" s="86"/>
    </row>
    <row r="25" spans="1:26" ht="15.75" customHeight="1" x14ac:dyDescent="0.25">
      <c r="A25" s="81"/>
      <c r="B25" s="82"/>
      <c r="C25" s="83"/>
      <c r="D25" s="82"/>
      <c r="E25" s="82"/>
      <c r="F25" s="82"/>
      <c r="G25" s="82"/>
      <c r="H25" s="82"/>
      <c r="I25" s="82"/>
      <c r="J25" s="82"/>
      <c r="K25" s="82"/>
      <c r="L25" s="85"/>
      <c r="M25" s="1"/>
      <c r="N25" s="86"/>
      <c r="O25" s="86"/>
      <c r="P25" s="86"/>
      <c r="Q25" s="86"/>
      <c r="R25" s="86"/>
      <c r="S25" s="86"/>
      <c r="T25" s="86"/>
      <c r="U25" s="86"/>
      <c r="V25" s="86"/>
      <c r="W25" s="86"/>
      <c r="X25" s="86"/>
      <c r="Y25" s="86"/>
      <c r="Z25" s="86"/>
    </row>
    <row r="26" spans="1:26" ht="15.75" customHeight="1" x14ac:dyDescent="0.25">
      <c r="A26" s="81"/>
      <c r="B26" s="82"/>
      <c r="C26" s="83"/>
      <c r="D26" s="82"/>
      <c r="E26" s="82"/>
      <c r="F26" s="82"/>
      <c r="G26" s="82"/>
      <c r="H26" s="82"/>
      <c r="I26" s="82"/>
      <c r="J26" s="82"/>
      <c r="K26" s="82"/>
      <c r="L26" s="85"/>
      <c r="M26" s="1"/>
      <c r="N26" s="86"/>
      <c r="O26" s="86"/>
      <c r="P26" s="86"/>
      <c r="Q26" s="86"/>
      <c r="R26" s="86"/>
      <c r="S26" s="86"/>
      <c r="T26" s="86"/>
      <c r="U26" s="86"/>
      <c r="V26" s="86"/>
      <c r="W26" s="86"/>
      <c r="X26" s="86"/>
      <c r="Y26" s="86"/>
      <c r="Z26" s="86"/>
    </row>
    <row r="27" spans="1:26" ht="15.75" customHeight="1" x14ac:dyDescent="0.25">
      <c r="A27" s="81"/>
      <c r="B27" s="82"/>
      <c r="C27" s="83"/>
      <c r="D27" s="82"/>
      <c r="E27" s="82"/>
      <c r="F27" s="82"/>
      <c r="G27" s="82"/>
      <c r="H27" s="82"/>
      <c r="I27" s="82"/>
      <c r="J27" s="82"/>
      <c r="K27" s="82"/>
      <c r="L27" s="85"/>
      <c r="M27" s="1"/>
      <c r="N27" s="86"/>
      <c r="O27" s="86"/>
      <c r="P27" s="86"/>
      <c r="Q27" s="86"/>
      <c r="R27" s="86"/>
      <c r="S27" s="86"/>
      <c r="T27" s="86"/>
      <c r="U27" s="86"/>
      <c r="V27" s="86"/>
      <c r="W27" s="86"/>
      <c r="X27" s="86"/>
      <c r="Y27" s="86"/>
      <c r="Z27" s="86"/>
    </row>
    <row r="28" spans="1:26" ht="15.75" customHeight="1" x14ac:dyDescent="0.25">
      <c r="A28" s="81"/>
      <c r="B28" s="82"/>
      <c r="C28" s="83"/>
      <c r="D28" s="82"/>
      <c r="E28" s="82"/>
      <c r="F28" s="82"/>
      <c r="G28" s="82"/>
      <c r="H28" s="82"/>
      <c r="I28" s="82"/>
      <c r="J28" s="82"/>
      <c r="K28" s="82"/>
      <c r="L28" s="85"/>
      <c r="M28" s="1"/>
      <c r="N28" s="86"/>
      <c r="O28" s="86"/>
      <c r="P28" s="86"/>
      <c r="Q28" s="86"/>
      <c r="R28" s="86"/>
      <c r="S28" s="86"/>
      <c r="T28" s="86"/>
      <c r="U28" s="86"/>
      <c r="V28" s="86"/>
      <c r="W28" s="86"/>
      <c r="X28" s="86"/>
      <c r="Y28" s="86"/>
      <c r="Z28" s="86"/>
    </row>
    <row r="29" spans="1:26" ht="15.75" customHeight="1" x14ac:dyDescent="0.25">
      <c r="A29" s="81"/>
      <c r="B29" s="82"/>
      <c r="C29" s="83"/>
      <c r="D29" s="82"/>
      <c r="E29" s="82"/>
      <c r="F29" s="82"/>
      <c r="G29" s="82"/>
      <c r="H29" s="82"/>
      <c r="I29" s="82"/>
      <c r="J29" s="82"/>
      <c r="K29" s="82"/>
      <c r="L29" s="85"/>
      <c r="M29" s="1"/>
      <c r="N29" s="86"/>
      <c r="O29" s="86"/>
      <c r="P29" s="86"/>
      <c r="Q29" s="86"/>
      <c r="R29" s="86"/>
      <c r="S29" s="86"/>
      <c r="T29" s="86"/>
      <c r="U29" s="86"/>
      <c r="V29" s="86"/>
      <c r="W29" s="86"/>
      <c r="X29" s="86"/>
      <c r="Y29" s="86"/>
      <c r="Z29" s="86"/>
    </row>
    <row r="30" spans="1:26" ht="15.75" customHeight="1" x14ac:dyDescent="0.25">
      <c r="A30" s="81"/>
      <c r="B30" s="82"/>
      <c r="C30" s="83"/>
      <c r="D30" s="82"/>
      <c r="E30" s="82"/>
      <c r="F30" s="82"/>
      <c r="G30" s="82"/>
      <c r="H30" s="82"/>
      <c r="I30" s="82"/>
      <c r="J30" s="82"/>
      <c r="K30" s="82"/>
      <c r="L30" s="85"/>
      <c r="M30" s="1"/>
      <c r="N30" s="86"/>
      <c r="O30" s="86"/>
      <c r="P30" s="86"/>
      <c r="Q30" s="86"/>
      <c r="R30" s="86"/>
      <c r="S30" s="86"/>
      <c r="T30" s="86"/>
      <c r="U30" s="86"/>
      <c r="V30" s="86"/>
      <c r="W30" s="86"/>
      <c r="X30" s="86"/>
      <c r="Y30" s="86"/>
      <c r="Z30" s="86"/>
    </row>
    <row r="31" spans="1:26" ht="15.75" customHeight="1" x14ac:dyDescent="0.25">
      <c r="A31" s="81"/>
      <c r="B31" s="82"/>
      <c r="C31" s="83"/>
      <c r="D31" s="82"/>
      <c r="E31" s="82"/>
      <c r="F31" s="82"/>
      <c r="G31" s="82"/>
      <c r="H31" s="82"/>
      <c r="I31" s="82"/>
      <c r="J31" s="82"/>
      <c r="K31" s="82"/>
      <c r="L31" s="85"/>
      <c r="M31" s="1"/>
      <c r="N31" s="86"/>
      <c r="O31" s="86"/>
      <c r="P31" s="86"/>
      <c r="Q31" s="86"/>
      <c r="R31" s="86"/>
      <c r="S31" s="86"/>
      <c r="T31" s="86"/>
      <c r="U31" s="86"/>
      <c r="V31" s="86"/>
      <c r="W31" s="86"/>
      <c r="X31" s="86"/>
      <c r="Y31" s="86"/>
      <c r="Z31" s="86"/>
    </row>
    <row r="32" spans="1:26" ht="15.75" customHeight="1" x14ac:dyDescent="0.25">
      <c r="A32" s="81"/>
      <c r="B32" s="82"/>
      <c r="C32" s="83"/>
      <c r="D32" s="82"/>
      <c r="E32" s="82"/>
      <c r="F32" s="82"/>
      <c r="G32" s="82"/>
      <c r="H32" s="82"/>
      <c r="I32" s="82"/>
      <c r="J32" s="82"/>
      <c r="K32" s="82"/>
      <c r="L32" s="85"/>
      <c r="M32" s="1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</row>
    <row r="33" spans="1:26" ht="15.75" customHeight="1" x14ac:dyDescent="0.25">
      <c r="A33" s="81"/>
      <c r="B33" s="82"/>
      <c r="C33" s="83"/>
      <c r="D33" s="82"/>
      <c r="E33" s="82"/>
      <c r="F33" s="82"/>
      <c r="G33" s="82"/>
      <c r="H33" s="82"/>
      <c r="I33" s="82"/>
      <c r="J33" s="82"/>
      <c r="K33" s="82"/>
      <c r="L33" s="85"/>
      <c r="M33" s="1"/>
      <c r="N33" s="86"/>
      <c r="O33" s="86"/>
      <c r="P33" s="86"/>
      <c r="Q33" s="86"/>
      <c r="R33" s="86"/>
      <c r="S33" s="86"/>
      <c r="T33" s="86"/>
      <c r="U33" s="86"/>
      <c r="V33" s="86"/>
      <c r="W33" s="86"/>
      <c r="X33" s="86"/>
      <c r="Y33" s="86"/>
      <c r="Z33" s="86"/>
    </row>
    <row r="34" spans="1:26" ht="15.75" customHeight="1" x14ac:dyDescent="0.25">
      <c r="A34" s="81"/>
      <c r="B34" s="82"/>
      <c r="C34" s="83"/>
      <c r="D34" s="82"/>
      <c r="E34" s="82"/>
      <c r="F34" s="82"/>
      <c r="G34" s="82"/>
      <c r="H34" s="82"/>
      <c r="I34" s="82"/>
      <c r="J34" s="82"/>
      <c r="K34" s="82"/>
      <c r="L34" s="85"/>
      <c r="M34" s="1"/>
      <c r="N34" s="86"/>
      <c r="O34" s="86"/>
      <c r="P34" s="86"/>
      <c r="Q34" s="86"/>
      <c r="R34" s="86"/>
      <c r="S34" s="86"/>
      <c r="T34" s="86"/>
      <c r="U34" s="86"/>
      <c r="V34" s="86"/>
      <c r="W34" s="86"/>
      <c r="X34" s="86"/>
      <c r="Y34" s="86"/>
      <c r="Z34" s="86"/>
    </row>
    <row r="35" spans="1:26" ht="15.75" customHeight="1" x14ac:dyDescent="0.25">
      <c r="A35" s="81"/>
      <c r="B35" s="82"/>
      <c r="C35" s="83"/>
      <c r="D35" s="82"/>
      <c r="E35" s="82"/>
      <c r="F35" s="82"/>
      <c r="G35" s="82"/>
      <c r="H35" s="82"/>
      <c r="I35" s="82"/>
      <c r="J35" s="82"/>
      <c r="K35" s="82"/>
      <c r="L35" s="85"/>
      <c r="M35" s="1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</row>
    <row r="36" spans="1:26" ht="15.75" customHeight="1" x14ac:dyDescent="0.25">
      <c r="A36" s="81"/>
      <c r="B36" s="82"/>
      <c r="C36" s="83"/>
      <c r="D36" s="82"/>
      <c r="E36" s="82"/>
      <c r="F36" s="82"/>
      <c r="G36" s="82"/>
      <c r="H36" s="82"/>
      <c r="I36" s="82"/>
      <c r="J36" s="82"/>
      <c r="K36" s="82"/>
      <c r="L36" s="85"/>
      <c r="M36" s="1"/>
      <c r="N36" s="86"/>
      <c r="O36" s="86"/>
      <c r="P36" s="86"/>
      <c r="Q36" s="86"/>
      <c r="R36" s="86"/>
      <c r="S36" s="86"/>
      <c r="T36" s="86"/>
      <c r="U36" s="86"/>
      <c r="V36" s="86"/>
      <c r="W36" s="86"/>
      <c r="X36" s="86"/>
      <c r="Y36" s="86"/>
      <c r="Z36" s="86"/>
    </row>
    <row r="37" spans="1:26" ht="15.75" customHeight="1" x14ac:dyDescent="0.25">
      <c r="A37" s="81"/>
      <c r="B37" s="82"/>
      <c r="C37" s="83"/>
      <c r="D37" s="82"/>
      <c r="E37" s="82"/>
      <c r="F37" s="82"/>
      <c r="G37" s="82"/>
      <c r="H37" s="82"/>
      <c r="I37" s="82"/>
      <c r="J37" s="82"/>
      <c r="K37" s="82"/>
      <c r="L37" s="85"/>
      <c r="M37" s="1"/>
      <c r="N37" s="86"/>
      <c r="O37" s="86"/>
      <c r="P37" s="86"/>
      <c r="Q37" s="86"/>
      <c r="R37" s="86"/>
      <c r="S37" s="86"/>
      <c r="T37" s="86"/>
      <c r="U37" s="86"/>
      <c r="V37" s="86"/>
      <c r="W37" s="86"/>
      <c r="X37" s="86"/>
      <c r="Y37" s="86"/>
      <c r="Z37" s="86"/>
    </row>
    <row r="38" spans="1:26" ht="15.75" customHeight="1" x14ac:dyDescent="0.25">
      <c r="A38" s="81"/>
      <c r="B38" s="82"/>
      <c r="C38" s="83"/>
      <c r="D38" s="82"/>
      <c r="E38" s="82"/>
      <c r="F38" s="82"/>
      <c r="G38" s="82"/>
      <c r="H38" s="82"/>
      <c r="I38" s="82"/>
      <c r="J38" s="82"/>
      <c r="K38" s="82"/>
      <c r="L38" s="85"/>
      <c r="M38" s="1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6"/>
    </row>
    <row r="39" spans="1:26" ht="15.75" customHeight="1" x14ac:dyDescent="0.25">
      <c r="A39" s="81"/>
      <c r="B39" s="82"/>
      <c r="C39" s="83"/>
      <c r="D39" s="82"/>
      <c r="E39" s="82"/>
      <c r="F39" s="82"/>
      <c r="G39" s="82"/>
      <c r="H39" s="82"/>
      <c r="I39" s="82"/>
      <c r="J39" s="82"/>
      <c r="K39" s="82"/>
      <c r="L39" s="85"/>
      <c r="M39" s="1"/>
      <c r="N39" s="86"/>
      <c r="O39" s="86"/>
      <c r="P39" s="86"/>
      <c r="Q39" s="86"/>
      <c r="R39" s="86"/>
      <c r="S39" s="86"/>
      <c r="T39" s="86"/>
      <c r="U39" s="86"/>
      <c r="V39" s="86"/>
      <c r="W39" s="86"/>
      <c r="X39" s="86"/>
      <c r="Y39" s="86"/>
      <c r="Z39" s="86"/>
    </row>
    <row r="40" spans="1:26" ht="15.75" customHeight="1" x14ac:dyDescent="0.25">
      <c r="A40" s="81"/>
      <c r="B40" s="82"/>
      <c r="C40" s="83"/>
      <c r="D40" s="82"/>
      <c r="E40" s="82"/>
      <c r="F40" s="82"/>
      <c r="G40" s="82"/>
      <c r="H40" s="82"/>
      <c r="I40" s="82"/>
      <c r="J40" s="82"/>
      <c r="K40" s="82"/>
      <c r="L40" s="85"/>
      <c r="M40" s="1"/>
      <c r="N40" s="86"/>
      <c r="O40" s="86"/>
      <c r="P40" s="86"/>
      <c r="Q40" s="86"/>
      <c r="R40" s="86"/>
      <c r="S40" s="86"/>
      <c r="T40" s="86"/>
      <c r="U40" s="86"/>
      <c r="V40" s="86"/>
      <c r="W40" s="86"/>
      <c r="X40" s="86"/>
      <c r="Y40" s="86"/>
      <c r="Z40" s="86"/>
    </row>
    <row r="41" spans="1:26" ht="15.75" customHeight="1" x14ac:dyDescent="0.25">
      <c r="A41" s="81"/>
      <c r="B41" s="82"/>
      <c r="C41" s="83"/>
      <c r="D41" s="82"/>
      <c r="E41" s="82"/>
      <c r="F41" s="82"/>
      <c r="G41" s="82"/>
      <c r="H41" s="82"/>
      <c r="I41" s="82"/>
      <c r="J41" s="82"/>
      <c r="K41" s="82"/>
      <c r="L41" s="85"/>
      <c r="M41" s="1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</row>
    <row r="42" spans="1:26" ht="15.75" customHeight="1" x14ac:dyDescent="0.25">
      <c r="A42" s="27"/>
      <c r="B42" s="27"/>
      <c r="C42" s="90"/>
      <c r="D42" s="27"/>
      <c r="E42" s="27"/>
      <c r="F42" s="27"/>
      <c r="G42" s="27"/>
      <c r="H42" s="27"/>
      <c r="I42" s="27"/>
      <c r="J42" s="27"/>
      <c r="K42" s="27"/>
      <c r="L42" s="27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hidden="1" customHeight="1" x14ac:dyDescent="0.25">
      <c r="A43" s="82"/>
      <c r="B43"/>
      <c r="C43" s="21"/>
      <c r="D43"/>
      <c r="E43" s="82"/>
      <c r="F43" s="82"/>
      <c r="G43"/>
      <c r="H43"/>
      <c r="I43"/>
      <c r="J43"/>
      <c r="K43" s="82"/>
      <c r="L43" s="82"/>
      <c r="M43" s="1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5.75" hidden="1" customHeight="1" x14ac:dyDescent="0.25">
      <c r="A44" s="82"/>
      <c r="B44"/>
      <c r="C44" s="21"/>
      <c r="D44"/>
      <c r="E44" s="82"/>
      <c r="F44" s="82"/>
      <c r="G44"/>
      <c r="H44"/>
      <c r="I44"/>
      <c r="J44"/>
      <c r="K44" s="82"/>
      <c r="L44" s="82"/>
      <c r="M44" s="1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5.75" hidden="1" customHeight="1" x14ac:dyDescent="0.25">
      <c r="A45" s="82"/>
      <c r="B45"/>
      <c r="C45" s="21"/>
      <c r="D45" s="28"/>
      <c r="E45" s="91"/>
      <c r="F45" s="82"/>
      <c r="G45"/>
      <c r="H45"/>
      <c r="I45"/>
      <c r="J45"/>
      <c r="K45" s="82"/>
      <c r="L45" s="82"/>
      <c r="M45" s="1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5.75" hidden="1" customHeight="1" x14ac:dyDescent="0.25">
      <c r="A46" s="82"/>
      <c r="B46"/>
      <c r="C46" s="21"/>
      <c r="D46"/>
      <c r="E46" s="82"/>
      <c r="F46" s="82"/>
      <c r="G46"/>
      <c r="H46"/>
      <c r="I46"/>
      <c r="J46"/>
      <c r="K46" s="82"/>
      <c r="L46" s="82"/>
      <c r="M46" s="1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5.75" hidden="1" customHeight="1" x14ac:dyDescent="0.25">
      <c r="A47" s="82"/>
      <c r="B47"/>
      <c r="C47" s="21"/>
      <c r="D47"/>
      <c r="E47" s="82"/>
      <c r="F47" s="82"/>
      <c r="G47"/>
      <c r="H47"/>
      <c r="I47"/>
      <c r="J47"/>
      <c r="K47" s="82"/>
      <c r="L47" s="82"/>
      <c r="M47" s="1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5.75" hidden="1" customHeight="1" x14ac:dyDescent="0.25">
      <c r="A48" s="82"/>
      <c r="B48"/>
      <c r="C48" s="21"/>
      <c r="D48"/>
      <c r="E48" s="82"/>
      <c r="F48" s="82"/>
      <c r="G48"/>
      <c r="H48"/>
      <c r="I48"/>
      <c r="J48"/>
      <c r="K48" s="82"/>
      <c r="L48" s="82"/>
      <c r="M48" s="1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5.75" hidden="1" customHeight="1" x14ac:dyDescent="0.25">
      <c r="A49" s="82"/>
      <c r="B49"/>
      <c r="C49" s="21"/>
      <c r="D49"/>
      <c r="E49" s="82"/>
      <c r="F49" s="82"/>
      <c r="G49"/>
      <c r="H49"/>
      <c r="I49"/>
      <c r="J49"/>
      <c r="K49" s="82"/>
      <c r="L49" s="82"/>
      <c r="M49" s="1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5.75" hidden="1" customHeight="1" x14ac:dyDescent="0.25">
      <c r="A50" s="82"/>
      <c r="B50"/>
      <c r="C50" s="21"/>
      <c r="D50"/>
      <c r="E50" s="82"/>
      <c r="F50" s="82"/>
      <c r="G50"/>
      <c r="H50"/>
      <c r="I50"/>
      <c r="J50"/>
      <c r="K50" s="82"/>
      <c r="L50" s="82"/>
      <c r="M50" s="1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5.75" hidden="1" customHeight="1" x14ac:dyDescent="0.25">
      <c r="A51" s="82"/>
      <c r="B51"/>
      <c r="C51" s="21"/>
      <c r="D51"/>
      <c r="E51" s="82"/>
      <c r="F51" s="82"/>
      <c r="G51"/>
      <c r="H51"/>
      <c r="I51"/>
      <c r="J51"/>
      <c r="K51" s="82"/>
      <c r="L51" s="82"/>
      <c r="M51" s="1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5.75" hidden="1" customHeight="1" x14ac:dyDescent="0.25">
      <c r="A52" s="82"/>
      <c r="B52"/>
      <c r="C52" s="21"/>
      <c r="D52"/>
      <c r="E52" s="82"/>
      <c r="F52" s="82"/>
      <c r="G52"/>
      <c r="H52"/>
      <c r="I52"/>
      <c r="J52"/>
      <c r="K52" s="82"/>
      <c r="L52" s="82"/>
      <c r="M52" s="1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5.75" hidden="1" customHeight="1" x14ac:dyDescent="0.25">
      <c r="A53" s="82"/>
      <c r="B53"/>
      <c r="C53" s="21"/>
      <c r="D53"/>
      <c r="E53" s="82"/>
      <c r="F53" s="82"/>
      <c r="G53"/>
      <c r="H53"/>
      <c r="I53"/>
      <c r="J53"/>
      <c r="K53" s="82"/>
      <c r="L53" s="82"/>
      <c r="M53" s="1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5.75" hidden="1" customHeight="1" x14ac:dyDescent="0.25">
      <c r="A54" s="82"/>
      <c r="B54"/>
      <c r="C54" s="21"/>
      <c r="D54"/>
      <c r="E54" s="82"/>
      <c r="F54" s="82"/>
      <c r="G54"/>
      <c r="H54"/>
      <c r="I54"/>
      <c r="J54"/>
      <c r="K54" s="82"/>
      <c r="L54" s="82"/>
      <c r="M54" s="1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5.75" hidden="1" customHeight="1" x14ac:dyDescent="0.25">
      <c r="A55" s="82"/>
      <c r="B55"/>
      <c r="C55" s="21"/>
      <c r="D55"/>
      <c r="E55" s="82"/>
      <c r="F55" s="82"/>
      <c r="G55"/>
      <c r="H55"/>
      <c r="I55"/>
      <c r="J55"/>
      <c r="K55" s="82"/>
      <c r="L55" s="82"/>
      <c r="M55" s="1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5.75" hidden="1" customHeight="1" x14ac:dyDescent="0.25">
      <c r="A56" s="82"/>
      <c r="B56"/>
      <c r="C56" s="21"/>
      <c r="D56"/>
      <c r="E56" s="82"/>
      <c r="F56" s="82"/>
      <c r="G56"/>
      <c r="H56"/>
      <c r="I56"/>
      <c r="J56"/>
      <c r="K56" s="82"/>
      <c r="L56" s="82"/>
      <c r="M56" s="1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5.75" hidden="1" customHeight="1" x14ac:dyDescent="0.25">
      <c r="A57" s="82"/>
      <c r="B57"/>
      <c r="C57" s="21"/>
      <c r="D57"/>
      <c r="E57" s="82"/>
      <c r="F57" s="82"/>
      <c r="G57"/>
      <c r="H57"/>
      <c r="I57"/>
      <c r="J57"/>
      <c r="K57" s="82"/>
      <c r="L57" s="82"/>
      <c r="M57" s="1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5.75" hidden="1" customHeight="1" x14ac:dyDescent="0.25">
      <c r="A58" s="82"/>
      <c r="B58"/>
      <c r="C58" s="21"/>
      <c r="D58"/>
      <c r="E58" s="82"/>
      <c r="F58" s="82"/>
      <c r="G58"/>
      <c r="H58"/>
      <c r="I58"/>
      <c r="J58"/>
      <c r="K58" s="82"/>
      <c r="L58" s="82"/>
      <c r="M58" s="1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.75" hidden="1" customHeight="1" x14ac:dyDescent="0.25">
      <c r="A59" s="82"/>
      <c r="B59"/>
      <c r="C59" s="21"/>
      <c r="D59"/>
      <c r="E59" s="82"/>
      <c r="F59" s="82"/>
      <c r="G59"/>
      <c r="H59"/>
      <c r="I59"/>
      <c r="J59"/>
      <c r="K59" s="82"/>
      <c r="L59" s="82"/>
      <c r="M59" s="1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.75" hidden="1" customHeight="1" x14ac:dyDescent="0.25">
      <c r="A60" s="82"/>
      <c r="B60"/>
      <c r="C60" s="21"/>
      <c r="D60"/>
      <c r="E60" s="82"/>
      <c r="F60" s="82"/>
      <c r="G60"/>
      <c r="H60"/>
      <c r="I60"/>
      <c r="J60"/>
      <c r="K60" s="82"/>
      <c r="L60" s="82"/>
      <c r="M60" s="1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.75" hidden="1" customHeight="1" x14ac:dyDescent="0.25">
      <c r="A61" s="82"/>
      <c r="B61"/>
      <c r="C61" s="21"/>
      <c r="D61"/>
      <c r="E61" s="82"/>
      <c r="F61" s="82"/>
      <c r="G61"/>
      <c r="H61"/>
      <c r="I61"/>
      <c r="J61"/>
      <c r="K61" s="82"/>
      <c r="L61" s="82"/>
      <c r="M61" s="1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5.75" hidden="1" customHeight="1" x14ac:dyDescent="0.25">
      <c r="A62" s="82"/>
      <c r="B62"/>
      <c r="C62" s="21"/>
      <c r="D62"/>
      <c r="E62" s="82"/>
      <c r="F62" s="82"/>
      <c r="G62"/>
      <c r="H62"/>
      <c r="I62"/>
      <c r="J62"/>
      <c r="K62" s="82"/>
      <c r="L62" s="82"/>
      <c r="M62" s="1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5.75" hidden="1" customHeight="1" x14ac:dyDescent="0.25">
      <c r="A63" s="82"/>
      <c r="B63"/>
      <c r="C63" s="21"/>
      <c r="D63"/>
      <c r="E63" s="82"/>
      <c r="F63" s="82"/>
      <c r="G63"/>
      <c r="H63"/>
      <c r="I63"/>
      <c r="J63"/>
      <c r="K63" s="82"/>
      <c r="L63" s="82"/>
      <c r="M63" s="1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5.75" hidden="1" customHeight="1" x14ac:dyDescent="0.25">
      <c r="A64" s="82"/>
      <c r="B64"/>
      <c r="C64" s="21"/>
      <c r="D64"/>
      <c r="E64" s="82"/>
      <c r="F64" s="82"/>
      <c r="G64"/>
      <c r="H64"/>
      <c r="I64"/>
      <c r="J64"/>
      <c r="K64" s="82"/>
      <c r="L64" s="82"/>
      <c r="M64" s="1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5.75" hidden="1" customHeight="1" x14ac:dyDescent="0.25">
      <c r="A65" s="82"/>
      <c r="B65"/>
      <c r="C65" s="21"/>
      <c r="D65"/>
      <c r="E65" s="82"/>
      <c r="F65" s="82"/>
      <c r="G65"/>
      <c r="H65"/>
      <c r="I65"/>
      <c r="J65"/>
      <c r="K65" s="82"/>
      <c r="L65" s="82"/>
      <c r="M65" s="1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5.75" hidden="1" customHeight="1" x14ac:dyDescent="0.25">
      <c r="A66" s="82"/>
      <c r="B66"/>
      <c r="C66" s="21"/>
      <c r="D66"/>
      <c r="E66" s="82"/>
      <c r="F66" s="82"/>
      <c r="G66"/>
      <c r="H66"/>
      <c r="I66"/>
      <c r="J66"/>
      <c r="K66" s="82"/>
      <c r="L66" s="82"/>
      <c r="M66" s="1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5.75" hidden="1" customHeight="1" x14ac:dyDescent="0.25">
      <c r="A67" s="82"/>
      <c r="B67"/>
      <c r="C67" s="21"/>
      <c r="D67"/>
      <c r="E67" s="82"/>
      <c r="F67" s="82"/>
      <c r="G67"/>
      <c r="H67"/>
      <c r="I67"/>
      <c r="J67"/>
      <c r="K67" s="82"/>
      <c r="L67" s="82"/>
      <c r="M67" s="1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5.75" hidden="1" customHeight="1" x14ac:dyDescent="0.25">
      <c r="A68" s="82"/>
      <c r="B68"/>
      <c r="C68" s="21"/>
      <c r="D68"/>
      <c r="E68" s="82"/>
      <c r="F68" s="82"/>
      <c r="G68"/>
      <c r="H68"/>
      <c r="I68"/>
      <c r="J68"/>
      <c r="K68" s="82"/>
      <c r="L68" s="82"/>
      <c r="M68" s="1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5.75" hidden="1" customHeight="1" x14ac:dyDescent="0.25">
      <c r="A69" s="82"/>
      <c r="B69"/>
      <c r="C69" s="21"/>
      <c r="D69"/>
      <c r="E69" s="82"/>
      <c r="F69" s="82"/>
      <c r="G69"/>
      <c r="H69"/>
      <c r="I69"/>
      <c r="J69"/>
      <c r="K69" s="82"/>
      <c r="L69" s="82"/>
      <c r="M69" s="1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5.75" hidden="1" customHeight="1" x14ac:dyDescent="0.25">
      <c r="A70" s="82"/>
      <c r="B70"/>
      <c r="C70" s="21"/>
      <c r="D70"/>
      <c r="E70" s="82"/>
      <c r="F70" s="82"/>
      <c r="G70"/>
      <c r="H70"/>
      <c r="I70"/>
      <c r="J70"/>
      <c r="K70" s="82"/>
      <c r="L70" s="82"/>
      <c r="M70" s="1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5.75" hidden="1" customHeight="1" x14ac:dyDescent="0.25">
      <c r="A71" s="82"/>
      <c r="B71"/>
      <c r="C71" s="21"/>
      <c r="D71"/>
      <c r="E71" s="82"/>
      <c r="F71" s="82"/>
      <c r="G71"/>
      <c r="H71"/>
      <c r="I71"/>
      <c r="J71"/>
      <c r="K71" s="82"/>
      <c r="L71" s="82"/>
      <c r="M71" s="1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5.75" hidden="1" customHeight="1" x14ac:dyDescent="0.25">
      <c r="A72" s="82"/>
      <c r="B72"/>
      <c r="C72" s="21"/>
      <c r="D72"/>
      <c r="E72" s="82"/>
      <c r="F72" s="82"/>
      <c r="G72"/>
      <c r="H72"/>
      <c r="I72"/>
      <c r="J72"/>
      <c r="K72" s="82"/>
      <c r="L72" s="82"/>
      <c r="M72" s="1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5.75" hidden="1" customHeight="1" x14ac:dyDescent="0.25">
      <c r="A73" s="82"/>
      <c r="B73"/>
      <c r="C73" s="21"/>
      <c r="D73"/>
      <c r="E73" s="82"/>
      <c r="F73" s="82"/>
      <c r="G73"/>
      <c r="H73"/>
      <c r="I73"/>
      <c r="J73"/>
      <c r="K73" s="82"/>
      <c r="L73" s="82"/>
      <c r="M73" s="1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5.75" hidden="1" customHeight="1" x14ac:dyDescent="0.25">
      <c r="A74" s="82"/>
      <c r="B74"/>
      <c r="C74" s="21"/>
      <c r="D74"/>
      <c r="E74" s="82"/>
      <c r="F74" s="82"/>
      <c r="G74"/>
      <c r="H74"/>
      <c r="I74"/>
      <c r="J74"/>
      <c r="K74" s="82"/>
      <c r="L74" s="82"/>
      <c r="M74" s="1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hidden="1" customHeight="1" x14ac:dyDescent="0.25">
      <c r="A75" s="82"/>
      <c r="B75"/>
      <c r="C75" s="21"/>
      <c r="D75"/>
      <c r="E75" s="82"/>
      <c r="F75" s="82"/>
      <c r="G75"/>
      <c r="H75"/>
      <c r="I75"/>
      <c r="J75"/>
      <c r="K75" s="82"/>
      <c r="L75" s="82"/>
      <c r="M75" s="1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hidden="1" customHeight="1" x14ac:dyDescent="0.25">
      <c r="A76" s="82"/>
      <c r="B76"/>
      <c r="C76" s="21"/>
      <c r="D76"/>
      <c r="E76" s="82"/>
      <c r="F76" s="82"/>
      <c r="G76"/>
      <c r="H76"/>
      <c r="I76"/>
      <c r="J76"/>
      <c r="K76" s="82"/>
      <c r="L76" s="82"/>
      <c r="M76" s="1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5.75" hidden="1" customHeight="1" x14ac:dyDescent="0.25">
      <c r="A77" s="82"/>
      <c r="B77"/>
      <c r="C77" s="21"/>
      <c r="D77"/>
      <c r="E77" s="82"/>
      <c r="F77" s="82"/>
      <c r="G77"/>
      <c r="H77"/>
      <c r="I77"/>
      <c r="J77"/>
      <c r="K77" s="82"/>
      <c r="L77" s="82"/>
      <c r="M77" s="1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5.75" hidden="1" customHeight="1" x14ac:dyDescent="0.25">
      <c r="A78" s="82"/>
      <c r="B78"/>
      <c r="C78" s="21"/>
      <c r="D78"/>
      <c r="E78" s="82"/>
      <c r="F78" s="82"/>
      <c r="G78"/>
      <c r="H78"/>
      <c r="I78"/>
      <c r="J78"/>
      <c r="K78" s="82"/>
      <c r="L78" s="82"/>
      <c r="M78" s="1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5.75" hidden="1" customHeight="1" x14ac:dyDescent="0.25">
      <c r="A79" s="82"/>
      <c r="B79"/>
      <c r="C79" s="21"/>
      <c r="D79"/>
      <c r="E79" s="82"/>
      <c r="F79" s="82"/>
      <c r="G79"/>
      <c r="H79"/>
      <c r="I79"/>
      <c r="J79"/>
      <c r="K79" s="82"/>
      <c r="L79" s="82"/>
      <c r="M79" s="1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5.75" hidden="1" customHeight="1" x14ac:dyDescent="0.25">
      <c r="A80" s="82"/>
      <c r="B80"/>
      <c r="C80" s="21"/>
      <c r="D80"/>
      <c r="E80" s="82"/>
      <c r="F80" s="82"/>
      <c r="G80"/>
      <c r="H80"/>
      <c r="I80"/>
      <c r="J80"/>
      <c r="K80" s="82"/>
      <c r="L80" s="82"/>
      <c r="M80" s="1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5.75" hidden="1" customHeight="1" x14ac:dyDescent="0.25">
      <c r="A81" s="82"/>
      <c r="B81"/>
      <c r="C81" s="21"/>
      <c r="D81"/>
      <c r="E81" s="82"/>
      <c r="F81" s="82"/>
      <c r="G81"/>
      <c r="H81"/>
      <c r="I81"/>
      <c r="J81"/>
      <c r="K81" s="82"/>
      <c r="L81" s="82"/>
      <c r="M81" s="1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5.75" hidden="1" customHeight="1" x14ac:dyDescent="0.25">
      <c r="A82" s="82"/>
      <c r="B82"/>
      <c r="C82" s="21"/>
      <c r="D82"/>
      <c r="E82" s="82"/>
      <c r="F82" s="82"/>
      <c r="G82"/>
      <c r="H82"/>
      <c r="I82"/>
      <c r="J82"/>
      <c r="K82" s="82"/>
      <c r="L82" s="82"/>
      <c r="M82" s="1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hidden="1" customHeight="1" x14ac:dyDescent="0.25">
      <c r="A83" s="82"/>
      <c r="B83"/>
      <c r="C83" s="21"/>
      <c r="D83"/>
      <c r="E83" s="82"/>
      <c r="F83" s="82"/>
      <c r="G83"/>
      <c r="H83"/>
      <c r="I83"/>
      <c r="J83"/>
      <c r="K83" s="82"/>
      <c r="L83" s="82"/>
      <c r="M83" s="1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hidden="1" customHeight="1" x14ac:dyDescent="0.25">
      <c r="A84" s="82"/>
      <c r="B84"/>
      <c r="C84" s="21"/>
      <c r="D84"/>
      <c r="E84" s="82"/>
      <c r="F84" s="82"/>
      <c r="G84"/>
      <c r="H84"/>
      <c r="I84"/>
      <c r="J84"/>
      <c r="K84" s="82"/>
      <c r="L84" s="82"/>
      <c r="M84" s="1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hidden="1" customHeight="1" x14ac:dyDescent="0.25">
      <c r="A85" s="82"/>
      <c r="B85"/>
      <c r="C85" s="21"/>
      <c r="D85"/>
      <c r="E85" s="82"/>
      <c r="F85" s="82"/>
      <c r="G85"/>
      <c r="H85"/>
      <c r="I85"/>
      <c r="J85"/>
      <c r="K85" s="82"/>
      <c r="L85" s="82"/>
      <c r="M85" s="1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5.75" hidden="1" customHeight="1" x14ac:dyDescent="0.25">
      <c r="A86" s="82"/>
      <c r="B86"/>
      <c r="C86" s="21"/>
      <c r="D86"/>
      <c r="E86" s="82"/>
      <c r="F86" s="82"/>
      <c r="G86"/>
      <c r="H86"/>
      <c r="I86"/>
      <c r="J86"/>
      <c r="K86" s="82"/>
      <c r="L86" s="82"/>
      <c r="M86" s="1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5.75" hidden="1" customHeight="1" x14ac:dyDescent="0.25">
      <c r="A87" s="82"/>
      <c r="B87"/>
      <c r="C87" s="21"/>
      <c r="D87"/>
      <c r="E87" s="82"/>
      <c r="F87" s="82"/>
      <c r="G87"/>
      <c r="H87"/>
      <c r="I87"/>
      <c r="J87"/>
      <c r="K87" s="82"/>
      <c r="L87" s="82"/>
      <c r="M87" s="1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5.75" hidden="1" customHeight="1" x14ac:dyDescent="0.25">
      <c r="A88" s="82"/>
      <c r="B88"/>
      <c r="C88" s="21"/>
      <c r="D88"/>
      <c r="E88" s="82"/>
      <c r="F88" s="82"/>
      <c r="G88"/>
      <c r="H88"/>
      <c r="I88"/>
      <c r="J88"/>
      <c r="K88" s="82"/>
      <c r="L88" s="82"/>
      <c r="M88" s="1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5.75" hidden="1" customHeight="1" x14ac:dyDescent="0.25">
      <c r="A89" s="82"/>
      <c r="B89"/>
      <c r="C89" s="21"/>
      <c r="D89"/>
      <c r="E89" s="82"/>
      <c r="F89" s="82"/>
      <c r="G89"/>
      <c r="H89"/>
      <c r="I89"/>
      <c r="J89"/>
      <c r="K89" s="82"/>
      <c r="L89" s="82"/>
      <c r="M89" s="1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5.75" hidden="1" customHeight="1" x14ac:dyDescent="0.25">
      <c r="A90" s="82"/>
      <c r="B90"/>
      <c r="C90" s="21"/>
      <c r="D90"/>
      <c r="E90" s="82"/>
      <c r="F90" s="82"/>
      <c r="G90"/>
      <c r="H90"/>
      <c r="I90"/>
      <c r="J90"/>
      <c r="K90" s="82"/>
      <c r="L90" s="82"/>
      <c r="M90" s="1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5.75" hidden="1" customHeight="1" x14ac:dyDescent="0.25">
      <c r="A91" s="82"/>
      <c r="B91"/>
      <c r="C91" s="21"/>
      <c r="D91"/>
      <c r="E91" s="82"/>
      <c r="F91" s="82"/>
      <c r="G91"/>
      <c r="H91"/>
      <c r="I91"/>
      <c r="J91"/>
      <c r="K91" s="82"/>
      <c r="L91" s="82"/>
      <c r="M91" s="1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5.75" hidden="1" customHeight="1" x14ac:dyDescent="0.25">
      <c r="A92" s="82"/>
      <c r="B92"/>
      <c r="C92" s="21"/>
      <c r="D92"/>
      <c r="E92" s="82"/>
      <c r="F92" s="82"/>
      <c r="G92"/>
      <c r="H92"/>
      <c r="I92"/>
      <c r="J92"/>
      <c r="K92" s="82"/>
      <c r="L92" s="82"/>
      <c r="M92" s="1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5.75" hidden="1" customHeight="1" x14ac:dyDescent="0.25">
      <c r="A93" s="82"/>
      <c r="B93"/>
      <c r="C93" s="21"/>
      <c r="D93"/>
      <c r="E93" s="82"/>
      <c r="F93" s="82"/>
      <c r="G93"/>
      <c r="H93"/>
      <c r="I93"/>
      <c r="J93"/>
      <c r="K93" s="82"/>
      <c r="L93" s="82"/>
      <c r="M93" s="1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5.75" hidden="1" customHeight="1" x14ac:dyDescent="0.25">
      <c r="A94" s="82"/>
      <c r="B94"/>
      <c r="C94" s="21"/>
      <c r="D94"/>
      <c r="E94" s="82"/>
      <c r="F94" s="82"/>
      <c r="G94"/>
      <c r="H94"/>
      <c r="I94"/>
      <c r="J94"/>
      <c r="K94" s="82"/>
      <c r="L94" s="82"/>
      <c r="M94" s="1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hidden="1" customHeight="1" x14ac:dyDescent="0.25">
      <c r="A95" s="82"/>
      <c r="B95"/>
      <c r="C95" s="21"/>
      <c r="D95"/>
      <c r="E95" s="82"/>
      <c r="F95" s="82"/>
      <c r="G95"/>
      <c r="H95"/>
      <c r="I95"/>
      <c r="J95"/>
      <c r="K95" s="82"/>
      <c r="L95" s="82"/>
      <c r="M95" s="1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hidden="1" customHeight="1" x14ac:dyDescent="0.25">
      <c r="A96" s="82"/>
      <c r="B96"/>
      <c r="C96" s="21"/>
      <c r="D96"/>
      <c r="E96" s="82"/>
      <c r="F96" s="82"/>
      <c r="G96"/>
      <c r="H96"/>
      <c r="I96"/>
      <c r="J96"/>
      <c r="K96" s="82"/>
      <c r="L96" s="82"/>
      <c r="M96" s="1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hidden="1" customHeight="1" x14ac:dyDescent="0.25">
      <c r="A97" s="82"/>
      <c r="B97"/>
      <c r="C97" s="21"/>
      <c r="D97"/>
      <c r="E97" s="82"/>
      <c r="F97" s="82"/>
      <c r="G97"/>
      <c r="H97"/>
      <c r="I97"/>
      <c r="J97"/>
      <c r="K97" s="82"/>
      <c r="L97" s="82"/>
      <c r="M97" s="1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5.75" hidden="1" customHeight="1" x14ac:dyDescent="0.25">
      <c r="A98" s="82"/>
      <c r="B98"/>
      <c r="C98" s="21"/>
      <c r="D98"/>
      <c r="E98" s="82"/>
      <c r="F98" s="82"/>
      <c r="G98"/>
      <c r="H98"/>
      <c r="I98"/>
      <c r="J98"/>
      <c r="K98" s="82"/>
      <c r="L98" s="82"/>
      <c r="M98" s="1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hidden="1" customHeight="1" x14ac:dyDescent="0.25">
      <c r="A99" s="82"/>
      <c r="B99"/>
      <c r="C99" s="21"/>
      <c r="D99"/>
      <c r="E99" s="82"/>
      <c r="F99" s="82"/>
      <c r="G99"/>
      <c r="H99"/>
      <c r="I99"/>
      <c r="J99"/>
      <c r="K99" s="82"/>
      <c r="L99" s="82"/>
      <c r="M99" s="1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hidden="1" customHeight="1" x14ac:dyDescent="0.25">
      <c r="A100" s="82"/>
      <c r="B100"/>
      <c r="C100" s="21"/>
      <c r="D100"/>
      <c r="E100" s="82"/>
      <c r="F100" s="82"/>
      <c r="G100"/>
      <c r="H100"/>
      <c r="I100"/>
      <c r="J100"/>
      <c r="K100" s="82"/>
      <c r="L100" s="82"/>
      <c r="M100" s="1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5.75" hidden="1" customHeight="1" x14ac:dyDescent="0.25">
      <c r="A101" s="82"/>
      <c r="B101"/>
      <c r="C101" s="21"/>
      <c r="D101"/>
      <c r="E101" s="82"/>
      <c r="F101" s="82"/>
      <c r="G101"/>
      <c r="H101"/>
      <c r="I101"/>
      <c r="J101"/>
      <c r="K101" s="82"/>
      <c r="L101" s="82"/>
      <c r="M101" s="1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5.75" hidden="1" customHeight="1" x14ac:dyDescent="0.25">
      <c r="A102" s="82"/>
      <c r="B102"/>
      <c r="C102" s="21"/>
      <c r="D102"/>
      <c r="E102" s="82"/>
      <c r="F102" s="82"/>
      <c r="G102"/>
      <c r="H102"/>
      <c r="I102"/>
      <c r="J102"/>
      <c r="K102" s="82"/>
      <c r="L102" s="82"/>
      <c r="M102" s="1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5.75" hidden="1" customHeight="1" x14ac:dyDescent="0.25">
      <c r="A103" s="82"/>
      <c r="B103"/>
      <c r="C103" s="21"/>
      <c r="D103"/>
      <c r="E103" s="82"/>
      <c r="F103" s="82"/>
      <c r="G103"/>
      <c r="H103"/>
      <c r="I103"/>
      <c r="J103"/>
      <c r="K103" s="82"/>
      <c r="L103" s="82"/>
      <c r="M103" s="1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.75" hidden="1" customHeight="1" x14ac:dyDescent="0.25">
      <c r="A104" s="82"/>
      <c r="B104"/>
      <c r="C104" s="21"/>
      <c r="D104"/>
      <c r="E104" s="82"/>
      <c r="F104" s="82"/>
      <c r="G104"/>
      <c r="H104"/>
      <c r="I104"/>
      <c r="J104"/>
      <c r="K104" s="82"/>
      <c r="L104" s="82"/>
      <c r="M104" s="1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5.75" hidden="1" customHeight="1" x14ac:dyDescent="0.25">
      <c r="A105" s="82"/>
      <c r="B105"/>
      <c r="C105" s="21"/>
      <c r="D105"/>
      <c r="E105" s="82"/>
      <c r="F105" s="82"/>
      <c r="G105"/>
      <c r="H105"/>
      <c r="I105"/>
      <c r="J105"/>
      <c r="K105" s="82"/>
      <c r="L105" s="82"/>
      <c r="M105" s="1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5.75" hidden="1" customHeight="1" x14ac:dyDescent="0.25">
      <c r="A106" s="82"/>
      <c r="B106"/>
      <c r="C106" s="21"/>
      <c r="D106"/>
      <c r="E106" s="82"/>
      <c r="F106" s="82"/>
      <c r="G106"/>
      <c r="H106"/>
      <c r="I106"/>
      <c r="J106"/>
      <c r="K106" s="82"/>
      <c r="L106" s="82"/>
      <c r="M106" s="1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5.75" hidden="1" customHeight="1" x14ac:dyDescent="0.25">
      <c r="A107" s="82"/>
      <c r="B107"/>
      <c r="C107" s="21"/>
      <c r="D107"/>
      <c r="E107" s="82"/>
      <c r="F107" s="82"/>
      <c r="G107"/>
      <c r="H107"/>
      <c r="I107"/>
      <c r="J107"/>
      <c r="K107" s="82"/>
      <c r="L107" s="82"/>
      <c r="M107" s="1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5.75" hidden="1" customHeight="1" x14ac:dyDescent="0.25">
      <c r="A108" s="82"/>
      <c r="B108"/>
      <c r="C108" s="21"/>
      <c r="D108"/>
      <c r="E108" s="82"/>
      <c r="F108" s="82"/>
      <c r="G108"/>
      <c r="H108"/>
      <c r="I108"/>
      <c r="J108"/>
      <c r="K108" s="82"/>
      <c r="L108" s="82"/>
      <c r="M108" s="1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5.75" hidden="1" customHeight="1" x14ac:dyDescent="0.25">
      <c r="A109" s="82"/>
      <c r="B109"/>
      <c r="C109" s="21"/>
      <c r="D109"/>
      <c r="E109" s="82"/>
      <c r="F109" s="82"/>
      <c r="G109"/>
      <c r="H109"/>
      <c r="I109"/>
      <c r="J109"/>
      <c r="K109" s="82"/>
      <c r="L109" s="82"/>
      <c r="M109" s="1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hidden="1" customHeight="1" x14ac:dyDescent="0.25">
      <c r="A110" s="82"/>
      <c r="B110"/>
      <c r="C110" s="21"/>
      <c r="D110"/>
      <c r="E110" s="82"/>
      <c r="F110" s="82"/>
      <c r="G110"/>
      <c r="H110"/>
      <c r="I110"/>
      <c r="J110"/>
      <c r="K110" s="82"/>
      <c r="L110" s="82"/>
      <c r="M110" s="1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hidden="1" customHeight="1" x14ac:dyDescent="0.25">
      <c r="A111" s="82"/>
      <c r="B111"/>
      <c r="C111" s="21"/>
      <c r="D111"/>
      <c r="E111" s="82"/>
      <c r="F111" s="82"/>
      <c r="G111"/>
      <c r="H111"/>
      <c r="I111"/>
      <c r="J111"/>
      <c r="K111" s="82"/>
      <c r="L111" s="82"/>
      <c r="M111" s="1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5.75" hidden="1" customHeight="1" x14ac:dyDescent="0.25">
      <c r="A112" s="82"/>
      <c r="B112"/>
      <c r="C112" s="21"/>
      <c r="D112"/>
      <c r="E112" s="82"/>
      <c r="F112" s="82"/>
      <c r="G112"/>
      <c r="H112"/>
      <c r="I112"/>
      <c r="J112"/>
      <c r="K112" s="82"/>
      <c r="L112" s="82"/>
      <c r="M112" s="1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5.75" hidden="1" customHeight="1" x14ac:dyDescent="0.25">
      <c r="A113" s="82"/>
      <c r="B113"/>
      <c r="C113" s="21"/>
      <c r="D113"/>
      <c r="E113" s="82"/>
      <c r="F113" s="82"/>
      <c r="G113"/>
      <c r="H113"/>
      <c r="I113"/>
      <c r="J113"/>
      <c r="K113" s="82"/>
      <c r="L113" s="82"/>
      <c r="M113" s="1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5.75" hidden="1" customHeight="1" x14ac:dyDescent="0.25">
      <c r="A114" s="82"/>
      <c r="B114"/>
      <c r="C114" s="21"/>
      <c r="D114"/>
      <c r="E114" s="82"/>
      <c r="F114" s="82"/>
      <c r="G114"/>
      <c r="H114"/>
      <c r="I114"/>
      <c r="J114"/>
      <c r="K114" s="82"/>
      <c r="L114" s="82"/>
      <c r="M114" s="1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5.75" hidden="1" customHeight="1" x14ac:dyDescent="0.25">
      <c r="A115" s="82"/>
      <c r="B115"/>
      <c r="C115" s="21"/>
      <c r="D115"/>
      <c r="E115" s="82"/>
      <c r="F115" s="82"/>
      <c r="G115"/>
      <c r="H115"/>
      <c r="I115"/>
      <c r="J115"/>
      <c r="K115" s="82"/>
      <c r="L115" s="82"/>
      <c r="M115" s="1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hidden="1" customHeight="1" x14ac:dyDescent="0.25">
      <c r="A116" s="82"/>
      <c r="B116"/>
      <c r="C116" s="21"/>
      <c r="D116"/>
      <c r="E116" s="82"/>
      <c r="F116" s="82"/>
      <c r="G116"/>
      <c r="H116"/>
      <c r="I116"/>
      <c r="J116"/>
      <c r="K116" s="82"/>
      <c r="L116" s="82"/>
      <c r="M116" s="1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hidden="1" customHeight="1" x14ac:dyDescent="0.25">
      <c r="A117" s="82"/>
      <c r="B117"/>
      <c r="C117" s="21"/>
      <c r="D117"/>
      <c r="E117" s="82"/>
      <c r="F117" s="82"/>
      <c r="G117"/>
      <c r="H117"/>
      <c r="I117"/>
      <c r="J117"/>
      <c r="K117" s="82"/>
      <c r="L117" s="82"/>
      <c r="M117" s="1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hidden="1" customHeight="1" x14ac:dyDescent="0.25">
      <c r="A118" s="82"/>
      <c r="B118"/>
      <c r="C118" s="21"/>
      <c r="D118"/>
      <c r="E118" s="82"/>
      <c r="F118" s="82"/>
      <c r="G118"/>
      <c r="H118"/>
      <c r="I118"/>
      <c r="J118"/>
      <c r="K118" s="82"/>
      <c r="L118" s="82"/>
      <c r="M118" s="1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5.75" hidden="1" customHeight="1" x14ac:dyDescent="0.25">
      <c r="A119" s="82"/>
      <c r="B119"/>
      <c r="C119" s="21"/>
      <c r="D119"/>
      <c r="E119" s="82"/>
      <c r="F119" s="82"/>
      <c r="G119"/>
      <c r="H119"/>
      <c r="I119"/>
      <c r="J119"/>
      <c r="K119" s="82"/>
      <c r="L119" s="82"/>
      <c r="M119" s="1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.75" hidden="1" customHeight="1" x14ac:dyDescent="0.25">
      <c r="A120" s="82"/>
      <c r="B120"/>
      <c r="C120" s="21"/>
      <c r="D120"/>
      <c r="E120" s="82"/>
      <c r="F120" s="82"/>
      <c r="G120"/>
      <c r="H120"/>
      <c r="I120"/>
      <c r="J120"/>
      <c r="K120" s="82"/>
      <c r="L120" s="82"/>
      <c r="M120" s="1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5.75" hidden="1" customHeight="1" x14ac:dyDescent="0.25">
      <c r="A121" s="82"/>
      <c r="B121"/>
      <c r="C121" s="21"/>
      <c r="D121"/>
      <c r="E121" s="82"/>
      <c r="F121" s="82"/>
      <c r="G121"/>
      <c r="H121"/>
      <c r="I121"/>
      <c r="J121"/>
      <c r="K121" s="82"/>
      <c r="L121" s="82"/>
      <c r="M121" s="1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5.75" hidden="1" customHeight="1" x14ac:dyDescent="0.25">
      <c r="A122" s="82"/>
      <c r="B122"/>
      <c r="C122" s="21"/>
      <c r="D122"/>
      <c r="E122" s="82"/>
      <c r="F122" s="82"/>
      <c r="G122"/>
      <c r="H122"/>
      <c r="I122"/>
      <c r="J122"/>
      <c r="K122" s="82"/>
      <c r="L122" s="82"/>
      <c r="M122" s="1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5.75" hidden="1" customHeight="1" x14ac:dyDescent="0.25">
      <c r="A123" s="82"/>
      <c r="B123"/>
      <c r="C123" s="21"/>
      <c r="D123"/>
      <c r="E123" s="82"/>
      <c r="F123" s="82"/>
      <c r="G123"/>
      <c r="H123"/>
      <c r="I123"/>
      <c r="J123"/>
      <c r="K123" s="82"/>
      <c r="L123" s="82"/>
      <c r="M123" s="1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hidden="1" customHeight="1" x14ac:dyDescent="0.25">
      <c r="A124" s="82"/>
      <c r="B124"/>
      <c r="C124" s="21"/>
      <c r="D124"/>
      <c r="E124" s="82"/>
      <c r="F124" s="82"/>
      <c r="G124"/>
      <c r="H124"/>
      <c r="I124"/>
      <c r="J124"/>
      <c r="K124" s="82"/>
      <c r="L124" s="82"/>
      <c r="M124" s="1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hidden="1" customHeight="1" x14ac:dyDescent="0.25">
      <c r="A125" s="82"/>
      <c r="B125"/>
      <c r="C125" s="21"/>
      <c r="D125"/>
      <c r="E125" s="82"/>
      <c r="F125" s="82"/>
      <c r="G125"/>
      <c r="H125"/>
      <c r="I125"/>
      <c r="J125"/>
      <c r="K125" s="82"/>
      <c r="L125" s="82"/>
      <c r="M125" s="1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hidden="1" customHeight="1" x14ac:dyDescent="0.25">
      <c r="A126" s="82"/>
      <c r="B126"/>
      <c r="C126" s="21"/>
      <c r="D126"/>
      <c r="E126" s="82"/>
      <c r="F126" s="82"/>
      <c r="G126"/>
      <c r="H126"/>
      <c r="I126"/>
      <c r="J126"/>
      <c r="K126" s="82"/>
      <c r="L126" s="82"/>
      <c r="M126" s="1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5.75" hidden="1" customHeight="1" x14ac:dyDescent="0.25">
      <c r="A127" s="82"/>
      <c r="B127"/>
      <c r="C127" s="21"/>
      <c r="D127"/>
      <c r="E127" s="82"/>
      <c r="F127" s="82"/>
      <c r="G127"/>
      <c r="H127"/>
      <c r="I127"/>
      <c r="J127"/>
      <c r="K127" s="82"/>
      <c r="L127" s="82"/>
      <c r="M127" s="1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5.75" hidden="1" customHeight="1" x14ac:dyDescent="0.25">
      <c r="A128" s="82"/>
      <c r="B128"/>
      <c r="C128" s="21"/>
      <c r="D128"/>
      <c r="E128" s="82"/>
      <c r="F128" s="82"/>
      <c r="G128"/>
      <c r="H128"/>
      <c r="I128"/>
      <c r="J128"/>
      <c r="K128" s="82"/>
      <c r="L128" s="82"/>
      <c r="M128" s="1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5.75" hidden="1" customHeight="1" x14ac:dyDescent="0.25">
      <c r="A129" s="82"/>
      <c r="B129"/>
      <c r="C129" s="21"/>
      <c r="D129"/>
      <c r="E129" s="82"/>
      <c r="F129" s="82"/>
      <c r="G129"/>
      <c r="H129"/>
      <c r="I129"/>
      <c r="J129"/>
      <c r="K129" s="82"/>
      <c r="L129" s="82"/>
      <c r="M129" s="1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5.75" hidden="1" customHeight="1" x14ac:dyDescent="0.25">
      <c r="A130" s="82"/>
      <c r="B130"/>
      <c r="C130" s="21"/>
      <c r="D130"/>
      <c r="E130" s="82"/>
      <c r="F130" s="82"/>
      <c r="G130"/>
      <c r="H130"/>
      <c r="I130"/>
      <c r="J130"/>
      <c r="K130" s="82"/>
      <c r="L130" s="82"/>
      <c r="M130" s="1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5.75" hidden="1" customHeight="1" x14ac:dyDescent="0.25">
      <c r="A131" s="82"/>
      <c r="B131"/>
      <c r="C131" s="21"/>
      <c r="D131"/>
      <c r="E131" s="82"/>
      <c r="F131" s="82"/>
      <c r="G131"/>
      <c r="H131"/>
      <c r="I131"/>
      <c r="J131"/>
      <c r="K131" s="82"/>
      <c r="L131" s="82"/>
      <c r="M131" s="1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5.75" hidden="1" customHeight="1" x14ac:dyDescent="0.25">
      <c r="A132" s="82"/>
      <c r="B132"/>
      <c r="C132" s="21"/>
      <c r="D132"/>
      <c r="E132" s="82"/>
      <c r="F132" s="82"/>
      <c r="G132"/>
      <c r="H132"/>
      <c r="I132"/>
      <c r="J132"/>
      <c r="K132" s="82"/>
      <c r="L132" s="82"/>
      <c r="M132" s="1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5.75" hidden="1" customHeight="1" x14ac:dyDescent="0.25">
      <c r="A133" s="82"/>
      <c r="B133"/>
      <c r="C133" s="21"/>
      <c r="D133"/>
      <c r="E133" s="82"/>
      <c r="F133" s="82"/>
      <c r="G133"/>
      <c r="H133"/>
      <c r="I133"/>
      <c r="J133"/>
      <c r="K133" s="82"/>
      <c r="L133" s="82"/>
      <c r="M133" s="1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hidden="1" customHeight="1" x14ac:dyDescent="0.25">
      <c r="A134" s="82"/>
      <c r="B134"/>
      <c r="C134" s="21"/>
      <c r="D134"/>
      <c r="E134" s="82"/>
      <c r="F134" s="82"/>
      <c r="G134"/>
      <c r="H134"/>
      <c r="I134"/>
      <c r="J134"/>
      <c r="K134" s="82"/>
      <c r="L134" s="82"/>
      <c r="M134" s="1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hidden="1" customHeight="1" x14ac:dyDescent="0.25">
      <c r="A135" s="82"/>
      <c r="B135"/>
      <c r="C135" s="21"/>
      <c r="D135"/>
      <c r="E135" s="82"/>
      <c r="F135" s="82"/>
      <c r="G135"/>
      <c r="H135"/>
      <c r="I135"/>
      <c r="J135"/>
      <c r="K135" s="82"/>
      <c r="L135" s="82"/>
      <c r="M135" s="1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hidden="1" customHeight="1" x14ac:dyDescent="0.25">
      <c r="A136" s="82"/>
      <c r="B136"/>
      <c r="C136" s="21"/>
      <c r="D136"/>
      <c r="E136" s="82"/>
      <c r="F136" s="82"/>
      <c r="G136"/>
      <c r="H136"/>
      <c r="I136"/>
      <c r="J136"/>
      <c r="K136" s="82"/>
      <c r="L136" s="82"/>
      <c r="M136" s="1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hidden="1" customHeight="1" x14ac:dyDescent="0.25">
      <c r="A137" s="82"/>
      <c r="B137"/>
      <c r="C137" s="21"/>
      <c r="D137"/>
      <c r="E137" s="82"/>
      <c r="F137" s="82"/>
      <c r="G137"/>
      <c r="H137"/>
      <c r="I137"/>
      <c r="J137"/>
      <c r="K137" s="82"/>
      <c r="L137" s="82"/>
      <c r="M137" s="1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hidden="1" customHeight="1" x14ac:dyDescent="0.25">
      <c r="A138" s="82"/>
      <c r="B138"/>
      <c r="C138" s="21"/>
      <c r="D138"/>
      <c r="E138" s="82"/>
      <c r="F138" s="82"/>
      <c r="G138"/>
      <c r="H138"/>
      <c r="I138"/>
      <c r="J138"/>
      <c r="K138" s="82"/>
      <c r="L138" s="82"/>
      <c r="M138" s="1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5.75" hidden="1" customHeight="1" x14ac:dyDescent="0.25">
      <c r="A139" s="82"/>
      <c r="B139"/>
      <c r="C139" s="21"/>
      <c r="D139"/>
      <c r="E139" s="82"/>
      <c r="F139" s="82"/>
      <c r="G139"/>
      <c r="H139"/>
      <c r="I139"/>
      <c r="J139"/>
      <c r="K139" s="82"/>
      <c r="L139" s="82"/>
      <c r="M139" s="1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5.75" hidden="1" customHeight="1" x14ac:dyDescent="0.25">
      <c r="A140" s="82"/>
      <c r="B140"/>
      <c r="C140" s="21"/>
      <c r="D140"/>
      <c r="E140" s="82"/>
      <c r="F140" s="82"/>
      <c r="G140"/>
      <c r="H140"/>
      <c r="I140"/>
      <c r="J140"/>
      <c r="K140" s="82"/>
      <c r="L140" s="82"/>
      <c r="M140" s="1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5.75" hidden="1" customHeight="1" x14ac:dyDescent="0.25">
      <c r="A141" s="82"/>
      <c r="B141"/>
      <c r="C141" s="21"/>
      <c r="D141"/>
      <c r="E141" s="82"/>
      <c r="F141" s="82"/>
      <c r="G141"/>
      <c r="H141"/>
      <c r="I141"/>
      <c r="J141"/>
      <c r="K141" s="82"/>
      <c r="L141" s="82"/>
      <c r="M141" s="1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hidden="1" customHeight="1" x14ac:dyDescent="0.25">
      <c r="A142" s="82"/>
      <c r="B142"/>
      <c r="C142" s="21"/>
      <c r="D142"/>
      <c r="E142" s="82"/>
      <c r="F142" s="82"/>
      <c r="G142"/>
      <c r="H142"/>
      <c r="I142"/>
      <c r="J142"/>
      <c r="K142" s="82"/>
      <c r="L142" s="82"/>
      <c r="M142" s="1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5.75" hidden="1" customHeight="1" x14ac:dyDescent="0.25">
      <c r="A143" s="82"/>
      <c r="B143"/>
      <c r="C143" s="21"/>
      <c r="D143"/>
      <c r="E143" s="82"/>
      <c r="F143" s="82"/>
      <c r="G143"/>
      <c r="H143"/>
      <c r="I143"/>
      <c r="J143"/>
      <c r="K143" s="82"/>
      <c r="L143" s="82"/>
      <c r="M143" s="1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5.75" hidden="1" customHeight="1" x14ac:dyDescent="0.25">
      <c r="A144" s="82"/>
      <c r="B144"/>
      <c r="C144" s="21"/>
      <c r="D144"/>
      <c r="E144" s="82"/>
      <c r="F144" s="82"/>
      <c r="G144"/>
      <c r="H144"/>
      <c r="I144"/>
      <c r="J144"/>
      <c r="K144" s="82"/>
      <c r="L144" s="82"/>
      <c r="M144" s="1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5.75" hidden="1" customHeight="1" x14ac:dyDescent="0.25">
      <c r="A145" s="82"/>
      <c r="B145"/>
      <c r="C145" s="21"/>
      <c r="D145"/>
      <c r="E145" s="82"/>
      <c r="F145" s="82"/>
      <c r="G145"/>
      <c r="H145"/>
      <c r="I145"/>
      <c r="J145"/>
      <c r="K145" s="82"/>
      <c r="L145" s="82"/>
      <c r="M145" s="1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5.75" hidden="1" customHeight="1" x14ac:dyDescent="0.25">
      <c r="A146" s="82"/>
      <c r="B146"/>
      <c r="C146" s="21"/>
      <c r="D146"/>
      <c r="E146" s="82"/>
      <c r="F146" s="82"/>
      <c r="G146"/>
      <c r="H146"/>
      <c r="I146"/>
      <c r="J146"/>
      <c r="K146" s="82"/>
      <c r="L146" s="82"/>
      <c r="M146" s="1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5.75" hidden="1" customHeight="1" x14ac:dyDescent="0.25">
      <c r="A147" s="82"/>
      <c r="B147"/>
      <c r="C147" s="21"/>
      <c r="D147"/>
      <c r="E147" s="82"/>
      <c r="F147" s="82"/>
      <c r="G147"/>
      <c r="H147"/>
      <c r="I147"/>
      <c r="J147"/>
      <c r="K147" s="82"/>
      <c r="L147" s="82"/>
      <c r="M147" s="1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5.75" hidden="1" customHeight="1" x14ac:dyDescent="0.25">
      <c r="A148" s="82"/>
      <c r="B148"/>
      <c r="C148" s="21"/>
      <c r="D148"/>
      <c r="E148" s="82"/>
      <c r="F148" s="82"/>
      <c r="G148"/>
      <c r="H148"/>
      <c r="I148"/>
      <c r="J148"/>
      <c r="K148" s="82"/>
      <c r="L148" s="82"/>
      <c r="M148" s="1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hidden="1" customHeight="1" x14ac:dyDescent="0.25">
      <c r="A149" s="82"/>
      <c r="B149"/>
      <c r="C149" s="21"/>
      <c r="D149"/>
      <c r="E149" s="82"/>
      <c r="F149" s="82"/>
      <c r="G149"/>
      <c r="H149"/>
      <c r="I149"/>
      <c r="J149"/>
      <c r="K149" s="82"/>
      <c r="L149" s="82"/>
      <c r="M149" s="1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hidden="1" customHeight="1" x14ac:dyDescent="0.25">
      <c r="A150" s="82"/>
      <c r="B150"/>
      <c r="C150" s="21"/>
      <c r="D150"/>
      <c r="E150" s="82"/>
      <c r="F150" s="82"/>
      <c r="G150"/>
      <c r="H150"/>
      <c r="I150"/>
      <c r="J150"/>
      <c r="K150" s="82"/>
      <c r="L150" s="82"/>
      <c r="M150" s="1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hidden="1" customHeight="1" x14ac:dyDescent="0.25">
      <c r="A151" s="82"/>
      <c r="B151"/>
      <c r="C151" s="21"/>
      <c r="D151"/>
      <c r="E151" s="82"/>
      <c r="F151" s="82"/>
      <c r="G151"/>
      <c r="H151"/>
      <c r="I151"/>
      <c r="J151"/>
      <c r="K151" s="82"/>
      <c r="L151" s="82"/>
      <c r="M151" s="1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hidden="1" customHeight="1" x14ac:dyDescent="0.25">
      <c r="A152" s="82"/>
      <c r="B152"/>
      <c r="C152" s="21"/>
      <c r="D152"/>
      <c r="E152" s="82"/>
      <c r="F152" s="82"/>
      <c r="G152"/>
      <c r="H152"/>
      <c r="I152"/>
      <c r="J152"/>
      <c r="K152" s="82"/>
      <c r="L152" s="82"/>
      <c r="M152" s="1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5.75" hidden="1" customHeight="1" x14ac:dyDescent="0.25">
      <c r="A153" s="82"/>
      <c r="B153"/>
      <c r="C153" s="21"/>
      <c r="D153"/>
      <c r="E153" s="82"/>
      <c r="F153" s="82"/>
      <c r="G153"/>
      <c r="H153"/>
      <c r="I153"/>
      <c r="J153"/>
      <c r="K153" s="82"/>
      <c r="L153" s="82"/>
      <c r="M153" s="1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5.75" hidden="1" customHeight="1" x14ac:dyDescent="0.25">
      <c r="A154" s="82"/>
      <c r="B154"/>
      <c r="C154" s="21"/>
      <c r="D154"/>
      <c r="E154" s="82"/>
      <c r="F154" s="82"/>
      <c r="G154"/>
      <c r="H154"/>
      <c r="I154"/>
      <c r="J154"/>
      <c r="K154" s="82"/>
      <c r="L154" s="82"/>
      <c r="M154" s="1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5.75" hidden="1" customHeight="1" x14ac:dyDescent="0.25">
      <c r="A155" s="82"/>
      <c r="B155"/>
      <c r="C155" s="21"/>
      <c r="D155"/>
      <c r="E155" s="82"/>
      <c r="F155" s="82"/>
      <c r="G155"/>
      <c r="H155"/>
      <c r="I155"/>
      <c r="J155"/>
      <c r="K155" s="82"/>
      <c r="L155" s="82"/>
      <c r="M155" s="1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5.75" hidden="1" customHeight="1" x14ac:dyDescent="0.25">
      <c r="A156" s="82"/>
      <c r="B156"/>
      <c r="C156" s="21"/>
      <c r="D156"/>
      <c r="E156" s="82"/>
      <c r="F156" s="82"/>
      <c r="G156"/>
      <c r="H156"/>
      <c r="I156"/>
      <c r="J156"/>
      <c r="K156" s="82"/>
      <c r="L156" s="82"/>
      <c r="M156" s="1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5.75" hidden="1" customHeight="1" x14ac:dyDescent="0.25">
      <c r="A157" s="82"/>
      <c r="B157"/>
      <c r="C157" s="21"/>
      <c r="D157"/>
      <c r="E157" s="82"/>
      <c r="F157" s="82"/>
      <c r="G157"/>
      <c r="H157"/>
      <c r="I157"/>
      <c r="J157"/>
      <c r="K157" s="82"/>
      <c r="L157" s="82"/>
      <c r="M157" s="1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.75" hidden="1" customHeight="1" x14ac:dyDescent="0.25">
      <c r="A158" s="82"/>
      <c r="B158"/>
      <c r="C158" s="21"/>
      <c r="D158"/>
      <c r="E158" s="82"/>
      <c r="F158" s="82"/>
      <c r="G158"/>
      <c r="H158"/>
      <c r="I158"/>
      <c r="J158"/>
      <c r="K158" s="82"/>
      <c r="L158" s="82"/>
      <c r="M158" s="1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5.75" hidden="1" customHeight="1" x14ac:dyDescent="0.25">
      <c r="A159" s="82"/>
      <c r="B159"/>
      <c r="C159" s="21"/>
      <c r="D159"/>
      <c r="E159" s="82"/>
      <c r="F159" s="82"/>
      <c r="G159"/>
      <c r="H159"/>
      <c r="I159"/>
      <c r="J159"/>
      <c r="K159" s="82"/>
      <c r="L159" s="82"/>
      <c r="M159" s="1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.75" hidden="1" customHeight="1" x14ac:dyDescent="0.25">
      <c r="A160" s="82"/>
      <c r="B160"/>
      <c r="C160" s="21"/>
      <c r="D160"/>
      <c r="E160" s="82"/>
      <c r="F160" s="82"/>
      <c r="G160"/>
      <c r="H160"/>
      <c r="I160"/>
      <c r="J160"/>
      <c r="K160" s="82"/>
      <c r="L160" s="82"/>
      <c r="M160" s="1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.75" hidden="1" customHeight="1" x14ac:dyDescent="0.25">
      <c r="A161" s="82"/>
      <c r="B161"/>
      <c r="C161" s="21"/>
      <c r="D161"/>
      <c r="E161" s="82"/>
      <c r="F161" s="82"/>
      <c r="G161"/>
      <c r="H161"/>
      <c r="I161"/>
      <c r="J161"/>
      <c r="K161" s="82"/>
      <c r="L161" s="82"/>
      <c r="M161" s="1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5.75" hidden="1" customHeight="1" x14ac:dyDescent="0.25">
      <c r="A162" s="82"/>
      <c r="B162"/>
      <c r="C162" s="21"/>
      <c r="D162"/>
      <c r="E162" s="82"/>
      <c r="F162" s="82"/>
      <c r="G162"/>
      <c r="H162"/>
      <c r="I162"/>
      <c r="J162"/>
      <c r="K162" s="82"/>
      <c r="L162" s="82"/>
      <c r="M162" s="1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hidden="1" customHeight="1" x14ac:dyDescent="0.25">
      <c r="A163" s="82"/>
      <c r="B163"/>
      <c r="C163" s="21"/>
      <c r="D163"/>
      <c r="E163" s="82"/>
      <c r="F163" s="82"/>
      <c r="G163"/>
      <c r="H163"/>
      <c r="I163"/>
      <c r="J163"/>
      <c r="K163" s="82"/>
      <c r="L163" s="82"/>
      <c r="M163" s="1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hidden="1" customHeight="1" x14ac:dyDescent="0.25">
      <c r="A164" s="82"/>
      <c r="B164"/>
      <c r="C164" s="21"/>
      <c r="D164"/>
      <c r="E164" s="82"/>
      <c r="F164" s="82"/>
      <c r="G164"/>
      <c r="H164"/>
      <c r="I164"/>
      <c r="J164"/>
      <c r="K164" s="82"/>
      <c r="L164" s="82"/>
      <c r="M164" s="1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hidden="1" customHeight="1" x14ac:dyDescent="0.25">
      <c r="A165" s="82"/>
      <c r="B165"/>
      <c r="C165" s="21"/>
      <c r="D165"/>
      <c r="E165" s="82"/>
      <c r="F165" s="82"/>
      <c r="G165"/>
      <c r="H165"/>
      <c r="I165"/>
      <c r="J165"/>
      <c r="K165" s="82"/>
      <c r="L165" s="82"/>
      <c r="M165" s="1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hidden="1" customHeight="1" x14ac:dyDescent="0.25">
      <c r="A166" s="82"/>
      <c r="B166"/>
      <c r="C166" s="21"/>
      <c r="D166"/>
      <c r="E166" s="82"/>
      <c r="F166" s="82"/>
      <c r="G166"/>
      <c r="H166"/>
      <c r="I166"/>
      <c r="J166"/>
      <c r="K166" s="82"/>
      <c r="L166" s="82"/>
      <c r="M166" s="1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hidden="1" customHeight="1" x14ac:dyDescent="0.25">
      <c r="A167" s="82"/>
      <c r="B167"/>
      <c r="C167" s="21"/>
      <c r="D167"/>
      <c r="E167" s="82"/>
      <c r="F167" s="82"/>
      <c r="G167"/>
      <c r="H167"/>
      <c r="I167"/>
      <c r="J167"/>
      <c r="K167" s="82"/>
      <c r="L167" s="82"/>
      <c r="M167" s="1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hidden="1" customHeight="1" x14ac:dyDescent="0.25">
      <c r="A168" s="82"/>
      <c r="B168"/>
      <c r="C168" s="21"/>
      <c r="D168"/>
      <c r="E168" s="82"/>
      <c r="F168" s="82"/>
      <c r="G168"/>
      <c r="H168"/>
      <c r="I168"/>
      <c r="J168"/>
      <c r="K168" s="82"/>
      <c r="L168" s="82"/>
      <c r="M168" s="1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hidden="1" customHeight="1" x14ac:dyDescent="0.25">
      <c r="A169" s="82"/>
      <c r="B169"/>
      <c r="C169" s="21"/>
      <c r="D169"/>
      <c r="E169" s="82"/>
      <c r="F169" s="82"/>
      <c r="G169"/>
      <c r="H169"/>
      <c r="I169"/>
      <c r="J169"/>
      <c r="K169" s="82"/>
      <c r="L169" s="82"/>
      <c r="M169" s="1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hidden="1" customHeight="1" x14ac:dyDescent="0.25">
      <c r="A170" s="82"/>
      <c r="B170"/>
      <c r="C170" s="21"/>
      <c r="D170"/>
      <c r="E170" s="82"/>
      <c r="F170" s="82"/>
      <c r="G170"/>
      <c r="H170"/>
      <c r="I170"/>
      <c r="J170"/>
      <c r="K170" s="82"/>
      <c r="L170" s="82"/>
      <c r="M170" s="1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hidden="1" customHeight="1" x14ac:dyDescent="0.25">
      <c r="A171" s="82"/>
      <c r="B171"/>
      <c r="C171" s="21"/>
      <c r="D171"/>
      <c r="E171" s="82"/>
      <c r="F171" s="82"/>
      <c r="G171"/>
      <c r="H171"/>
      <c r="I171"/>
      <c r="J171"/>
      <c r="K171" s="82"/>
      <c r="L171" s="82"/>
      <c r="M171" s="1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hidden="1" customHeight="1" x14ac:dyDescent="0.25">
      <c r="A172" s="82"/>
      <c r="B172"/>
      <c r="C172" s="21"/>
      <c r="D172"/>
      <c r="E172" s="82"/>
      <c r="F172" s="82"/>
      <c r="G172"/>
      <c r="H172"/>
      <c r="I172"/>
      <c r="J172"/>
      <c r="K172" s="82"/>
      <c r="L172" s="82"/>
      <c r="M172" s="1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hidden="1" customHeight="1" x14ac:dyDescent="0.25">
      <c r="A173" s="82"/>
      <c r="B173"/>
      <c r="C173" s="21"/>
      <c r="D173"/>
      <c r="E173" s="82"/>
      <c r="F173" s="82"/>
      <c r="G173"/>
      <c r="H173"/>
      <c r="I173"/>
      <c r="J173"/>
      <c r="K173" s="82"/>
      <c r="L173" s="82"/>
      <c r="M173" s="1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hidden="1" customHeight="1" x14ac:dyDescent="0.25">
      <c r="A174" s="82"/>
      <c r="B174"/>
      <c r="C174" s="21"/>
      <c r="D174"/>
      <c r="E174" s="82"/>
      <c r="F174" s="82"/>
      <c r="G174"/>
      <c r="H174"/>
      <c r="I174"/>
      <c r="J174"/>
      <c r="K174" s="82"/>
      <c r="L174" s="82"/>
      <c r="M174" s="1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hidden="1" customHeight="1" x14ac:dyDescent="0.25">
      <c r="A175" s="82"/>
      <c r="B175"/>
      <c r="C175" s="21"/>
      <c r="D175"/>
      <c r="E175" s="82"/>
      <c r="F175" s="82"/>
      <c r="G175"/>
      <c r="H175"/>
      <c r="I175"/>
      <c r="J175"/>
      <c r="K175" s="82"/>
      <c r="L175" s="82"/>
      <c r="M175" s="1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hidden="1" customHeight="1" x14ac:dyDescent="0.25">
      <c r="A176" s="82"/>
      <c r="B176"/>
      <c r="C176" s="21"/>
      <c r="D176"/>
      <c r="E176" s="82"/>
      <c r="F176" s="82"/>
      <c r="G176"/>
      <c r="H176"/>
      <c r="I176"/>
      <c r="J176"/>
      <c r="K176" s="82"/>
      <c r="L176" s="82"/>
      <c r="M176" s="1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hidden="1" customHeight="1" x14ac:dyDescent="0.25">
      <c r="A177" s="82"/>
      <c r="B177"/>
      <c r="C177" s="21"/>
      <c r="D177"/>
      <c r="E177" s="82"/>
      <c r="F177" s="82"/>
      <c r="G177"/>
      <c r="H177"/>
      <c r="I177"/>
      <c r="J177"/>
      <c r="K177" s="82"/>
      <c r="L177" s="82"/>
      <c r="M177" s="1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hidden="1" customHeight="1" x14ac:dyDescent="0.25">
      <c r="A178" s="82"/>
      <c r="B178"/>
      <c r="C178" s="21"/>
      <c r="D178"/>
      <c r="E178" s="82"/>
      <c r="F178" s="82"/>
      <c r="G178"/>
      <c r="H178"/>
      <c r="I178"/>
      <c r="J178"/>
      <c r="K178" s="82"/>
      <c r="L178" s="82"/>
      <c r="M178" s="1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hidden="1" customHeight="1" x14ac:dyDescent="0.25">
      <c r="A179" s="82"/>
      <c r="B179"/>
      <c r="C179" s="21"/>
      <c r="D179"/>
      <c r="E179" s="82"/>
      <c r="F179" s="82"/>
      <c r="G179"/>
      <c r="H179"/>
      <c r="I179"/>
      <c r="J179"/>
      <c r="K179" s="82"/>
      <c r="L179" s="82"/>
      <c r="M179" s="1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hidden="1" customHeight="1" x14ac:dyDescent="0.25">
      <c r="A180" s="82"/>
      <c r="B180"/>
      <c r="C180" s="21"/>
      <c r="D180"/>
      <c r="E180" s="82"/>
      <c r="F180" s="82"/>
      <c r="G180"/>
      <c r="H180"/>
      <c r="I180"/>
      <c r="J180"/>
      <c r="K180" s="82"/>
      <c r="L180" s="82"/>
      <c r="M180" s="1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hidden="1" customHeight="1" x14ac:dyDescent="0.25">
      <c r="A181" s="82"/>
      <c r="B181"/>
      <c r="C181" s="21"/>
      <c r="D181"/>
      <c r="E181" s="82"/>
      <c r="F181" s="82"/>
      <c r="G181"/>
      <c r="H181"/>
      <c r="I181"/>
      <c r="J181"/>
      <c r="K181" s="82"/>
      <c r="L181" s="82"/>
      <c r="M181" s="1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hidden="1" customHeight="1" x14ac:dyDescent="0.25">
      <c r="A182" s="82"/>
      <c r="B182"/>
      <c r="C182" s="21"/>
      <c r="D182"/>
      <c r="E182" s="82"/>
      <c r="F182" s="82"/>
      <c r="G182"/>
      <c r="H182"/>
      <c r="I182"/>
      <c r="J182"/>
      <c r="K182" s="82"/>
      <c r="L182" s="82"/>
      <c r="M182" s="1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hidden="1" customHeight="1" x14ac:dyDescent="0.25">
      <c r="A183" s="82"/>
      <c r="B183"/>
      <c r="C183" s="21"/>
      <c r="D183"/>
      <c r="E183" s="82"/>
      <c r="F183" s="82"/>
      <c r="G183"/>
      <c r="H183"/>
      <c r="I183"/>
      <c r="J183"/>
      <c r="K183" s="82"/>
      <c r="L183" s="82"/>
      <c r="M183" s="1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hidden="1" customHeight="1" x14ac:dyDescent="0.25">
      <c r="A184" s="82"/>
      <c r="B184"/>
      <c r="C184" s="21"/>
      <c r="D184"/>
      <c r="E184" s="82"/>
      <c r="F184" s="82"/>
      <c r="G184"/>
      <c r="H184"/>
      <c r="I184"/>
      <c r="J184"/>
      <c r="K184" s="82"/>
      <c r="L184" s="82"/>
      <c r="M184" s="1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hidden="1" customHeight="1" x14ac:dyDescent="0.25">
      <c r="A185" s="82"/>
      <c r="B185"/>
      <c r="C185" s="21"/>
      <c r="D185"/>
      <c r="E185" s="82"/>
      <c r="F185" s="82"/>
      <c r="G185"/>
      <c r="H185"/>
      <c r="I185"/>
      <c r="J185"/>
      <c r="K185" s="82"/>
      <c r="L185" s="82"/>
      <c r="M185" s="1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hidden="1" customHeight="1" x14ac:dyDescent="0.25">
      <c r="A186" s="82"/>
      <c r="B186"/>
      <c r="C186" s="21"/>
      <c r="D186"/>
      <c r="E186" s="82"/>
      <c r="F186" s="82"/>
      <c r="G186"/>
      <c r="H186"/>
      <c r="I186"/>
      <c r="J186"/>
      <c r="K186" s="82"/>
      <c r="L186" s="82"/>
      <c r="M186" s="1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hidden="1" customHeight="1" x14ac:dyDescent="0.25">
      <c r="A187" s="82"/>
      <c r="B187"/>
      <c r="C187" s="21"/>
      <c r="D187"/>
      <c r="E187" s="82"/>
      <c r="F187" s="82"/>
      <c r="G187"/>
      <c r="H187"/>
      <c r="I187"/>
      <c r="J187"/>
      <c r="K187" s="82"/>
      <c r="L187" s="82"/>
      <c r="M187" s="1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hidden="1" customHeight="1" x14ac:dyDescent="0.25">
      <c r="A188" s="82"/>
      <c r="B188"/>
      <c r="C188" s="21"/>
      <c r="D188"/>
      <c r="E188" s="82"/>
      <c r="F188" s="82"/>
      <c r="G188"/>
      <c r="H188"/>
      <c r="I188"/>
      <c r="J188"/>
      <c r="K188" s="82"/>
      <c r="L188" s="82"/>
      <c r="M188" s="1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hidden="1" customHeight="1" x14ac:dyDescent="0.25">
      <c r="A189" s="82"/>
      <c r="B189"/>
      <c r="C189" s="21"/>
      <c r="D189"/>
      <c r="E189" s="82"/>
      <c r="F189" s="82"/>
      <c r="G189"/>
      <c r="H189"/>
      <c r="I189"/>
      <c r="J189"/>
      <c r="K189" s="82"/>
      <c r="L189" s="82"/>
      <c r="M189" s="1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hidden="1" customHeight="1" x14ac:dyDescent="0.25">
      <c r="A190" s="82"/>
      <c r="B190"/>
      <c r="C190" s="21"/>
      <c r="D190"/>
      <c r="E190" s="82"/>
      <c r="F190" s="82"/>
      <c r="G190"/>
      <c r="H190"/>
      <c r="I190"/>
      <c r="J190"/>
      <c r="K190" s="82"/>
      <c r="L190" s="82"/>
      <c r="M190" s="1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hidden="1" customHeight="1" x14ac:dyDescent="0.25">
      <c r="A191" s="82"/>
      <c r="B191"/>
      <c r="C191" s="21"/>
      <c r="D191"/>
      <c r="E191" s="82"/>
      <c r="F191" s="82"/>
      <c r="G191"/>
      <c r="H191"/>
      <c r="I191"/>
      <c r="J191"/>
      <c r="K191" s="82"/>
      <c r="L191" s="82"/>
      <c r="M191" s="1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hidden="1" customHeight="1" x14ac:dyDescent="0.25">
      <c r="A192" s="82"/>
      <c r="B192"/>
      <c r="C192" s="21"/>
      <c r="D192"/>
      <c r="E192" s="82"/>
      <c r="F192" s="82"/>
      <c r="G192"/>
      <c r="H192"/>
      <c r="I192"/>
      <c r="J192"/>
      <c r="K192" s="82"/>
      <c r="L192" s="82"/>
      <c r="M192" s="1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hidden="1" customHeight="1" x14ac:dyDescent="0.25">
      <c r="A193" s="82"/>
      <c r="B193"/>
      <c r="C193" s="21"/>
      <c r="D193"/>
      <c r="E193" s="82"/>
      <c r="F193" s="82"/>
      <c r="G193"/>
      <c r="H193"/>
      <c r="I193"/>
      <c r="J193"/>
      <c r="K193" s="82"/>
      <c r="L193" s="82"/>
      <c r="M193" s="1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hidden="1" customHeight="1" x14ac:dyDescent="0.25">
      <c r="A194" s="82"/>
      <c r="B194"/>
      <c r="C194" s="21"/>
      <c r="D194"/>
      <c r="E194" s="82"/>
      <c r="F194" s="82"/>
      <c r="G194"/>
      <c r="H194"/>
      <c r="I194"/>
      <c r="J194"/>
      <c r="K194" s="82"/>
      <c r="L194" s="82"/>
      <c r="M194" s="1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hidden="1" customHeight="1" x14ac:dyDescent="0.25">
      <c r="A195" s="82"/>
      <c r="B195"/>
      <c r="C195" s="21"/>
      <c r="D195"/>
      <c r="E195" s="82"/>
      <c r="F195" s="82"/>
      <c r="G195"/>
      <c r="H195"/>
      <c r="I195"/>
      <c r="J195"/>
      <c r="K195" s="82"/>
      <c r="L195" s="82"/>
      <c r="M195" s="1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hidden="1" customHeight="1" x14ac:dyDescent="0.25">
      <c r="A196" s="82"/>
      <c r="B196"/>
      <c r="C196" s="21"/>
      <c r="D196"/>
      <c r="E196" s="82"/>
      <c r="F196" s="82"/>
      <c r="G196"/>
      <c r="H196"/>
      <c r="I196"/>
      <c r="J196"/>
      <c r="K196" s="82"/>
      <c r="L196" s="82"/>
      <c r="M196" s="1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hidden="1" customHeight="1" x14ac:dyDescent="0.25">
      <c r="A197" s="82"/>
      <c r="B197"/>
      <c r="C197" s="21"/>
      <c r="D197"/>
      <c r="E197" s="82"/>
      <c r="F197" s="82"/>
      <c r="G197"/>
      <c r="H197"/>
      <c r="I197"/>
      <c r="J197"/>
      <c r="K197" s="82"/>
      <c r="L197" s="82"/>
      <c r="M197" s="1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hidden="1" customHeight="1" x14ac:dyDescent="0.25">
      <c r="A198" s="82"/>
      <c r="B198"/>
      <c r="C198" s="21"/>
      <c r="D198"/>
      <c r="E198" s="82"/>
      <c r="F198" s="82"/>
      <c r="G198"/>
      <c r="H198"/>
      <c r="I198"/>
      <c r="J198"/>
      <c r="K198" s="82"/>
      <c r="L198" s="82"/>
      <c r="M198" s="1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hidden="1" customHeight="1" x14ac:dyDescent="0.25">
      <c r="A199" s="82"/>
      <c r="B199"/>
      <c r="C199" s="21"/>
      <c r="D199"/>
      <c r="E199" s="82"/>
      <c r="F199" s="82"/>
      <c r="G199"/>
      <c r="H199"/>
      <c r="I199"/>
      <c r="J199"/>
      <c r="K199" s="82"/>
      <c r="L199" s="82"/>
      <c r="M199" s="1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hidden="1" customHeight="1" x14ac:dyDescent="0.25">
      <c r="A200" s="82"/>
      <c r="B200"/>
      <c r="C200" s="21"/>
      <c r="D200"/>
      <c r="E200" s="82"/>
      <c r="F200" s="82"/>
      <c r="G200"/>
      <c r="H200"/>
      <c r="I200"/>
      <c r="J200"/>
      <c r="K200" s="82"/>
      <c r="L200" s="82"/>
      <c r="M200" s="1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hidden="1" customHeight="1" x14ac:dyDescent="0.25">
      <c r="A201" s="82"/>
      <c r="B201"/>
      <c r="C201" s="21"/>
      <c r="D201"/>
      <c r="E201" s="82"/>
      <c r="F201" s="82"/>
      <c r="G201"/>
      <c r="H201"/>
      <c r="I201"/>
      <c r="J201"/>
      <c r="K201" s="82"/>
      <c r="L201" s="82"/>
      <c r="M201" s="1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hidden="1" customHeight="1" x14ac:dyDescent="0.25">
      <c r="A202" s="82"/>
      <c r="B202"/>
      <c r="C202" s="21"/>
      <c r="D202"/>
      <c r="E202" s="82"/>
      <c r="F202" s="82"/>
      <c r="G202"/>
      <c r="H202"/>
      <c r="I202"/>
      <c r="J202"/>
      <c r="K202" s="82"/>
      <c r="L202" s="82"/>
      <c r="M202" s="1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hidden="1" customHeight="1" x14ac:dyDescent="0.25">
      <c r="A203" s="82"/>
      <c r="B203"/>
      <c r="C203" s="21"/>
      <c r="D203"/>
      <c r="E203" s="82"/>
      <c r="F203" s="82"/>
      <c r="G203"/>
      <c r="H203"/>
      <c r="I203"/>
      <c r="J203"/>
      <c r="K203" s="82"/>
      <c r="L203" s="82"/>
      <c r="M203" s="1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hidden="1" customHeight="1" x14ac:dyDescent="0.25">
      <c r="A204" s="82"/>
      <c r="B204"/>
      <c r="C204" s="21"/>
      <c r="D204"/>
      <c r="E204" s="82"/>
      <c r="F204" s="82"/>
      <c r="G204"/>
      <c r="H204"/>
      <c r="I204"/>
      <c r="J204"/>
      <c r="K204" s="82"/>
      <c r="L204" s="82"/>
      <c r="M204" s="1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hidden="1" customHeight="1" x14ac:dyDescent="0.25">
      <c r="A205" s="82"/>
      <c r="B205"/>
      <c r="C205" s="21"/>
      <c r="D205"/>
      <c r="E205" s="82"/>
      <c r="F205" s="82"/>
      <c r="G205"/>
      <c r="H205"/>
      <c r="I205"/>
      <c r="J205"/>
      <c r="K205" s="82"/>
      <c r="L205" s="82"/>
      <c r="M205" s="1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hidden="1" customHeight="1" x14ac:dyDescent="0.25">
      <c r="A206" s="82"/>
      <c r="B206"/>
      <c r="C206" s="21"/>
      <c r="D206"/>
      <c r="E206" s="82"/>
      <c r="F206" s="82"/>
      <c r="G206"/>
      <c r="H206"/>
      <c r="I206"/>
      <c r="J206"/>
      <c r="K206" s="82"/>
      <c r="L206" s="82"/>
      <c r="M206" s="1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hidden="1" customHeight="1" x14ac:dyDescent="0.25">
      <c r="A207" s="82"/>
      <c r="B207"/>
      <c r="C207" s="21"/>
      <c r="D207"/>
      <c r="E207" s="82"/>
      <c r="F207" s="82"/>
      <c r="G207"/>
      <c r="H207"/>
      <c r="I207"/>
      <c r="J207"/>
      <c r="K207" s="82"/>
      <c r="L207" s="82"/>
      <c r="M207" s="1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hidden="1" customHeight="1" x14ac:dyDescent="0.25">
      <c r="A208" s="82"/>
      <c r="B208"/>
      <c r="C208" s="21"/>
      <c r="D208"/>
      <c r="E208" s="82"/>
      <c r="F208" s="82"/>
      <c r="G208"/>
      <c r="H208"/>
      <c r="I208"/>
      <c r="J208"/>
      <c r="K208" s="82"/>
      <c r="L208" s="82"/>
      <c r="M208" s="1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hidden="1" customHeight="1" x14ac:dyDescent="0.25">
      <c r="A209" s="82"/>
      <c r="B209"/>
      <c r="C209" s="21"/>
      <c r="D209"/>
      <c r="E209" s="82"/>
      <c r="F209" s="82"/>
      <c r="G209"/>
      <c r="H209"/>
      <c r="I209"/>
      <c r="J209"/>
      <c r="K209" s="82"/>
      <c r="L209" s="82"/>
      <c r="M209" s="1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hidden="1" customHeight="1" x14ac:dyDescent="0.25">
      <c r="A210" s="82"/>
      <c r="B210"/>
      <c r="C210" s="21"/>
      <c r="D210"/>
      <c r="E210" s="82"/>
      <c r="F210" s="82"/>
      <c r="G210"/>
      <c r="H210"/>
      <c r="I210"/>
      <c r="J210"/>
      <c r="K210" s="82"/>
      <c r="L210" s="82"/>
      <c r="M210" s="1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hidden="1" customHeight="1" x14ac:dyDescent="0.25">
      <c r="A211" s="82"/>
      <c r="B211"/>
      <c r="C211" s="21"/>
      <c r="D211"/>
      <c r="E211" s="82"/>
      <c r="F211" s="82"/>
      <c r="G211"/>
      <c r="H211"/>
      <c r="I211"/>
      <c r="J211"/>
      <c r="K211" s="82"/>
      <c r="L211" s="82"/>
      <c r="M211" s="1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hidden="1" customHeight="1" x14ac:dyDescent="0.25">
      <c r="A212" s="82"/>
      <c r="B212"/>
      <c r="C212" s="21"/>
      <c r="D212"/>
      <c r="E212" s="82"/>
      <c r="F212" s="82"/>
      <c r="G212"/>
      <c r="H212"/>
      <c r="I212"/>
      <c r="J212"/>
      <c r="K212" s="82"/>
      <c r="L212" s="82"/>
      <c r="M212" s="1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hidden="1" customHeight="1" x14ac:dyDescent="0.25">
      <c r="A213" s="82"/>
      <c r="B213"/>
      <c r="C213" s="21"/>
      <c r="D213"/>
      <c r="E213" s="82"/>
      <c r="F213" s="82"/>
      <c r="G213"/>
      <c r="H213"/>
      <c r="I213"/>
      <c r="J213"/>
      <c r="K213" s="82"/>
      <c r="L213" s="82"/>
      <c r="M213" s="1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hidden="1" customHeight="1" x14ac:dyDescent="0.25">
      <c r="A214" s="82"/>
      <c r="B214"/>
      <c r="C214" s="21"/>
      <c r="D214"/>
      <c r="E214" s="82"/>
      <c r="F214" s="82"/>
      <c r="G214"/>
      <c r="H214"/>
      <c r="I214"/>
      <c r="J214"/>
      <c r="K214" s="82"/>
      <c r="L214" s="82"/>
      <c r="M214" s="1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hidden="1" customHeight="1" x14ac:dyDescent="0.25">
      <c r="A215" s="82"/>
      <c r="B215"/>
      <c r="C215" s="21"/>
      <c r="D215"/>
      <c r="E215" s="82"/>
      <c r="F215" s="82"/>
      <c r="G215"/>
      <c r="H215"/>
      <c r="I215"/>
      <c r="J215"/>
      <c r="K215" s="82"/>
      <c r="L215" s="82"/>
      <c r="M215" s="1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hidden="1" customHeight="1" x14ac:dyDescent="0.25">
      <c r="A216" s="82"/>
      <c r="B216"/>
      <c r="C216" s="21"/>
      <c r="D216"/>
      <c r="E216" s="82"/>
      <c r="F216" s="82"/>
      <c r="G216"/>
      <c r="H216"/>
      <c r="I216"/>
      <c r="J216"/>
      <c r="K216" s="82"/>
      <c r="L216" s="82"/>
      <c r="M216" s="1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hidden="1" customHeight="1" x14ac:dyDescent="0.25">
      <c r="A217" s="82"/>
      <c r="B217"/>
      <c r="C217" s="21"/>
      <c r="D217"/>
      <c r="E217" s="82"/>
      <c r="F217" s="82"/>
      <c r="G217"/>
      <c r="H217"/>
      <c r="I217"/>
      <c r="J217"/>
      <c r="K217" s="82"/>
      <c r="L217" s="82"/>
      <c r="M217" s="1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hidden="1" customHeight="1" x14ac:dyDescent="0.25">
      <c r="A218" s="82"/>
      <c r="B218"/>
      <c r="C218" s="21"/>
      <c r="D218"/>
      <c r="E218" s="82"/>
      <c r="F218" s="82"/>
      <c r="G218"/>
      <c r="H218"/>
      <c r="I218"/>
      <c r="J218"/>
      <c r="K218" s="82"/>
      <c r="L218" s="82"/>
      <c r="M218" s="1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hidden="1" customHeight="1" x14ac:dyDescent="0.25">
      <c r="A219" s="82"/>
      <c r="B219"/>
      <c r="C219" s="21"/>
      <c r="D219"/>
      <c r="E219" s="82"/>
      <c r="F219" s="82"/>
      <c r="G219"/>
      <c r="H219"/>
      <c r="I219"/>
      <c r="J219"/>
      <c r="K219" s="82"/>
      <c r="L219" s="82"/>
      <c r="M219" s="1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hidden="1" customHeight="1" x14ac:dyDescent="0.25">
      <c r="A220" s="82"/>
      <c r="B220"/>
      <c r="C220" s="21"/>
      <c r="D220"/>
      <c r="E220" s="82"/>
      <c r="F220" s="82"/>
      <c r="G220"/>
      <c r="H220"/>
      <c r="I220"/>
      <c r="J220"/>
      <c r="K220" s="82"/>
      <c r="L220" s="82"/>
      <c r="M220" s="1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hidden="1" customHeight="1" x14ac:dyDescent="0.25">
      <c r="A221" s="82"/>
      <c r="B221"/>
      <c r="C221" s="21"/>
      <c r="D221"/>
      <c r="E221" s="82"/>
      <c r="F221" s="82"/>
      <c r="G221"/>
      <c r="H221"/>
      <c r="I221"/>
      <c r="J221"/>
      <c r="K221" s="82"/>
      <c r="L221" s="82"/>
      <c r="M221" s="1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hidden="1" customHeight="1" x14ac:dyDescent="0.25">
      <c r="A222" s="82"/>
      <c r="B222"/>
      <c r="C222" s="21"/>
      <c r="D222"/>
      <c r="E222" s="82"/>
      <c r="F222" s="82"/>
      <c r="G222"/>
      <c r="H222"/>
      <c r="I222"/>
      <c r="J222"/>
      <c r="K222" s="82"/>
      <c r="L222" s="82"/>
      <c r="M222" s="1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hidden="1" customHeight="1" x14ac:dyDescent="0.25">
      <c r="A223" s="82"/>
      <c r="B223"/>
      <c r="C223" s="21"/>
      <c r="D223"/>
      <c r="E223" s="82"/>
      <c r="F223" s="82"/>
      <c r="G223"/>
      <c r="H223"/>
      <c r="I223"/>
      <c r="J223"/>
      <c r="K223" s="82"/>
      <c r="L223" s="82"/>
      <c r="M223" s="1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hidden="1" customHeight="1" x14ac:dyDescent="0.25">
      <c r="A224" s="82"/>
      <c r="B224"/>
      <c r="C224" s="21"/>
      <c r="D224"/>
      <c r="E224" s="82"/>
      <c r="F224" s="82"/>
      <c r="G224"/>
      <c r="H224"/>
      <c r="I224"/>
      <c r="J224"/>
      <c r="K224" s="82"/>
      <c r="L224" s="82"/>
      <c r="M224" s="1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hidden="1" customHeight="1" x14ac:dyDescent="0.25">
      <c r="A225" s="82"/>
      <c r="B225"/>
      <c r="C225" s="21"/>
      <c r="D225"/>
      <c r="E225" s="82"/>
      <c r="F225" s="82"/>
      <c r="G225"/>
      <c r="H225"/>
      <c r="I225"/>
      <c r="J225"/>
      <c r="K225" s="82"/>
      <c r="L225" s="82"/>
      <c r="M225" s="1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hidden="1" customHeight="1" x14ac:dyDescent="0.25">
      <c r="A226" s="82"/>
      <c r="B226"/>
      <c r="C226" s="21"/>
      <c r="D226"/>
      <c r="E226" s="82"/>
      <c r="F226" s="82"/>
      <c r="G226"/>
      <c r="H226"/>
      <c r="I226"/>
      <c r="J226"/>
      <c r="K226" s="82"/>
      <c r="L226" s="82"/>
      <c r="M226" s="1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hidden="1" customHeight="1" x14ac:dyDescent="0.25">
      <c r="A227" s="82"/>
      <c r="B227"/>
      <c r="C227" s="21"/>
      <c r="D227"/>
      <c r="E227" s="82"/>
      <c r="F227" s="82"/>
      <c r="G227"/>
      <c r="H227"/>
      <c r="I227"/>
      <c r="J227"/>
      <c r="K227" s="82"/>
      <c r="L227" s="82"/>
      <c r="M227" s="1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hidden="1" customHeight="1" x14ac:dyDescent="0.25">
      <c r="A228" s="82"/>
      <c r="B228"/>
      <c r="C228" s="21"/>
      <c r="D228"/>
      <c r="E228" s="82"/>
      <c r="F228" s="82"/>
      <c r="G228"/>
      <c r="H228"/>
      <c r="I228"/>
      <c r="J228"/>
      <c r="K228" s="82"/>
      <c r="L228" s="82"/>
      <c r="M228" s="1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hidden="1" customHeight="1" x14ac:dyDescent="0.25">
      <c r="A229" s="82"/>
      <c r="B229"/>
      <c r="C229" s="21"/>
      <c r="D229"/>
      <c r="E229" s="82"/>
      <c r="F229" s="82"/>
      <c r="G229"/>
      <c r="H229"/>
      <c r="I229"/>
      <c r="J229"/>
      <c r="K229" s="82"/>
      <c r="L229" s="82"/>
      <c r="M229" s="1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hidden="1" customHeight="1" x14ac:dyDescent="0.25">
      <c r="A230" s="82"/>
      <c r="B230"/>
      <c r="C230" s="21"/>
      <c r="D230"/>
      <c r="E230" s="82"/>
      <c r="F230" s="82"/>
      <c r="G230"/>
      <c r="H230"/>
      <c r="I230"/>
      <c r="J230"/>
      <c r="K230" s="82"/>
      <c r="L230" s="82"/>
      <c r="M230" s="1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hidden="1" customHeight="1" x14ac:dyDescent="0.25">
      <c r="A231" s="82"/>
      <c r="B231"/>
      <c r="C231" s="21"/>
      <c r="D231"/>
      <c r="E231" s="82"/>
      <c r="F231" s="82"/>
      <c r="G231"/>
      <c r="H231"/>
      <c r="I231"/>
      <c r="J231"/>
      <c r="K231" s="82"/>
      <c r="L231" s="82"/>
      <c r="M231" s="1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hidden="1" customHeight="1" x14ac:dyDescent="0.25">
      <c r="A232" s="82"/>
      <c r="B232"/>
      <c r="C232" s="21"/>
      <c r="D232"/>
      <c r="E232" s="82"/>
      <c r="F232" s="82"/>
      <c r="G232"/>
      <c r="H232"/>
      <c r="I232"/>
      <c r="J232"/>
      <c r="K232" s="82"/>
      <c r="L232" s="82"/>
      <c r="M232" s="1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hidden="1" customHeight="1" x14ac:dyDescent="0.25">
      <c r="A233" s="82"/>
      <c r="B233"/>
      <c r="C233" s="21"/>
      <c r="D233"/>
      <c r="E233" s="82"/>
      <c r="F233" s="82"/>
      <c r="G233"/>
      <c r="H233"/>
      <c r="I233"/>
      <c r="J233"/>
      <c r="K233" s="82"/>
      <c r="L233" s="82"/>
      <c r="M233" s="1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hidden="1" customHeight="1" x14ac:dyDescent="0.25">
      <c r="A234" s="82"/>
      <c r="B234"/>
      <c r="C234" s="21"/>
      <c r="D234"/>
      <c r="E234" s="82"/>
      <c r="F234" s="82"/>
      <c r="G234"/>
      <c r="H234"/>
      <c r="I234"/>
      <c r="J234"/>
      <c r="K234" s="82"/>
      <c r="L234" s="82"/>
      <c r="M234" s="1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hidden="1" customHeight="1" x14ac:dyDescent="0.25">
      <c r="A235" s="82"/>
      <c r="B235"/>
      <c r="C235" s="21"/>
      <c r="D235"/>
      <c r="E235" s="82"/>
      <c r="F235" s="82"/>
      <c r="G235"/>
      <c r="H235"/>
      <c r="I235"/>
      <c r="J235"/>
      <c r="K235" s="82"/>
      <c r="L235" s="82"/>
      <c r="M235" s="1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hidden="1" customHeight="1" x14ac:dyDescent="0.25">
      <c r="A236" s="82"/>
      <c r="B236"/>
      <c r="C236" s="21"/>
      <c r="D236"/>
      <c r="E236" s="82"/>
      <c r="F236" s="82"/>
      <c r="G236"/>
      <c r="H236"/>
      <c r="I236"/>
      <c r="J236"/>
      <c r="K236" s="82"/>
      <c r="L236" s="82"/>
      <c r="M236" s="1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hidden="1" customHeight="1" x14ac:dyDescent="0.25">
      <c r="A237" s="82"/>
      <c r="B237"/>
      <c r="C237" s="21"/>
      <c r="D237"/>
      <c r="E237" s="82"/>
      <c r="F237" s="82"/>
      <c r="G237"/>
      <c r="H237"/>
      <c r="I237"/>
      <c r="J237"/>
      <c r="K237" s="82"/>
      <c r="L237" s="82"/>
      <c r="M237" s="1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hidden="1" customHeight="1" x14ac:dyDescent="0.25">
      <c r="A238" s="82"/>
      <c r="B238"/>
      <c r="C238" s="21"/>
      <c r="D238"/>
      <c r="E238" s="82"/>
      <c r="F238" s="82"/>
      <c r="G238"/>
      <c r="H238"/>
      <c r="I238"/>
      <c r="J238"/>
      <c r="K238" s="82"/>
      <c r="L238" s="82"/>
      <c r="M238" s="1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hidden="1" customHeight="1" x14ac:dyDescent="0.25">
      <c r="A239" s="82"/>
      <c r="B239"/>
      <c r="C239" s="21"/>
      <c r="D239"/>
      <c r="E239" s="82"/>
      <c r="F239" s="82"/>
      <c r="G239"/>
      <c r="H239"/>
      <c r="I239"/>
      <c r="J239"/>
      <c r="K239" s="82"/>
      <c r="L239" s="82"/>
      <c r="M239" s="1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hidden="1" customHeight="1" x14ac:dyDescent="0.25">
      <c r="A240" s="82"/>
      <c r="B240"/>
      <c r="C240" s="21"/>
      <c r="D240"/>
      <c r="E240" s="82"/>
      <c r="F240" s="82"/>
      <c r="G240"/>
      <c r="H240"/>
      <c r="I240"/>
      <c r="J240"/>
      <c r="K240" s="82"/>
      <c r="L240" s="82"/>
      <c r="M240" s="1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hidden="1" customHeight="1" x14ac:dyDescent="0.25">
      <c r="A241" s="82"/>
      <c r="B241"/>
      <c r="C241" s="21"/>
      <c r="D241"/>
      <c r="E241" s="82"/>
      <c r="F241" s="82"/>
      <c r="G241"/>
      <c r="H241"/>
      <c r="I241"/>
      <c r="J241"/>
      <c r="K241" s="82"/>
      <c r="L241" s="82"/>
      <c r="M241" s="1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hidden="1" customHeight="1" x14ac:dyDescent="0.25">
      <c r="A242" s="82"/>
      <c r="B242"/>
      <c r="C242" s="21"/>
      <c r="D242"/>
      <c r="E242" s="82"/>
      <c r="F242" s="82"/>
      <c r="G242"/>
      <c r="H242"/>
      <c r="I242"/>
      <c r="J242"/>
      <c r="K242" s="82"/>
      <c r="L242" s="82"/>
      <c r="M242" s="1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hidden="1" customHeight="1" x14ac:dyDescent="0.25">
      <c r="A243" s="82"/>
      <c r="B243"/>
      <c r="C243" s="21"/>
      <c r="D243"/>
      <c r="E243" s="82"/>
      <c r="F243" s="82"/>
      <c r="G243"/>
      <c r="H243"/>
      <c r="I243"/>
      <c r="J243"/>
      <c r="K243" s="82"/>
      <c r="L243" s="82"/>
      <c r="M243" s="1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hidden="1" customHeight="1" x14ac:dyDescent="0.25">
      <c r="A244" s="82"/>
      <c r="B244"/>
      <c r="C244" s="21"/>
      <c r="D244"/>
      <c r="E244" s="82"/>
      <c r="F244" s="82"/>
      <c r="G244"/>
      <c r="H244"/>
      <c r="I244"/>
      <c r="J244"/>
      <c r="K244" s="82"/>
      <c r="L244" s="82"/>
      <c r="M244" s="1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hidden="1" customHeight="1" x14ac:dyDescent="0.25">
      <c r="A245" s="82"/>
      <c r="B245"/>
      <c r="C245" s="21"/>
      <c r="D245"/>
      <c r="E245" s="82"/>
      <c r="F245" s="82"/>
      <c r="G245"/>
      <c r="H245"/>
      <c r="I245"/>
      <c r="J245"/>
      <c r="K245" s="82"/>
      <c r="L245" s="82"/>
      <c r="M245" s="1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hidden="1" customHeight="1" x14ac:dyDescent="0.25">
      <c r="A246" s="82"/>
      <c r="B246"/>
      <c r="C246" s="21"/>
      <c r="D246"/>
      <c r="E246" s="82"/>
      <c r="F246" s="82"/>
      <c r="G246"/>
      <c r="H246"/>
      <c r="I246"/>
      <c r="J246"/>
      <c r="K246" s="82"/>
      <c r="L246" s="82"/>
      <c r="M246" s="1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hidden="1" customHeight="1" x14ac:dyDescent="0.25">
      <c r="A247" s="82"/>
      <c r="B247"/>
      <c r="C247" s="21"/>
      <c r="D247"/>
      <c r="E247" s="82"/>
      <c r="F247" s="82"/>
      <c r="G247"/>
      <c r="H247"/>
      <c r="I247"/>
      <c r="J247"/>
      <c r="K247" s="82"/>
      <c r="L247" s="82"/>
      <c r="M247" s="1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hidden="1" customHeight="1" x14ac:dyDescent="0.25">
      <c r="A248" s="82"/>
      <c r="B248"/>
      <c r="C248" s="21"/>
      <c r="D248"/>
      <c r="E248" s="82"/>
      <c r="F248" s="82"/>
      <c r="G248"/>
      <c r="H248"/>
      <c r="I248"/>
      <c r="J248"/>
      <c r="K248" s="82"/>
      <c r="L248" s="82"/>
      <c r="M248" s="1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hidden="1" customHeight="1" x14ac:dyDescent="0.25">
      <c r="A249" s="82"/>
      <c r="B249"/>
      <c r="C249" s="21"/>
      <c r="D249"/>
      <c r="E249" s="82"/>
      <c r="F249" s="82"/>
      <c r="G249"/>
      <c r="H249"/>
      <c r="I249"/>
      <c r="J249"/>
      <c r="K249" s="82"/>
      <c r="L249" s="82"/>
      <c r="M249" s="1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hidden="1" customHeight="1" x14ac:dyDescent="0.25">
      <c r="A250" s="82"/>
      <c r="B250"/>
      <c r="C250" s="21"/>
      <c r="D250"/>
      <c r="E250" s="82"/>
      <c r="F250" s="82"/>
      <c r="G250"/>
      <c r="H250"/>
      <c r="I250"/>
      <c r="J250"/>
      <c r="K250" s="82"/>
      <c r="L250" s="82"/>
      <c r="M250" s="1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hidden="1" customHeight="1" x14ac:dyDescent="0.25">
      <c r="A251" s="82"/>
      <c r="B251"/>
      <c r="C251" s="21"/>
      <c r="D251"/>
      <c r="E251" s="82"/>
      <c r="F251" s="82"/>
      <c r="G251"/>
      <c r="H251"/>
      <c r="I251"/>
      <c r="J251"/>
      <c r="K251" s="82"/>
      <c r="L251" s="82"/>
      <c r="M251" s="1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hidden="1" customHeight="1" x14ac:dyDescent="0.25">
      <c r="A252" s="82"/>
      <c r="B252"/>
      <c r="C252" s="21"/>
      <c r="D252"/>
      <c r="E252" s="82"/>
      <c r="F252" s="82"/>
      <c r="G252"/>
      <c r="H252"/>
      <c r="I252"/>
      <c r="J252"/>
      <c r="K252" s="82"/>
      <c r="L252" s="82"/>
      <c r="M252" s="1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hidden="1" customHeight="1" x14ac:dyDescent="0.25">
      <c r="A253" s="82"/>
      <c r="B253"/>
      <c r="C253" s="21"/>
      <c r="D253"/>
      <c r="E253" s="82"/>
      <c r="F253" s="82"/>
      <c r="G253"/>
      <c r="H253"/>
      <c r="I253"/>
      <c r="J253"/>
      <c r="K253" s="82"/>
      <c r="L253" s="82"/>
      <c r="M253" s="1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hidden="1" customHeight="1" x14ac:dyDescent="0.25">
      <c r="A254" s="82"/>
      <c r="B254"/>
      <c r="C254" s="21"/>
      <c r="D254"/>
      <c r="E254" s="82"/>
      <c r="F254" s="82"/>
      <c r="G254"/>
      <c r="H254"/>
      <c r="I254"/>
      <c r="J254"/>
      <c r="K254" s="82"/>
      <c r="L254" s="82"/>
      <c r="M254" s="1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hidden="1" customHeight="1" x14ac:dyDescent="0.25">
      <c r="A255" s="82"/>
      <c r="B255"/>
      <c r="C255" s="21"/>
      <c r="D255"/>
      <c r="E255" s="82"/>
      <c r="F255" s="82"/>
      <c r="G255"/>
      <c r="H255"/>
      <c r="I255"/>
      <c r="J255"/>
      <c r="K255" s="82"/>
      <c r="L255" s="82"/>
      <c r="M255" s="1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hidden="1" customHeight="1" x14ac:dyDescent="0.25">
      <c r="A256" s="82"/>
      <c r="B256"/>
      <c r="C256" s="21"/>
      <c r="D256"/>
      <c r="E256" s="82"/>
      <c r="F256" s="82"/>
      <c r="G256"/>
      <c r="H256"/>
      <c r="I256"/>
      <c r="J256"/>
      <c r="K256" s="82"/>
      <c r="L256" s="82"/>
      <c r="M256" s="1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hidden="1" customHeight="1" x14ac:dyDescent="0.25">
      <c r="A257" s="82"/>
      <c r="B257"/>
      <c r="C257" s="21"/>
      <c r="D257"/>
      <c r="E257" s="82"/>
      <c r="F257" s="82"/>
      <c r="G257"/>
      <c r="H257"/>
      <c r="I257"/>
      <c r="J257"/>
      <c r="K257" s="82"/>
      <c r="L257" s="82"/>
      <c r="M257" s="1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hidden="1" customHeight="1" x14ac:dyDescent="0.25">
      <c r="A258" s="82"/>
      <c r="B258"/>
      <c r="C258" s="21"/>
      <c r="D258"/>
      <c r="E258" s="82"/>
      <c r="F258" s="82"/>
      <c r="G258"/>
      <c r="H258"/>
      <c r="I258"/>
      <c r="J258"/>
      <c r="K258" s="82"/>
      <c r="L258" s="82"/>
      <c r="M258" s="1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hidden="1" customHeight="1" x14ac:dyDescent="0.25">
      <c r="A259" s="82"/>
      <c r="B259"/>
      <c r="C259" s="21"/>
      <c r="D259"/>
      <c r="E259" s="82"/>
      <c r="F259" s="82"/>
      <c r="G259"/>
      <c r="H259"/>
      <c r="I259"/>
      <c r="J259"/>
      <c r="K259" s="82"/>
      <c r="L259" s="82"/>
      <c r="M259" s="1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hidden="1" customHeight="1" x14ac:dyDescent="0.25">
      <c r="A260" s="82"/>
      <c r="B260"/>
      <c r="C260" s="21"/>
      <c r="D260"/>
      <c r="E260" s="82"/>
      <c r="F260" s="82"/>
      <c r="G260"/>
      <c r="H260"/>
      <c r="I260"/>
      <c r="J260"/>
      <c r="K260" s="82"/>
      <c r="L260" s="82"/>
      <c r="M260" s="1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hidden="1" customHeight="1" x14ac:dyDescent="0.25">
      <c r="A261" s="82"/>
      <c r="B261"/>
      <c r="C261" s="21"/>
      <c r="D261"/>
      <c r="E261" s="82"/>
      <c r="F261" s="82"/>
      <c r="G261"/>
      <c r="H261"/>
      <c r="I261"/>
      <c r="J261"/>
      <c r="K261" s="82"/>
      <c r="L261" s="82"/>
      <c r="M261" s="1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hidden="1" customHeight="1" x14ac:dyDescent="0.25">
      <c r="A262" s="82"/>
      <c r="B262"/>
      <c r="C262" s="21"/>
      <c r="D262"/>
      <c r="E262" s="82"/>
      <c r="F262" s="82"/>
      <c r="G262"/>
      <c r="H262"/>
      <c r="I262"/>
      <c r="J262"/>
      <c r="K262" s="82"/>
      <c r="L262" s="82"/>
      <c r="M262" s="1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hidden="1" customHeight="1" x14ac:dyDescent="0.25">
      <c r="A263" s="82"/>
      <c r="B263"/>
      <c r="C263" s="21"/>
      <c r="D263"/>
      <c r="E263" s="82"/>
      <c r="F263" s="82"/>
      <c r="G263"/>
      <c r="H263"/>
      <c r="I263"/>
      <c r="J263"/>
      <c r="K263" s="82"/>
      <c r="L263" s="82"/>
      <c r="M263" s="1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hidden="1" customHeight="1" x14ac:dyDescent="0.25">
      <c r="A264" s="82"/>
      <c r="B264"/>
      <c r="C264" s="21"/>
      <c r="D264"/>
      <c r="E264" s="82"/>
      <c r="F264" s="82"/>
      <c r="G264"/>
      <c r="H264"/>
      <c r="I264"/>
      <c r="J264"/>
      <c r="K264" s="82"/>
      <c r="L264" s="82"/>
      <c r="M264" s="1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hidden="1" customHeight="1" x14ac:dyDescent="0.25">
      <c r="A265" s="82"/>
      <c r="B265"/>
      <c r="C265" s="21"/>
      <c r="D265"/>
      <c r="E265" s="82"/>
      <c r="F265" s="82"/>
      <c r="G265"/>
      <c r="H265"/>
      <c r="I265"/>
      <c r="J265"/>
      <c r="K265" s="82"/>
      <c r="L265" s="82"/>
      <c r="M265" s="1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hidden="1" customHeight="1" x14ac:dyDescent="0.25">
      <c r="A266" s="82"/>
      <c r="B266"/>
      <c r="C266" s="21"/>
      <c r="D266"/>
      <c r="E266" s="82"/>
      <c r="F266" s="82"/>
      <c r="G266"/>
      <c r="H266"/>
      <c r="I266"/>
      <c r="J266"/>
      <c r="K266" s="82"/>
      <c r="L266" s="82"/>
      <c r="M266" s="1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hidden="1" customHeight="1" x14ac:dyDescent="0.25">
      <c r="A267" s="82"/>
      <c r="B267"/>
      <c r="C267" s="21"/>
      <c r="D267"/>
      <c r="E267" s="82"/>
      <c r="F267" s="82"/>
      <c r="G267"/>
      <c r="H267"/>
      <c r="I267"/>
      <c r="J267"/>
      <c r="K267" s="82"/>
      <c r="L267" s="82"/>
      <c r="M267" s="1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hidden="1" customHeight="1" x14ac:dyDescent="0.25">
      <c r="A268" s="82"/>
      <c r="B268"/>
      <c r="C268" s="21"/>
      <c r="D268"/>
      <c r="E268" s="82"/>
      <c r="F268" s="82"/>
      <c r="G268"/>
      <c r="H268"/>
      <c r="I268"/>
      <c r="J268"/>
      <c r="K268" s="82"/>
      <c r="L268" s="82"/>
      <c r="M268" s="1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hidden="1" customHeight="1" x14ac:dyDescent="0.25">
      <c r="A269" s="82"/>
      <c r="B269"/>
      <c r="C269" s="21"/>
      <c r="D269"/>
      <c r="E269" s="82"/>
      <c r="F269" s="82"/>
      <c r="G269"/>
      <c r="H269"/>
      <c r="I269"/>
      <c r="J269"/>
      <c r="K269" s="82"/>
      <c r="L269" s="82"/>
      <c r="M269" s="1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hidden="1" customHeight="1" x14ac:dyDescent="0.25">
      <c r="A270" s="82"/>
      <c r="B270"/>
      <c r="C270" s="21"/>
      <c r="D270"/>
      <c r="E270" s="82"/>
      <c r="F270" s="82"/>
      <c r="G270"/>
      <c r="H270"/>
      <c r="I270"/>
      <c r="J270"/>
      <c r="K270" s="82"/>
      <c r="L270" s="82"/>
      <c r="M270" s="1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hidden="1" customHeight="1" x14ac:dyDescent="0.25">
      <c r="A271" s="82"/>
      <c r="B271"/>
      <c r="C271" s="21"/>
      <c r="D271"/>
      <c r="E271" s="82"/>
      <c r="F271" s="82"/>
      <c r="G271"/>
      <c r="H271"/>
      <c r="I271"/>
      <c r="J271"/>
      <c r="K271" s="82"/>
      <c r="L271" s="82"/>
      <c r="M271" s="1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hidden="1" customHeight="1" x14ac:dyDescent="0.25">
      <c r="A272" s="82"/>
      <c r="B272"/>
      <c r="C272" s="21"/>
      <c r="D272"/>
      <c r="E272" s="82"/>
      <c r="F272" s="82"/>
      <c r="G272"/>
      <c r="H272"/>
      <c r="I272"/>
      <c r="J272"/>
      <c r="K272" s="82"/>
      <c r="L272" s="82"/>
      <c r="M272" s="1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hidden="1" customHeight="1" x14ac:dyDescent="0.25">
      <c r="A273" s="82"/>
      <c r="B273"/>
      <c r="C273" s="21"/>
      <c r="D273"/>
      <c r="E273" s="82"/>
      <c r="F273" s="82"/>
      <c r="G273"/>
      <c r="H273"/>
      <c r="I273"/>
      <c r="J273"/>
      <c r="K273" s="82"/>
      <c r="L273" s="82"/>
      <c r="M273" s="1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hidden="1" customHeight="1" x14ac:dyDescent="0.25">
      <c r="A274" s="82"/>
      <c r="B274"/>
      <c r="C274" s="21"/>
      <c r="D274"/>
      <c r="E274" s="82"/>
      <c r="F274" s="82"/>
      <c r="G274"/>
      <c r="H274"/>
      <c r="I274"/>
      <c r="J274"/>
      <c r="K274" s="82"/>
      <c r="L274" s="82"/>
      <c r="M274" s="1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hidden="1" customHeight="1" x14ac:dyDescent="0.25">
      <c r="A275" s="82"/>
      <c r="B275"/>
      <c r="C275" s="21"/>
      <c r="D275"/>
      <c r="E275" s="82"/>
      <c r="F275" s="82"/>
      <c r="G275"/>
      <c r="H275"/>
      <c r="I275"/>
      <c r="J275"/>
      <c r="K275" s="82"/>
      <c r="L275" s="82"/>
      <c r="M275" s="1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hidden="1" customHeight="1" x14ac:dyDescent="0.25">
      <c r="A276" s="82"/>
      <c r="B276"/>
      <c r="C276" s="21"/>
      <c r="D276"/>
      <c r="E276" s="82"/>
      <c r="F276" s="82"/>
      <c r="G276"/>
      <c r="H276"/>
      <c r="I276"/>
      <c r="J276"/>
      <c r="K276" s="82"/>
      <c r="L276" s="82"/>
      <c r="M276" s="1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hidden="1" customHeight="1" x14ac:dyDescent="0.25">
      <c r="A277" s="82"/>
      <c r="B277"/>
      <c r="C277" s="21"/>
      <c r="D277"/>
      <c r="E277" s="82"/>
      <c r="F277" s="82"/>
      <c r="G277"/>
      <c r="H277"/>
      <c r="I277"/>
      <c r="J277"/>
      <c r="K277" s="82"/>
      <c r="L277" s="82"/>
      <c r="M277" s="1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hidden="1" customHeight="1" x14ac:dyDescent="0.25">
      <c r="A278" s="82"/>
      <c r="B278"/>
      <c r="C278" s="21"/>
      <c r="D278"/>
      <c r="E278" s="82"/>
      <c r="F278" s="82"/>
      <c r="G278"/>
      <c r="H278"/>
      <c r="I278"/>
      <c r="J278"/>
      <c r="K278" s="82"/>
      <c r="L278" s="82"/>
      <c r="M278" s="1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hidden="1" customHeight="1" x14ac:dyDescent="0.25">
      <c r="A279" s="82"/>
      <c r="B279"/>
      <c r="C279" s="21"/>
      <c r="D279"/>
      <c r="E279" s="82"/>
      <c r="F279" s="82"/>
      <c r="G279"/>
      <c r="H279"/>
      <c r="I279"/>
      <c r="J279"/>
      <c r="K279" s="82"/>
      <c r="L279" s="82"/>
      <c r="M279" s="1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hidden="1" customHeight="1" x14ac:dyDescent="0.25">
      <c r="A280" s="82"/>
      <c r="B280"/>
      <c r="C280" s="21"/>
      <c r="D280"/>
      <c r="E280" s="82"/>
      <c r="F280" s="82"/>
      <c r="G280"/>
      <c r="H280"/>
      <c r="I280"/>
      <c r="J280"/>
      <c r="K280" s="82"/>
      <c r="L280" s="82"/>
      <c r="M280" s="1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hidden="1" customHeight="1" x14ac:dyDescent="0.25">
      <c r="A281" s="82"/>
      <c r="B281"/>
      <c r="C281" s="21"/>
      <c r="D281"/>
      <c r="E281" s="82"/>
      <c r="F281" s="82"/>
      <c r="G281"/>
      <c r="H281"/>
      <c r="I281"/>
      <c r="J281"/>
      <c r="K281" s="82"/>
      <c r="L281" s="82"/>
      <c r="M281" s="1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hidden="1" customHeight="1" x14ac:dyDescent="0.25">
      <c r="A282" s="82"/>
      <c r="B282"/>
      <c r="C282" s="21"/>
      <c r="D282"/>
      <c r="E282" s="82"/>
      <c r="F282" s="82"/>
      <c r="G282"/>
      <c r="H282"/>
      <c r="I282"/>
      <c r="J282"/>
      <c r="K282" s="82"/>
      <c r="L282" s="82"/>
      <c r="M282" s="1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hidden="1" customHeight="1" x14ac:dyDescent="0.25">
      <c r="A283" s="82"/>
      <c r="B283"/>
      <c r="C283" s="21"/>
      <c r="D283"/>
      <c r="E283" s="82"/>
      <c r="F283" s="82"/>
      <c r="G283"/>
      <c r="H283"/>
      <c r="I283"/>
      <c r="J283"/>
      <c r="K283" s="82"/>
      <c r="L283" s="82"/>
      <c r="M283" s="1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hidden="1" customHeight="1" x14ac:dyDescent="0.25">
      <c r="A284" s="82"/>
      <c r="B284"/>
      <c r="C284" s="21"/>
      <c r="D284"/>
      <c r="E284" s="82"/>
      <c r="F284" s="82"/>
      <c r="G284"/>
      <c r="H284"/>
      <c r="I284"/>
      <c r="J284"/>
      <c r="K284" s="82"/>
      <c r="L284" s="82"/>
      <c r="M284" s="1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hidden="1" customHeight="1" x14ac:dyDescent="0.25">
      <c r="A285" s="82"/>
      <c r="B285"/>
      <c r="C285" s="21"/>
      <c r="D285"/>
      <c r="E285" s="82"/>
      <c r="F285" s="82"/>
      <c r="G285"/>
      <c r="H285"/>
      <c r="I285"/>
      <c r="J285"/>
      <c r="K285" s="82"/>
      <c r="L285" s="82"/>
      <c r="M285" s="1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hidden="1" customHeight="1" x14ac:dyDescent="0.25">
      <c r="A286" s="82"/>
      <c r="B286"/>
      <c r="C286" s="21"/>
      <c r="D286"/>
      <c r="E286" s="82"/>
      <c r="F286" s="82"/>
      <c r="G286"/>
      <c r="H286"/>
      <c r="I286"/>
      <c r="J286"/>
      <c r="K286" s="82"/>
      <c r="L286" s="82"/>
      <c r="M286" s="1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hidden="1" customHeight="1" x14ac:dyDescent="0.25">
      <c r="A287" s="82"/>
      <c r="B287"/>
      <c r="C287" s="21"/>
      <c r="D287"/>
      <c r="E287" s="82"/>
      <c r="F287" s="82"/>
      <c r="G287"/>
      <c r="H287"/>
      <c r="I287"/>
      <c r="J287"/>
      <c r="K287" s="82"/>
      <c r="L287" s="82"/>
      <c r="M287" s="1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hidden="1" customHeight="1" x14ac:dyDescent="0.25">
      <c r="A288" s="82"/>
      <c r="B288"/>
      <c r="C288" s="21"/>
      <c r="D288"/>
      <c r="E288" s="82"/>
      <c r="F288" s="82"/>
      <c r="G288"/>
      <c r="H288"/>
      <c r="I288"/>
      <c r="J288"/>
      <c r="K288" s="82"/>
      <c r="L288" s="82"/>
      <c r="M288" s="1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hidden="1" customHeight="1" x14ac:dyDescent="0.25">
      <c r="A289" s="82"/>
      <c r="B289"/>
      <c r="C289" s="21"/>
      <c r="D289"/>
      <c r="E289" s="82"/>
      <c r="F289" s="82"/>
      <c r="G289"/>
      <c r="H289"/>
      <c r="I289"/>
      <c r="J289"/>
      <c r="K289" s="82"/>
      <c r="L289" s="82"/>
      <c r="M289" s="1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hidden="1" customHeight="1" x14ac:dyDescent="0.25">
      <c r="A290" s="82"/>
      <c r="B290"/>
      <c r="C290" s="21"/>
      <c r="D290"/>
      <c r="E290" s="82"/>
      <c r="F290" s="82"/>
      <c r="G290"/>
      <c r="H290"/>
      <c r="I290"/>
      <c r="J290"/>
      <c r="K290" s="82"/>
      <c r="L290" s="82"/>
      <c r="M290" s="1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hidden="1" customHeight="1" x14ac:dyDescent="0.25">
      <c r="A291" s="82"/>
      <c r="B291"/>
      <c r="C291" s="21"/>
      <c r="D291"/>
      <c r="E291" s="82"/>
      <c r="F291" s="82"/>
      <c r="G291"/>
      <c r="H291"/>
      <c r="I291"/>
      <c r="J291"/>
      <c r="K291" s="82"/>
      <c r="L291" s="82"/>
      <c r="M291" s="1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hidden="1" customHeight="1" x14ac:dyDescent="0.25">
      <c r="A292" s="82"/>
      <c r="B292"/>
      <c r="C292" s="21"/>
      <c r="D292"/>
      <c r="E292" s="82"/>
      <c r="F292" s="82"/>
      <c r="G292"/>
      <c r="H292"/>
      <c r="I292"/>
      <c r="J292"/>
      <c r="K292" s="82"/>
      <c r="L292" s="82"/>
      <c r="M292" s="1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hidden="1" customHeight="1" x14ac:dyDescent="0.25">
      <c r="A293" s="82"/>
      <c r="B293"/>
      <c r="C293" s="21"/>
      <c r="D293"/>
      <c r="E293" s="82"/>
      <c r="F293" s="82"/>
      <c r="G293"/>
      <c r="H293"/>
      <c r="I293"/>
      <c r="J293"/>
      <c r="K293" s="82"/>
      <c r="L293" s="82"/>
      <c r="M293" s="1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hidden="1" customHeight="1" x14ac:dyDescent="0.25">
      <c r="A294" s="82"/>
      <c r="B294"/>
      <c r="C294" s="21"/>
      <c r="D294"/>
      <c r="E294" s="82"/>
      <c r="F294" s="82"/>
      <c r="G294"/>
      <c r="H294"/>
      <c r="I294"/>
      <c r="J294"/>
      <c r="K294" s="82"/>
      <c r="L294" s="82"/>
      <c r="M294" s="1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hidden="1" customHeight="1" x14ac:dyDescent="0.25">
      <c r="A295" s="82"/>
      <c r="B295"/>
      <c r="C295" s="21"/>
      <c r="D295"/>
      <c r="E295" s="82"/>
      <c r="F295" s="82"/>
      <c r="G295"/>
      <c r="H295"/>
      <c r="I295"/>
      <c r="J295"/>
      <c r="K295" s="82"/>
      <c r="L295" s="82"/>
      <c r="M295" s="1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hidden="1" customHeight="1" x14ac:dyDescent="0.25">
      <c r="A296" s="82"/>
      <c r="B296"/>
      <c r="C296" s="21"/>
      <c r="D296"/>
      <c r="E296" s="82"/>
      <c r="F296" s="82"/>
      <c r="G296"/>
      <c r="H296"/>
      <c r="I296"/>
      <c r="J296"/>
      <c r="K296" s="82"/>
      <c r="L296" s="82"/>
      <c r="M296" s="1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hidden="1" customHeight="1" x14ac:dyDescent="0.25">
      <c r="A297" s="82"/>
      <c r="B297"/>
      <c r="C297" s="21"/>
      <c r="D297"/>
      <c r="E297" s="82"/>
      <c r="F297" s="82"/>
      <c r="G297"/>
      <c r="H297"/>
      <c r="I297"/>
      <c r="J297"/>
      <c r="K297" s="82"/>
      <c r="L297" s="82"/>
      <c r="M297" s="1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hidden="1" customHeight="1" x14ac:dyDescent="0.25">
      <c r="A298" s="82"/>
      <c r="B298"/>
      <c r="C298" s="21"/>
      <c r="D298"/>
      <c r="E298" s="82"/>
      <c r="F298" s="82"/>
      <c r="G298"/>
      <c r="H298"/>
      <c r="I298"/>
      <c r="J298"/>
      <c r="K298" s="82"/>
      <c r="L298" s="82"/>
      <c r="M298" s="1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hidden="1" customHeight="1" x14ac:dyDescent="0.25">
      <c r="A299" s="82"/>
      <c r="B299"/>
      <c r="C299" s="21"/>
      <c r="D299"/>
      <c r="E299" s="82"/>
      <c r="F299" s="82"/>
      <c r="G299"/>
      <c r="H299"/>
      <c r="I299"/>
      <c r="J299"/>
      <c r="K299" s="82"/>
      <c r="L299" s="82"/>
      <c r="M299" s="1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hidden="1" customHeight="1" x14ac:dyDescent="0.25">
      <c r="A300" s="82"/>
      <c r="B300"/>
      <c r="C300" s="21"/>
      <c r="D300"/>
      <c r="E300" s="82"/>
      <c r="F300" s="82"/>
      <c r="G300"/>
      <c r="H300"/>
      <c r="I300"/>
      <c r="J300"/>
      <c r="K300" s="82"/>
      <c r="L300" s="82"/>
      <c r="M300" s="1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hidden="1" customHeight="1" x14ac:dyDescent="0.25">
      <c r="A301" s="82"/>
      <c r="B301"/>
      <c r="C301" s="21"/>
      <c r="D301"/>
      <c r="E301" s="82"/>
      <c r="F301" s="82"/>
      <c r="G301"/>
      <c r="H301"/>
      <c r="I301"/>
      <c r="J301"/>
      <c r="K301" s="82"/>
      <c r="L301" s="82"/>
      <c r="M301" s="1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hidden="1" customHeight="1" x14ac:dyDescent="0.25">
      <c r="A302" s="82"/>
      <c r="B302"/>
      <c r="C302" s="21"/>
      <c r="D302"/>
      <c r="E302" s="82"/>
      <c r="F302" s="82"/>
      <c r="G302"/>
      <c r="H302"/>
      <c r="I302"/>
      <c r="J302"/>
      <c r="K302" s="82"/>
      <c r="L302" s="82"/>
      <c r="M302" s="1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hidden="1" customHeight="1" x14ac:dyDescent="0.25">
      <c r="A303" s="82"/>
      <c r="B303"/>
      <c r="C303" s="21"/>
      <c r="D303"/>
      <c r="E303" s="82"/>
      <c r="F303" s="82"/>
      <c r="G303"/>
      <c r="H303"/>
      <c r="I303"/>
      <c r="J303"/>
      <c r="K303" s="82"/>
      <c r="L303" s="82"/>
      <c r="M303" s="1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hidden="1" customHeight="1" x14ac:dyDescent="0.25">
      <c r="A304" s="82"/>
      <c r="B304"/>
      <c r="C304" s="21"/>
      <c r="D304"/>
      <c r="E304" s="82"/>
      <c r="F304" s="82"/>
      <c r="G304"/>
      <c r="H304"/>
      <c r="I304"/>
      <c r="J304"/>
      <c r="K304" s="82"/>
      <c r="L304" s="82"/>
      <c r="M304" s="1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hidden="1" customHeight="1" x14ac:dyDescent="0.25">
      <c r="A305" s="82"/>
      <c r="B305"/>
      <c r="C305" s="21"/>
      <c r="D305"/>
      <c r="E305" s="82"/>
      <c r="F305" s="82"/>
      <c r="G305"/>
      <c r="H305"/>
      <c r="I305"/>
      <c r="J305"/>
      <c r="K305" s="82"/>
      <c r="L305" s="82"/>
      <c r="M305" s="1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hidden="1" customHeight="1" x14ac:dyDescent="0.25">
      <c r="A306" s="82"/>
      <c r="B306"/>
      <c r="C306" s="21"/>
      <c r="D306"/>
      <c r="E306" s="82"/>
      <c r="F306" s="82"/>
      <c r="G306"/>
      <c r="H306"/>
      <c r="I306"/>
      <c r="J306"/>
      <c r="K306" s="82"/>
      <c r="L306" s="82"/>
      <c r="M306" s="1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hidden="1" customHeight="1" x14ac:dyDescent="0.25">
      <c r="A307" s="82"/>
      <c r="B307"/>
      <c r="C307" s="21"/>
      <c r="D307"/>
      <c r="E307" s="82"/>
      <c r="F307" s="82"/>
      <c r="G307"/>
      <c r="H307"/>
      <c r="I307"/>
      <c r="J307"/>
      <c r="K307" s="82"/>
      <c r="L307" s="82"/>
      <c r="M307" s="1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hidden="1" customHeight="1" x14ac:dyDescent="0.25">
      <c r="A308" s="82"/>
      <c r="B308"/>
      <c r="C308" s="21"/>
      <c r="D308"/>
      <c r="E308" s="82"/>
      <c r="F308" s="82"/>
      <c r="G308"/>
      <c r="H308"/>
      <c r="I308"/>
      <c r="J308"/>
      <c r="K308" s="82"/>
      <c r="L308" s="82"/>
      <c r="M308" s="1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hidden="1" customHeight="1" x14ac:dyDescent="0.25">
      <c r="A309" s="82"/>
      <c r="B309"/>
      <c r="C309" s="21"/>
      <c r="D309"/>
      <c r="E309" s="82"/>
      <c r="F309" s="82"/>
      <c r="G309"/>
      <c r="H309"/>
      <c r="I309"/>
      <c r="J309"/>
      <c r="K309" s="82"/>
      <c r="L309" s="82"/>
      <c r="M309" s="1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hidden="1" customHeight="1" x14ac:dyDescent="0.25">
      <c r="A310" s="82"/>
      <c r="B310"/>
      <c r="C310" s="21"/>
      <c r="D310"/>
      <c r="E310" s="82"/>
      <c r="F310" s="82"/>
      <c r="G310"/>
      <c r="H310"/>
      <c r="I310"/>
      <c r="J310"/>
      <c r="K310" s="82"/>
      <c r="L310" s="82"/>
      <c r="M310" s="1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hidden="1" customHeight="1" x14ac:dyDescent="0.25">
      <c r="A311" s="82"/>
      <c r="B311"/>
      <c r="C311" s="21"/>
      <c r="D311"/>
      <c r="E311" s="82"/>
      <c r="F311" s="82"/>
      <c r="G311"/>
      <c r="H311"/>
      <c r="I311"/>
      <c r="J311"/>
      <c r="K311" s="82"/>
      <c r="L311" s="82"/>
      <c r="M311" s="1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hidden="1" customHeight="1" x14ac:dyDescent="0.25">
      <c r="A312" s="82"/>
      <c r="B312"/>
      <c r="C312" s="21"/>
      <c r="D312"/>
      <c r="E312" s="82"/>
      <c r="F312" s="82"/>
      <c r="G312"/>
      <c r="H312"/>
      <c r="I312"/>
      <c r="J312"/>
      <c r="K312" s="82"/>
      <c r="L312" s="82"/>
      <c r="M312" s="1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hidden="1" customHeight="1" x14ac:dyDescent="0.25">
      <c r="A313" s="82"/>
      <c r="B313"/>
      <c r="C313" s="21"/>
      <c r="D313"/>
      <c r="E313" s="82"/>
      <c r="F313" s="82"/>
      <c r="G313"/>
      <c r="H313"/>
      <c r="I313"/>
      <c r="J313"/>
      <c r="K313" s="82"/>
      <c r="L313" s="82"/>
      <c r="M313" s="1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hidden="1" customHeight="1" x14ac:dyDescent="0.25">
      <c r="A314" s="82"/>
      <c r="B314"/>
      <c r="C314" s="21"/>
      <c r="D314"/>
      <c r="E314" s="82"/>
      <c r="F314" s="82"/>
      <c r="G314"/>
      <c r="H314"/>
      <c r="I314"/>
      <c r="J314"/>
      <c r="K314" s="82"/>
      <c r="L314" s="82"/>
      <c r="M314" s="1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hidden="1" customHeight="1" x14ac:dyDescent="0.25">
      <c r="A315" s="82"/>
      <c r="B315"/>
      <c r="C315" s="21"/>
      <c r="D315"/>
      <c r="E315" s="82"/>
      <c r="F315" s="82"/>
      <c r="G315"/>
      <c r="H315"/>
      <c r="I315"/>
      <c r="J315"/>
      <c r="K315" s="82"/>
      <c r="L315" s="82"/>
      <c r="M315" s="1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hidden="1" customHeight="1" x14ac:dyDescent="0.25">
      <c r="A316" s="82"/>
      <c r="B316"/>
      <c r="C316" s="21"/>
      <c r="D316"/>
      <c r="E316" s="82"/>
      <c r="F316" s="82"/>
      <c r="G316"/>
      <c r="H316"/>
      <c r="I316"/>
      <c r="J316"/>
      <c r="K316" s="82"/>
      <c r="L316" s="82"/>
      <c r="M316" s="1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hidden="1" customHeight="1" x14ac:dyDescent="0.25">
      <c r="A317" s="82"/>
      <c r="B317"/>
      <c r="C317" s="21"/>
      <c r="D317"/>
      <c r="E317" s="82"/>
      <c r="F317" s="82"/>
      <c r="G317"/>
      <c r="H317"/>
      <c r="I317"/>
      <c r="J317"/>
      <c r="K317" s="82"/>
      <c r="L317" s="82"/>
      <c r="M317" s="1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hidden="1" customHeight="1" x14ac:dyDescent="0.25">
      <c r="A318" s="82"/>
      <c r="B318"/>
      <c r="C318" s="21"/>
      <c r="D318"/>
      <c r="E318" s="82"/>
      <c r="F318" s="82"/>
      <c r="G318"/>
      <c r="H318"/>
      <c r="I318"/>
      <c r="J318"/>
      <c r="K318" s="82"/>
      <c r="L318" s="82"/>
      <c r="M318" s="1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hidden="1" customHeight="1" x14ac:dyDescent="0.25">
      <c r="A319" s="82"/>
      <c r="B319"/>
      <c r="C319" s="21"/>
      <c r="D319"/>
      <c r="E319" s="82"/>
      <c r="F319" s="82"/>
      <c r="G319"/>
      <c r="H319"/>
      <c r="I319"/>
      <c r="J319"/>
      <c r="K319" s="82"/>
      <c r="L319" s="82"/>
      <c r="M319" s="1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hidden="1" customHeight="1" x14ac:dyDescent="0.25">
      <c r="A320" s="82"/>
      <c r="B320"/>
      <c r="C320" s="21"/>
      <c r="D320"/>
      <c r="E320" s="82"/>
      <c r="F320" s="82"/>
      <c r="G320"/>
      <c r="H320"/>
      <c r="I320"/>
      <c r="J320"/>
      <c r="K320" s="82"/>
      <c r="L320" s="82"/>
      <c r="M320" s="1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hidden="1" customHeight="1" x14ac:dyDescent="0.25">
      <c r="A321" s="82"/>
      <c r="B321"/>
      <c r="C321" s="21"/>
      <c r="D321"/>
      <c r="E321" s="82"/>
      <c r="F321" s="82"/>
      <c r="G321"/>
      <c r="H321"/>
      <c r="I321"/>
      <c r="J321"/>
      <c r="K321" s="82"/>
      <c r="L321" s="82"/>
      <c r="M321" s="1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hidden="1" customHeight="1" x14ac:dyDescent="0.25">
      <c r="A322" s="82"/>
      <c r="B322"/>
      <c r="C322" s="21"/>
      <c r="D322"/>
      <c r="E322" s="82"/>
      <c r="F322" s="82"/>
      <c r="G322"/>
      <c r="H322"/>
      <c r="I322"/>
      <c r="J322"/>
      <c r="K322" s="82"/>
      <c r="L322" s="82"/>
      <c r="M322" s="1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hidden="1" customHeight="1" x14ac:dyDescent="0.25">
      <c r="A323" s="82"/>
      <c r="B323"/>
      <c r="C323" s="21"/>
      <c r="D323"/>
      <c r="E323" s="82"/>
      <c r="F323" s="82"/>
      <c r="G323"/>
      <c r="H323"/>
      <c r="I323"/>
      <c r="J323"/>
      <c r="K323" s="82"/>
      <c r="L323" s="82"/>
      <c r="M323" s="1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hidden="1" customHeight="1" x14ac:dyDescent="0.25">
      <c r="A324" s="82"/>
      <c r="B324"/>
      <c r="C324" s="21"/>
      <c r="D324"/>
      <c r="E324" s="82"/>
      <c r="F324" s="82"/>
      <c r="G324"/>
      <c r="H324"/>
      <c r="I324"/>
      <c r="J324"/>
      <c r="K324" s="82"/>
      <c r="L324" s="82"/>
      <c r="M324" s="1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hidden="1" customHeight="1" x14ac:dyDescent="0.25">
      <c r="A325" s="82"/>
      <c r="B325"/>
      <c r="C325" s="21"/>
      <c r="D325"/>
      <c r="E325" s="82"/>
      <c r="F325" s="82"/>
      <c r="G325"/>
      <c r="H325"/>
      <c r="I325"/>
      <c r="J325"/>
      <c r="K325" s="82"/>
      <c r="L325" s="82"/>
      <c r="M325" s="1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hidden="1" customHeight="1" x14ac:dyDescent="0.25">
      <c r="A326" s="82"/>
      <c r="B326"/>
      <c r="C326" s="21"/>
      <c r="D326"/>
      <c r="E326" s="82"/>
      <c r="F326" s="82"/>
      <c r="G326"/>
      <c r="H326"/>
      <c r="I326"/>
      <c r="J326"/>
      <c r="K326" s="82"/>
      <c r="L326" s="82"/>
      <c r="M326" s="1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hidden="1" customHeight="1" x14ac:dyDescent="0.25">
      <c r="A327" s="82"/>
      <c r="B327"/>
      <c r="C327" s="21"/>
      <c r="D327"/>
      <c r="E327" s="82"/>
      <c r="F327" s="82"/>
      <c r="G327"/>
      <c r="H327"/>
      <c r="I327"/>
      <c r="J327"/>
      <c r="K327" s="82"/>
      <c r="L327" s="82"/>
      <c r="M327" s="1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hidden="1" customHeight="1" x14ac:dyDescent="0.25">
      <c r="A328" s="82"/>
      <c r="B328"/>
      <c r="C328" s="21"/>
      <c r="D328"/>
      <c r="E328" s="82"/>
      <c r="F328" s="82"/>
      <c r="G328"/>
      <c r="H328"/>
      <c r="I328"/>
      <c r="J328"/>
      <c r="K328" s="82"/>
      <c r="L328" s="82"/>
      <c r="M328" s="1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hidden="1" customHeight="1" x14ac:dyDescent="0.25">
      <c r="A329" s="82"/>
      <c r="B329"/>
      <c r="C329" s="21"/>
      <c r="D329"/>
      <c r="E329" s="82"/>
      <c r="F329" s="82"/>
      <c r="G329"/>
      <c r="H329"/>
      <c r="I329"/>
      <c r="J329"/>
      <c r="K329" s="82"/>
      <c r="L329" s="82"/>
      <c r="M329" s="1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hidden="1" customHeight="1" x14ac:dyDescent="0.25">
      <c r="A330" s="82"/>
      <c r="B330"/>
      <c r="C330" s="21"/>
      <c r="D330"/>
      <c r="E330" s="82"/>
      <c r="F330" s="82"/>
      <c r="G330"/>
      <c r="H330"/>
      <c r="I330"/>
      <c r="J330"/>
      <c r="K330" s="82"/>
      <c r="L330" s="82"/>
      <c r="M330" s="1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hidden="1" customHeight="1" x14ac:dyDescent="0.25">
      <c r="A331" s="82"/>
      <c r="B331"/>
      <c r="C331" s="21"/>
      <c r="D331"/>
      <c r="E331" s="82"/>
      <c r="F331" s="82"/>
      <c r="G331"/>
      <c r="H331"/>
      <c r="I331"/>
      <c r="J331"/>
      <c r="K331" s="82"/>
      <c r="L331" s="82"/>
      <c r="M331" s="1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hidden="1" customHeight="1" x14ac:dyDescent="0.25">
      <c r="A332" s="82"/>
      <c r="B332"/>
      <c r="C332" s="21"/>
      <c r="D332"/>
      <c r="E332" s="82"/>
      <c r="F332" s="82"/>
      <c r="G332"/>
      <c r="H332"/>
      <c r="I332"/>
      <c r="J332"/>
      <c r="K332" s="82"/>
      <c r="L332" s="82"/>
      <c r="M332" s="1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hidden="1" customHeight="1" x14ac:dyDescent="0.25">
      <c r="A333" s="82"/>
      <c r="B333"/>
      <c r="C333" s="21"/>
      <c r="D333"/>
      <c r="E333" s="82"/>
      <c r="F333" s="82"/>
      <c r="G333"/>
      <c r="H333"/>
      <c r="I333"/>
      <c r="J333"/>
      <c r="K333" s="82"/>
      <c r="L333" s="82"/>
      <c r="M333" s="1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hidden="1" customHeight="1" x14ac:dyDescent="0.25">
      <c r="A334" s="82"/>
      <c r="B334"/>
      <c r="C334" s="21"/>
      <c r="D334"/>
      <c r="E334" s="82"/>
      <c r="F334" s="82"/>
      <c r="G334"/>
      <c r="H334"/>
      <c r="I334"/>
      <c r="J334"/>
      <c r="K334" s="82"/>
      <c r="L334" s="82"/>
      <c r="M334" s="1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hidden="1" customHeight="1" x14ac:dyDescent="0.25">
      <c r="A335" s="82"/>
      <c r="B335"/>
      <c r="C335" s="21"/>
      <c r="D335"/>
      <c r="E335" s="82"/>
      <c r="F335" s="82"/>
      <c r="G335"/>
      <c r="H335"/>
      <c r="I335"/>
      <c r="J335"/>
      <c r="K335" s="82"/>
      <c r="L335" s="82"/>
      <c r="M335" s="1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hidden="1" customHeight="1" x14ac:dyDescent="0.25">
      <c r="A336" s="82"/>
      <c r="B336"/>
      <c r="C336" s="21"/>
      <c r="D336"/>
      <c r="E336" s="82"/>
      <c r="F336" s="82"/>
      <c r="G336"/>
      <c r="H336"/>
      <c r="I336"/>
      <c r="J336"/>
      <c r="K336" s="82"/>
      <c r="L336" s="82"/>
      <c r="M336" s="1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hidden="1" customHeight="1" x14ac:dyDescent="0.25">
      <c r="A337" s="82"/>
      <c r="B337"/>
      <c r="C337" s="21"/>
      <c r="D337"/>
      <c r="E337" s="82"/>
      <c r="F337" s="82"/>
      <c r="G337"/>
      <c r="H337"/>
      <c r="I337"/>
      <c r="J337"/>
      <c r="K337" s="82"/>
      <c r="L337" s="82"/>
      <c r="M337" s="1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hidden="1" customHeight="1" x14ac:dyDescent="0.25">
      <c r="A338" s="82"/>
      <c r="B338"/>
      <c r="C338" s="21"/>
      <c r="D338"/>
      <c r="E338" s="82"/>
      <c r="F338" s="82"/>
      <c r="G338"/>
      <c r="H338"/>
      <c r="I338"/>
      <c r="J338"/>
      <c r="K338" s="82"/>
      <c r="L338" s="82"/>
      <c r="M338" s="1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hidden="1" customHeight="1" x14ac:dyDescent="0.25">
      <c r="A339" s="82"/>
      <c r="B339"/>
      <c r="C339" s="21"/>
      <c r="D339"/>
      <c r="E339" s="82"/>
      <c r="F339" s="82"/>
      <c r="G339"/>
      <c r="H339"/>
      <c r="I339"/>
      <c r="J339"/>
      <c r="K339" s="82"/>
      <c r="L339" s="82"/>
      <c r="M339" s="1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hidden="1" customHeight="1" x14ac:dyDescent="0.25">
      <c r="A340" s="82"/>
      <c r="B340"/>
      <c r="C340" s="21"/>
      <c r="D340"/>
      <c r="E340" s="82"/>
      <c r="F340" s="82"/>
      <c r="G340"/>
      <c r="H340"/>
      <c r="I340"/>
      <c r="J340"/>
      <c r="K340" s="82"/>
      <c r="L340" s="82"/>
      <c r="M340" s="1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hidden="1" customHeight="1" x14ac:dyDescent="0.25">
      <c r="A341" s="82"/>
      <c r="B341"/>
      <c r="C341" s="21"/>
      <c r="D341"/>
      <c r="E341" s="82"/>
      <c r="F341" s="82"/>
      <c r="G341"/>
      <c r="H341"/>
      <c r="I341"/>
      <c r="J341"/>
      <c r="K341" s="82"/>
      <c r="L341" s="82"/>
      <c r="M341" s="1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hidden="1" customHeight="1" x14ac:dyDescent="0.25">
      <c r="A342" s="82"/>
      <c r="B342"/>
      <c r="C342" s="21"/>
      <c r="D342"/>
      <c r="E342" s="82"/>
      <c r="F342" s="82"/>
      <c r="G342"/>
      <c r="H342"/>
      <c r="I342"/>
      <c r="J342"/>
      <c r="K342" s="82"/>
      <c r="L342" s="82"/>
      <c r="M342" s="1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hidden="1" customHeight="1" x14ac:dyDescent="0.25">
      <c r="A343" s="82"/>
      <c r="B343"/>
      <c r="C343" s="21"/>
      <c r="D343"/>
      <c r="E343" s="82"/>
      <c r="F343" s="82"/>
      <c r="G343"/>
      <c r="H343"/>
      <c r="I343"/>
      <c r="J343"/>
      <c r="K343" s="82"/>
      <c r="L343" s="82"/>
      <c r="M343" s="1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hidden="1" customHeight="1" x14ac:dyDescent="0.25">
      <c r="A344" s="82"/>
      <c r="B344"/>
      <c r="C344" s="21"/>
      <c r="D344"/>
      <c r="E344" s="82"/>
      <c r="F344" s="82"/>
      <c r="G344"/>
      <c r="H344"/>
      <c r="I344"/>
      <c r="J344"/>
      <c r="K344" s="82"/>
      <c r="L344" s="82"/>
      <c r="M344" s="1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hidden="1" customHeight="1" x14ac:dyDescent="0.25">
      <c r="A345" s="82"/>
      <c r="B345"/>
      <c r="C345" s="21"/>
      <c r="D345"/>
      <c r="E345" s="82"/>
      <c r="F345" s="82"/>
      <c r="G345"/>
      <c r="H345"/>
      <c r="I345"/>
      <c r="J345"/>
      <c r="K345" s="82"/>
      <c r="L345" s="82"/>
      <c r="M345" s="1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hidden="1" customHeight="1" x14ac:dyDescent="0.25">
      <c r="A346" s="82"/>
      <c r="B346"/>
      <c r="C346" s="21"/>
      <c r="D346"/>
      <c r="E346" s="82"/>
      <c r="F346" s="82"/>
      <c r="G346"/>
      <c r="H346"/>
      <c r="I346"/>
      <c r="J346"/>
      <c r="K346" s="82"/>
      <c r="L346" s="82"/>
      <c r="M346" s="1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hidden="1" customHeight="1" x14ac:dyDescent="0.25">
      <c r="A347" s="82"/>
      <c r="B347"/>
      <c r="C347" s="21"/>
      <c r="D347"/>
      <c r="E347" s="82"/>
      <c r="F347" s="82"/>
      <c r="G347"/>
      <c r="H347"/>
      <c r="I347"/>
      <c r="J347"/>
      <c r="K347" s="82"/>
      <c r="L347" s="82"/>
      <c r="M347" s="1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hidden="1" customHeight="1" x14ac:dyDescent="0.25">
      <c r="A348" s="82"/>
      <c r="B348"/>
      <c r="C348" s="21"/>
      <c r="D348"/>
      <c r="E348" s="82"/>
      <c r="F348" s="82"/>
      <c r="G348"/>
      <c r="H348"/>
      <c r="I348"/>
      <c r="J348"/>
      <c r="K348" s="82"/>
      <c r="L348" s="82"/>
      <c r="M348" s="1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hidden="1" customHeight="1" x14ac:dyDescent="0.25">
      <c r="A349" s="82"/>
      <c r="B349"/>
      <c r="C349" s="21"/>
      <c r="D349"/>
      <c r="E349" s="82"/>
      <c r="F349" s="82"/>
      <c r="G349"/>
      <c r="H349"/>
      <c r="I349"/>
      <c r="J349"/>
      <c r="K349" s="82"/>
      <c r="L349" s="82"/>
      <c r="M349" s="1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hidden="1" customHeight="1" x14ac:dyDescent="0.25">
      <c r="A350" s="82"/>
      <c r="B350"/>
      <c r="C350" s="21"/>
      <c r="D350"/>
      <c r="E350" s="82"/>
      <c r="F350" s="82"/>
      <c r="G350"/>
      <c r="H350"/>
      <c r="I350"/>
      <c r="J350"/>
      <c r="K350" s="82"/>
      <c r="L350" s="82"/>
      <c r="M350" s="1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hidden="1" customHeight="1" x14ac:dyDescent="0.25">
      <c r="A351" s="82"/>
      <c r="B351"/>
      <c r="C351" s="21"/>
      <c r="D351"/>
      <c r="E351" s="82"/>
      <c r="F351" s="82"/>
      <c r="G351"/>
      <c r="H351"/>
      <c r="I351"/>
      <c r="J351"/>
      <c r="K351" s="82"/>
      <c r="L351" s="82"/>
      <c r="M351" s="1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hidden="1" customHeight="1" x14ac:dyDescent="0.25">
      <c r="A352" s="82"/>
      <c r="B352"/>
      <c r="C352" s="21"/>
      <c r="D352"/>
      <c r="E352" s="82"/>
      <c r="F352" s="82"/>
      <c r="G352"/>
      <c r="H352"/>
      <c r="I352"/>
      <c r="J352"/>
      <c r="K352" s="82"/>
      <c r="L352" s="82"/>
      <c r="M352" s="1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hidden="1" customHeight="1" x14ac:dyDescent="0.25">
      <c r="A353" s="82"/>
      <c r="B353"/>
      <c r="C353" s="21"/>
      <c r="D353"/>
      <c r="E353" s="82"/>
      <c r="F353" s="82"/>
      <c r="G353"/>
      <c r="H353"/>
      <c r="I353"/>
      <c r="J353"/>
      <c r="K353" s="82"/>
      <c r="L353" s="82"/>
      <c r="M353" s="1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hidden="1" customHeight="1" x14ac:dyDescent="0.25">
      <c r="A354" s="82"/>
      <c r="B354"/>
      <c r="C354" s="21"/>
      <c r="D354"/>
      <c r="E354" s="82"/>
      <c r="F354" s="82"/>
      <c r="G354"/>
      <c r="H354"/>
      <c r="I354"/>
      <c r="J354"/>
      <c r="K354" s="82"/>
      <c r="L354" s="82"/>
      <c r="M354" s="1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hidden="1" customHeight="1" x14ac:dyDescent="0.25">
      <c r="A355" s="82"/>
      <c r="B355"/>
      <c r="C355" s="21"/>
      <c r="D355"/>
      <c r="E355" s="82"/>
      <c r="F355" s="82"/>
      <c r="G355"/>
      <c r="H355"/>
      <c r="I355"/>
      <c r="J355"/>
      <c r="K355" s="82"/>
      <c r="L355" s="82"/>
      <c r="M355" s="1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hidden="1" customHeight="1" x14ac:dyDescent="0.25">
      <c r="A356" s="82"/>
      <c r="B356"/>
      <c r="C356" s="21"/>
      <c r="D356"/>
      <c r="E356" s="82"/>
      <c r="F356" s="82"/>
      <c r="G356"/>
      <c r="H356"/>
      <c r="I356"/>
      <c r="J356"/>
      <c r="K356" s="82"/>
      <c r="L356" s="82"/>
      <c r="M356" s="1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hidden="1" customHeight="1" x14ac:dyDescent="0.25">
      <c r="A357" s="82"/>
      <c r="B357"/>
      <c r="C357" s="21"/>
      <c r="D357"/>
      <c r="E357" s="82"/>
      <c r="F357" s="82"/>
      <c r="G357"/>
      <c r="H357"/>
      <c r="I357"/>
      <c r="J357"/>
      <c r="K357" s="82"/>
      <c r="L357" s="82"/>
      <c r="M357" s="1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hidden="1" customHeight="1" x14ac:dyDescent="0.25">
      <c r="A358" s="82"/>
      <c r="B358"/>
      <c r="C358" s="21"/>
      <c r="D358"/>
      <c r="E358" s="82"/>
      <c r="F358" s="82"/>
      <c r="G358"/>
      <c r="H358"/>
      <c r="I358"/>
      <c r="J358"/>
      <c r="K358" s="82"/>
      <c r="L358" s="82"/>
      <c r="M358" s="1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hidden="1" customHeight="1" x14ac:dyDescent="0.25">
      <c r="A359" s="82"/>
      <c r="B359"/>
      <c r="C359" s="21"/>
      <c r="D359"/>
      <c r="E359" s="82"/>
      <c r="F359" s="82"/>
      <c r="G359"/>
      <c r="H359"/>
      <c r="I359"/>
      <c r="J359"/>
      <c r="K359" s="82"/>
      <c r="L359" s="82"/>
      <c r="M359" s="1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hidden="1" customHeight="1" x14ac:dyDescent="0.25">
      <c r="A360" s="82"/>
      <c r="B360"/>
      <c r="C360" s="21"/>
      <c r="D360"/>
      <c r="E360" s="82"/>
      <c r="F360" s="82"/>
      <c r="G360"/>
      <c r="H360"/>
      <c r="I360"/>
      <c r="J360"/>
      <c r="K360" s="82"/>
      <c r="L360" s="82"/>
      <c r="M360" s="1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hidden="1" customHeight="1" x14ac:dyDescent="0.25">
      <c r="A361" s="82"/>
      <c r="B361"/>
      <c r="C361" s="21"/>
      <c r="D361"/>
      <c r="E361" s="82"/>
      <c r="F361" s="82"/>
      <c r="G361"/>
      <c r="H361"/>
      <c r="I361"/>
      <c r="J361"/>
      <c r="K361" s="82"/>
      <c r="L361" s="82"/>
      <c r="M361" s="1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hidden="1" customHeight="1" x14ac:dyDescent="0.25">
      <c r="A362" s="82"/>
      <c r="B362"/>
      <c r="C362" s="21"/>
      <c r="D362"/>
      <c r="E362" s="82"/>
      <c r="F362" s="82"/>
      <c r="G362"/>
      <c r="H362"/>
      <c r="I362"/>
      <c r="J362"/>
      <c r="K362" s="82"/>
      <c r="L362" s="82"/>
      <c r="M362" s="1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hidden="1" customHeight="1" x14ac:dyDescent="0.25">
      <c r="A363" s="82"/>
      <c r="B363"/>
      <c r="C363" s="21"/>
      <c r="D363"/>
      <c r="E363" s="82"/>
      <c r="F363" s="82"/>
      <c r="G363"/>
      <c r="H363"/>
      <c r="I363"/>
      <c r="J363"/>
      <c r="K363" s="82"/>
      <c r="L363" s="82"/>
      <c r="M363" s="1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hidden="1" customHeight="1" x14ac:dyDescent="0.25">
      <c r="A364" s="82"/>
      <c r="B364"/>
      <c r="C364" s="21"/>
      <c r="D364"/>
      <c r="E364" s="82"/>
      <c r="F364" s="82"/>
      <c r="G364"/>
      <c r="H364"/>
      <c r="I364"/>
      <c r="J364"/>
      <c r="K364" s="82"/>
      <c r="L364" s="82"/>
      <c r="M364" s="1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hidden="1" customHeight="1" x14ac:dyDescent="0.25">
      <c r="A365" s="82"/>
      <c r="B365"/>
      <c r="C365" s="21"/>
      <c r="D365"/>
      <c r="E365" s="82"/>
      <c r="F365" s="82"/>
      <c r="G365"/>
      <c r="H365"/>
      <c r="I365"/>
      <c r="J365"/>
      <c r="K365" s="82"/>
      <c r="L365" s="82"/>
      <c r="M365" s="1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hidden="1" customHeight="1" x14ac:dyDescent="0.25">
      <c r="A366" s="82"/>
      <c r="B366"/>
      <c r="C366" s="21"/>
      <c r="D366"/>
      <c r="E366" s="82"/>
      <c r="F366" s="82"/>
      <c r="G366"/>
      <c r="H366"/>
      <c r="I366"/>
      <c r="J366"/>
      <c r="K366" s="82"/>
      <c r="L366" s="82"/>
      <c r="M366" s="1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hidden="1" customHeight="1" x14ac:dyDescent="0.25">
      <c r="A367" s="82"/>
      <c r="B367"/>
      <c r="C367" s="21"/>
      <c r="D367"/>
      <c r="E367" s="82"/>
      <c r="F367" s="82"/>
      <c r="G367"/>
      <c r="H367"/>
      <c r="I367"/>
      <c r="J367"/>
      <c r="K367" s="82"/>
      <c r="L367" s="82"/>
      <c r="M367" s="1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hidden="1" customHeight="1" x14ac:dyDescent="0.25">
      <c r="A368" s="82"/>
      <c r="B368"/>
      <c r="C368" s="21"/>
      <c r="D368"/>
      <c r="E368" s="82"/>
      <c r="F368" s="82"/>
      <c r="G368"/>
      <c r="H368"/>
      <c r="I368"/>
      <c r="J368"/>
      <c r="K368" s="82"/>
      <c r="L368" s="82"/>
      <c r="M368" s="1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hidden="1" customHeight="1" x14ac:dyDescent="0.25">
      <c r="A369" s="82"/>
      <c r="B369"/>
      <c r="C369" s="21"/>
      <c r="D369"/>
      <c r="E369" s="82"/>
      <c r="F369" s="82"/>
      <c r="G369"/>
      <c r="H369"/>
      <c r="I369"/>
      <c r="J369"/>
      <c r="K369" s="82"/>
      <c r="L369" s="82"/>
      <c r="M369" s="1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hidden="1" customHeight="1" x14ac:dyDescent="0.25">
      <c r="A370" s="82"/>
      <c r="B370"/>
      <c r="C370" s="21"/>
      <c r="D370"/>
      <c r="E370" s="82"/>
      <c r="F370" s="82"/>
      <c r="G370"/>
      <c r="H370"/>
      <c r="I370"/>
      <c r="J370"/>
      <c r="K370" s="82"/>
      <c r="L370" s="82"/>
      <c r="M370" s="1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hidden="1" customHeight="1" x14ac:dyDescent="0.25">
      <c r="A371" s="82"/>
      <c r="B371"/>
      <c r="C371" s="21"/>
      <c r="D371"/>
      <c r="E371" s="82"/>
      <c r="F371" s="82"/>
      <c r="G371"/>
      <c r="H371"/>
      <c r="I371"/>
      <c r="J371"/>
      <c r="K371" s="82"/>
      <c r="L371" s="82"/>
      <c r="M371" s="1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hidden="1" customHeight="1" x14ac:dyDescent="0.25">
      <c r="A372" s="82"/>
      <c r="B372"/>
      <c r="C372" s="21"/>
      <c r="D372"/>
      <c r="E372" s="82"/>
      <c r="F372" s="82"/>
      <c r="G372"/>
      <c r="H372"/>
      <c r="I372"/>
      <c r="J372"/>
      <c r="K372" s="82"/>
      <c r="L372" s="82"/>
      <c r="M372" s="1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hidden="1" customHeight="1" x14ac:dyDescent="0.25">
      <c r="A373" s="82"/>
      <c r="B373"/>
      <c r="C373" s="21"/>
      <c r="D373"/>
      <c r="E373" s="82"/>
      <c r="F373" s="82"/>
      <c r="G373"/>
      <c r="H373"/>
      <c r="I373"/>
      <c r="J373"/>
      <c r="K373" s="82"/>
      <c r="L373" s="82"/>
      <c r="M373" s="1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hidden="1" customHeight="1" x14ac:dyDescent="0.25">
      <c r="A374" s="82"/>
      <c r="B374"/>
      <c r="C374" s="21"/>
      <c r="D374"/>
      <c r="E374" s="82"/>
      <c r="F374" s="82"/>
      <c r="G374"/>
      <c r="H374"/>
      <c r="I374"/>
      <c r="J374"/>
      <c r="K374" s="82"/>
      <c r="L374" s="82"/>
      <c r="M374" s="1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hidden="1" customHeight="1" x14ac:dyDescent="0.25">
      <c r="A375" s="82"/>
      <c r="B375"/>
      <c r="C375" s="21"/>
      <c r="D375"/>
      <c r="E375" s="82"/>
      <c r="F375" s="82"/>
      <c r="G375"/>
      <c r="H375"/>
      <c r="I375"/>
      <c r="J375"/>
      <c r="K375" s="82"/>
      <c r="L375" s="82"/>
      <c r="M375" s="1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hidden="1" customHeight="1" x14ac:dyDescent="0.25">
      <c r="A376" s="82"/>
      <c r="B376"/>
      <c r="C376" s="21"/>
      <c r="D376"/>
      <c r="E376" s="82"/>
      <c r="F376" s="82"/>
      <c r="G376"/>
      <c r="H376"/>
      <c r="I376"/>
      <c r="J376"/>
      <c r="K376" s="82"/>
      <c r="L376" s="82"/>
      <c r="M376" s="1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hidden="1" customHeight="1" x14ac:dyDescent="0.25">
      <c r="A377" s="82"/>
      <c r="B377"/>
      <c r="C377" s="21"/>
      <c r="D377"/>
      <c r="E377" s="82"/>
      <c r="F377" s="82"/>
      <c r="G377"/>
      <c r="H377"/>
      <c r="I377"/>
      <c r="J377"/>
      <c r="K377" s="82"/>
      <c r="L377" s="82"/>
      <c r="M377" s="1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hidden="1" customHeight="1" x14ac:dyDescent="0.25">
      <c r="A378" s="82"/>
      <c r="B378"/>
      <c r="C378" s="21"/>
      <c r="D378"/>
      <c r="E378" s="82"/>
      <c r="F378" s="82"/>
      <c r="G378"/>
      <c r="H378"/>
      <c r="I378"/>
      <c r="J378"/>
      <c r="K378" s="82"/>
      <c r="L378" s="82"/>
      <c r="M378" s="1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hidden="1" customHeight="1" x14ac:dyDescent="0.25">
      <c r="A379" s="82"/>
      <c r="B379"/>
      <c r="C379" s="21"/>
      <c r="D379"/>
      <c r="E379" s="82"/>
      <c r="F379" s="82"/>
      <c r="G379"/>
      <c r="H379"/>
      <c r="I379"/>
      <c r="J379"/>
      <c r="K379" s="82"/>
      <c r="L379" s="82"/>
      <c r="M379" s="1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hidden="1" customHeight="1" x14ac:dyDescent="0.25">
      <c r="A380" s="82"/>
      <c r="B380"/>
      <c r="C380" s="21"/>
      <c r="D380"/>
      <c r="E380" s="82"/>
      <c r="F380" s="82"/>
      <c r="G380"/>
      <c r="H380"/>
      <c r="I380"/>
      <c r="J380"/>
      <c r="K380" s="82"/>
      <c r="L380" s="82"/>
      <c r="M380" s="1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hidden="1" customHeight="1" x14ac:dyDescent="0.25">
      <c r="A381" s="82"/>
      <c r="B381"/>
      <c r="C381" s="21"/>
      <c r="D381"/>
      <c r="E381" s="82"/>
      <c r="F381" s="82"/>
      <c r="G381"/>
      <c r="H381"/>
      <c r="I381"/>
      <c r="J381"/>
      <c r="K381" s="82"/>
      <c r="L381" s="82"/>
      <c r="M381" s="1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hidden="1" customHeight="1" x14ac:dyDescent="0.25">
      <c r="A382" s="82"/>
      <c r="B382"/>
      <c r="C382" s="21"/>
      <c r="D382"/>
      <c r="E382" s="82"/>
      <c r="F382" s="82"/>
      <c r="G382"/>
      <c r="H382"/>
      <c r="I382"/>
      <c r="J382"/>
      <c r="K382" s="82"/>
      <c r="L382" s="82"/>
      <c r="M382" s="1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hidden="1" customHeight="1" x14ac:dyDescent="0.25">
      <c r="A383" s="82"/>
      <c r="B383"/>
      <c r="C383" s="21"/>
      <c r="D383"/>
      <c r="E383" s="82"/>
      <c r="F383" s="82"/>
      <c r="G383"/>
      <c r="H383"/>
      <c r="I383"/>
      <c r="J383"/>
      <c r="K383" s="82"/>
      <c r="L383" s="82"/>
      <c r="M383" s="1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hidden="1" customHeight="1" x14ac:dyDescent="0.25">
      <c r="A384" s="82"/>
      <c r="B384"/>
      <c r="C384" s="21"/>
      <c r="D384"/>
      <c r="E384" s="82"/>
      <c r="F384" s="82"/>
      <c r="G384"/>
      <c r="H384"/>
      <c r="I384"/>
      <c r="J384"/>
      <c r="K384" s="82"/>
      <c r="L384" s="82"/>
      <c r="M384" s="1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hidden="1" customHeight="1" x14ac:dyDescent="0.25">
      <c r="A385" s="82"/>
      <c r="B385"/>
      <c r="C385" s="21"/>
      <c r="D385"/>
      <c r="E385" s="82"/>
      <c r="F385" s="82"/>
      <c r="G385"/>
      <c r="H385"/>
      <c r="I385"/>
      <c r="J385"/>
      <c r="K385" s="82"/>
      <c r="L385" s="82"/>
      <c r="M385" s="1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hidden="1" customHeight="1" x14ac:dyDescent="0.25">
      <c r="A386" s="82"/>
      <c r="B386"/>
      <c r="C386" s="21"/>
      <c r="D386"/>
      <c r="E386" s="82"/>
      <c r="F386" s="82"/>
      <c r="G386"/>
      <c r="H386"/>
      <c r="I386"/>
      <c r="J386"/>
      <c r="K386" s="82"/>
      <c r="L386" s="82"/>
      <c r="M386" s="1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hidden="1" customHeight="1" x14ac:dyDescent="0.25">
      <c r="A387" s="82"/>
      <c r="B387"/>
      <c r="C387" s="21"/>
      <c r="D387"/>
      <c r="E387" s="82"/>
      <c r="F387" s="82"/>
      <c r="G387"/>
      <c r="H387"/>
      <c r="I387"/>
      <c r="J387"/>
      <c r="K387" s="82"/>
      <c r="L387" s="82"/>
      <c r="M387" s="1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hidden="1" customHeight="1" x14ac:dyDescent="0.25">
      <c r="A388" s="82"/>
      <c r="B388"/>
      <c r="C388" s="21"/>
      <c r="D388"/>
      <c r="E388" s="82"/>
      <c r="F388" s="82"/>
      <c r="G388"/>
      <c r="H388"/>
      <c r="I388"/>
      <c r="J388"/>
      <c r="K388" s="82"/>
      <c r="L388" s="82"/>
      <c r="M388" s="1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hidden="1" customHeight="1" x14ac:dyDescent="0.25">
      <c r="A389" s="82"/>
      <c r="B389"/>
      <c r="C389" s="21"/>
      <c r="D389"/>
      <c r="E389" s="82"/>
      <c r="F389" s="82"/>
      <c r="G389"/>
      <c r="H389"/>
      <c r="I389"/>
      <c r="J389"/>
      <c r="K389" s="82"/>
      <c r="L389" s="82"/>
      <c r="M389" s="1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hidden="1" customHeight="1" x14ac:dyDescent="0.25">
      <c r="A390" s="82"/>
      <c r="B390"/>
      <c r="C390" s="21"/>
      <c r="D390"/>
      <c r="E390" s="82"/>
      <c r="F390" s="82"/>
      <c r="G390"/>
      <c r="H390"/>
      <c r="I390"/>
      <c r="J390"/>
      <c r="K390" s="82"/>
      <c r="L390" s="82"/>
      <c r="M390" s="1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hidden="1" customHeight="1" x14ac:dyDescent="0.25">
      <c r="A391" s="82"/>
      <c r="B391"/>
      <c r="C391" s="21"/>
      <c r="D391"/>
      <c r="E391" s="82"/>
      <c r="F391" s="82"/>
      <c r="G391"/>
      <c r="H391"/>
      <c r="I391"/>
      <c r="J391"/>
      <c r="K391" s="82"/>
      <c r="L391" s="82"/>
      <c r="M391" s="1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hidden="1" customHeight="1" x14ac:dyDescent="0.25">
      <c r="A392" s="82"/>
      <c r="B392"/>
      <c r="C392" s="21"/>
      <c r="D392"/>
      <c r="E392" s="82"/>
      <c r="F392" s="82"/>
      <c r="G392"/>
      <c r="H392"/>
      <c r="I392"/>
      <c r="J392"/>
      <c r="K392" s="82"/>
      <c r="L392" s="82"/>
      <c r="M392" s="1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hidden="1" customHeight="1" x14ac:dyDescent="0.25">
      <c r="A393" s="82"/>
      <c r="B393"/>
      <c r="C393" s="21"/>
      <c r="D393"/>
      <c r="E393" s="82"/>
      <c r="F393" s="82"/>
      <c r="G393"/>
      <c r="H393"/>
      <c r="I393"/>
      <c r="J393"/>
      <c r="K393" s="82"/>
      <c r="L393" s="82"/>
      <c r="M393" s="1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hidden="1" customHeight="1" x14ac:dyDescent="0.25">
      <c r="A394" s="82"/>
      <c r="B394"/>
      <c r="C394" s="21"/>
      <c r="D394"/>
      <c r="E394" s="82"/>
      <c r="F394" s="82"/>
      <c r="G394"/>
      <c r="H394"/>
      <c r="I394"/>
      <c r="J394"/>
      <c r="K394" s="82"/>
      <c r="L394" s="82"/>
      <c r="M394" s="1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hidden="1" customHeight="1" x14ac:dyDescent="0.25">
      <c r="A395" s="82"/>
      <c r="B395"/>
      <c r="C395" s="21"/>
      <c r="D395"/>
      <c r="E395" s="82"/>
      <c r="F395" s="82"/>
      <c r="G395"/>
      <c r="H395"/>
      <c r="I395"/>
      <c r="J395"/>
      <c r="K395" s="82"/>
      <c r="L395" s="82"/>
      <c r="M395" s="1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hidden="1" customHeight="1" x14ac:dyDescent="0.25">
      <c r="A396" s="82"/>
      <c r="B396"/>
      <c r="C396" s="21"/>
      <c r="D396"/>
      <c r="E396" s="82"/>
      <c r="F396" s="82"/>
      <c r="G396"/>
      <c r="H396"/>
      <c r="I396"/>
      <c r="J396"/>
      <c r="K396" s="82"/>
      <c r="L396" s="82"/>
      <c r="M396" s="1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hidden="1" customHeight="1" x14ac:dyDescent="0.25">
      <c r="A397" s="82"/>
      <c r="B397"/>
      <c r="C397" s="21"/>
      <c r="D397"/>
      <c r="E397" s="82"/>
      <c r="F397" s="82"/>
      <c r="G397"/>
      <c r="H397"/>
      <c r="I397"/>
      <c r="J397"/>
      <c r="K397" s="82"/>
      <c r="L397" s="82"/>
      <c r="M397" s="1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hidden="1" customHeight="1" x14ac:dyDescent="0.25">
      <c r="A398" s="82"/>
      <c r="B398"/>
      <c r="C398" s="21"/>
      <c r="D398"/>
      <c r="E398" s="82"/>
      <c r="F398" s="82"/>
      <c r="G398"/>
      <c r="H398"/>
      <c r="I398"/>
      <c r="J398"/>
      <c r="K398" s="82"/>
      <c r="L398" s="82"/>
      <c r="M398" s="1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hidden="1" customHeight="1" x14ac:dyDescent="0.25">
      <c r="A399" s="82"/>
      <c r="B399"/>
      <c r="C399" s="21"/>
      <c r="D399"/>
      <c r="E399" s="82"/>
      <c r="F399" s="82"/>
      <c r="G399"/>
      <c r="H399"/>
      <c r="I399"/>
      <c r="J399"/>
      <c r="K399" s="82"/>
      <c r="L399" s="82"/>
      <c r="M399" s="1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hidden="1" customHeight="1" x14ac:dyDescent="0.25">
      <c r="A400" s="82"/>
      <c r="B400"/>
      <c r="C400" s="21"/>
      <c r="D400"/>
      <c r="E400" s="82"/>
      <c r="F400" s="82"/>
      <c r="G400"/>
      <c r="H400"/>
      <c r="I400"/>
      <c r="J400"/>
      <c r="K400" s="82"/>
      <c r="L400" s="82"/>
      <c r="M400" s="1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hidden="1" customHeight="1" x14ac:dyDescent="0.25">
      <c r="A401" s="82"/>
      <c r="B401"/>
      <c r="C401" s="21"/>
      <c r="D401"/>
      <c r="E401" s="82"/>
      <c r="F401" s="82"/>
      <c r="G401"/>
      <c r="H401"/>
      <c r="I401"/>
      <c r="J401"/>
      <c r="K401" s="82"/>
      <c r="L401" s="82"/>
      <c r="M401" s="1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hidden="1" customHeight="1" x14ac:dyDescent="0.25">
      <c r="A402" s="82"/>
      <c r="B402"/>
      <c r="C402" s="21"/>
      <c r="D402"/>
      <c r="E402" s="82"/>
      <c r="F402" s="82"/>
      <c r="G402"/>
      <c r="H402"/>
      <c r="I402"/>
      <c r="J402"/>
      <c r="K402" s="82"/>
      <c r="L402" s="82"/>
      <c r="M402" s="1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hidden="1" customHeight="1" x14ac:dyDescent="0.25">
      <c r="A403" s="82"/>
      <c r="B403"/>
      <c r="C403" s="21"/>
      <c r="D403"/>
      <c r="E403" s="82"/>
      <c r="F403" s="82"/>
      <c r="G403"/>
      <c r="H403"/>
      <c r="I403"/>
      <c r="J403"/>
      <c r="K403" s="82"/>
      <c r="L403" s="82"/>
      <c r="M403" s="1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hidden="1" customHeight="1" x14ac:dyDescent="0.25">
      <c r="A404" s="82"/>
      <c r="B404"/>
      <c r="C404" s="21"/>
      <c r="D404"/>
      <c r="E404" s="82"/>
      <c r="F404" s="82"/>
      <c r="G404"/>
      <c r="H404"/>
      <c r="I404"/>
      <c r="J404"/>
      <c r="K404" s="82"/>
      <c r="L404" s="82"/>
      <c r="M404" s="1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hidden="1" customHeight="1" x14ac:dyDescent="0.25">
      <c r="A405" s="82"/>
      <c r="B405"/>
      <c r="C405" s="21"/>
      <c r="D405"/>
      <c r="E405" s="82"/>
      <c r="F405" s="82"/>
      <c r="G405"/>
      <c r="H405"/>
      <c r="I405"/>
      <c r="J405"/>
      <c r="K405" s="82"/>
      <c r="L405" s="82"/>
      <c r="M405" s="1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hidden="1" customHeight="1" x14ac:dyDescent="0.25">
      <c r="A406" s="82"/>
      <c r="B406"/>
      <c r="C406" s="21"/>
      <c r="D406"/>
      <c r="E406" s="82"/>
      <c r="F406" s="82"/>
      <c r="G406"/>
      <c r="H406"/>
      <c r="I406"/>
      <c r="J406"/>
      <c r="K406" s="82"/>
      <c r="L406" s="82"/>
      <c r="M406" s="1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hidden="1" customHeight="1" x14ac:dyDescent="0.25">
      <c r="A407" s="82"/>
      <c r="B407"/>
      <c r="C407" s="21"/>
      <c r="D407"/>
      <c r="E407" s="82"/>
      <c r="F407" s="82"/>
      <c r="G407"/>
      <c r="H407"/>
      <c r="I407"/>
      <c r="J407"/>
      <c r="K407" s="82"/>
      <c r="L407" s="82"/>
      <c r="M407" s="1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hidden="1" customHeight="1" x14ac:dyDescent="0.25">
      <c r="A408" s="82"/>
      <c r="B408"/>
      <c r="C408" s="21"/>
      <c r="D408"/>
      <c r="E408" s="82"/>
      <c r="F408" s="82"/>
      <c r="G408"/>
      <c r="H408"/>
      <c r="I408"/>
      <c r="J408"/>
      <c r="K408" s="82"/>
      <c r="L408" s="82"/>
      <c r="M408" s="1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hidden="1" customHeight="1" x14ac:dyDescent="0.25">
      <c r="A409" s="82"/>
      <c r="B409"/>
      <c r="C409" s="21"/>
      <c r="D409"/>
      <c r="E409" s="82"/>
      <c r="F409" s="82"/>
      <c r="G409"/>
      <c r="H409"/>
      <c r="I409"/>
      <c r="J409"/>
      <c r="K409" s="82"/>
      <c r="L409" s="82"/>
      <c r="M409" s="1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hidden="1" customHeight="1" x14ac:dyDescent="0.25">
      <c r="A410" s="82"/>
      <c r="B410"/>
      <c r="C410" s="21"/>
      <c r="D410"/>
      <c r="E410" s="82"/>
      <c r="F410" s="82"/>
      <c r="G410"/>
      <c r="H410"/>
      <c r="I410"/>
      <c r="J410"/>
      <c r="K410" s="82"/>
      <c r="L410" s="82"/>
      <c r="M410" s="1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hidden="1" customHeight="1" x14ac:dyDescent="0.25">
      <c r="A411" s="82"/>
      <c r="B411"/>
      <c r="C411" s="21"/>
      <c r="D411"/>
      <c r="E411" s="82"/>
      <c r="F411" s="82"/>
      <c r="G411"/>
      <c r="H411"/>
      <c r="I411"/>
      <c r="J411"/>
      <c r="K411" s="82"/>
      <c r="L411" s="82"/>
      <c r="M411" s="1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hidden="1" customHeight="1" x14ac:dyDescent="0.25">
      <c r="A412" s="82"/>
      <c r="B412"/>
      <c r="C412" s="21"/>
      <c r="D412"/>
      <c r="E412" s="82"/>
      <c r="F412" s="82"/>
      <c r="G412"/>
      <c r="H412"/>
      <c r="I412"/>
      <c r="J412"/>
      <c r="K412" s="82"/>
      <c r="L412" s="82"/>
      <c r="M412" s="1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hidden="1" customHeight="1" x14ac:dyDescent="0.25">
      <c r="A413" s="82"/>
      <c r="B413"/>
      <c r="C413" s="21"/>
      <c r="D413"/>
      <c r="E413" s="82"/>
      <c r="F413" s="82"/>
      <c r="G413"/>
      <c r="H413"/>
      <c r="I413"/>
      <c r="J413"/>
      <c r="K413" s="82"/>
      <c r="L413" s="82"/>
      <c r="M413" s="1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hidden="1" customHeight="1" x14ac:dyDescent="0.25">
      <c r="A414" s="82"/>
      <c r="B414"/>
      <c r="C414" s="21"/>
      <c r="D414"/>
      <c r="E414" s="82"/>
      <c r="F414" s="82"/>
      <c r="G414"/>
      <c r="H414"/>
      <c r="I414"/>
      <c r="J414"/>
      <c r="K414" s="82"/>
      <c r="L414" s="82"/>
      <c r="M414" s="1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hidden="1" customHeight="1" x14ac:dyDescent="0.25">
      <c r="A415" s="82"/>
      <c r="B415"/>
      <c r="C415" s="21"/>
      <c r="D415"/>
      <c r="E415" s="82"/>
      <c r="F415" s="82"/>
      <c r="G415"/>
      <c r="H415"/>
      <c r="I415"/>
      <c r="J415"/>
      <c r="K415" s="82"/>
      <c r="L415" s="82"/>
      <c r="M415" s="1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hidden="1" customHeight="1" x14ac:dyDescent="0.25">
      <c r="A416" s="82"/>
      <c r="B416"/>
      <c r="C416" s="21"/>
      <c r="D416"/>
      <c r="E416" s="82"/>
      <c r="F416" s="82"/>
      <c r="G416"/>
      <c r="H416"/>
      <c r="I416"/>
      <c r="J416"/>
      <c r="K416" s="82"/>
      <c r="L416" s="82"/>
      <c r="M416" s="1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hidden="1" customHeight="1" x14ac:dyDescent="0.25">
      <c r="A417" s="82"/>
      <c r="B417"/>
      <c r="C417" s="21"/>
      <c r="D417"/>
      <c r="E417" s="82"/>
      <c r="F417" s="82"/>
      <c r="G417"/>
      <c r="H417"/>
      <c r="I417"/>
      <c r="J417"/>
      <c r="K417" s="82"/>
      <c r="L417" s="82"/>
      <c r="M417" s="1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hidden="1" customHeight="1" x14ac:dyDescent="0.25">
      <c r="A418" s="82"/>
      <c r="B418"/>
      <c r="C418" s="21"/>
      <c r="D418"/>
      <c r="E418" s="82"/>
      <c r="F418" s="82"/>
      <c r="G418"/>
      <c r="H418"/>
      <c r="I418"/>
      <c r="J418"/>
      <c r="K418" s="82"/>
      <c r="L418" s="82"/>
      <c r="M418" s="1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hidden="1" customHeight="1" x14ac:dyDescent="0.25">
      <c r="A419" s="82"/>
      <c r="B419"/>
      <c r="C419" s="21"/>
      <c r="D419"/>
      <c r="E419" s="82"/>
      <c r="F419" s="82"/>
      <c r="G419"/>
      <c r="H419"/>
      <c r="I419"/>
      <c r="J419"/>
      <c r="K419" s="82"/>
      <c r="L419" s="82"/>
      <c r="M419" s="1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hidden="1" customHeight="1" x14ac:dyDescent="0.25">
      <c r="A420" s="82"/>
      <c r="B420"/>
      <c r="C420" s="21"/>
      <c r="D420"/>
      <c r="E420" s="82"/>
      <c r="F420" s="82"/>
      <c r="G420"/>
      <c r="H420"/>
      <c r="I420"/>
      <c r="J420"/>
      <c r="K420" s="82"/>
      <c r="L420" s="82"/>
      <c r="M420" s="1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hidden="1" customHeight="1" x14ac:dyDescent="0.25">
      <c r="A421" s="82"/>
      <c r="B421"/>
      <c r="C421" s="21"/>
      <c r="D421"/>
      <c r="E421" s="82"/>
      <c r="F421" s="82"/>
      <c r="G421"/>
      <c r="H421"/>
      <c r="I421"/>
      <c r="J421"/>
      <c r="K421" s="82"/>
      <c r="L421" s="82"/>
      <c r="M421" s="1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hidden="1" customHeight="1" x14ac:dyDescent="0.25">
      <c r="A422" s="82"/>
      <c r="B422"/>
      <c r="C422" s="21"/>
      <c r="D422"/>
      <c r="E422" s="82"/>
      <c r="F422" s="82"/>
      <c r="G422"/>
      <c r="H422"/>
      <c r="I422"/>
      <c r="J422"/>
      <c r="K422" s="82"/>
      <c r="L422" s="82"/>
      <c r="M422" s="1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hidden="1" customHeight="1" x14ac:dyDescent="0.25">
      <c r="A423" s="82"/>
      <c r="B423"/>
      <c r="C423" s="21"/>
      <c r="D423"/>
      <c r="E423" s="82"/>
      <c r="F423" s="82"/>
      <c r="G423"/>
      <c r="H423"/>
      <c r="I423"/>
      <c r="J423"/>
      <c r="K423" s="82"/>
      <c r="L423" s="82"/>
      <c r="M423" s="1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hidden="1" customHeight="1" x14ac:dyDescent="0.25">
      <c r="A424" s="82"/>
      <c r="B424"/>
      <c r="C424" s="21"/>
      <c r="D424"/>
      <c r="E424" s="82"/>
      <c r="F424" s="82"/>
      <c r="G424"/>
      <c r="H424"/>
      <c r="I424"/>
      <c r="J424"/>
      <c r="K424" s="82"/>
      <c r="L424" s="82"/>
      <c r="M424" s="1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hidden="1" customHeight="1" x14ac:dyDescent="0.25">
      <c r="A425" s="82"/>
      <c r="B425"/>
      <c r="C425" s="21"/>
      <c r="D425"/>
      <c r="E425" s="82"/>
      <c r="F425" s="82"/>
      <c r="G425"/>
      <c r="H425"/>
      <c r="I425"/>
      <c r="J425"/>
      <c r="K425" s="82"/>
      <c r="L425" s="82"/>
      <c r="M425" s="1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hidden="1" customHeight="1" x14ac:dyDescent="0.25">
      <c r="A426" s="82"/>
      <c r="B426"/>
      <c r="C426" s="21"/>
      <c r="D426"/>
      <c r="E426" s="82"/>
      <c r="F426" s="82"/>
      <c r="G426"/>
      <c r="H426"/>
      <c r="I426"/>
      <c r="J426"/>
      <c r="K426" s="82"/>
      <c r="L426" s="82"/>
      <c r="M426" s="1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hidden="1" customHeight="1" x14ac:dyDescent="0.25">
      <c r="A427" s="82"/>
      <c r="B427"/>
      <c r="C427" s="21"/>
      <c r="D427"/>
      <c r="E427" s="82"/>
      <c r="F427" s="82"/>
      <c r="G427"/>
      <c r="H427"/>
      <c r="I427"/>
      <c r="J427"/>
      <c r="K427" s="82"/>
      <c r="L427" s="82"/>
      <c r="M427" s="1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hidden="1" customHeight="1" x14ac:dyDescent="0.25">
      <c r="A428" s="82"/>
      <c r="B428"/>
      <c r="C428" s="21"/>
      <c r="D428"/>
      <c r="E428" s="82"/>
      <c r="F428" s="82"/>
      <c r="G428"/>
      <c r="H428"/>
      <c r="I428"/>
      <c r="J428"/>
      <c r="K428" s="82"/>
      <c r="L428" s="82"/>
      <c r="M428" s="1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hidden="1" customHeight="1" x14ac:dyDescent="0.25">
      <c r="A429" s="82"/>
      <c r="B429"/>
      <c r="C429" s="21"/>
      <c r="D429"/>
      <c r="E429" s="82"/>
      <c r="F429" s="82"/>
      <c r="G429"/>
      <c r="H429"/>
      <c r="I429"/>
      <c r="J429"/>
      <c r="K429" s="82"/>
      <c r="L429" s="82"/>
      <c r="M429" s="1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hidden="1" customHeight="1" x14ac:dyDescent="0.25">
      <c r="A430" s="82"/>
      <c r="B430"/>
      <c r="C430" s="21"/>
      <c r="D430"/>
      <c r="E430" s="82"/>
      <c r="F430" s="82"/>
      <c r="G430"/>
      <c r="H430"/>
      <c r="I430"/>
      <c r="J430"/>
      <c r="K430" s="82"/>
      <c r="L430" s="82"/>
      <c r="M430" s="1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hidden="1" customHeight="1" x14ac:dyDescent="0.25">
      <c r="A431" s="82"/>
      <c r="B431"/>
      <c r="C431" s="21"/>
      <c r="D431"/>
      <c r="E431" s="82"/>
      <c r="F431" s="82"/>
      <c r="G431"/>
      <c r="H431"/>
      <c r="I431"/>
      <c r="J431"/>
      <c r="K431" s="82"/>
      <c r="L431" s="82"/>
      <c r="M431" s="1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hidden="1" customHeight="1" x14ac:dyDescent="0.25">
      <c r="A432" s="82"/>
      <c r="B432"/>
      <c r="C432" s="21"/>
      <c r="D432"/>
      <c r="E432" s="82"/>
      <c r="F432" s="82"/>
      <c r="G432"/>
      <c r="H432"/>
      <c r="I432"/>
      <c r="J432"/>
      <c r="K432" s="82"/>
      <c r="L432" s="82"/>
      <c r="M432" s="1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hidden="1" customHeight="1" x14ac:dyDescent="0.25">
      <c r="A433" s="82"/>
      <c r="B433"/>
      <c r="C433" s="21"/>
      <c r="D433"/>
      <c r="E433" s="82"/>
      <c r="F433" s="82"/>
      <c r="G433"/>
      <c r="H433"/>
      <c r="I433"/>
      <c r="J433"/>
      <c r="K433" s="82"/>
      <c r="L433" s="82"/>
      <c r="M433" s="1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hidden="1" customHeight="1" x14ac:dyDescent="0.25">
      <c r="A434" s="82"/>
      <c r="B434"/>
      <c r="C434" s="21"/>
      <c r="D434"/>
      <c r="E434" s="82"/>
      <c r="F434" s="82"/>
      <c r="G434"/>
      <c r="H434"/>
      <c r="I434"/>
      <c r="J434"/>
      <c r="K434" s="82"/>
      <c r="L434" s="82"/>
      <c r="M434" s="1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hidden="1" customHeight="1" x14ac:dyDescent="0.25">
      <c r="A435" s="82"/>
      <c r="B435"/>
      <c r="C435" s="21"/>
      <c r="D435"/>
      <c r="E435" s="82"/>
      <c r="F435" s="82"/>
      <c r="G435"/>
      <c r="H435"/>
      <c r="I435"/>
      <c r="J435"/>
      <c r="K435" s="82"/>
      <c r="L435" s="82"/>
      <c r="M435" s="1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hidden="1" customHeight="1" x14ac:dyDescent="0.25">
      <c r="A436" s="82"/>
      <c r="B436"/>
      <c r="C436" s="21"/>
      <c r="D436"/>
      <c r="E436" s="82"/>
      <c r="F436" s="82"/>
      <c r="G436"/>
      <c r="H436"/>
      <c r="I436"/>
      <c r="J436"/>
      <c r="K436" s="82"/>
      <c r="L436" s="82"/>
      <c r="M436" s="1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hidden="1" customHeight="1" x14ac:dyDescent="0.25">
      <c r="A437" s="82"/>
      <c r="B437"/>
      <c r="C437" s="21"/>
      <c r="D437"/>
      <c r="E437" s="82"/>
      <c r="F437" s="82"/>
      <c r="G437"/>
      <c r="H437"/>
      <c r="I437"/>
      <c r="J437"/>
      <c r="K437" s="82"/>
      <c r="L437" s="82"/>
      <c r="M437" s="1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hidden="1" customHeight="1" x14ac:dyDescent="0.25">
      <c r="A438" s="82"/>
      <c r="B438"/>
      <c r="C438" s="21"/>
      <c r="D438"/>
      <c r="E438" s="82"/>
      <c r="F438" s="82"/>
      <c r="G438"/>
      <c r="H438"/>
      <c r="I438"/>
      <c r="J438"/>
      <c r="K438" s="82"/>
      <c r="L438" s="82"/>
      <c r="M438" s="1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hidden="1" customHeight="1" x14ac:dyDescent="0.25">
      <c r="A439" s="82"/>
      <c r="B439"/>
      <c r="C439" s="21"/>
      <c r="D439"/>
      <c r="E439" s="82"/>
      <c r="F439" s="82"/>
      <c r="G439"/>
      <c r="H439"/>
      <c r="I439"/>
      <c r="J439"/>
      <c r="K439" s="82"/>
      <c r="L439" s="82"/>
      <c r="M439" s="1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hidden="1" customHeight="1" x14ac:dyDescent="0.25">
      <c r="A440" s="82"/>
      <c r="B440"/>
      <c r="C440" s="21"/>
      <c r="D440"/>
      <c r="E440" s="82"/>
      <c r="F440" s="82"/>
      <c r="G440"/>
      <c r="H440"/>
      <c r="I440"/>
      <c r="J440"/>
      <c r="K440" s="82"/>
      <c r="L440" s="82"/>
      <c r="M440" s="1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hidden="1" customHeight="1" x14ac:dyDescent="0.25">
      <c r="A441" s="82"/>
      <c r="B441"/>
      <c r="C441" s="21"/>
      <c r="D441"/>
      <c r="E441" s="82"/>
      <c r="F441" s="82"/>
      <c r="G441"/>
      <c r="H441"/>
      <c r="I441"/>
      <c r="J441"/>
      <c r="K441" s="82"/>
      <c r="L441" s="82"/>
      <c r="M441" s="1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hidden="1" customHeight="1" x14ac:dyDescent="0.25">
      <c r="A442" s="82"/>
      <c r="B442"/>
      <c r="C442" s="21"/>
      <c r="D442"/>
      <c r="E442" s="82"/>
      <c r="F442" s="82"/>
      <c r="G442"/>
      <c r="H442"/>
      <c r="I442"/>
      <c r="J442"/>
      <c r="K442" s="82"/>
      <c r="L442" s="82"/>
      <c r="M442" s="1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hidden="1" customHeight="1" x14ac:dyDescent="0.25">
      <c r="A443" s="82"/>
      <c r="B443"/>
      <c r="C443" s="21"/>
      <c r="D443"/>
      <c r="E443" s="82"/>
      <c r="F443" s="82"/>
      <c r="G443"/>
      <c r="H443"/>
      <c r="I443"/>
      <c r="J443"/>
      <c r="K443" s="82"/>
      <c r="L443" s="82"/>
      <c r="M443" s="1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hidden="1" customHeight="1" x14ac:dyDescent="0.25">
      <c r="A444" s="82"/>
      <c r="B444"/>
      <c r="C444" s="21"/>
      <c r="D444"/>
      <c r="E444" s="82"/>
      <c r="F444" s="82"/>
      <c r="G444"/>
      <c r="H444"/>
      <c r="I444"/>
      <c r="J444"/>
      <c r="K444" s="82"/>
      <c r="L444" s="82"/>
      <c r="M444" s="1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hidden="1" customHeight="1" x14ac:dyDescent="0.25">
      <c r="A445" s="82"/>
      <c r="B445"/>
      <c r="C445" s="21"/>
      <c r="D445"/>
      <c r="E445" s="82"/>
      <c r="F445" s="82"/>
      <c r="G445"/>
      <c r="H445"/>
      <c r="I445"/>
      <c r="J445"/>
      <c r="K445" s="82"/>
      <c r="L445" s="82"/>
      <c r="M445" s="1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hidden="1" customHeight="1" x14ac:dyDescent="0.25">
      <c r="A446" s="82"/>
      <c r="B446"/>
      <c r="C446" s="21"/>
      <c r="D446"/>
      <c r="E446" s="82"/>
      <c r="F446" s="82"/>
      <c r="G446"/>
      <c r="H446"/>
      <c r="I446"/>
      <c r="J446"/>
      <c r="K446" s="82"/>
      <c r="L446" s="82"/>
      <c r="M446" s="1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hidden="1" customHeight="1" x14ac:dyDescent="0.25">
      <c r="A447" s="82"/>
      <c r="B447"/>
      <c r="C447" s="21"/>
      <c r="D447"/>
      <c r="E447" s="82"/>
      <c r="F447" s="82"/>
      <c r="G447"/>
      <c r="H447"/>
      <c r="I447"/>
      <c r="J447"/>
      <c r="K447" s="82"/>
      <c r="L447" s="82"/>
      <c r="M447" s="1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hidden="1" customHeight="1" x14ac:dyDescent="0.25">
      <c r="A448" s="82"/>
      <c r="B448"/>
      <c r="C448" s="21"/>
      <c r="D448"/>
      <c r="E448" s="82"/>
      <c r="F448" s="82"/>
      <c r="G448"/>
      <c r="H448"/>
      <c r="I448"/>
      <c r="J448"/>
      <c r="K448" s="82"/>
      <c r="L448" s="82"/>
      <c r="M448" s="1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hidden="1" customHeight="1" x14ac:dyDescent="0.25">
      <c r="A449" s="82"/>
      <c r="B449"/>
      <c r="C449" s="21"/>
      <c r="D449"/>
      <c r="E449" s="82"/>
      <c r="F449" s="82"/>
      <c r="G449"/>
      <c r="H449"/>
      <c r="I449"/>
      <c r="J449"/>
      <c r="K449" s="82"/>
      <c r="L449" s="82"/>
      <c r="M449" s="1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hidden="1" customHeight="1" x14ac:dyDescent="0.25">
      <c r="A450" s="82"/>
      <c r="B450"/>
      <c r="C450" s="21"/>
      <c r="D450"/>
      <c r="E450" s="82"/>
      <c r="F450" s="82"/>
      <c r="G450"/>
      <c r="H450"/>
      <c r="I450"/>
      <c r="J450"/>
      <c r="K450" s="82"/>
      <c r="L450" s="82"/>
      <c r="M450" s="1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hidden="1" customHeight="1" x14ac:dyDescent="0.25">
      <c r="A451" s="82"/>
      <c r="B451"/>
      <c r="C451" s="21"/>
      <c r="D451"/>
      <c r="E451" s="82"/>
      <c r="F451" s="82"/>
      <c r="G451"/>
      <c r="H451"/>
      <c r="I451"/>
      <c r="J451"/>
      <c r="K451" s="82"/>
      <c r="L451" s="82"/>
      <c r="M451" s="1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hidden="1" customHeight="1" x14ac:dyDescent="0.25">
      <c r="A452" s="82"/>
      <c r="B452"/>
      <c r="C452" s="21"/>
      <c r="D452"/>
      <c r="E452" s="82"/>
      <c r="F452" s="82"/>
      <c r="G452"/>
      <c r="H452"/>
      <c r="I452"/>
      <c r="J452"/>
      <c r="K452" s="82"/>
      <c r="L452" s="82"/>
      <c r="M452" s="1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hidden="1" customHeight="1" x14ac:dyDescent="0.25">
      <c r="A453" s="82"/>
      <c r="B453"/>
      <c r="C453" s="21"/>
      <c r="D453"/>
      <c r="E453" s="82"/>
      <c r="F453" s="82"/>
      <c r="G453"/>
      <c r="H453"/>
      <c r="I453"/>
      <c r="J453"/>
      <c r="K453" s="82"/>
      <c r="L453" s="82"/>
      <c r="M453" s="1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hidden="1" customHeight="1" x14ac:dyDescent="0.25">
      <c r="A454" s="82"/>
      <c r="B454"/>
      <c r="C454" s="21"/>
      <c r="D454"/>
      <c r="E454" s="82"/>
      <c r="F454" s="82"/>
      <c r="G454"/>
      <c r="H454"/>
      <c r="I454"/>
      <c r="J454"/>
      <c r="K454" s="82"/>
      <c r="L454" s="82"/>
      <c r="M454" s="1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hidden="1" customHeight="1" x14ac:dyDescent="0.25">
      <c r="A455" s="82"/>
      <c r="B455"/>
      <c r="C455" s="21"/>
      <c r="D455"/>
      <c r="E455" s="82"/>
      <c r="F455" s="82"/>
      <c r="G455"/>
      <c r="H455"/>
      <c r="I455"/>
      <c r="J455"/>
      <c r="K455" s="82"/>
      <c r="L455" s="82"/>
      <c r="M455" s="1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hidden="1" customHeight="1" x14ac:dyDescent="0.25">
      <c r="A456" s="82"/>
      <c r="B456"/>
      <c r="C456" s="21"/>
      <c r="D456"/>
      <c r="E456" s="82"/>
      <c r="F456" s="82"/>
      <c r="G456"/>
      <c r="H456"/>
      <c r="I456"/>
      <c r="J456"/>
      <c r="K456" s="82"/>
      <c r="L456" s="82"/>
      <c r="M456" s="1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hidden="1" customHeight="1" x14ac:dyDescent="0.25">
      <c r="A457" s="82"/>
      <c r="B457"/>
      <c r="C457" s="21"/>
      <c r="D457"/>
      <c r="E457" s="82"/>
      <c r="F457" s="82"/>
      <c r="G457"/>
      <c r="H457"/>
      <c r="I457"/>
      <c r="J457"/>
      <c r="K457" s="82"/>
      <c r="L457" s="82"/>
      <c r="M457" s="1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hidden="1" customHeight="1" x14ac:dyDescent="0.25">
      <c r="A458" s="82"/>
      <c r="B458"/>
      <c r="C458" s="21"/>
      <c r="D458"/>
      <c r="E458" s="82"/>
      <c r="F458" s="82"/>
      <c r="G458"/>
      <c r="H458"/>
      <c r="I458"/>
      <c r="J458"/>
      <c r="K458" s="82"/>
      <c r="L458" s="82"/>
      <c r="M458" s="1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hidden="1" customHeight="1" x14ac:dyDescent="0.25">
      <c r="A459" s="82"/>
      <c r="B459"/>
      <c r="C459" s="21"/>
      <c r="D459"/>
      <c r="E459" s="82"/>
      <c r="F459" s="82"/>
      <c r="G459"/>
      <c r="H459"/>
      <c r="I459"/>
      <c r="J459"/>
      <c r="K459" s="82"/>
      <c r="L459" s="82"/>
      <c r="M459" s="1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hidden="1" customHeight="1" x14ac:dyDescent="0.25">
      <c r="A460" s="82"/>
      <c r="B460"/>
      <c r="C460" s="21"/>
      <c r="D460"/>
      <c r="E460" s="82"/>
      <c r="F460" s="82"/>
      <c r="G460"/>
      <c r="H460"/>
      <c r="I460"/>
      <c r="J460"/>
      <c r="K460" s="82"/>
      <c r="L460" s="82"/>
      <c r="M460" s="1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hidden="1" customHeight="1" x14ac:dyDescent="0.25">
      <c r="A461" s="82"/>
      <c r="B461"/>
      <c r="C461" s="21"/>
      <c r="D461"/>
      <c r="E461" s="82"/>
      <c r="F461" s="82"/>
      <c r="G461"/>
      <c r="H461"/>
      <c r="I461"/>
      <c r="J461"/>
      <c r="K461" s="82"/>
      <c r="L461" s="82"/>
      <c r="M461" s="1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hidden="1" customHeight="1" x14ac:dyDescent="0.25">
      <c r="A462" s="82"/>
      <c r="B462"/>
      <c r="C462" s="21"/>
      <c r="D462"/>
      <c r="E462" s="82"/>
      <c r="F462" s="82"/>
      <c r="G462"/>
      <c r="H462"/>
      <c r="I462"/>
      <c r="J462"/>
      <c r="K462" s="82"/>
      <c r="L462" s="82"/>
      <c r="M462" s="1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hidden="1" customHeight="1" x14ac:dyDescent="0.25">
      <c r="A463" s="82"/>
      <c r="B463"/>
      <c r="C463" s="21"/>
      <c r="D463"/>
      <c r="E463" s="82"/>
      <c r="F463" s="82"/>
      <c r="G463"/>
      <c r="H463"/>
      <c r="I463"/>
      <c r="J463"/>
      <c r="K463" s="82"/>
      <c r="L463" s="82"/>
      <c r="M463" s="1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hidden="1" customHeight="1" x14ac:dyDescent="0.25">
      <c r="A464" s="82"/>
      <c r="B464"/>
      <c r="C464" s="21"/>
      <c r="D464"/>
      <c r="E464" s="82"/>
      <c r="F464" s="82"/>
      <c r="G464"/>
      <c r="H464"/>
      <c r="I464"/>
      <c r="J464"/>
      <c r="K464" s="82"/>
      <c r="L464" s="82"/>
      <c r="M464" s="1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hidden="1" customHeight="1" x14ac:dyDescent="0.25">
      <c r="A465" s="82"/>
      <c r="B465"/>
      <c r="C465" s="21"/>
      <c r="D465"/>
      <c r="E465" s="82"/>
      <c r="F465" s="82"/>
      <c r="G465"/>
      <c r="H465"/>
      <c r="I465"/>
      <c r="J465"/>
      <c r="K465" s="82"/>
      <c r="L465" s="82"/>
      <c r="M465" s="1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hidden="1" customHeight="1" x14ac:dyDescent="0.25">
      <c r="A466" s="82"/>
      <c r="B466"/>
      <c r="C466" s="21"/>
      <c r="D466"/>
      <c r="E466" s="82"/>
      <c r="F466" s="82"/>
      <c r="G466"/>
      <c r="H466"/>
      <c r="I466"/>
      <c r="J466"/>
      <c r="K466" s="82"/>
      <c r="L466" s="82"/>
      <c r="M466" s="1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hidden="1" customHeight="1" x14ac:dyDescent="0.25">
      <c r="A467" s="82"/>
      <c r="B467"/>
      <c r="C467" s="21"/>
      <c r="D467"/>
      <c r="E467" s="82"/>
      <c r="F467" s="82"/>
      <c r="G467"/>
      <c r="H467"/>
      <c r="I467"/>
      <c r="J467"/>
      <c r="K467" s="82"/>
      <c r="L467" s="82"/>
      <c r="M467" s="1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hidden="1" customHeight="1" x14ac:dyDescent="0.25">
      <c r="A468" s="82"/>
      <c r="B468"/>
      <c r="C468" s="21"/>
      <c r="D468"/>
      <c r="E468" s="82"/>
      <c r="F468" s="82"/>
      <c r="G468"/>
      <c r="H468"/>
      <c r="I468"/>
      <c r="J468"/>
      <c r="K468" s="82"/>
      <c r="L468" s="82"/>
      <c r="M468" s="1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hidden="1" customHeight="1" x14ac:dyDescent="0.25">
      <c r="A469" s="82"/>
      <c r="B469"/>
      <c r="C469" s="21"/>
      <c r="D469"/>
      <c r="E469" s="82"/>
      <c r="F469" s="82"/>
      <c r="G469"/>
      <c r="H469"/>
      <c r="I469"/>
      <c r="J469"/>
      <c r="K469" s="82"/>
      <c r="L469" s="82"/>
      <c r="M469" s="1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hidden="1" customHeight="1" x14ac:dyDescent="0.25">
      <c r="A470" s="82"/>
      <c r="B470"/>
      <c r="C470" s="21"/>
      <c r="D470"/>
      <c r="E470" s="82"/>
      <c r="F470" s="82"/>
      <c r="G470"/>
      <c r="H470"/>
      <c r="I470"/>
      <c r="J470"/>
      <c r="K470" s="82"/>
      <c r="L470" s="82"/>
      <c r="M470" s="1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hidden="1" customHeight="1" x14ac:dyDescent="0.25">
      <c r="A471" s="82"/>
      <c r="B471"/>
      <c r="C471" s="21"/>
      <c r="D471"/>
      <c r="E471" s="82"/>
      <c r="F471" s="82"/>
      <c r="G471"/>
      <c r="H471"/>
      <c r="I471"/>
      <c r="J471"/>
      <c r="K471" s="82"/>
      <c r="L471" s="82"/>
      <c r="M471" s="1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hidden="1" customHeight="1" x14ac:dyDescent="0.25">
      <c r="A472" s="82"/>
      <c r="B472"/>
      <c r="C472" s="21"/>
      <c r="D472"/>
      <c r="E472" s="82"/>
      <c r="F472" s="82"/>
      <c r="G472"/>
      <c r="H472"/>
      <c r="I472"/>
      <c r="J472"/>
      <c r="K472" s="82"/>
      <c r="L472" s="82"/>
      <c r="M472" s="1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hidden="1" customHeight="1" x14ac:dyDescent="0.25">
      <c r="A473" s="82"/>
      <c r="B473"/>
      <c r="C473" s="21"/>
      <c r="D473"/>
      <c r="E473" s="82"/>
      <c r="F473" s="82"/>
      <c r="G473"/>
      <c r="H473"/>
      <c r="I473"/>
      <c r="J473"/>
      <c r="K473" s="82"/>
      <c r="L473" s="82"/>
      <c r="M473" s="1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hidden="1" customHeight="1" x14ac:dyDescent="0.25">
      <c r="A474" s="82"/>
      <c r="B474"/>
      <c r="C474" s="21"/>
      <c r="D474"/>
      <c r="E474" s="82"/>
      <c r="F474" s="82"/>
      <c r="G474"/>
      <c r="H474"/>
      <c r="I474"/>
      <c r="J474"/>
      <c r="K474" s="82"/>
      <c r="L474" s="82"/>
      <c r="M474" s="1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hidden="1" customHeight="1" x14ac:dyDescent="0.25">
      <c r="A475" s="82"/>
      <c r="B475"/>
      <c r="C475" s="21"/>
      <c r="D475"/>
      <c r="E475" s="82"/>
      <c r="F475" s="82"/>
      <c r="G475"/>
      <c r="H475"/>
      <c r="I475"/>
      <c r="J475"/>
      <c r="K475" s="82"/>
      <c r="L475" s="82"/>
      <c r="M475" s="1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hidden="1" customHeight="1" x14ac:dyDescent="0.25">
      <c r="A476" s="82"/>
      <c r="B476"/>
      <c r="C476" s="21"/>
      <c r="D476"/>
      <c r="E476" s="82"/>
      <c r="F476" s="82"/>
      <c r="G476"/>
      <c r="H476"/>
      <c r="I476"/>
      <c r="J476"/>
      <c r="K476" s="82"/>
      <c r="L476" s="82"/>
      <c r="M476" s="1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hidden="1" customHeight="1" x14ac:dyDescent="0.25">
      <c r="A477" s="82"/>
      <c r="B477"/>
      <c r="C477" s="21"/>
      <c r="D477"/>
      <c r="E477" s="82"/>
      <c r="F477" s="82"/>
      <c r="G477"/>
      <c r="H477"/>
      <c r="I477"/>
      <c r="J477"/>
      <c r="K477" s="82"/>
      <c r="L477" s="82"/>
      <c r="M477" s="1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hidden="1" customHeight="1" x14ac:dyDescent="0.25">
      <c r="A478" s="82"/>
      <c r="B478"/>
      <c r="C478" s="21"/>
      <c r="D478"/>
      <c r="E478" s="82"/>
      <c r="F478" s="82"/>
      <c r="G478"/>
      <c r="H478"/>
      <c r="I478"/>
      <c r="J478"/>
      <c r="K478" s="82"/>
      <c r="L478" s="82"/>
      <c r="M478" s="1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hidden="1" customHeight="1" x14ac:dyDescent="0.25">
      <c r="A479" s="82"/>
      <c r="B479"/>
      <c r="C479" s="21"/>
      <c r="D479"/>
      <c r="E479" s="82"/>
      <c r="F479" s="82"/>
      <c r="G479"/>
      <c r="H479"/>
      <c r="I479"/>
      <c r="J479"/>
      <c r="K479" s="82"/>
      <c r="L479" s="82"/>
      <c r="M479" s="1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hidden="1" customHeight="1" x14ac:dyDescent="0.25">
      <c r="A480" s="82"/>
      <c r="B480"/>
      <c r="C480" s="21"/>
      <c r="D480"/>
      <c r="E480" s="82"/>
      <c r="F480" s="82"/>
      <c r="G480"/>
      <c r="H480"/>
      <c r="I480"/>
      <c r="J480"/>
      <c r="K480" s="82"/>
      <c r="L480" s="82"/>
      <c r="M480" s="1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hidden="1" customHeight="1" x14ac:dyDescent="0.25">
      <c r="A481" s="82"/>
      <c r="B481"/>
      <c r="C481" s="21"/>
      <c r="D481"/>
      <c r="E481" s="82"/>
      <c r="F481" s="82"/>
      <c r="G481"/>
      <c r="H481"/>
      <c r="I481"/>
      <c r="J481"/>
      <c r="K481" s="82"/>
      <c r="L481" s="82"/>
      <c r="M481" s="1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hidden="1" customHeight="1" x14ac:dyDescent="0.25">
      <c r="A482" s="82"/>
      <c r="B482"/>
      <c r="C482" s="21"/>
      <c r="D482"/>
      <c r="E482" s="82"/>
      <c r="F482" s="82"/>
      <c r="G482"/>
      <c r="H482"/>
      <c r="I482"/>
      <c r="J482"/>
      <c r="K482" s="82"/>
      <c r="L482" s="82"/>
      <c r="M482" s="1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hidden="1" customHeight="1" x14ac:dyDescent="0.25">
      <c r="A483" s="82"/>
      <c r="B483"/>
      <c r="C483" s="21"/>
      <c r="D483"/>
      <c r="E483" s="82"/>
      <c r="F483" s="82"/>
      <c r="G483"/>
      <c r="H483"/>
      <c r="I483"/>
      <c r="J483"/>
      <c r="K483" s="82"/>
      <c r="L483" s="82"/>
      <c r="M483" s="1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hidden="1" customHeight="1" x14ac:dyDescent="0.25">
      <c r="A484" s="82"/>
      <c r="B484"/>
      <c r="C484" s="21"/>
      <c r="D484"/>
      <c r="E484" s="82"/>
      <c r="F484" s="82"/>
      <c r="G484"/>
      <c r="H484"/>
      <c r="I484"/>
      <c r="J484"/>
      <c r="K484" s="82"/>
      <c r="L484" s="82"/>
      <c r="M484" s="1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hidden="1" customHeight="1" x14ac:dyDescent="0.25">
      <c r="A485" s="82"/>
      <c r="B485"/>
      <c r="C485" s="21"/>
      <c r="D485"/>
      <c r="E485" s="82"/>
      <c r="F485" s="82"/>
      <c r="G485"/>
      <c r="H485"/>
      <c r="I485"/>
      <c r="J485"/>
      <c r="K485" s="82"/>
      <c r="L485" s="82"/>
      <c r="M485" s="1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hidden="1" customHeight="1" x14ac:dyDescent="0.25">
      <c r="A486" s="82"/>
      <c r="B486"/>
      <c r="C486" s="21"/>
      <c r="D486"/>
      <c r="E486" s="82"/>
      <c r="F486" s="82"/>
      <c r="G486"/>
      <c r="H486"/>
      <c r="I486"/>
      <c r="J486"/>
      <c r="K486" s="82"/>
      <c r="L486" s="82"/>
      <c r="M486" s="1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hidden="1" customHeight="1" x14ac:dyDescent="0.25">
      <c r="A487" s="82"/>
      <c r="B487"/>
      <c r="C487" s="21"/>
      <c r="D487"/>
      <c r="E487" s="82"/>
      <c r="F487" s="82"/>
      <c r="G487"/>
      <c r="H487"/>
      <c r="I487"/>
      <c r="J487"/>
      <c r="K487" s="82"/>
      <c r="L487" s="82"/>
      <c r="M487" s="1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hidden="1" customHeight="1" x14ac:dyDescent="0.25">
      <c r="A488" s="82"/>
      <c r="B488"/>
      <c r="C488" s="21"/>
      <c r="D488"/>
      <c r="E488" s="82"/>
      <c r="F488" s="82"/>
      <c r="G488"/>
      <c r="H488"/>
      <c r="I488"/>
      <c r="J488"/>
      <c r="K488" s="82"/>
      <c r="L488" s="82"/>
      <c r="M488" s="1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hidden="1" customHeight="1" x14ac:dyDescent="0.25">
      <c r="A489" s="82"/>
      <c r="B489"/>
      <c r="C489" s="21"/>
      <c r="D489"/>
      <c r="E489" s="82"/>
      <c r="F489" s="82"/>
      <c r="G489"/>
      <c r="H489"/>
      <c r="I489"/>
      <c r="J489"/>
      <c r="K489" s="82"/>
      <c r="L489" s="82"/>
      <c r="M489" s="1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hidden="1" customHeight="1" x14ac:dyDescent="0.25">
      <c r="A490" s="82"/>
      <c r="B490"/>
      <c r="C490" s="21"/>
      <c r="D490"/>
      <c r="E490" s="82"/>
      <c r="F490" s="82"/>
      <c r="G490"/>
      <c r="H490"/>
      <c r="I490"/>
      <c r="J490"/>
      <c r="K490" s="82"/>
      <c r="L490" s="82"/>
      <c r="M490" s="1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hidden="1" customHeight="1" x14ac:dyDescent="0.25">
      <c r="A491" s="82"/>
      <c r="B491"/>
      <c r="C491" s="21"/>
      <c r="D491"/>
      <c r="E491" s="82"/>
      <c r="F491" s="82"/>
      <c r="G491"/>
      <c r="H491"/>
      <c r="I491"/>
      <c r="J491"/>
      <c r="K491" s="82"/>
      <c r="L491" s="82"/>
      <c r="M491" s="1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hidden="1" customHeight="1" x14ac:dyDescent="0.25">
      <c r="A492" s="82"/>
      <c r="B492"/>
      <c r="C492" s="21"/>
      <c r="D492"/>
      <c r="E492" s="82"/>
      <c r="F492" s="82"/>
      <c r="G492"/>
      <c r="H492"/>
      <c r="I492"/>
      <c r="J492"/>
      <c r="K492" s="82"/>
      <c r="L492" s="82"/>
      <c r="M492" s="1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hidden="1" customHeight="1" x14ac:dyDescent="0.25">
      <c r="A493" s="82"/>
      <c r="B493"/>
      <c r="C493" s="21"/>
      <c r="D493"/>
      <c r="E493" s="82"/>
      <c r="F493" s="82"/>
      <c r="G493"/>
      <c r="H493"/>
      <c r="I493"/>
      <c r="J493"/>
      <c r="K493" s="82"/>
      <c r="L493" s="82"/>
      <c r="M493" s="1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hidden="1" customHeight="1" x14ac:dyDescent="0.25">
      <c r="A494" s="82"/>
      <c r="B494"/>
      <c r="C494" s="21"/>
      <c r="D494"/>
      <c r="E494" s="82"/>
      <c r="F494" s="82"/>
      <c r="G494"/>
      <c r="H494"/>
      <c r="I494"/>
      <c r="J494"/>
      <c r="K494" s="82"/>
      <c r="L494" s="82"/>
      <c r="M494" s="1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hidden="1" customHeight="1" x14ac:dyDescent="0.25">
      <c r="A495" s="82"/>
      <c r="B495"/>
      <c r="C495" s="21"/>
      <c r="D495"/>
      <c r="E495" s="82"/>
      <c r="F495" s="82"/>
      <c r="G495"/>
      <c r="H495"/>
      <c r="I495"/>
      <c r="J495"/>
      <c r="K495" s="82"/>
      <c r="L495" s="82"/>
      <c r="M495" s="1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hidden="1" customHeight="1" x14ac:dyDescent="0.25">
      <c r="A496" s="82"/>
      <c r="B496"/>
      <c r="C496" s="21"/>
      <c r="D496"/>
      <c r="E496" s="82"/>
      <c r="F496" s="82"/>
      <c r="G496"/>
      <c r="H496"/>
      <c r="I496"/>
      <c r="J496"/>
      <c r="K496" s="82"/>
      <c r="L496" s="82"/>
      <c r="M496" s="1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hidden="1" customHeight="1" x14ac:dyDescent="0.25">
      <c r="A497" s="82"/>
      <c r="B497"/>
      <c r="C497" s="21"/>
      <c r="D497"/>
      <c r="E497" s="82"/>
      <c r="F497" s="82"/>
      <c r="G497"/>
      <c r="H497"/>
      <c r="I497"/>
      <c r="J497"/>
      <c r="K497" s="82"/>
      <c r="L497" s="82"/>
      <c r="M497" s="1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hidden="1" customHeight="1" x14ac:dyDescent="0.25">
      <c r="A498" s="82"/>
      <c r="B498"/>
      <c r="C498" s="21"/>
      <c r="D498"/>
      <c r="E498" s="82"/>
      <c r="F498" s="82"/>
      <c r="G498"/>
      <c r="H498"/>
      <c r="I498"/>
      <c r="J498"/>
      <c r="K498" s="82"/>
      <c r="L498" s="82"/>
      <c r="M498" s="1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hidden="1" customHeight="1" x14ac:dyDescent="0.25">
      <c r="A499" s="82"/>
      <c r="B499"/>
      <c r="C499" s="21"/>
      <c r="D499"/>
      <c r="E499" s="82"/>
      <c r="F499" s="82"/>
      <c r="G499"/>
      <c r="H499"/>
      <c r="I499"/>
      <c r="J499"/>
      <c r="K499" s="82"/>
      <c r="L499" s="82"/>
      <c r="M499" s="1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hidden="1" customHeight="1" x14ac:dyDescent="0.25">
      <c r="A500" s="82"/>
      <c r="B500"/>
      <c r="C500" s="21"/>
      <c r="D500"/>
      <c r="E500" s="82"/>
      <c r="F500" s="82"/>
      <c r="G500"/>
      <c r="H500"/>
      <c r="I500"/>
      <c r="J500"/>
      <c r="K500" s="82"/>
      <c r="L500" s="82"/>
      <c r="M500" s="1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hidden="1" customHeight="1" x14ac:dyDescent="0.25">
      <c r="A501" s="82"/>
      <c r="B501"/>
      <c r="C501" s="21"/>
      <c r="D501"/>
      <c r="E501" s="82"/>
      <c r="F501" s="82"/>
      <c r="G501"/>
      <c r="H501"/>
      <c r="I501"/>
      <c r="J501"/>
      <c r="K501" s="82"/>
      <c r="L501" s="82"/>
      <c r="M501" s="1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hidden="1" customHeight="1" x14ac:dyDescent="0.25">
      <c r="A502" s="82"/>
      <c r="B502"/>
      <c r="C502" s="21"/>
      <c r="D502"/>
      <c r="E502" s="82"/>
      <c r="F502" s="82"/>
      <c r="G502"/>
      <c r="H502"/>
      <c r="I502"/>
      <c r="J502"/>
      <c r="K502" s="82"/>
      <c r="L502" s="82"/>
      <c r="M502" s="1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hidden="1" customHeight="1" x14ac:dyDescent="0.25">
      <c r="A503" s="82"/>
      <c r="B503"/>
      <c r="C503" s="21"/>
      <c r="D503"/>
      <c r="E503" s="82"/>
      <c r="F503" s="82"/>
      <c r="G503"/>
      <c r="H503"/>
      <c r="I503"/>
      <c r="J503"/>
      <c r="K503" s="82"/>
      <c r="L503" s="82"/>
      <c r="M503" s="1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hidden="1" customHeight="1" x14ac:dyDescent="0.25">
      <c r="A504" s="82"/>
      <c r="B504"/>
      <c r="C504" s="21"/>
      <c r="D504"/>
      <c r="E504" s="82"/>
      <c r="F504" s="82"/>
      <c r="G504"/>
      <c r="H504"/>
      <c r="I504"/>
      <c r="J504"/>
      <c r="K504" s="82"/>
      <c r="L504" s="82"/>
      <c r="M504" s="1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hidden="1" customHeight="1" x14ac:dyDescent="0.25">
      <c r="A505" s="82"/>
      <c r="B505"/>
      <c r="C505" s="21"/>
      <c r="D505"/>
      <c r="E505" s="82"/>
      <c r="F505" s="82"/>
      <c r="G505"/>
      <c r="H505"/>
      <c r="I505"/>
      <c r="J505"/>
      <c r="K505" s="82"/>
      <c r="L505" s="82"/>
      <c r="M505" s="1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hidden="1" customHeight="1" x14ac:dyDescent="0.25">
      <c r="A506" s="82"/>
      <c r="B506"/>
      <c r="C506" s="21"/>
      <c r="D506"/>
      <c r="E506" s="82"/>
      <c r="F506" s="82"/>
      <c r="G506"/>
      <c r="H506"/>
      <c r="I506"/>
      <c r="J506"/>
      <c r="K506" s="82"/>
      <c r="L506" s="82"/>
      <c r="M506" s="1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hidden="1" customHeight="1" x14ac:dyDescent="0.25">
      <c r="A507" s="82"/>
      <c r="B507"/>
      <c r="C507" s="21"/>
      <c r="D507"/>
      <c r="E507" s="82"/>
      <c r="F507" s="82"/>
      <c r="G507"/>
      <c r="H507"/>
      <c r="I507"/>
      <c r="J507"/>
      <c r="K507" s="82"/>
      <c r="L507" s="82"/>
      <c r="M507" s="1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hidden="1" customHeight="1" x14ac:dyDescent="0.25">
      <c r="A508" s="82"/>
      <c r="B508"/>
      <c r="C508" s="21"/>
      <c r="D508"/>
      <c r="E508" s="82"/>
      <c r="F508" s="82"/>
      <c r="G508"/>
      <c r="H508"/>
      <c r="I508"/>
      <c r="J508"/>
      <c r="K508" s="82"/>
      <c r="L508" s="82"/>
      <c r="M508" s="1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hidden="1" customHeight="1" x14ac:dyDescent="0.25">
      <c r="A509" s="82"/>
      <c r="B509"/>
      <c r="C509" s="21"/>
      <c r="D509"/>
      <c r="E509" s="82"/>
      <c r="F509" s="82"/>
      <c r="G509"/>
      <c r="H509"/>
      <c r="I509"/>
      <c r="J509"/>
      <c r="K509" s="82"/>
      <c r="L509" s="82"/>
      <c r="M509" s="1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hidden="1" customHeight="1" x14ac:dyDescent="0.25">
      <c r="A510" s="82"/>
      <c r="B510"/>
      <c r="C510" s="21"/>
      <c r="D510"/>
      <c r="E510" s="82"/>
      <c r="F510" s="82"/>
      <c r="G510"/>
      <c r="H510"/>
      <c r="I510"/>
      <c r="J510"/>
      <c r="K510" s="82"/>
      <c r="L510" s="82"/>
      <c r="M510" s="1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hidden="1" customHeight="1" x14ac:dyDescent="0.25">
      <c r="A511" s="82"/>
      <c r="B511"/>
      <c r="C511" s="21"/>
      <c r="D511"/>
      <c r="E511" s="82"/>
      <c r="F511" s="82"/>
      <c r="G511"/>
      <c r="H511"/>
      <c r="I511"/>
      <c r="J511"/>
      <c r="K511" s="82"/>
      <c r="L511" s="82"/>
      <c r="M511" s="1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hidden="1" customHeight="1" x14ac:dyDescent="0.25">
      <c r="A512" s="82"/>
      <c r="B512"/>
      <c r="C512" s="21"/>
      <c r="D512"/>
      <c r="E512" s="82"/>
      <c r="F512" s="82"/>
      <c r="G512"/>
      <c r="H512"/>
      <c r="I512"/>
      <c r="J512"/>
      <c r="K512" s="82"/>
      <c r="L512" s="82"/>
      <c r="M512" s="1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hidden="1" customHeight="1" x14ac:dyDescent="0.25">
      <c r="A513" s="82"/>
      <c r="B513"/>
      <c r="C513" s="21"/>
      <c r="D513"/>
      <c r="E513" s="82"/>
      <c r="F513" s="82"/>
      <c r="G513"/>
      <c r="H513"/>
      <c r="I513"/>
      <c r="J513"/>
      <c r="K513" s="82"/>
      <c r="L513" s="82"/>
      <c r="M513" s="1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hidden="1" customHeight="1" x14ac:dyDescent="0.25">
      <c r="A514" s="82"/>
      <c r="B514"/>
      <c r="C514" s="21"/>
      <c r="D514"/>
      <c r="E514" s="82"/>
      <c r="F514" s="82"/>
      <c r="G514"/>
      <c r="H514"/>
      <c r="I514"/>
      <c r="J514"/>
      <c r="K514" s="82"/>
      <c r="L514" s="82"/>
      <c r="M514" s="1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hidden="1" customHeight="1" x14ac:dyDescent="0.25">
      <c r="A515" s="82"/>
      <c r="B515"/>
      <c r="C515" s="21"/>
      <c r="D515"/>
      <c r="E515" s="82"/>
      <c r="F515" s="82"/>
      <c r="G515"/>
      <c r="H515"/>
      <c r="I515"/>
      <c r="J515"/>
      <c r="K515" s="82"/>
      <c r="L515" s="82"/>
      <c r="M515" s="1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hidden="1" customHeight="1" x14ac:dyDescent="0.25">
      <c r="A516" s="82"/>
      <c r="B516"/>
      <c r="C516" s="21"/>
      <c r="D516"/>
      <c r="E516" s="82"/>
      <c r="F516" s="82"/>
      <c r="G516"/>
      <c r="H516"/>
      <c r="I516"/>
      <c r="J516"/>
      <c r="K516" s="82"/>
      <c r="L516" s="82"/>
      <c r="M516" s="1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hidden="1" customHeight="1" x14ac:dyDescent="0.25">
      <c r="A517" s="82"/>
      <c r="B517"/>
      <c r="C517" s="21"/>
      <c r="D517"/>
      <c r="E517" s="82"/>
      <c r="F517" s="82"/>
      <c r="G517"/>
      <c r="H517"/>
      <c r="I517"/>
      <c r="J517"/>
      <c r="K517" s="82"/>
      <c r="L517" s="82"/>
      <c r="M517" s="1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hidden="1" customHeight="1" x14ac:dyDescent="0.25">
      <c r="A518" s="82"/>
      <c r="B518"/>
      <c r="C518" s="21"/>
      <c r="D518"/>
      <c r="E518" s="82"/>
      <c r="F518" s="82"/>
      <c r="G518"/>
      <c r="H518"/>
      <c r="I518"/>
      <c r="J518"/>
      <c r="K518" s="82"/>
      <c r="L518" s="82"/>
      <c r="M518" s="1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hidden="1" customHeight="1" x14ac:dyDescent="0.25">
      <c r="A519" s="82"/>
      <c r="B519"/>
      <c r="C519" s="21"/>
      <c r="D519"/>
      <c r="E519" s="82"/>
      <c r="F519" s="82"/>
      <c r="G519"/>
      <c r="H519"/>
      <c r="I519"/>
      <c r="J519"/>
      <c r="K519" s="82"/>
      <c r="L519" s="82"/>
      <c r="M519" s="1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hidden="1" customHeight="1" x14ac:dyDescent="0.25">
      <c r="A520" s="82"/>
      <c r="B520"/>
      <c r="C520" s="21"/>
      <c r="D520"/>
      <c r="E520" s="82"/>
      <c r="F520" s="82"/>
      <c r="G520"/>
      <c r="H520"/>
      <c r="I520"/>
      <c r="J520"/>
      <c r="K520" s="82"/>
      <c r="L520" s="82"/>
      <c r="M520" s="1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hidden="1" customHeight="1" x14ac:dyDescent="0.25">
      <c r="A521" s="82"/>
      <c r="B521"/>
      <c r="C521" s="21"/>
      <c r="D521"/>
      <c r="E521" s="82"/>
      <c r="F521" s="82"/>
      <c r="G521"/>
      <c r="H521"/>
      <c r="I521"/>
      <c r="J521"/>
      <c r="K521" s="82"/>
      <c r="L521" s="82"/>
      <c r="M521" s="1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hidden="1" customHeight="1" x14ac:dyDescent="0.25">
      <c r="A522" s="82"/>
      <c r="B522"/>
      <c r="C522" s="21"/>
      <c r="D522"/>
      <c r="E522" s="82"/>
      <c r="F522" s="82"/>
      <c r="G522"/>
      <c r="H522"/>
      <c r="I522"/>
      <c r="J522"/>
      <c r="K522" s="82"/>
      <c r="L522" s="82"/>
      <c r="M522" s="1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hidden="1" customHeight="1" x14ac:dyDescent="0.25">
      <c r="A523" s="82"/>
      <c r="B523"/>
      <c r="C523" s="21"/>
      <c r="D523"/>
      <c r="E523" s="82"/>
      <c r="F523" s="82"/>
      <c r="G523"/>
      <c r="H523"/>
      <c r="I523"/>
      <c r="J523"/>
      <c r="K523" s="82"/>
      <c r="L523" s="82"/>
      <c r="M523" s="1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hidden="1" customHeight="1" x14ac:dyDescent="0.25">
      <c r="A524" s="82"/>
      <c r="B524"/>
      <c r="C524" s="21"/>
      <c r="D524"/>
      <c r="E524" s="82"/>
      <c r="F524" s="82"/>
      <c r="G524"/>
      <c r="H524"/>
      <c r="I524"/>
      <c r="J524"/>
      <c r="K524" s="82"/>
      <c r="L524" s="82"/>
      <c r="M524" s="1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hidden="1" customHeight="1" x14ac:dyDescent="0.25">
      <c r="A525" s="82"/>
      <c r="B525"/>
      <c r="C525" s="21"/>
      <c r="D525"/>
      <c r="E525" s="82"/>
      <c r="F525" s="82"/>
      <c r="G525"/>
      <c r="H525"/>
      <c r="I525"/>
      <c r="J525"/>
      <c r="K525" s="82"/>
      <c r="L525" s="82"/>
      <c r="M525" s="1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hidden="1" customHeight="1" x14ac:dyDescent="0.25">
      <c r="A526" s="82"/>
      <c r="B526"/>
      <c r="C526" s="21"/>
      <c r="D526"/>
      <c r="E526" s="82"/>
      <c r="F526" s="82"/>
      <c r="G526"/>
      <c r="H526"/>
      <c r="I526"/>
      <c r="J526"/>
      <c r="K526" s="82"/>
      <c r="L526" s="82"/>
      <c r="M526" s="1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hidden="1" customHeight="1" x14ac:dyDescent="0.25">
      <c r="A527" s="82"/>
      <c r="B527"/>
      <c r="C527" s="21"/>
      <c r="D527"/>
      <c r="E527" s="82"/>
      <c r="F527" s="82"/>
      <c r="G527"/>
      <c r="H527"/>
      <c r="I527"/>
      <c r="J527"/>
      <c r="K527" s="82"/>
      <c r="L527" s="82"/>
      <c r="M527" s="1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hidden="1" customHeight="1" x14ac:dyDescent="0.25">
      <c r="A528" s="82"/>
      <c r="B528"/>
      <c r="C528" s="21"/>
      <c r="D528"/>
      <c r="E528" s="82"/>
      <c r="F528" s="82"/>
      <c r="G528"/>
      <c r="H528"/>
      <c r="I528"/>
      <c r="J528"/>
      <c r="K528" s="82"/>
      <c r="L528" s="82"/>
      <c r="M528" s="1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hidden="1" customHeight="1" x14ac:dyDescent="0.25">
      <c r="A529" s="82"/>
      <c r="B529"/>
      <c r="C529" s="21"/>
      <c r="D529"/>
      <c r="E529" s="82"/>
      <c r="F529" s="82"/>
      <c r="G529"/>
      <c r="H529"/>
      <c r="I529"/>
      <c r="J529"/>
      <c r="K529" s="82"/>
      <c r="L529" s="82"/>
      <c r="M529" s="1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hidden="1" customHeight="1" x14ac:dyDescent="0.25">
      <c r="A530" s="82"/>
      <c r="B530"/>
      <c r="C530" s="21"/>
      <c r="D530"/>
      <c r="E530" s="82"/>
      <c r="F530" s="82"/>
      <c r="G530"/>
      <c r="H530"/>
      <c r="I530"/>
      <c r="J530"/>
      <c r="K530" s="82"/>
      <c r="L530" s="82"/>
      <c r="M530" s="1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hidden="1" customHeight="1" x14ac:dyDescent="0.25">
      <c r="A531" s="82"/>
      <c r="B531"/>
      <c r="C531" s="21"/>
      <c r="D531"/>
      <c r="E531" s="82"/>
      <c r="F531" s="82"/>
      <c r="G531"/>
      <c r="H531"/>
      <c r="I531"/>
      <c r="J531"/>
      <c r="K531" s="82"/>
      <c r="L531" s="82"/>
      <c r="M531" s="1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hidden="1" customHeight="1" x14ac:dyDescent="0.25">
      <c r="A532" s="82"/>
      <c r="B532"/>
      <c r="C532" s="21"/>
      <c r="D532"/>
      <c r="E532" s="82"/>
      <c r="F532" s="82"/>
      <c r="G532"/>
      <c r="H532"/>
      <c r="I532"/>
      <c r="J532"/>
      <c r="K532" s="82"/>
      <c r="L532" s="82"/>
      <c r="M532" s="1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hidden="1" customHeight="1" x14ac:dyDescent="0.25">
      <c r="A533" s="82"/>
      <c r="B533"/>
      <c r="C533" s="21"/>
      <c r="D533"/>
      <c r="E533" s="82"/>
      <c r="F533" s="82"/>
      <c r="G533"/>
      <c r="H533"/>
      <c r="I533"/>
      <c r="J533"/>
      <c r="K533" s="82"/>
      <c r="L533" s="82"/>
      <c r="M533" s="1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hidden="1" customHeight="1" x14ac:dyDescent="0.25">
      <c r="A534" s="82"/>
      <c r="B534"/>
      <c r="C534" s="21"/>
      <c r="D534"/>
      <c r="E534" s="82"/>
      <c r="F534" s="82"/>
      <c r="G534"/>
      <c r="H534"/>
      <c r="I534"/>
      <c r="J534"/>
      <c r="K534" s="82"/>
      <c r="L534" s="82"/>
      <c r="M534" s="1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hidden="1" customHeight="1" x14ac:dyDescent="0.25">
      <c r="A535" s="82"/>
      <c r="B535"/>
      <c r="C535" s="21"/>
      <c r="D535"/>
      <c r="E535" s="82"/>
      <c r="F535" s="82"/>
      <c r="G535"/>
      <c r="H535"/>
      <c r="I535"/>
      <c r="J535"/>
      <c r="K535" s="82"/>
      <c r="L535" s="82"/>
      <c r="M535" s="1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hidden="1" customHeight="1" x14ac:dyDescent="0.25">
      <c r="A536" s="82"/>
      <c r="B536"/>
      <c r="C536" s="21"/>
      <c r="D536"/>
      <c r="E536" s="82"/>
      <c r="F536" s="82"/>
      <c r="G536"/>
      <c r="H536"/>
      <c r="I536"/>
      <c r="J536"/>
      <c r="K536" s="82"/>
      <c r="L536" s="82"/>
      <c r="M536" s="1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hidden="1" customHeight="1" x14ac:dyDescent="0.25">
      <c r="A537" s="82"/>
      <c r="B537"/>
      <c r="C537" s="21"/>
      <c r="D537"/>
      <c r="E537" s="82"/>
      <c r="F537" s="82"/>
      <c r="G537"/>
      <c r="H537"/>
      <c r="I537"/>
      <c r="J537"/>
      <c r="K537" s="82"/>
      <c r="L537" s="82"/>
      <c r="M537" s="1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hidden="1" customHeight="1" x14ac:dyDescent="0.25">
      <c r="A538" s="82"/>
      <c r="B538"/>
      <c r="C538" s="21"/>
      <c r="D538"/>
      <c r="E538" s="82"/>
      <c r="F538" s="82"/>
      <c r="G538"/>
      <c r="H538"/>
      <c r="I538"/>
      <c r="J538"/>
      <c r="K538" s="82"/>
      <c r="L538" s="82"/>
      <c r="M538" s="1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hidden="1" customHeight="1" x14ac:dyDescent="0.25">
      <c r="A539" s="82"/>
      <c r="B539"/>
      <c r="C539" s="21"/>
      <c r="D539"/>
      <c r="E539" s="82"/>
      <c r="F539" s="82"/>
      <c r="G539"/>
      <c r="H539"/>
      <c r="I539"/>
      <c r="J539"/>
      <c r="K539" s="82"/>
      <c r="L539" s="82"/>
      <c r="M539" s="1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hidden="1" customHeight="1" x14ac:dyDescent="0.25">
      <c r="A540" s="82"/>
      <c r="B540"/>
      <c r="C540" s="21"/>
      <c r="D540"/>
      <c r="E540" s="82"/>
      <c r="F540" s="82"/>
      <c r="G540"/>
      <c r="H540"/>
      <c r="I540"/>
      <c r="J540"/>
      <c r="K540" s="82"/>
      <c r="L540" s="82"/>
      <c r="M540" s="1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hidden="1" customHeight="1" x14ac:dyDescent="0.25">
      <c r="A541" s="82"/>
      <c r="B541"/>
      <c r="C541" s="21"/>
      <c r="D541"/>
      <c r="E541" s="82"/>
      <c r="F541" s="82"/>
      <c r="G541"/>
      <c r="H541"/>
      <c r="I541"/>
      <c r="J541"/>
      <c r="K541" s="82"/>
      <c r="L541" s="82"/>
      <c r="M541" s="1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hidden="1" customHeight="1" x14ac:dyDescent="0.25">
      <c r="A542" s="82"/>
      <c r="B542"/>
      <c r="C542" s="21"/>
      <c r="D542"/>
      <c r="E542" s="82"/>
      <c r="F542" s="82"/>
      <c r="G542"/>
      <c r="H542"/>
      <c r="I542"/>
      <c r="J542"/>
      <c r="K542" s="82"/>
      <c r="L542" s="82"/>
      <c r="M542" s="1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hidden="1" customHeight="1" x14ac:dyDescent="0.25">
      <c r="A543" s="82"/>
      <c r="B543"/>
      <c r="C543" s="21"/>
      <c r="D543"/>
      <c r="E543" s="82"/>
      <c r="F543" s="82"/>
      <c r="G543"/>
      <c r="H543"/>
      <c r="I543"/>
      <c r="J543"/>
      <c r="K543" s="82"/>
      <c r="L543" s="82"/>
      <c r="M543" s="1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hidden="1" customHeight="1" x14ac:dyDescent="0.25">
      <c r="A544" s="82"/>
      <c r="B544"/>
      <c r="C544" s="21"/>
      <c r="D544"/>
      <c r="E544" s="82"/>
      <c r="F544" s="82"/>
      <c r="G544"/>
      <c r="H544"/>
      <c r="I544"/>
      <c r="J544"/>
      <c r="K544" s="82"/>
      <c r="L544" s="82"/>
      <c r="M544" s="1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hidden="1" customHeight="1" x14ac:dyDescent="0.25">
      <c r="A545" s="82"/>
      <c r="B545"/>
      <c r="C545" s="21"/>
      <c r="D545"/>
      <c r="E545" s="82"/>
      <c r="F545" s="82"/>
      <c r="G545"/>
      <c r="H545"/>
      <c r="I545"/>
      <c r="J545"/>
      <c r="K545" s="82"/>
      <c r="L545" s="82"/>
      <c r="M545" s="1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hidden="1" customHeight="1" x14ac:dyDescent="0.25">
      <c r="A546" s="82"/>
      <c r="B546"/>
      <c r="C546" s="21"/>
      <c r="D546"/>
      <c r="E546" s="82"/>
      <c r="F546" s="82"/>
      <c r="G546"/>
      <c r="H546"/>
      <c r="I546"/>
      <c r="J546"/>
      <c r="K546" s="82"/>
      <c r="L546" s="82"/>
      <c r="M546" s="1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hidden="1" customHeight="1" x14ac:dyDescent="0.25">
      <c r="A547" s="82"/>
      <c r="B547"/>
      <c r="C547" s="21"/>
      <c r="D547"/>
      <c r="E547" s="82"/>
      <c r="F547" s="82"/>
      <c r="G547"/>
      <c r="H547"/>
      <c r="I547"/>
      <c r="J547"/>
      <c r="K547" s="82"/>
      <c r="L547" s="82"/>
      <c r="M547" s="1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hidden="1" customHeight="1" x14ac:dyDescent="0.25">
      <c r="A548" s="82"/>
      <c r="B548"/>
      <c r="C548" s="21"/>
      <c r="D548"/>
      <c r="E548" s="82"/>
      <c r="F548" s="82"/>
      <c r="G548"/>
      <c r="H548"/>
      <c r="I548"/>
      <c r="J548"/>
      <c r="K548" s="82"/>
      <c r="L548" s="82"/>
      <c r="M548" s="1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hidden="1" customHeight="1" x14ac:dyDescent="0.25">
      <c r="A549" s="82"/>
      <c r="B549"/>
      <c r="C549" s="21"/>
      <c r="D549"/>
      <c r="E549" s="82"/>
      <c r="F549" s="82"/>
      <c r="G549"/>
      <c r="H549"/>
      <c r="I549"/>
      <c r="J549"/>
      <c r="K549" s="82"/>
      <c r="L549" s="82"/>
      <c r="M549" s="1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hidden="1" customHeight="1" x14ac:dyDescent="0.25">
      <c r="A550" s="82"/>
      <c r="B550"/>
      <c r="C550" s="21"/>
      <c r="D550"/>
      <c r="E550" s="82"/>
      <c r="F550" s="82"/>
      <c r="G550"/>
      <c r="H550"/>
      <c r="I550"/>
      <c r="J550"/>
      <c r="K550" s="82"/>
      <c r="L550" s="82"/>
      <c r="M550" s="1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hidden="1" customHeight="1" x14ac:dyDescent="0.25">
      <c r="A551" s="82"/>
      <c r="B551"/>
      <c r="C551" s="21"/>
      <c r="D551"/>
      <c r="E551" s="82"/>
      <c r="F551" s="82"/>
      <c r="G551"/>
      <c r="H551"/>
      <c r="I551"/>
      <c r="J551"/>
      <c r="K551" s="82"/>
      <c r="L551" s="82"/>
      <c r="M551" s="1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hidden="1" customHeight="1" x14ac:dyDescent="0.25">
      <c r="A552" s="82"/>
      <c r="B552"/>
      <c r="C552" s="21"/>
      <c r="D552"/>
      <c r="E552" s="82"/>
      <c r="F552" s="82"/>
      <c r="G552"/>
      <c r="H552"/>
      <c r="I552"/>
      <c r="J552"/>
      <c r="K552" s="82"/>
      <c r="L552" s="82"/>
      <c r="M552" s="1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hidden="1" customHeight="1" x14ac:dyDescent="0.25">
      <c r="A553" s="82"/>
      <c r="B553"/>
      <c r="C553" s="21"/>
      <c r="D553"/>
      <c r="E553" s="82"/>
      <c r="F553" s="82"/>
      <c r="G553"/>
      <c r="H553"/>
      <c r="I553"/>
      <c r="J553"/>
      <c r="K553" s="82"/>
      <c r="L553" s="82"/>
      <c r="M553" s="1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hidden="1" customHeight="1" x14ac:dyDescent="0.25">
      <c r="A554" s="82"/>
      <c r="B554"/>
      <c r="C554" s="21"/>
      <c r="D554"/>
      <c r="E554" s="82"/>
      <c r="F554" s="82"/>
      <c r="G554"/>
      <c r="H554"/>
      <c r="I554"/>
      <c r="J554"/>
      <c r="K554" s="82"/>
      <c r="L554" s="82"/>
      <c r="M554" s="1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hidden="1" customHeight="1" x14ac:dyDescent="0.25">
      <c r="A555" s="82"/>
      <c r="B555"/>
      <c r="C555" s="21"/>
      <c r="D555"/>
      <c r="E555" s="82"/>
      <c r="F555" s="82"/>
      <c r="G555"/>
      <c r="H555"/>
      <c r="I555"/>
      <c r="J555"/>
      <c r="K555" s="82"/>
      <c r="L555" s="82"/>
      <c r="M555" s="1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hidden="1" customHeight="1" x14ac:dyDescent="0.25">
      <c r="A556" s="82"/>
      <c r="B556"/>
      <c r="C556" s="21"/>
      <c r="D556"/>
      <c r="E556" s="82"/>
      <c r="F556" s="82"/>
      <c r="G556"/>
      <c r="H556"/>
      <c r="I556"/>
      <c r="J556"/>
      <c r="K556" s="82"/>
      <c r="L556" s="82"/>
      <c r="M556" s="1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hidden="1" customHeight="1" x14ac:dyDescent="0.25">
      <c r="A557" s="82"/>
      <c r="B557"/>
      <c r="C557" s="21"/>
      <c r="D557"/>
      <c r="E557" s="82"/>
      <c r="F557" s="82"/>
      <c r="G557"/>
      <c r="H557"/>
      <c r="I557"/>
      <c r="J557"/>
      <c r="K557" s="82"/>
      <c r="L557" s="82"/>
      <c r="M557" s="1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hidden="1" customHeight="1" x14ac:dyDescent="0.25">
      <c r="A558" s="82"/>
      <c r="B558"/>
      <c r="C558" s="21"/>
      <c r="D558"/>
      <c r="E558" s="82"/>
      <c r="F558" s="82"/>
      <c r="G558"/>
      <c r="H558"/>
      <c r="I558"/>
      <c r="J558"/>
      <c r="K558" s="82"/>
      <c r="L558" s="82"/>
      <c r="M558" s="1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hidden="1" customHeight="1" x14ac:dyDescent="0.25">
      <c r="A559" s="82"/>
      <c r="B559"/>
      <c r="C559" s="21"/>
      <c r="D559"/>
      <c r="E559" s="82"/>
      <c r="F559" s="82"/>
      <c r="G559"/>
      <c r="H559"/>
      <c r="I559"/>
      <c r="J559"/>
      <c r="K559" s="82"/>
      <c r="L559" s="82"/>
      <c r="M559" s="1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hidden="1" customHeight="1" x14ac:dyDescent="0.25">
      <c r="A560" s="82"/>
      <c r="B560"/>
      <c r="C560" s="21"/>
      <c r="D560"/>
      <c r="E560" s="82"/>
      <c r="F560" s="82"/>
      <c r="G560"/>
      <c r="H560"/>
      <c r="I560"/>
      <c r="J560"/>
      <c r="K560" s="82"/>
      <c r="L560" s="82"/>
      <c r="M560" s="1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hidden="1" customHeight="1" x14ac:dyDescent="0.25">
      <c r="A561" s="82"/>
      <c r="B561"/>
      <c r="C561" s="21"/>
      <c r="D561"/>
      <c r="E561" s="82"/>
      <c r="F561" s="82"/>
      <c r="G561"/>
      <c r="H561"/>
      <c r="I561"/>
      <c r="J561"/>
      <c r="K561" s="82"/>
      <c r="L561" s="82"/>
      <c r="M561" s="1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hidden="1" customHeight="1" x14ac:dyDescent="0.25">
      <c r="A562" s="82"/>
      <c r="B562"/>
      <c r="C562" s="21"/>
      <c r="D562"/>
      <c r="E562" s="82"/>
      <c r="F562" s="82"/>
      <c r="G562"/>
      <c r="H562"/>
      <c r="I562"/>
      <c r="J562"/>
      <c r="K562" s="82"/>
      <c r="L562" s="82"/>
      <c r="M562" s="1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hidden="1" customHeight="1" x14ac:dyDescent="0.25">
      <c r="A563" s="82"/>
      <c r="B563"/>
      <c r="C563" s="21"/>
      <c r="D563"/>
      <c r="E563" s="82"/>
      <c r="F563" s="82"/>
      <c r="G563"/>
      <c r="H563"/>
      <c r="I563"/>
      <c r="J563"/>
      <c r="K563" s="82"/>
      <c r="L563" s="82"/>
      <c r="M563" s="1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hidden="1" customHeight="1" x14ac:dyDescent="0.25">
      <c r="A564" s="82"/>
      <c r="B564"/>
      <c r="C564" s="21"/>
      <c r="D564"/>
      <c r="E564" s="82"/>
      <c r="F564" s="82"/>
      <c r="G564"/>
      <c r="H564"/>
      <c r="I564"/>
      <c r="J564"/>
      <c r="K564" s="82"/>
      <c r="L564" s="82"/>
      <c r="M564" s="1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hidden="1" customHeight="1" x14ac:dyDescent="0.25">
      <c r="A565" s="82"/>
      <c r="B565"/>
      <c r="C565" s="21"/>
      <c r="D565"/>
      <c r="E565" s="82"/>
      <c r="F565" s="82"/>
      <c r="G565"/>
      <c r="H565"/>
      <c r="I565"/>
      <c r="J565"/>
      <c r="K565" s="82"/>
      <c r="L565" s="82"/>
      <c r="M565" s="1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hidden="1" customHeight="1" x14ac:dyDescent="0.25">
      <c r="A566" s="82"/>
      <c r="B566"/>
      <c r="C566" s="21"/>
      <c r="D566"/>
      <c r="E566" s="82"/>
      <c r="F566" s="82"/>
      <c r="G566"/>
      <c r="H566"/>
      <c r="I566"/>
      <c r="J566"/>
      <c r="K566" s="82"/>
      <c r="L566" s="82"/>
      <c r="M566" s="1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hidden="1" customHeight="1" x14ac:dyDescent="0.25">
      <c r="A567" s="82"/>
      <c r="B567"/>
      <c r="C567" s="21"/>
      <c r="D567"/>
      <c r="E567" s="82"/>
      <c r="F567" s="82"/>
      <c r="G567"/>
      <c r="H567"/>
      <c r="I567"/>
      <c r="J567"/>
      <c r="K567" s="82"/>
      <c r="L567" s="82"/>
      <c r="M567" s="1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hidden="1" customHeight="1" x14ac:dyDescent="0.25">
      <c r="A568" s="82"/>
      <c r="B568"/>
      <c r="C568" s="21"/>
      <c r="D568"/>
      <c r="E568" s="82"/>
      <c r="F568" s="82"/>
      <c r="G568"/>
      <c r="H568"/>
      <c r="I568"/>
      <c r="J568"/>
      <c r="K568" s="82"/>
      <c r="L568" s="82"/>
      <c r="M568" s="1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hidden="1" customHeight="1" x14ac:dyDescent="0.25">
      <c r="A569" s="82"/>
      <c r="B569"/>
      <c r="C569" s="21"/>
      <c r="D569"/>
      <c r="E569" s="82"/>
      <c r="F569" s="82"/>
      <c r="G569"/>
      <c r="H569"/>
      <c r="I569"/>
      <c r="J569"/>
      <c r="K569" s="82"/>
      <c r="L569" s="82"/>
      <c r="M569" s="1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hidden="1" customHeight="1" x14ac:dyDescent="0.25">
      <c r="A570" s="82"/>
      <c r="B570"/>
      <c r="C570" s="21"/>
      <c r="D570"/>
      <c r="E570" s="82"/>
      <c r="F570" s="82"/>
      <c r="G570"/>
      <c r="H570"/>
      <c r="I570"/>
      <c r="J570"/>
      <c r="K570" s="82"/>
      <c r="L570" s="82"/>
      <c r="M570" s="1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hidden="1" customHeight="1" x14ac:dyDescent="0.25">
      <c r="A571" s="82"/>
      <c r="B571"/>
      <c r="C571" s="21"/>
      <c r="D571"/>
      <c r="E571" s="82"/>
      <c r="F571" s="82"/>
      <c r="G571"/>
      <c r="H571"/>
      <c r="I571"/>
      <c r="J571"/>
      <c r="K571" s="82"/>
      <c r="L571" s="82"/>
      <c r="M571" s="1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hidden="1" customHeight="1" x14ac:dyDescent="0.25">
      <c r="A572" s="82"/>
      <c r="B572"/>
      <c r="C572" s="21"/>
      <c r="D572"/>
      <c r="E572" s="82"/>
      <c r="F572" s="82"/>
      <c r="G572"/>
      <c r="H572"/>
      <c r="I572"/>
      <c r="J572"/>
      <c r="K572" s="82"/>
      <c r="L572" s="82"/>
      <c r="M572" s="1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hidden="1" customHeight="1" x14ac:dyDescent="0.25">
      <c r="A573" s="82"/>
      <c r="B573"/>
      <c r="C573" s="21"/>
      <c r="D573"/>
      <c r="E573" s="82"/>
      <c r="F573" s="82"/>
      <c r="G573"/>
      <c r="H573"/>
      <c r="I573"/>
      <c r="J573"/>
      <c r="K573" s="82"/>
      <c r="L573" s="82"/>
      <c r="M573" s="1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hidden="1" customHeight="1" x14ac:dyDescent="0.25">
      <c r="A574" s="82"/>
      <c r="B574"/>
      <c r="C574" s="21"/>
      <c r="D574"/>
      <c r="E574" s="82"/>
      <c r="F574" s="82"/>
      <c r="G574"/>
      <c r="H574"/>
      <c r="I574"/>
      <c r="J574"/>
      <c r="K574" s="82"/>
      <c r="L574" s="82"/>
      <c r="M574" s="1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hidden="1" customHeight="1" x14ac:dyDescent="0.25">
      <c r="A575" s="82"/>
      <c r="B575"/>
      <c r="C575" s="21"/>
      <c r="D575"/>
      <c r="E575" s="82"/>
      <c r="F575" s="82"/>
      <c r="G575"/>
      <c r="H575"/>
      <c r="I575"/>
      <c r="J575"/>
      <c r="K575" s="82"/>
      <c r="L575" s="82"/>
      <c r="M575" s="1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hidden="1" customHeight="1" x14ac:dyDescent="0.25">
      <c r="A576" s="82"/>
      <c r="B576"/>
      <c r="C576" s="21"/>
      <c r="D576"/>
      <c r="E576" s="82"/>
      <c r="F576" s="82"/>
      <c r="G576"/>
      <c r="H576"/>
      <c r="I576"/>
      <c r="J576"/>
      <c r="K576" s="82"/>
      <c r="L576" s="82"/>
      <c r="M576" s="1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hidden="1" customHeight="1" x14ac:dyDescent="0.25">
      <c r="A577" s="82"/>
      <c r="B577"/>
      <c r="C577" s="21"/>
      <c r="D577"/>
      <c r="E577" s="82"/>
      <c r="F577" s="82"/>
      <c r="G577"/>
      <c r="H577"/>
      <c r="I577"/>
      <c r="J577"/>
      <c r="K577" s="82"/>
      <c r="L577" s="82"/>
      <c r="M577" s="1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hidden="1" customHeight="1" x14ac:dyDescent="0.25">
      <c r="A578" s="82"/>
      <c r="B578"/>
      <c r="C578" s="21"/>
      <c r="D578"/>
      <c r="E578" s="82"/>
      <c r="F578" s="82"/>
      <c r="G578"/>
      <c r="H578"/>
      <c r="I578"/>
      <c r="J578"/>
      <c r="K578" s="82"/>
      <c r="L578" s="82"/>
      <c r="M578" s="1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hidden="1" customHeight="1" x14ac:dyDescent="0.25">
      <c r="A579" s="82"/>
      <c r="B579"/>
      <c r="C579" s="21"/>
      <c r="D579"/>
      <c r="E579" s="82"/>
      <c r="F579" s="82"/>
      <c r="G579"/>
      <c r="H579"/>
      <c r="I579"/>
      <c r="J579"/>
      <c r="K579" s="82"/>
      <c r="L579" s="82"/>
      <c r="M579" s="1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hidden="1" customHeight="1" x14ac:dyDescent="0.25">
      <c r="A580" s="82"/>
      <c r="B580"/>
      <c r="C580" s="21"/>
      <c r="D580"/>
      <c r="E580" s="82"/>
      <c r="F580" s="82"/>
      <c r="G580"/>
      <c r="H580"/>
      <c r="I580"/>
      <c r="J580"/>
      <c r="K580" s="82"/>
      <c r="L580" s="82"/>
      <c r="M580" s="1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hidden="1" customHeight="1" x14ac:dyDescent="0.25">
      <c r="A581" s="82"/>
      <c r="B581"/>
      <c r="C581" s="21"/>
      <c r="D581"/>
      <c r="E581" s="82"/>
      <c r="F581" s="82"/>
      <c r="G581"/>
      <c r="H581"/>
      <c r="I581"/>
      <c r="J581"/>
      <c r="K581" s="82"/>
      <c r="L581" s="82"/>
      <c r="M581" s="1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hidden="1" customHeight="1" x14ac:dyDescent="0.25">
      <c r="A582" s="82"/>
      <c r="B582"/>
      <c r="C582" s="21"/>
      <c r="D582"/>
      <c r="E582" s="82"/>
      <c r="F582" s="82"/>
      <c r="G582"/>
      <c r="H582"/>
      <c r="I582"/>
      <c r="J582"/>
      <c r="K582" s="82"/>
      <c r="L582" s="82"/>
      <c r="M582" s="1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hidden="1" customHeight="1" x14ac:dyDescent="0.25">
      <c r="A583" s="82"/>
      <c r="B583"/>
      <c r="C583" s="21"/>
      <c r="D583"/>
      <c r="E583" s="82"/>
      <c r="F583" s="82"/>
      <c r="G583"/>
      <c r="H583"/>
      <c r="I583"/>
      <c r="J583"/>
      <c r="K583" s="82"/>
      <c r="L583" s="82"/>
      <c r="M583" s="1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hidden="1" customHeight="1" x14ac:dyDescent="0.25">
      <c r="A584" s="82"/>
      <c r="B584"/>
      <c r="C584" s="21"/>
      <c r="D584"/>
      <c r="E584" s="82"/>
      <c r="F584" s="82"/>
      <c r="G584"/>
      <c r="H584"/>
      <c r="I584"/>
      <c r="J584"/>
      <c r="K584" s="82"/>
      <c r="L584" s="82"/>
      <c r="M584" s="1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hidden="1" customHeight="1" x14ac:dyDescent="0.25">
      <c r="A585" s="82"/>
      <c r="B585"/>
      <c r="C585" s="21"/>
      <c r="D585"/>
      <c r="E585" s="82"/>
      <c r="F585" s="82"/>
      <c r="G585"/>
      <c r="H585"/>
      <c r="I585"/>
      <c r="J585"/>
      <c r="K585" s="82"/>
      <c r="L585" s="82"/>
      <c r="M585" s="1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hidden="1" customHeight="1" x14ac:dyDescent="0.25">
      <c r="A586" s="82"/>
      <c r="B586"/>
      <c r="C586" s="21"/>
      <c r="D586"/>
      <c r="E586" s="82"/>
      <c r="F586" s="82"/>
      <c r="G586"/>
      <c r="H586"/>
      <c r="I586"/>
      <c r="J586"/>
      <c r="K586" s="82"/>
      <c r="L586" s="82"/>
      <c r="M586" s="1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hidden="1" customHeight="1" x14ac:dyDescent="0.25">
      <c r="A587" s="82"/>
      <c r="B587"/>
      <c r="C587" s="21"/>
      <c r="D587"/>
      <c r="E587" s="82"/>
      <c r="F587" s="82"/>
      <c r="G587"/>
      <c r="H587"/>
      <c r="I587"/>
      <c r="J587"/>
      <c r="K587" s="82"/>
      <c r="L587" s="82"/>
      <c r="M587" s="1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hidden="1" customHeight="1" x14ac:dyDescent="0.25">
      <c r="A588" s="82"/>
      <c r="B588"/>
      <c r="C588" s="21"/>
      <c r="D588"/>
      <c r="E588" s="82"/>
      <c r="F588" s="82"/>
      <c r="G588"/>
      <c r="H588"/>
      <c r="I588"/>
      <c r="J588"/>
      <c r="K588" s="82"/>
      <c r="L588" s="82"/>
      <c r="M588" s="1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hidden="1" customHeight="1" x14ac:dyDescent="0.25">
      <c r="A589" s="82"/>
      <c r="B589"/>
      <c r="C589" s="21"/>
      <c r="D589"/>
      <c r="E589" s="82"/>
      <c r="F589" s="82"/>
      <c r="G589"/>
      <c r="H589"/>
      <c r="I589"/>
      <c r="J589"/>
      <c r="K589" s="82"/>
      <c r="L589" s="82"/>
      <c r="M589" s="1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hidden="1" customHeight="1" x14ac:dyDescent="0.25">
      <c r="A590" s="82"/>
      <c r="B590"/>
      <c r="C590" s="21"/>
      <c r="D590"/>
      <c r="E590" s="82"/>
      <c r="F590" s="82"/>
      <c r="G590"/>
      <c r="H590"/>
      <c r="I590"/>
      <c r="J590"/>
      <c r="K590" s="82"/>
      <c r="L590" s="82"/>
      <c r="M590" s="1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hidden="1" customHeight="1" x14ac:dyDescent="0.25">
      <c r="A591" s="82"/>
      <c r="B591"/>
      <c r="C591" s="21"/>
      <c r="D591"/>
      <c r="E591" s="82"/>
      <c r="F591" s="82"/>
      <c r="G591"/>
      <c r="H591"/>
      <c r="I591"/>
      <c r="J591"/>
      <c r="K591" s="82"/>
      <c r="L591" s="82"/>
      <c r="M591" s="1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hidden="1" customHeight="1" x14ac:dyDescent="0.25">
      <c r="A592" s="82"/>
      <c r="B592"/>
      <c r="C592" s="21"/>
      <c r="D592"/>
      <c r="E592" s="82"/>
      <c r="F592" s="82"/>
      <c r="G592"/>
      <c r="H592"/>
      <c r="I592"/>
      <c r="J592"/>
      <c r="K592" s="82"/>
      <c r="L592" s="82"/>
      <c r="M592" s="1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hidden="1" customHeight="1" x14ac:dyDescent="0.25">
      <c r="A593" s="82"/>
      <c r="B593"/>
      <c r="C593" s="21"/>
      <c r="D593"/>
      <c r="E593" s="82"/>
      <c r="F593" s="82"/>
      <c r="G593"/>
      <c r="H593"/>
      <c r="I593"/>
      <c r="J593"/>
      <c r="K593" s="82"/>
      <c r="L593" s="82"/>
      <c r="M593" s="1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hidden="1" customHeight="1" x14ac:dyDescent="0.25">
      <c r="A594" s="82"/>
      <c r="B594"/>
      <c r="C594" s="21"/>
      <c r="D594"/>
      <c r="E594" s="82"/>
      <c r="F594" s="82"/>
      <c r="G594"/>
      <c r="H594"/>
      <c r="I594"/>
      <c r="J594"/>
      <c r="K594" s="82"/>
      <c r="L594" s="82"/>
      <c r="M594" s="1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hidden="1" customHeight="1" x14ac:dyDescent="0.25">
      <c r="A595" s="82"/>
      <c r="B595"/>
      <c r="C595" s="21"/>
      <c r="D595"/>
      <c r="E595" s="82"/>
      <c r="F595" s="82"/>
      <c r="G595"/>
      <c r="H595"/>
      <c r="I595"/>
      <c r="J595"/>
      <c r="K595" s="82"/>
      <c r="L595" s="82"/>
      <c r="M595" s="1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hidden="1" customHeight="1" x14ac:dyDescent="0.25">
      <c r="A596" s="82"/>
      <c r="B596"/>
      <c r="C596" s="21"/>
      <c r="D596"/>
      <c r="E596" s="82"/>
      <c r="F596" s="82"/>
      <c r="G596"/>
      <c r="H596"/>
      <c r="I596"/>
      <c r="J596"/>
      <c r="K596" s="82"/>
      <c r="L596" s="82"/>
      <c r="M596" s="1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hidden="1" customHeight="1" x14ac:dyDescent="0.25">
      <c r="A597" s="82"/>
      <c r="B597"/>
      <c r="C597" s="21"/>
      <c r="D597"/>
      <c r="E597" s="82"/>
      <c r="F597" s="82"/>
      <c r="G597"/>
      <c r="H597"/>
      <c r="I597"/>
      <c r="J597"/>
      <c r="K597" s="82"/>
      <c r="L597" s="82"/>
      <c r="M597" s="1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hidden="1" customHeight="1" x14ac:dyDescent="0.25">
      <c r="A598" s="82"/>
      <c r="B598"/>
      <c r="C598" s="21"/>
      <c r="D598"/>
      <c r="E598" s="82"/>
      <c r="F598" s="82"/>
      <c r="G598"/>
      <c r="H598"/>
      <c r="I598"/>
      <c r="J598"/>
      <c r="K598" s="82"/>
      <c r="L598" s="82"/>
      <c r="M598" s="1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hidden="1" customHeight="1" x14ac:dyDescent="0.25">
      <c r="A599" s="82"/>
      <c r="B599"/>
      <c r="C599" s="21"/>
      <c r="D599"/>
      <c r="E599" s="82"/>
      <c r="F599" s="82"/>
      <c r="G599"/>
      <c r="H599"/>
      <c r="I599"/>
      <c r="J599"/>
      <c r="K599" s="82"/>
      <c r="L599" s="82"/>
      <c r="M599" s="1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hidden="1" customHeight="1" x14ac:dyDescent="0.25">
      <c r="A600" s="82"/>
      <c r="B600"/>
      <c r="C600" s="21"/>
      <c r="D600"/>
      <c r="E600" s="82"/>
      <c r="F600" s="82"/>
      <c r="G600"/>
      <c r="H600"/>
      <c r="I600"/>
      <c r="J600"/>
      <c r="K600" s="82"/>
      <c r="L600" s="82"/>
      <c r="M600" s="1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hidden="1" customHeight="1" x14ac:dyDescent="0.25">
      <c r="A601" s="82"/>
      <c r="B601"/>
      <c r="C601" s="21"/>
      <c r="D601"/>
      <c r="E601" s="82"/>
      <c r="F601" s="82"/>
      <c r="G601"/>
      <c r="H601"/>
      <c r="I601"/>
      <c r="J601"/>
      <c r="K601" s="82"/>
      <c r="L601" s="82"/>
      <c r="M601" s="1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hidden="1" customHeight="1" x14ac:dyDescent="0.25">
      <c r="A602" s="82"/>
      <c r="B602"/>
      <c r="C602" s="21"/>
      <c r="D602"/>
      <c r="E602" s="82"/>
      <c r="F602" s="82"/>
      <c r="G602"/>
      <c r="H602"/>
      <c r="I602"/>
      <c r="J602"/>
      <c r="K602" s="82"/>
      <c r="L602" s="82"/>
      <c r="M602" s="1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hidden="1" customHeight="1" x14ac:dyDescent="0.25">
      <c r="A603" s="82"/>
      <c r="B603"/>
      <c r="C603" s="21"/>
      <c r="D603"/>
      <c r="E603" s="82"/>
      <c r="F603" s="82"/>
      <c r="G603"/>
      <c r="H603"/>
      <c r="I603"/>
      <c r="J603"/>
      <c r="K603" s="82"/>
      <c r="L603" s="82"/>
      <c r="M603" s="1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hidden="1" customHeight="1" x14ac:dyDescent="0.25">
      <c r="A604" s="82"/>
      <c r="B604"/>
      <c r="C604" s="21"/>
      <c r="D604"/>
      <c r="E604" s="82"/>
      <c r="F604" s="82"/>
      <c r="G604"/>
      <c r="H604"/>
      <c r="I604"/>
      <c r="J604"/>
      <c r="K604" s="82"/>
      <c r="L604" s="82"/>
      <c r="M604" s="1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hidden="1" customHeight="1" x14ac:dyDescent="0.25">
      <c r="A605" s="82"/>
      <c r="B605"/>
      <c r="C605" s="21"/>
      <c r="D605"/>
      <c r="E605" s="82"/>
      <c r="F605" s="82"/>
      <c r="G605"/>
      <c r="H605"/>
      <c r="I605"/>
      <c r="J605"/>
      <c r="K605" s="82"/>
      <c r="L605" s="82"/>
      <c r="M605" s="1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hidden="1" customHeight="1" x14ac:dyDescent="0.25">
      <c r="A606" s="82"/>
      <c r="B606"/>
      <c r="C606" s="21"/>
      <c r="D606"/>
      <c r="E606" s="82"/>
      <c r="F606" s="82"/>
      <c r="G606"/>
      <c r="H606"/>
      <c r="I606"/>
      <c r="J606"/>
      <c r="K606" s="82"/>
      <c r="L606" s="82"/>
      <c r="M606" s="1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hidden="1" customHeight="1" x14ac:dyDescent="0.25">
      <c r="A607" s="82"/>
      <c r="B607"/>
      <c r="C607" s="21"/>
      <c r="D607"/>
      <c r="E607" s="82"/>
      <c r="F607" s="82"/>
      <c r="G607"/>
      <c r="H607"/>
      <c r="I607"/>
      <c r="J607"/>
      <c r="K607" s="82"/>
      <c r="L607" s="82"/>
      <c r="M607" s="1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hidden="1" customHeight="1" x14ac:dyDescent="0.25">
      <c r="A608" s="82"/>
      <c r="B608"/>
      <c r="C608" s="21"/>
      <c r="D608"/>
      <c r="E608" s="82"/>
      <c r="F608" s="82"/>
      <c r="G608"/>
      <c r="H608"/>
      <c r="I608"/>
      <c r="J608"/>
      <c r="K608" s="82"/>
      <c r="L608" s="82"/>
      <c r="M608" s="1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hidden="1" customHeight="1" x14ac:dyDescent="0.25">
      <c r="A609" s="82"/>
      <c r="B609"/>
      <c r="C609" s="21"/>
      <c r="D609"/>
      <c r="E609" s="82"/>
      <c r="F609" s="82"/>
      <c r="G609"/>
      <c r="H609"/>
      <c r="I609"/>
      <c r="J609"/>
      <c r="K609" s="82"/>
      <c r="L609" s="82"/>
      <c r="M609" s="1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hidden="1" customHeight="1" x14ac:dyDescent="0.25">
      <c r="A610" s="82"/>
      <c r="B610"/>
      <c r="C610" s="21"/>
      <c r="D610"/>
      <c r="E610" s="82"/>
      <c r="F610" s="82"/>
      <c r="G610"/>
      <c r="H610"/>
      <c r="I610"/>
      <c r="J610"/>
      <c r="K610" s="82"/>
      <c r="L610" s="82"/>
      <c r="M610" s="1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hidden="1" customHeight="1" x14ac:dyDescent="0.25">
      <c r="A611" s="82"/>
      <c r="B611"/>
      <c r="C611" s="21"/>
      <c r="D611"/>
      <c r="E611" s="82"/>
      <c r="F611" s="82"/>
      <c r="G611"/>
      <c r="H611"/>
      <c r="I611"/>
      <c r="J611"/>
      <c r="K611" s="82"/>
      <c r="L611" s="82"/>
      <c r="M611" s="1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hidden="1" customHeight="1" x14ac:dyDescent="0.25">
      <c r="A612" s="82"/>
      <c r="B612"/>
      <c r="C612" s="21"/>
      <c r="D612"/>
      <c r="E612" s="82"/>
      <c r="F612" s="82"/>
      <c r="G612"/>
      <c r="H612"/>
      <c r="I612"/>
      <c r="J612"/>
      <c r="K612" s="82"/>
      <c r="L612" s="82"/>
      <c r="M612" s="1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hidden="1" customHeight="1" x14ac:dyDescent="0.25">
      <c r="A613" s="82"/>
      <c r="B613"/>
      <c r="C613" s="21"/>
      <c r="D613"/>
      <c r="E613" s="82"/>
      <c r="F613" s="82"/>
      <c r="G613"/>
      <c r="H613"/>
      <c r="I613"/>
      <c r="J613"/>
      <c r="K613" s="82"/>
      <c r="L613" s="82"/>
      <c r="M613" s="1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hidden="1" customHeight="1" x14ac:dyDescent="0.25">
      <c r="A614" s="82"/>
      <c r="B614"/>
      <c r="C614" s="21"/>
      <c r="D614"/>
      <c r="E614" s="82"/>
      <c r="F614" s="82"/>
      <c r="G614"/>
      <c r="H614"/>
      <c r="I614"/>
      <c r="J614"/>
      <c r="K614" s="82"/>
      <c r="L614" s="82"/>
      <c r="M614" s="1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hidden="1" customHeight="1" x14ac:dyDescent="0.25">
      <c r="A615" s="82"/>
      <c r="B615"/>
      <c r="C615" s="21"/>
      <c r="D615"/>
      <c r="E615" s="82"/>
      <c r="F615" s="82"/>
      <c r="G615"/>
      <c r="H615"/>
      <c r="I615"/>
      <c r="J615"/>
      <c r="K615" s="82"/>
      <c r="L615" s="82"/>
      <c r="M615" s="1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hidden="1" customHeight="1" x14ac:dyDescent="0.25">
      <c r="A616" s="82"/>
      <c r="B616"/>
      <c r="C616" s="21"/>
      <c r="D616"/>
      <c r="E616" s="82"/>
      <c r="F616" s="82"/>
      <c r="G616"/>
      <c r="H616"/>
      <c r="I616"/>
      <c r="J616"/>
      <c r="K616" s="82"/>
      <c r="L616" s="82"/>
      <c r="M616" s="1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hidden="1" customHeight="1" x14ac:dyDescent="0.25">
      <c r="A617" s="82"/>
      <c r="B617"/>
      <c r="C617" s="21"/>
      <c r="D617"/>
      <c r="E617" s="82"/>
      <c r="F617" s="82"/>
      <c r="G617"/>
      <c r="H617"/>
      <c r="I617"/>
      <c r="J617"/>
      <c r="K617" s="82"/>
      <c r="L617" s="82"/>
      <c r="M617" s="1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hidden="1" customHeight="1" x14ac:dyDescent="0.25">
      <c r="A618" s="82"/>
      <c r="B618"/>
      <c r="C618" s="21"/>
      <c r="D618"/>
      <c r="E618" s="82"/>
      <c r="F618" s="82"/>
      <c r="G618"/>
      <c r="H618"/>
      <c r="I618"/>
      <c r="J618"/>
      <c r="K618" s="82"/>
      <c r="L618" s="82"/>
      <c r="M618" s="1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hidden="1" customHeight="1" x14ac:dyDescent="0.25">
      <c r="A619" s="82"/>
      <c r="B619"/>
      <c r="C619" s="21"/>
      <c r="D619"/>
      <c r="E619" s="82"/>
      <c r="F619" s="82"/>
      <c r="G619"/>
      <c r="H619"/>
      <c r="I619"/>
      <c r="J619"/>
      <c r="K619" s="82"/>
      <c r="L619" s="82"/>
      <c r="M619" s="1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hidden="1" customHeight="1" x14ac:dyDescent="0.25">
      <c r="A620" s="82"/>
      <c r="B620"/>
      <c r="C620" s="21"/>
      <c r="D620"/>
      <c r="E620" s="82"/>
      <c r="F620" s="82"/>
      <c r="G620"/>
      <c r="H620"/>
      <c r="I620"/>
      <c r="J620"/>
      <c r="K620" s="82"/>
      <c r="L620" s="82"/>
      <c r="M620" s="1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hidden="1" customHeight="1" x14ac:dyDescent="0.25">
      <c r="A621" s="82"/>
      <c r="B621"/>
      <c r="C621" s="21"/>
      <c r="D621"/>
      <c r="E621" s="82"/>
      <c r="F621" s="82"/>
      <c r="G621"/>
      <c r="H621"/>
      <c r="I621"/>
      <c r="J621"/>
      <c r="K621" s="82"/>
      <c r="L621" s="82"/>
      <c r="M621" s="1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hidden="1" customHeight="1" x14ac:dyDescent="0.25">
      <c r="A622" s="82"/>
      <c r="B622"/>
      <c r="C622" s="21"/>
      <c r="D622"/>
      <c r="E622" s="82"/>
      <c r="F622" s="82"/>
      <c r="G622"/>
      <c r="H622"/>
      <c r="I622"/>
      <c r="J622"/>
      <c r="K622" s="82"/>
      <c r="L622" s="82"/>
      <c r="M622" s="1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hidden="1" customHeight="1" x14ac:dyDescent="0.25">
      <c r="A623" s="82"/>
      <c r="B623"/>
      <c r="C623" s="21"/>
      <c r="D623"/>
      <c r="E623" s="82"/>
      <c r="F623" s="82"/>
      <c r="G623"/>
      <c r="H623"/>
      <c r="I623"/>
      <c r="J623"/>
      <c r="K623" s="82"/>
      <c r="L623" s="82"/>
      <c r="M623" s="1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hidden="1" customHeight="1" x14ac:dyDescent="0.25">
      <c r="A624" s="82"/>
      <c r="B624"/>
      <c r="C624" s="21"/>
      <c r="D624"/>
      <c r="E624" s="82"/>
      <c r="F624" s="82"/>
      <c r="G624"/>
      <c r="H624"/>
      <c r="I624"/>
      <c r="J624"/>
      <c r="K624" s="82"/>
      <c r="L624" s="82"/>
      <c r="M624" s="1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hidden="1" customHeight="1" x14ac:dyDescent="0.25">
      <c r="A625" s="82"/>
      <c r="B625"/>
      <c r="C625" s="21"/>
      <c r="D625"/>
      <c r="E625" s="82"/>
      <c r="F625" s="82"/>
      <c r="G625"/>
      <c r="H625"/>
      <c r="I625"/>
      <c r="J625"/>
      <c r="K625" s="82"/>
      <c r="L625" s="82"/>
      <c r="M625" s="1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hidden="1" customHeight="1" x14ac:dyDescent="0.25">
      <c r="A626" s="82"/>
      <c r="B626"/>
      <c r="C626" s="21"/>
      <c r="D626"/>
      <c r="E626" s="82"/>
      <c r="F626" s="82"/>
      <c r="G626"/>
      <c r="H626"/>
      <c r="I626"/>
      <c r="J626"/>
      <c r="K626" s="82"/>
      <c r="L626" s="82"/>
      <c r="M626" s="1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hidden="1" customHeight="1" x14ac:dyDescent="0.25">
      <c r="A627" s="82"/>
      <c r="B627"/>
      <c r="C627" s="21"/>
      <c r="D627"/>
      <c r="E627" s="82"/>
      <c r="F627" s="82"/>
      <c r="G627"/>
      <c r="H627"/>
      <c r="I627"/>
      <c r="J627"/>
      <c r="K627" s="82"/>
      <c r="L627" s="82"/>
      <c r="M627" s="1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hidden="1" customHeight="1" x14ac:dyDescent="0.25">
      <c r="A628" s="82"/>
      <c r="B628"/>
      <c r="C628" s="21"/>
      <c r="D628"/>
      <c r="E628" s="82"/>
      <c r="F628" s="82"/>
      <c r="G628"/>
      <c r="H628"/>
      <c r="I628"/>
      <c r="J628"/>
      <c r="K628" s="82"/>
      <c r="L628" s="82"/>
      <c r="M628" s="1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hidden="1" customHeight="1" x14ac:dyDescent="0.25">
      <c r="A629" s="82"/>
      <c r="B629"/>
      <c r="C629" s="21"/>
      <c r="D629"/>
      <c r="E629" s="82"/>
      <c r="F629" s="82"/>
      <c r="G629"/>
      <c r="H629"/>
      <c r="I629"/>
      <c r="J629"/>
      <c r="K629" s="82"/>
      <c r="L629" s="82"/>
      <c r="M629" s="1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hidden="1" customHeight="1" x14ac:dyDescent="0.25">
      <c r="A630" s="82"/>
      <c r="B630"/>
      <c r="C630" s="21"/>
      <c r="D630"/>
      <c r="E630" s="82"/>
      <c r="F630" s="82"/>
      <c r="G630"/>
      <c r="H630"/>
      <c r="I630"/>
      <c r="J630"/>
      <c r="K630" s="82"/>
      <c r="L630" s="82"/>
      <c r="M630" s="1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hidden="1" customHeight="1" x14ac:dyDescent="0.25">
      <c r="A631" s="82"/>
      <c r="B631"/>
      <c r="C631" s="21"/>
      <c r="D631"/>
      <c r="E631" s="82"/>
      <c r="F631" s="82"/>
      <c r="G631"/>
      <c r="H631"/>
      <c r="I631"/>
      <c r="J631"/>
      <c r="K631" s="82"/>
      <c r="L631" s="82"/>
      <c r="M631" s="1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hidden="1" customHeight="1" x14ac:dyDescent="0.25">
      <c r="A632" s="82"/>
      <c r="B632"/>
      <c r="C632" s="21"/>
      <c r="D632"/>
      <c r="E632" s="82"/>
      <c r="F632" s="82"/>
      <c r="G632"/>
      <c r="H632"/>
      <c r="I632"/>
      <c r="J632"/>
      <c r="K632" s="82"/>
      <c r="L632" s="82"/>
      <c r="M632" s="1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hidden="1" customHeight="1" x14ac:dyDescent="0.25">
      <c r="A633" s="82"/>
      <c r="B633"/>
      <c r="C633" s="21"/>
      <c r="D633"/>
      <c r="E633" s="82"/>
      <c r="F633" s="82"/>
      <c r="G633"/>
      <c r="H633"/>
      <c r="I633"/>
      <c r="J633"/>
      <c r="K633" s="82"/>
      <c r="L633" s="82"/>
      <c r="M633" s="1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hidden="1" customHeight="1" x14ac:dyDescent="0.25">
      <c r="A634" s="82"/>
      <c r="B634"/>
      <c r="C634" s="21"/>
      <c r="D634"/>
      <c r="E634" s="82"/>
      <c r="F634" s="82"/>
      <c r="G634"/>
      <c r="H634"/>
      <c r="I634"/>
      <c r="J634"/>
      <c r="K634" s="82"/>
      <c r="L634" s="82"/>
      <c r="M634" s="1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hidden="1" customHeight="1" x14ac:dyDescent="0.25">
      <c r="A635" s="82"/>
      <c r="B635"/>
      <c r="C635" s="21"/>
      <c r="D635"/>
      <c r="E635" s="82"/>
      <c r="F635" s="82"/>
      <c r="G635"/>
      <c r="H635"/>
      <c r="I635"/>
      <c r="J635"/>
      <c r="K635" s="82"/>
      <c r="L635" s="82"/>
      <c r="M635" s="1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hidden="1" customHeight="1" x14ac:dyDescent="0.25">
      <c r="A636" s="82"/>
      <c r="B636"/>
      <c r="C636" s="21"/>
      <c r="D636"/>
      <c r="E636" s="82"/>
      <c r="F636" s="82"/>
      <c r="G636"/>
      <c r="H636"/>
      <c r="I636"/>
      <c r="J636"/>
      <c r="K636" s="82"/>
      <c r="L636" s="82"/>
      <c r="M636" s="1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hidden="1" customHeight="1" x14ac:dyDescent="0.25">
      <c r="A637" s="82"/>
      <c r="B637"/>
      <c r="C637" s="21"/>
      <c r="D637"/>
      <c r="E637" s="82"/>
      <c r="F637" s="82"/>
      <c r="G637"/>
      <c r="H637"/>
      <c r="I637"/>
      <c r="J637"/>
      <c r="K637" s="82"/>
      <c r="L637" s="82"/>
      <c r="M637" s="1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hidden="1" customHeight="1" x14ac:dyDescent="0.25">
      <c r="A638" s="82"/>
      <c r="B638"/>
      <c r="C638" s="21"/>
      <c r="D638"/>
      <c r="E638" s="82"/>
      <c r="F638" s="82"/>
      <c r="G638"/>
      <c r="H638"/>
      <c r="I638"/>
      <c r="J638"/>
      <c r="K638" s="82"/>
      <c r="L638" s="82"/>
      <c r="M638" s="1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hidden="1" customHeight="1" x14ac:dyDescent="0.25">
      <c r="A639" s="82"/>
      <c r="B639"/>
      <c r="C639" s="21"/>
      <c r="D639"/>
      <c r="E639" s="82"/>
      <c r="F639" s="82"/>
      <c r="G639"/>
      <c r="H639"/>
      <c r="I639"/>
      <c r="J639"/>
      <c r="K639" s="82"/>
      <c r="L639" s="82"/>
      <c r="M639" s="1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hidden="1" customHeight="1" x14ac:dyDescent="0.25">
      <c r="A640" s="82"/>
      <c r="B640"/>
      <c r="C640" s="21"/>
      <c r="D640"/>
      <c r="E640" s="82"/>
      <c r="F640" s="82"/>
      <c r="G640"/>
      <c r="H640"/>
      <c r="I640"/>
      <c r="J640"/>
      <c r="K640" s="82"/>
      <c r="L640" s="82"/>
      <c r="M640" s="1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hidden="1" customHeight="1" x14ac:dyDescent="0.25">
      <c r="A641" s="82"/>
      <c r="B641"/>
      <c r="C641" s="21"/>
      <c r="D641"/>
      <c r="E641" s="82"/>
      <c r="F641" s="82"/>
      <c r="G641"/>
      <c r="H641"/>
      <c r="I641"/>
      <c r="J641"/>
      <c r="K641" s="82"/>
      <c r="L641" s="82"/>
      <c r="M641" s="1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hidden="1" customHeight="1" x14ac:dyDescent="0.25">
      <c r="A642" s="82"/>
      <c r="B642"/>
      <c r="C642" s="21"/>
      <c r="D642"/>
      <c r="E642" s="82"/>
      <c r="F642" s="82"/>
      <c r="G642"/>
      <c r="H642"/>
      <c r="I642"/>
      <c r="J642"/>
      <c r="K642" s="82"/>
      <c r="L642" s="82"/>
      <c r="M642" s="1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hidden="1" customHeight="1" x14ac:dyDescent="0.25">
      <c r="A643" s="82"/>
      <c r="B643"/>
      <c r="C643" s="21"/>
      <c r="D643"/>
      <c r="E643" s="82"/>
      <c r="F643" s="82"/>
      <c r="G643"/>
      <c r="H643"/>
      <c r="I643"/>
      <c r="J643"/>
      <c r="K643" s="82"/>
      <c r="L643" s="82"/>
      <c r="M643" s="1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hidden="1" customHeight="1" x14ac:dyDescent="0.25">
      <c r="A644" s="82"/>
      <c r="B644"/>
      <c r="C644" s="21"/>
      <c r="D644"/>
      <c r="E644" s="82"/>
      <c r="F644" s="82"/>
      <c r="G644"/>
      <c r="H644"/>
      <c r="I644"/>
      <c r="J644"/>
      <c r="K644" s="82"/>
      <c r="L644" s="82"/>
      <c r="M644" s="1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hidden="1" customHeight="1" x14ac:dyDescent="0.25">
      <c r="A645" s="82"/>
      <c r="B645"/>
      <c r="C645" s="21"/>
      <c r="D645"/>
      <c r="E645" s="82"/>
      <c r="F645" s="82"/>
      <c r="G645"/>
      <c r="H645"/>
      <c r="I645"/>
      <c r="J645"/>
      <c r="K645" s="82"/>
      <c r="L645" s="82"/>
      <c r="M645" s="1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hidden="1" customHeight="1" x14ac:dyDescent="0.25">
      <c r="A646" s="82"/>
      <c r="B646"/>
      <c r="C646" s="21"/>
      <c r="D646"/>
      <c r="E646" s="82"/>
      <c r="F646" s="82"/>
      <c r="G646"/>
      <c r="H646"/>
      <c r="I646"/>
      <c r="J646"/>
      <c r="K646" s="82"/>
      <c r="L646" s="82"/>
      <c r="M646" s="1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hidden="1" customHeight="1" x14ac:dyDescent="0.25">
      <c r="A647" s="82"/>
      <c r="B647"/>
      <c r="C647" s="21"/>
      <c r="D647"/>
      <c r="E647" s="82"/>
      <c r="F647" s="82"/>
      <c r="G647"/>
      <c r="H647"/>
      <c r="I647"/>
      <c r="J647"/>
      <c r="K647" s="82"/>
      <c r="L647" s="82"/>
      <c r="M647" s="1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hidden="1" customHeight="1" x14ac:dyDescent="0.25">
      <c r="A648" s="82"/>
      <c r="B648"/>
      <c r="C648" s="21"/>
      <c r="D648"/>
      <c r="E648" s="82"/>
      <c r="F648" s="82"/>
      <c r="G648"/>
      <c r="H648"/>
      <c r="I648"/>
      <c r="J648"/>
      <c r="K648" s="82"/>
      <c r="L648" s="82"/>
      <c r="M648" s="1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hidden="1" customHeight="1" x14ac:dyDescent="0.25">
      <c r="A649" s="82"/>
      <c r="B649"/>
      <c r="C649" s="21"/>
      <c r="D649"/>
      <c r="E649" s="82"/>
      <c r="F649" s="82"/>
      <c r="G649"/>
      <c r="H649"/>
      <c r="I649"/>
      <c r="J649"/>
      <c r="K649" s="82"/>
      <c r="L649" s="82"/>
      <c r="M649" s="1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hidden="1" customHeight="1" x14ac:dyDescent="0.25">
      <c r="A650" s="82"/>
      <c r="B650"/>
      <c r="C650" s="21"/>
      <c r="D650"/>
      <c r="E650" s="82"/>
      <c r="F650" s="82"/>
      <c r="G650"/>
      <c r="H650"/>
      <c r="I650"/>
      <c r="J650"/>
      <c r="K650" s="82"/>
      <c r="L650" s="82"/>
      <c r="M650" s="1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hidden="1" customHeight="1" x14ac:dyDescent="0.25">
      <c r="A651" s="82"/>
      <c r="B651"/>
      <c r="C651" s="21"/>
      <c r="D651"/>
      <c r="E651" s="82"/>
      <c r="F651" s="82"/>
      <c r="G651"/>
      <c r="H651"/>
      <c r="I651"/>
      <c r="J651"/>
      <c r="K651" s="82"/>
      <c r="L651" s="82"/>
      <c r="M651" s="1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hidden="1" customHeight="1" x14ac:dyDescent="0.25">
      <c r="A652" s="82"/>
      <c r="B652"/>
      <c r="C652" s="21"/>
      <c r="D652"/>
      <c r="E652" s="82"/>
      <c r="F652" s="82"/>
      <c r="G652"/>
      <c r="H652"/>
      <c r="I652"/>
      <c r="J652"/>
      <c r="K652" s="82"/>
      <c r="L652" s="82"/>
      <c r="M652" s="1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hidden="1" customHeight="1" x14ac:dyDescent="0.25">
      <c r="A653" s="82"/>
      <c r="B653"/>
      <c r="C653" s="21"/>
      <c r="D653"/>
      <c r="E653" s="82"/>
      <c r="F653" s="82"/>
      <c r="G653"/>
      <c r="H653"/>
      <c r="I653"/>
      <c r="J653"/>
      <c r="K653" s="82"/>
      <c r="L653" s="82"/>
      <c r="M653" s="1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hidden="1" customHeight="1" x14ac:dyDescent="0.25">
      <c r="A654" s="82"/>
      <c r="B654"/>
      <c r="C654" s="21"/>
      <c r="D654"/>
      <c r="E654" s="82"/>
      <c r="F654" s="82"/>
      <c r="G654"/>
      <c r="H654"/>
      <c r="I654"/>
      <c r="J654"/>
      <c r="K654" s="82"/>
      <c r="L654" s="82"/>
      <c r="M654" s="1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hidden="1" customHeight="1" x14ac:dyDescent="0.25">
      <c r="A655" s="82"/>
      <c r="B655"/>
      <c r="C655" s="21"/>
      <c r="D655"/>
      <c r="E655" s="82"/>
      <c r="F655" s="82"/>
      <c r="G655"/>
      <c r="H655"/>
      <c r="I655"/>
      <c r="J655"/>
      <c r="K655" s="82"/>
      <c r="L655" s="82"/>
      <c r="M655" s="1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hidden="1" customHeight="1" x14ac:dyDescent="0.25">
      <c r="A656" s="82"/>
      <c r="B656"/>
      <c r="C656" s="21"/>
      <c r="D656"/>
      <c r="E656" s="82"/>
      <c r="F656" s="82"/>
      <c r="G656"/>
      <c r="H656"/>
      <c r="I656"/>
      <c r="J656"/>
      <c r="K656" s="82"/>
      <c r="L656" s="82"/>
      <c r="M656" s="1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hidden="1" customHeight="1" x14ac:dyDescent="0.25">
      <c r="A657" s="82"/>
      <c r="B657"/>
      <c r="C657" s="21"/>
      <c r="D657"/>
      <c r="E657" s="82"/>
      <c r="F657" s="82"/>
      <c r="G657"/>
      <c r="H657"/>
      <c r="I657"/>
      <c r="J657"/>
      <c r="K657" s="82"/>
      <c r="L657" s="82"/>
      <c r="M657" s="1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hidden="1" customHeight="1" x14ac:dyDescent="0.25">
      <c r="A658" s="82"/>
      <c r="B658"/>
      <c r="C658" s="21"/>
      <c r="D658"/>
      <c r="E658" s="82"/>
      <c r="F658" s="82"/>
      <c r="G658"/>
      <c r="H658"/>
      <c r="I658"/>
      <c r="J658"/>
      <c r="K658" s="82"/>
      <c r="L658" s="82"/>
      <c r="M658" s="1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hidden="1" customHeight="1" x14ac:dyDescent="0.25">
      <c r="A659" s="82"/>
      <c r="B659"/>
      <c r="C659" s="21"/>
      <c r="D659"/>
      <c r="E659" s="82"/>
      <c r="F659" s="82"/>
      <c r="G659"/>
      <c r="H659"/>
      <c r="I659"/>
      <c r="J659"/>
      <c r="K659" s="82"/>
      <c r="L659" s="82"/>
      <c r="M659" s="1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hidden="1" customHeight="1" x14ac:dyDescent="0.25">
      <c r="A660" s="82"/>
      <c r="B660"/>
      <c r="C660" s="21"/>
      <c r="D660"/>
      <c r="E660" s="82"/>
      <c r="F660" s="82"/>
      <c r="G660"/>
      <c r="H660"/>
      <c r="I660"/>
      <c r="J660"/>
      <c r="K660" s="82"/>
      <c r="L660" s="82"/>
      <c r="M660" s="1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hidden="1" customHeight="1" x14ac:dyDescent="0.25">
      <c r="A661" s="82"/>
      <c r="B661"/>
      <c r="C661" s="21"/>
      <c r="D661"/>
      <c r="E661" s="82"/>
      <c r="F661" s="82"/>
      <c r="G661"/>
      <c r="H661"/>
      <c r="I661"/>
      <c r="J661"/>
      <c r="K661" s="82"/>
      <c r="L661" s="82"/>
      <c r="M661" s="1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hidden="1" customHeight="1" x14ac:dyDescent="0.25">
      <c r="A662" s="82"/>
      <c r="B662"/>
      <c r="C662" s="21"/>
      <c r="D662"/>
      <c r="E662" s="82"/>
      <c r="F662" s="82"/>
      <c r="G662"/>
      <c r="H662"/>
      <c r="I662"/>
      <c r="J662"/>
      <c r="K662" s="82"/>
      <c r="L662" s="82"/>
      <c r="M662" s="1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hidden="1" customHeight="1" x14ac:dyDescent="0.25">
      <c r="A663" s="82"/>
      <c r="B663"/>
      <c r="C663" s="21"/>
      <c r="D663"/>
      <c r="E663" s="82"/>
      <c r="F663" s="82"/>
      <c r="G663"/>
      <c r="H663"/>
      <c r="I663"/>
      <c r="J663"/>
      <c r="K663" s="82"/>
      <c r="L663" s="82"/>
      <c r="M663" s="1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hidden="1" customHeight="1" x14ac:dyDescent="0.25">
      <c r="A664" s="82"/>
      <c r="B664"/>
      <c r="C664" s="21"/>
      <c r="D664"/>
      <c r="E664" s="82"/>
      <c r="F664" s="82"/>
      <c r="G664"/>
      <c r="H664"/>
      <c r="I664"/>
      <c r="J664"/>
      <c r="K664" s="82"/>
      <c r="L664" s="82"/>
      <c r="M664" s="1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hidden="1" customHeight="1" x14ac:dyDescent="0.25">
      <c r="A665" s="82"/>
      <c r="B665"/>
      <c r="C665" s="21"/>
      <c r="D665"/>
      <c r="E665" s="82"/>
      <c r="F665" s="82"/>
      <c r="G665"/>
      <c r="H665"/>
      <c r="I665"/>
      <c r="J665"/>
      <c r="K665" s="82"/>
      <c r="L665" s="82"/>
      <c r="M665" s="1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hidden="1" customHeight="1" x14ac:dyDescent="0.25">
      <c r="A666" s="82"/>
      <c r="B666"/>
      <c r="C666" s="21"/>
      <c r="D666"/>
      <c r="E666" s="82"/>
      <c r="F666" s="82"/>
      <c r="G666"/>
      <c r="H666"/>
      <c r="I666"/>
      <c r="J666"/>
      <c r="K666" s="82"/>
      <c r="L666" s="82"/>
      <c r="M666" s="1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hidden="1" customHeight="1" x14ac:dyDescent="0.25">
      <c r="A667" s="82"/>
      <c r="B667"/>
      <c r="C667" s="21"/>
      <c r="D667"/>
      <c r="E667" s="82"/>
      <c r="F667" s="82"/>
      <c r="G667"/>
      <c r="H667"/>
      <c r="I667"/>
      <c r="J667"/>
      <c r="K667" s="82"/>
      <c r="L667" s="82"/>
      <c r="M667" s="1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hidden="1" customHeight="1" x14ac:dyDescent="0.25">
      <c r="A668" s="82"/>
      <c r="B668"/>
      <c r="C668" s="21"/>
      <c r="D668"/>
      <c r="E668" s="82"/>
      <c r="F668" s="82"/>
      <c r="G668"/>
      <c r="H668"/>
      <c r="I668"/>
      <c r="J668"/>
      <c r="K668" s="82"/>
      <c r="L668" s="82"/>
      <c r="M668" s="1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hidden="1" customHeight="1" x14ac:dyDescent="0.25">
      <c r="A669" s="82"/>
      <c r="B669"/>
      <c r="C669" s="21"/>
      <c r="D669"/>
      <c r="E669" s="82"/>
      <c r="F669" s="82"/>
      <c r="G669"/>
      <c r="H669"/>
      <c r="I669"/>
      <c r="J669"/>
      <c r="K669" s="82"/>
      <c r="L669" s="82"/>
      <c r="M669" s="1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hidden="1" customHeight="1" x14ac:dyDescent="0.25">
      <c r="A670" s="82"/>
      <c r="B670"/>
      <c r="C670" s="21"/>
      <c r="D670"/>
      <c r="E670" s="82"/>
      <c r="F670" s="82"/>
      <c r="G670"/>
      <c r="H670"/>
      <c r="I670"/>
      <c r="J670"/>
      <c r="K670" s="82"/>
      <c r="L670" s="82"/>
      <c r="M670" s="1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hidden="1" customHeight="1" x14ac:dyDescent="0.25">
      <c r="A671" s="82"/>
      <c r="B671"/>
      <c r="C671" s="21"/>
      <c r="D671"/>
      <c r="E671" s="82"/>
      <c r="F671" s="82"/>
      <c r="G671"/>
      <c r="H671"/>
      <c r="I671"/>
      <c r="J671"/>
      <c r="K671" s="82"/>
      <c r="L671" s="82"/>
      <c r="M671" s="1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hidden="1" customHeight="1" x14ac:dyDescent="0.25">
      <c r="A672" s="82"/>
      <c r="B672"/>
      <c r="C672" s="21"/>
      <c r="D672"/>
      <c r="E672" s="82"/>
      <c r="F672" s="82"/>
      <c r="G672"/>
      <c r="H672"/>
      <c r="I672"/>
      <c r="J672"/>
      <c r="K672" s="82"/>
      <c r="L672" s="82"/>
      <c r="M672" s="1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hidden="1" customHeight="1" x14ac:dyDescent="0.25">
      <c r="A673" s="82"/>
      <c r="B673"/>
      <c r="C673" s="21"/>
      <c r="D673"/>
      <c r="E673" s="82"/>
      <c r="F673" s="82"/>
      <c r="G673"/>
      <c r="H673"/>
      <c r="I673"/>
      <c r="J673"/>
      <c r="K673" s="82"/>
      <c r="L673" s="82"/>
      <c r="M673" s="1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hidden="1" customHeight="1" x14ac:dyDescent="0.25">
      <c r="A674" s="82"/>
      <c r="B674"/>
      <c r="C674" s="21"/>
      <c r="D674"/>
      <c r="E674" s="82"/>
      <c r="F674" s="82"/>
      <c r="G674"/>
      <c r="H674"/>
      <c r="I674"/>
      <c r="J674"/>
      <c r="K674" s="82"/>
      <c r="L674" s="82"/>
      <c r="M674" s="1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hidden="1" customHeight="1" x14ac:dyDescent="0.25">
      <c r="A675" s="82"/>
      <c r="B675"/>
      <c r="C675" s="21"/>
      <c r="D675"/>
      <c r="E675" s="82"/>
      <c r="F675" s="82"/>
      <c r="G675"/>
      <c r="H675"/>
      <c r="I675"/>
      <c r="J675"/>
      <c r="K675" s="82"/>
      <c r="L675" s="82"/>
      <c r="M675" s="1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hidden="1" customHeight="1" x14ac:dyDescent="0.25">
      <c r="A676" s="82"/>
      <c r="B676"/>
      <c r="C676" s="21"/>
      <c r="D676"/>
      <c r="E676" s="82"/>
      <c r="F676" s="82"/>
      <c r="G676"/>
      <c r="H676"/>
      <c r="I676"/>
      <c r="J676"/>
      <c r="K676" s="82"/>
      <c r="L676" s="82"/>
      <c r="M676" s="1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hidden="1" customHeight="1" x14ac:dyDescent="0.25">
      <c r="A677" s="82"/>
      <c r="B677"/>
      <c r="C677" s="21"/>
      <c r="D677"/>
      <c r="E677" s="82"/>
      <c r="F677" s="82"/>
      <c r="G677"/>
      <c r="H677"/>
      <c r="I677"/>
      <c r="J677"/>
      <c r="K677" s="82"/>
      <c r="L677" s="82"/>
      <c r="M677" s="1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hidden="1" customHeight="1" x14ac:dyDescent="0.25">
      <c r="A678" s="82"/>
      <c r="B678"/>
      <c r="C678" s="21"/>
      <c r="D678"/>
      <c r="E678" s="82"/>
      <c r="F678" s="82"/>
      <c r="G678"/>
      <c r="H678"/>
      <c r="I678"/>
      <c r="J678"/>
      <c r="K678" s="82"/>
      <c r="L678" s="82"/>
      <c r="M678" s="1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hidden="1" customHeight="1" x14ac:dyDescent="0.25">
      <c r="A679" s="82"/>
      <c r="B679"/>
      <c r="C679" s="21"/>
      <c r="D679"/>
      <c r="E679" s="82"/>
      <c r="F679" s="82"/>
      <c r="G679"/>
      <c r="H679"/>
      <c r="I679"/>
      <c r="J679"/>
      <c r="K679" s="82"/>
      <c r="L679" s="82"/>
      <c r="M679" s="1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hidden="1" customHeight="1" x14ac:dyDescent="0.25">
      <c r="A680" s="82"/>
      <c r="B680"/>
      <c r="C680" s="21"/>
      <c r="D680"/>
      <c r="E680" s="82"/>
      <c r="F680" s="82"/>
      <c r="G680"/>
      <c r="H680"/>
      <c r="I680"/>
      <c r="J680"/>
      <c r="K680" s="82"/>
      <c r="L680" s="82"/>
      <c r="M680" s="1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hidden="1" customHeight="1" x14ac:dyDescent="0.25">
      <c r="A681" s="82"/>
      <c r="B681"/>
      <c r="C681" s="21"/>
      <c r="D681"/>
      <c r="E681" s="82"/>
      <c r="F681" s="82"/>
      <c r="G681"/>
      <c r="H681"/>
      <c r="I681"/>
      <c r="J681"/>
      <c r="K681" s="82"/>
      <c r="L681" s="82"/>
      <c r="M681" s="1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hidden="1" customHeight="1" x14ac:dyDescent="0.25">
      <c r="A682" s="82"/>
      <c r="B682"/>
      <c r="C682" s="21"/>
      <c r="D682"/>
      <c r="E682" s="82"/>
      <c r="F682" s="82"/>
      <c r="G682"/>
      <c r="H682"/>
      <c r="I682"/>
      <c r="J682"/>
      <c r="K682" s="82"/>
      <c r="L682" s="82"/>
      <c r="M682" s="1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hidden="1" customHeight="1" x14ac:dyDescent="0.25">
      <c r="A683" s="82"/>
      <c r="B683"/>
      <c r="C683" s="21"/>
      <c r="D683"/>
      <c r="E683" s="82"/>
      <c r="F683" s="82"/>
      <c r="G683"/>
      <c r="H683"/>
      <c r="I683"/>
      <c r="J683"/>
      <c r="K683" s="82"/>
      <c r="L683" s="82"/>
      <c r="M683" s="1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hidden="1" customHeight="1" x14ac:dyDescent="0.25">
      <c r="A684" s="82"/>
      <c r="B684"/>
      <c r="C684" s="21"/>
      <c r="D684"/>
      <c r="E684" s="82"/>
      <c r="F684" s="82"/>
      <c r="G684"/>
      <c r="H684"/>
      <c r="I684"/>
      <c r="J684"/>
      <c r="K684" s="82"/>
      <c r="L684" s="82"/>
      <c r="M684" s="1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hidden="1" customHeight="1" x14ac:dyDescent="0.25">
      <c r="A685" s="82"/>
      <c r="B685"/>
      <c r="C685" s="21"/>
      <c r="D685"/>
      <c r="E685" s="82"/>
      <c r="F685" s="82"/>
      <c r="G685"/>
      <c r="H685"/>
      <c r="I685"/>
      <c r="J685"/>
      <c r="K685" s="82"/>
      <c r="L685" s="82"/>
      <c r="M685" s="1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hidden="1" customHeight="1" x14ac:dyDescent="0.25">
      <c r="A686" s="82"/>
      <c r="B686"/>
      <c r="C686" s="21"/>
      <c r="D686"/>
      <c r="E686" s="82"/>
      <c r="F686" s="82"/>
      <c r="G686"/>
      <c r="H686"/>
      <c r="I686"/>
      <c r="J686"/>
      <c r="K686" s="82"/>
      <c r="L686" s="82"/>
      <c r="M686" s="1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hidden="1" customHeight="1" x14ac:dyDescent="0.25">
      <c r="A687" s="82"/>
      <c r="B687"/>
      <c r="C687" s="21"/>
      <c r="D687"/>
      <c r="E687" s="82"/>
      <c r="F687" s="82"/>
      <c r="G687"/>
      <c r="H687"/>
      <c r="I687"/>
      <c r="J687"/>
      <c r="K687" s="82"/>
      <c r="L687" s="82"/>
      <c r="M687" s="1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hidden="1" customHeight="1" x14ac:dyDescent="0.25">
      <c r="A688" s="82"/>
      <c r="B688"/>
      <c r="C688" s="21"/>
      <c r="D688"/>
      <c r="E688" s="82"/>
      <c r="F688" s="82"/>
      <c r="G688"/>
      <c r="H688"/>
      <c r="I688"/>
      <c r="J688"/>
      <c r="K688" s="82"/>
      <c r="L688" s="82"/>
      <c r="M688" s="1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hidden="1" customHeight="1" x14ac:dyDescent="0.25">
      <c r="A689" s="82"/>
      <c r="B689"/>
      <c r="C689" s="21"/>
      <c r="D689"/>
      <c r="E689" s="82"/>
      <c r="F689" s="82"/>
      <c r="G689"/>
      <c r="H689"/>
      <c r="I689"/>
      <c r="J689"/>
      <c r="K689" s="82"/>
      <c r="L689" s="82"/>
      <c r="M689" s="1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hidden="1" customHeight="1" x14ac:dyDescent="0.25">
      <c r="A690" s="82"/>
      <c r="B690"/>
      <c r="C690" s="21"/>
      <c r="D690"/>
      <c r="E690" s="82"/>
      <c r="F690" s="82"/>
      <c r="G690"/>
      <c r="H690"/>
      <c r="I690"/>
      <c r="J690"/>
      <c r="K690" s="82"/>
      <c r="L690" s="82"/>
      <c r="M690" s="1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hidden="1" customHeight="1" x14ac:dyDescent="0.25">
      <c r="A691" s="82"/>
      <c r="B691"/>
      <c r="C691" s="21"/>
      <c r="D691"/>
      <c r="E691" s="82"/>
      <c r="F691" s="82"/>
      <c r="G691"/>
      <c r="H691"/>
      <c r="I691"/>
      <c r="J691"/>
      <c r="K691" s="82"/>
      <c r="L691" s="82"/>
      <c r="M691" s="1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hidden="1" customHeight="1" x14ac:dyDescent="0.25">
      <c r="A692" s="82"/>
      <c r="B692"/>
      <c r="C692" s="21"/>
      <c r="D692"/>
      <c r="E692" s="82"/>
      <c r="F692" s="82"/>
      <c r="G692"/>
      <c r="H692"/>
      <c r="I692"/>
      <c r="J692"/>
      <c r="K692" s="82"/>
      <c r="L692" s="82"/>
      <c r="M692" s="1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hidden="1" customHeight="1" x14ac:dyDescent="0.25">
      <c r="A693" s="82"/>
      <c r="B693"/>
      <c r="C693" s="21"/>
      <c r="D693"/>
      <c r="E693" s="82"/>
      <c r="F693" s="82"/>
      <c r="G693"/>
      <c r="H693"/>
      <c r="I693"/>
      <c r="J693"/>
      <c r="K693" s="82"/>
      <c r="L693" s="82"/>
      <c r="M693" s="1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hidden="1" customHeight="1" x14ac:dyDescent="0.25">
      <c r="A694" s="82"/>
      <c r="B694"/>
      <c r="C694" s="21"/>
      <c r="D694"/>
      <c r="E694" s="82"/>
      <c r="F694" s="82"/>
      <c r="G694"/>
      <c r="H694"/>
      <c r="I694"/>
      <c r="J694"/>
      <c r="K694" s="82"/>
      <c r="L694" s="82"/>
      <c r="M694" s="1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hidden="1" customHeight="1" x14ac:dyDescent="0.25">
      <c r="A695" s="82"/>
      <c r="B695"/>
      <c r="C695" s="21"/>
      <c r="D695"/>
      <c r="E695" s="82"/>
      <c r="F695" s="82"/>
      <c r="G695"/>
      <c r="H695"/>
      <c r="I695"/>
      <c r="J695"/>
      <c r="K695" s="82"/>
      <c r="L695" s="82"/>
      <c r="M695" s="1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hidden="1" customHeight="1" x14ac:dyDescent="0.25">
      <c r="A696" s="82"/>
      <c r="B696"/>
      <c r="C696" s="21"/>
      <c r="D696"/>
      <c r="E696" s="82"/>
      <c r="F696" s="82"/>
      <c r="G696"/>
      <c r="H696"/>
      <c r="I696"/>
      <c r="J696"/>
      <c r="K696" s="82"/>
      <c r="L696" s="82"/>
      <c r="M696" s="1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hidden="1" customHeight="1" x14ac:dyDescent="0.25">
      <c r="A697" s="82"/>
      <c r="B697"/>
      <c r="C697" s="21"/>
      <c r="D697"/>
      <c r="E697" s="82"/>
      <c r="F697" s="82"/>
      <c r="G697"/>
      <c r="H697"/>
      <c r="I697"/>
      <c r="J697"/>
      <c r="K697" s="82"/>
      <c r="L697" s="82"/>
      <c r="M697" s="1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hidden="1" customHeight="1" x14ac:dyDescent="0.25">
      <c r="A698" s="82"/>
      <c r="B698"/>
      <c r="C698" s="21"/>
      <c r="D698"/>
      <c r="E698" s="82"/>
      <c r="F698" s="82"/>
      <c r="G698"/>
      <c r="H698"/>
      <c r="I698"/>
      <c r="J698"/>
      <c r="K698" s="82"/>
      <c r="L698" s="82"/>
      <c r="M698" s="1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hidden="1" customHeight="1" x14ac:dyDescent="0.25">
      <c r="A699" s="82"/>
      <c r="B699"/>
      <c r="C699" s="21"/>
      <c r="D699"/>
      <c r="E699" s="82"/>
      <c r="F699" s="82"/>
      <c r="G699"/>
      <c r="H699"/>
      <c r="I699"/>
      <c r="J699"/>
      <c r="K699" s="82"/>
      <c r="L699" s="82"/>
      <c r="M699" s="1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hidden="1" customHeight="1" x14ac:dyDescent="0.25">
      <c r="A700" s="82"/>
      <c r="B700"/>
      <c r="C700" s="21"/>
      <c r="D700"/>
      <c r="E700" s="82"/>
      <c r="F700" s="82"/>
      <c r="G700"/>
      <c r="H700"/>
      <c r="I700"/>
      <c r="J700"/>
      <c r="K700" s="82"/>
      <c r="L700" s="82"/>
      <c r="M700" s="1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hidden="1" customHeight="1" x14ac:dyDescent="0.25">
      <c r="A701" s="82"/>
      <c r="B701"/>
      <c r="C701" s="21"/>
      <c r="D701"/>
      <c r="E701" s="82"/>
      <c r="F701" s="82"/>
      <c r="G701"/>
      <c r="H701"/>
      <c r="I701"/>
      <c r="J701"/>
      <c r="K701" s="82"/>
      <c r="L701" s="82"/>
      <c r="M701" s="1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hidden="1" customHeight="1" x14ac:dyDescent="0.25">
      <c r="A702" s="82"/>
      <c r="B702"/>
      <c r="C702" s="21"/>
      <c r="D702"/>
      <c r="E702" s="82"/>
      <c r="F702" s="82"/>
      <c r="G702"/>
      <c r="H702"/>
      <c r="I702"/>
      <c r="J702"/>
      <c r="K702" s="82"/>
      <c r="L702" s="82"/>
      <c r="M702" s="1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hidden="1" customHeight="1" x14ac:dyDescent="0.25">
      <c r="A703" s="82"/>
      <c r="B703"/>
      <c r="C703" s="21"/>
      <c r="D703"/>
      <c r="E703" s="82"/>
      <c r="F703" s="82"/>
      <c r="G703"/>
      <c r="H703"/>
      <c r="I703"/>
      <c r="J703"/>
      <c r="K703" s="82"/>
      <c r="L703" s="82"/>
      <c r="M703" s="1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hidden="1" customHeight="1" x14ac:dyDescent="0.25">
      <c r="A704" s="82"/>
      <c r="B704"/>
      <c r="C704" s="21"/>
      <c r="D704"/>
      <c r="E704" s="82"/>
      <c r="F704" s="82"/>
      <c r="G704"/>
      <c r="H704"/>
      <c r="I704"/>
      <c r="J704"/>
      <c r="K704" s="82"/>
      <c r="L704" s="82"/>
      <c r="M704" s="1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hidden="1" customHeight="1" x14ac:dyDescent="0.25">
      <c r="A705" s="82"/>
      <c r="B705"/>
      <c r="C705" s="21"/>
      <c r="D705"/>
      <c r="E705" s="82"/>
      <c r="F705" s="82"/>
      <c r="G705"/>
      <c r="H705"/>
      <c r="I705"/>
      <c r="J705"/>
      <c r="K705" s="82"/>
      <c r="L705" s="82"/>
      <c r="M705" s="1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hidden="1" customHeight="1" x14ac:dyDescent="0.25">
      <c r="A706" s="82"/>
      <c r="B706"/>
      <c r="C706" s="21"/>
      <c r="D706"/>
      <c r="E706" s="82"/>
      <c r="F706" s="82"/>
      <c r="G706"/>
      <c r="H706"/>
      <c r="I706"/>
      <c r="J706"/>
      <c r="K706" s="82"/>
      <c r="L706" s="82"/>
      <c r="M706" s="1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hidden="1" customHeight="1" x14ac:dyDescent="0.25">
      <c r="A707" s="82"/>
      <c r="B707"/>
      <c r="C707" s="21"/>
      <c r="D707"/>
      <c r="E707" s="82"/>
      <c r="F707" s="82"/>
      <c r="G707"/>
      <c r="H707"/>
      <c r="I707"/>
      <c r="J707"/>
      <c r="K707" s="82"/>
      <c r="L707" s="82"/>
      <c r="M707" s="1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hidden="1" customHeight="1" x14ac:dyDescent="0.25">
      <c r="A708" s="82"/>
      <c r="B708"/>
      <c r="C708" s="21"/>
      <c r="D708"/>
      <c r="E708" s="82"/>
      <c r="F708" s="82"/>
      <c r="G708"/>
      <c r="H708"/>
      <c r="I708"/>
      <c r="J708"/>
      <c r="K708" s="82"/>
      <c r="L708" s="82"/>
      <c r="M708" s="1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hidden="1" customHeight="1" x14ac:dyDescent="0.25">
      <c r="A709" s="82"/>
      <c r="B709"/>
      <c r="C709" s="21"/>
      <c r="D709"/>
      <c r="E709" s="82"/>
      <c r="F709" s="82"/>
      <c r="G709"/>
      <c r="H709"/>
      <c r="I709"/>
      <c r="J709"/>
      <c r="K709" s="82"/>
      <c r="L709" s="82"/>
      <c r="M709" s="1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hidden="1" customHeight="1" x14ac:dyDescent="0.25">
      <c r="A710" s="82"/>
      <c r="B710"/>
      <c r="C710" s="21"/>
      <c r="D710"/>
      <c r="E710" s="82"/>
      <c r="F710" s="82"/>
      <c r="G710"/>
      <c r="H710"/>
      <c r="I710"/>
      <c r="J710"/>
      <c r="K710" s="82"/>
      <c r="L710" s="82"/>
      <c r="M710" s="1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hidden="1" customHeight="1" x14ac:dyDescent="0.25">
      <c r="A711" s="82"/>
      <c r="B711"/>
      <c r="C711" s="21"/>
      <c r="D711"/>
      <c r="E711" s="82"/>
      <c r="F711" s="82"/>
      <c r="G711"/>
      <c r="H711"/>
      <c r="I711"/>
      <c r="J711"/>
      <c r="K711" s="82"/>
      <c r="L711" s="82"/>
      <c r="M711" s="1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hidden="1" customHeight="1" x14ac:dyDescent="0.25">
      <c r="A712" s="82"/>
      <c r="B712"/>
      <c r="C712" s="21"/>
      <c r="D712"/>
      <c r="E712" s="82"/>
      <c r="F712" s="82"/>
      <c r="G712"/>
      <c r="H712"/>
      <c r="I712"/>
      <c r="J712"/>
      <c r="K712" s="82"/>
      <c r="L712" s="82"/>
      <c r="M712" s="1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hidden="1" customHeight="1" x14ac:dyDescent="0.25">
      <c r="A713" s="82"/>
      <c r="B713"/>
      <c r="C713" s="21"/>
      <c r="D713"/>
      <c r="E713" s="82"/>
      <c r="F713" s="82"/>
      <c r="G713"/>
      <c r="H713"/>
      <c r="I713"/>
      <c r="J713"/>
      <c r="K713" s="82"/>
      <c r="L713" s="82"/>
      <c r="M713" s="1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hidden="1" customHeight="1" x14ac:dyDescent="0.25">
      <c r="A714" s="82"/>
      <c r="B714"/>
      <c r="C714" s="21"/>
      <c r="D714"/>
      <c r="E714" s="82"/>
      <c r="F714" s="82"/>
      <c r="G714"/>
      <c r="H714"/>
      <c r="I714"/>
      <c r="J714"/>
      <c r="K714" s="82"/>
      <c r="L714" s="82"/>
      <c r="M714" s="1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hidden="1" customHeight="1" x14ac:dyDescent="0.25">
      <c r="A715" s="82"/>
      <c r="B715"/>
      <c r="C715" s="21"/>
      <c r="D715"/>
      <c r="E715" s="82"/>
      <c r="F715" s="82"/>
      <c r="G715"/>
      <c r="H715"/>
      <c r="I715"/>
      <c r="J715"/>
      <c r="K715" s="82"/>
      <c r="L715" s="82"/>
      <c r="M715" s="1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hidden="1" customHeight="1" x14ac:dyDescent="0.25">
      <c r="A716" s="82"/>
      <c r="B716"/>
      <c r="C716" s="21"/>
      <c r="D716"/>
      <c r="E716" s="82"/>
      <c r="F716" s="82"/>
      <c r="G716"/>
      <c r="H716"/>
      <c r="I716"/>
      <c r="J716"/>
      <c r="K716" s="82"/>
      <c r="L716" s="82"/>
      <c r="M716" s="1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hidden="1" customHeight="1" x14ac:dyDescent="0.25">
      <c r="A717" s="82"/>
      <c r="B717"/>
      <c r="C717" s="21"/>
      <c r="D717"/>
      <c r="E717" s="82"/>
      <c r="F717" s="82"/>
      <c r="G717"/>
      <c r="H717"/>
      <c r="I717"/>
      <c r="J717"/>
      <c r="K717" s="82"/>
      <c r="L717" s="82"/>
      <c r="M717" s="1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hidden="1" customHeight="1" x14ac:dyDescent="0.25">
      <c r="A718" s="82"/>
      <c r="B718"/>
      <c r="C718" s="21"/>
      <c r="D718"/>
      <c r="E718" s="82"/>
      <c r="F718" s="82"/>
      <c r="G718"/>
      <c r="H718"/>
      <c r="I718"/>
      <c r="J718"/>
      <c r="K718" s="82"/>
      <c r="L718" s="82"/>
      <c r="M718" s="1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hidden="1" customHeight="1" x14ac:dyDescent="0.25">
      <c r="A719" s="82"/>
      <c r="B719"/>
      <c r="C719" s="21"/>
      <c r="D719"/>
      <c r="E719" s="82"/>
      <c r="F719" s="82"/>
      <c r="G719"/>
      <c r="H719"/>
      <c r="I719"/>
      <c r="J719"/>
      <c r="K719" s="82"/>
      <c r="L719" s="82"/>
      <c r="M719" s="1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hidden="1" customHeight="1" x14ac:dyDescent="0.25">
      <c r="A720" s="82"/>
      <c r="B720"/>
      <c r="C720" s="21"/>
      <c r="D720"/>
      <c r="E720" s="82"/>
      <c r="F720" s="82"/>
      <c r="G720"/>
      <c r="H720"/>
      <c r="I720"/>
      <c r="J720"/>
      <c r="K720" s="82"/>
      <c r="L720" s="82"/>
      <c r="M720" s="1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hidden="1" customHeight="1" x14ac:dyDescent="0.25">
      <c r="A721" s="82"/>
      <c r="B721"/>
      <c r="C721" s="21"/>
      <c r="D721"/>
      <c r="E721" s="82"/>
      <c r="F721" s="82"/>
      <c r="G721"/>
      <c r="H721"/>
      <c r="I721"/>
      <c r="J721"/>
      <c r="K721" s="82"/>
      <c r="L721" s="82"/>
      <c r="M721" s="1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hidden="1" customHeight="1" x14ac:dyDescent="0.25">
      <c r="A722" s="82"/>
      <c r="B722"/>
      <c r="C722" s="21"/>
      <c r="D722"/>
      <c r="E722" s="82"/>
      <c r="F722" s="82"/>
      <c r="G722"/>
      <c r="H722"/>
      <c r="I722"/>
      <c r="J722"/>
      <c r="K722" s="82"/>
      <c r="L722" s="82"/>
      <c r="M722" s="1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hidden="1" customHeight="1" x14ac:dyDescent="0.25">
      <c r="A723" s="82"/>
      <c r="B723"/>
      <c r="C723" s="21"/>
      <c r="D723"/>
      <c r="E723" s="82"/>
      <c r="F723" s="82"/>
      <c r="G723"/>
      <c r="H723"/>
      <c r="I723"/>
      <c r="J723"/>
      <c r="K723" s="82"/>
      <c r="L723" s="82"/>
      <c r="M723" s="1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hidden="1" customHeight="1" x14ac:dyDescent="0.25">
      <c r="A724" s="82"/>
      <c r="B724"/>
      <c r="C724" s="21"/>
      <c r="D724"/>
      <c r="E724" s="82"/>
      <c r="F724" s="82"/>
      <c r="G724"/>
      <c r="H724"/>
      <c r="I724"/>
      <c r="J724"/>
      <c r="K724" s="82"/>
      <c r="L724" s="82"/>
      <c r="M724" s="1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hidden="1" customHeight="1" x14ac:dyDescent="0.25">
      <c r="A725" s="82"/>
      <c r="B725"/>
      <c r="C725" s="21"/>
      <c r="D725"/>
      <c r="E725" s="82"/>
      <c r="F725" s="82"/>
      <c r="G725"/>
      <c r="H725"/>
      <c r="I725"/>
      <c r="J725"/>
      <c r="K725" s="82"/>
      <c r="L725" s="82"/>
      <c r="M725" s="1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hidden="1" customHeight="1" x14ac:dyDescent="0.25">
      <c r="A726" s="82"/>
      <c r="B726"/>
      <c r="C726" s="21"/>
      <c r="D726"/>
      <c r="E726" s="82"/>
      <c r="F726" s="82"/>
      <c r="G726"/>
      <c r="H726"/>
      <c r="I726"/>
      <c r="J726"/>
      <c r="K726" s="82"/>
      <c r="L726" s="82"/>
      <c r="M726" s="1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hidden="1" customHeight="1" x14ac:dyDescent="0.25">
      <c r="A727" s="82"/>
      <c r="B727"/>
      <c r="C727" s="21"/>
      <c r="D727"/>
      <c r="E727" s="82"/>
      <c r="F727" s="82"/>
      <c r="G727"/>
      <c r="H727"/>
      <c r="I727"/>
      <c r="J727"/>
      <c r="K727" s="82"/>
      <c r="L727" s="82"/>
      <c r="M727" s="1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hidden="1" customHeight="1" x14ac:dyDescent="0.25">
      <c r="A728" s="82"/>
      <c r="B728"/>
      <c r="C728" s="21"/>
      <c r="D728"/>
      <c r="E728" s="82"/>
      <c r="F728" s="82"/>
      <c r="G728"/>
      <c r="H728"/>
      <c r="I728"/>
      <c r="J728"/>
      <c r="K728" s="82"/>
      <c r="L728" s="82"/>
      <c r="M728" s="1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hidden="1" customHeight="1" x14ac:dyDescent="0.25">
      <c r="A729" s="82"/>
      <c r="B729"/>
      <c r="C729" s="21"/>
      <c r="D729"/>
      <c r="E729" s="82"/>
      <c r="F729" s="82"/>
      <c r="G729"/>
      <c r="H729"/>
      <c r="I729"/>
      <c r="J729"/>
      <c r="K729" s="82"/>
      <c r="L729" s="82"/>
      <c r="M729" s="1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hidden="1" customHeight="1" x14ac:dyDescent="0.25">
      <c r="A730" s="82"/>
      <c r="B730"/>
      <c r="C730" s="21"/>
      <c r="D730"/>
      <c r="E730" s="82"/>
      <c r="F730" s="82"/>
      <c r="G730"/>
      <c r="H730"/>
      <c r="I730"/>
      <c r="J730"/>
      <c r="K730" s="82"/>
      <c r="L730" s="82"/>
      <c r="M730" s="1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hidden="1" customHeight="1" x14ac:dyDescent="0.25">
      <c r="A731" s="82"/>
      <c r="B731"/>
      <c r="C731" s="21"/>
      <c r="D731"/>
      <c r="E731" s="82"/>
      <c r="F731" s="82"/>
      <c r="G731"/>
      <c r="H731"/>
      <c r="I731"/>
      <c r="J731"/>
      <c r="K731" s="82"/>
      <c r="L731" s="82"/>
      <c r="M731" s="1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hidden="1" customHeight="1" x14ac:dyDescent="0.25">
      <c r="A732" s="82"/>
      <c r="B732"/>
      <c r="C732" s="21"/>
      <c r="D732"/>
      <c r="E732" s="82"/>
      <c r="F732" s="82"/>
      <c r="G732"/>
      <c r="H732"/>
      <c r="I732"/>
      <c r="J732"/>
      <c r="K732" s="82"/>
      <c r="L732" s="82"/>
      <c r="M732" s="1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hidden="1" customHeight="1" x14ac:dyDescent="0.25">
      <c r="A733" s="82"/>
      <c r="B733"/>
      <c r="C733" s="21"/>
      <c r="D733"/>
      <c r="E733" s="82"/>
      <c r="F733" s="82"/>
      <c r="G733"/>
      <c r="H733"/>
      <c r="I733"/>
      <c r="J733"/>
      <c r="K733" s="82"/>
      <c r="L733" s="82"/>
      <c r="M733" s="1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hidden="1" customHeight="1" x14ac:dyDescent="0.25">
      <c r="A734" s="82"/>
      <c r="B734"/>
      <c r="C734" s="21"/>
      <c r="D734"/>
      <c r="E734" s="82"/>
      <c r="F734" s="82"/>
      <c r="G734"/>
      <c r="H734"/>
      <c r="I734"/>
      <c r="J734"/>
      <c r="K734" s="82"/>
      <c r="L734" s="82"/>
      <c r="M734" s="1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hidden="1" customHeight="1" x14ac:dyDescent="0.25">
      <c r="A735" s="82"/>
      <c r="B735"/>
      <c r="C735" s="21"/>
      <c r="D735"/>
      <c r="E735" s="82"/>
      <c r="F735" s="82"/>
      <c r="G735"/>
      <c r="H735"/>
      <c r="I735"/>
      <c r="J735"/>
      <c r="K735" s="82"/>
      <c r="L735" s="82"/>
      <c r="M735" s="1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hidden="1" customHeight="1" x14ac:dyDescent="0.25">
      <c r="A736" s="82"/>
      <c r="B736"/>
      <c r="C736" s="21"/>
      <c r="D736"/>
      <c r="E736" s="82"/>
      <c r="F736" s="82"/>
      <c r="G736"/>
      <c r="H736"/>
      <c r="I736"/>
      <c r="J736"/>
      <c r="K736" s="82"/>
      <c r="L736" s="82"/>
      <c r="M736" s="1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hidden="1" customHeight="1" x14ac:dyDescent="0.25">
      <c r="A737" s="82"/>
      <c r="B737"/>
      <c r="C737" s="21"/>
      <c r="D737"/>
      <c r="E737" s="82"/>
      <c r="F737" s="82"/>
      <c r="G737"/>
      <c r="H737"/>
      <c r="I737"/>
      <c r="J737"/>
      <c r="K737" s="82"/>
      <c r="L737" s="82"/>
      <c r="M737" s="1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hidden="1" customHeight="1" x14ac:dyDescent="0.25">
      <c r="A738" s="82"/>
      <c r="B738"/>
      <c r="C738" s="21"/>
      <c r="D738"/>
      <c r="E738" s="82"/>
      <c r="F738" s="82"/>
      <c r="G738"/>
      <c r="H738"/>
      <c r="I738"/>
      <c r="J738"/>
      <c r="K738" s="82"/>
      <c r="L738" s="82"/>
      <c r="M738" s="1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hidden="1" customHeight="1" x14ac:dyDescent="0.25">
      <c r="A739" s="82"/>
      <c r="B739"/>
      <c r="C739" s="21"/>
      <c r="D739"/>
      <c r="E739" s="82"/>
      <c r="F739" s="82"/>
      <c r="G739"/>
      <c r="H739"/>
      <c r="I739"/>
      <c r="J739"/>
      <c r="K739" s="82"/>
      <c r="L739" s="82"/>
      <c r="M739" s="1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hidden="1" customHeight="1" x14ac:dyDescent="0.25">
      <c r="A740" s="82"/>
      <c r="B740"/>
      <c r="C740" s="21"/>
      <c r="D740"/>
      <c r="E740" s="82"/>
      <c r="F740" s="82"/>
      <c r="G740"/>
      <c r="H740"/>
      <c r="I740"/>
      <c r="J740"/>
      <c r="K740" s="82"/>
      <c r="L740" s="82"/>
      <c r="M740" s="1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hidden="1" customHeight="1" x14ac:dyDescent="0.25">
      <c r="A741" s="82"/>
      <c r="B741"/>
      <c r="C741" s="21"/>
      <c r="D741"/>
      <c r="E741" s="82"/>
      <c r="F741" s="82"/>
      <c r="G741"/>
      <c r="H741"/>
      <c r="I741"/>
      <c r="J741"/>
      <c r="K741" s="82"/>
      <c r="L741" s="82"/>
      <c r="M741" s="1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hidden="1" customHeight="1" x14ac:dyDescent="0.25">
      <c r="A742" s="82"/>
      <c r="B742"/>
      <c r="C742" s="21"/>
      <c r="D742"/>
      <c r="E742" s="82"/>
      <c r="F742" s="82"/>
      <c r="G742"/>
      <c r="H742"/>
      <c r="I742"/>
      <c r="J742"/>
      <c r="K742" s="82"/>
      <c r="L742" s="82"/>
      <c r="M742" s="1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hidden="1" customHeight="1" x14ac:dyDescent="0.25">
      <c r="A743" s="82"/>
      <c r="B743"/>
      <c r="C743" s="21"/>
      <c r="D743"/>
      <c r="E743" s="82"/>
      <c r="F743" s="82"/>
      <c r="G743"/>
      <c r="H743"/>
      <c r="I743"/>
      <c r="J743"/>
      <c r="K743" s="82"/>
      <c r="L743" s="82"/>
      <c r="M743" s="1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hidden="1" customHeight="1" x14ac:dyDescent="0.25">
      <c r="A744" s="82"/>
      <c r="B744"/>
      <c r="C744" s="21"/>
      <c r="D744"/>
      <c r="E744" s="82"/>
      <c r="F744" s="82"/>
      <c r="G744"/>
      <c r="H744"/>
      <c r="I744"/>
      <c r="J744"/>
      <c r="K744" s="82"/>
      <c r="L744" s="82"/>
      <c r="M744" s="1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hidden="1" customHeight="1" x14ac:dyDescent="0.25">
      <c r="A745" s="82"/>
      <c r="B745"/>
      <c r="C745" s="21"/>
      <c r="D745"/>
      <c r="E745" s="82"/>
      <c r="F745" s="82"/>
      <c r="G745"/>
      <c r="H745"/>
      <c r="I745"/>
      <c r="J745"/>
      <c r="K745" s="82"/>
      <c r="L745" s="82"/>
      <c r="M745" s="1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hidden="1" customHeight="1" x14ac:dyDescent="0.25">
      <c r="A746" s="82"/>
      <c r="B746"/>
      <c r="C746" s="21"/>
      <c r="D746"/>
      <c r="E746" s="82"/>
      <c r="F746" s="82"/>
      <c r="G746"/>
      <c r="H746"/>
      <c r="I746"/>
      <c r="J746"/>
      <c r="K746" s="82"/>
      <c r="L746" s="82"/>
      <c r="M746" s="1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hidden="1" customHeight="1" x14ac:dyDescent="0.25">
      <c r="A747" s="82"/>
      <c r="B747"/>
      <c r="C747" s="21"/>
      <c r="D747"/>
      <c r="E747" s="82"/>
      <c r="F747" s="82"/>
      <c r="G747"/>
      <c r="H747"/>
      <c r="I747"/>
      <c r="J747"/>
      <c r="K747" s="82"/>
      <c r="L747" s="82"/>
      <c r="M747" s="1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hidden="1" customHeight="1" x14ac:dyDescent="0.25">
      <c r="A748" s="82"/>
      <c r="B748"/>
      <c r="C748" s="21"/>
      <c r="D748"/>
      <c r="E748" s="82"/>
      <c r="F748" s="82"/>
      <c r="G748"/>
      <c r="H748"/>
      <c r="I748"/>
      <c r="J748"/>
      <c r="K748" s="82"/>
      <c r="L748" s="82"/>
      <c r="M748" s="1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hidden="1" customHeight="1" x14ac:dyDescent="0.25">
      <c r="A749" s="82"/>
      <c r="B749"/>
      <c r="C749" s="21"/>
      <c r="D749"/>
      <c r="E749" s="82"/>
      <c r="F749" s="82"/>
      <c r="G749"/>
      <c r="H749"/>
      <c r="I749"/>
      <c r="J749"/>
      <c r="K749" s="82"/>
      <c r="L749" s="82"/>
      <c r="M749" s="1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hidden="1" customHeight="1" x14ac:dyDescent="0.25">
      <c r="A750" s="82"/>
      <c r="B750"/>
      <c r="C750" s="21"/>
      <c r="D750"/>
      <c r="E750" s="82"/>
      <c r="F750" s="82"/>
      <c r="G750"/>
      <c r="H750"/>
      <c r="I750"/>
      <c r="J750"/>
      <c r="K750" s="82"/>
      <c r="L750" s="82"/>
      <c r="M750" s="1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hidden="1" customHeight="1" x14ac:dyDescent="0.25">
      <c r="A751" s="82"/>
      <c r="B751"/>
      <c r="C751" s="21"/>
      <c r="D751"/>
      <c r="E751" s="82"/>
      <c r="F751" s="82"/>
      <c r="G751"/>
      <c r="H751"/>
      <c r="I751"/>
      <c r="J751"/>
      <c r="K751" s="82"/>
      <c r="L751" s="82"/>
      <c r="M751" s="1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hidden="1" customHeight="1" x14ac:dyDescent="0.25">
      <c r="A752" s="82"/>
      <c r="B752"/>
      <c r="C752" s="21"/>
      <c r="D752"/>
      <c r="E752" s="82"/>
      <c r="F752" s="82"/>
      <c r="G752"/>
      <c r="H752"/>
      <c r="I752"/>
      <c r="J752"/>
      <c r="K752" s="82"/>
      <c r="L752" s="82"/>
      <c r="M752" s="1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hidden="1" customHeight="1" x14ac:dyDescent="0.25">
      <c r="A753" s="82"/>
      <c r="B753"/>
      <c r="C753" s="21"/>
      <c r="D753"/>
      <c r="E753" s="82"/>
      <c r="F753" s="82"/>
      <c r="G753"/>
      <c r="H753"/>
      <c r="I753"/>
      <c r="J753"/>
      <c r="K753" s="82"/>
      <c r="L753" s="82"/>
      <c r="M753" s="1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hidden="1" customHeight="1" x14ac:dyDescent="0.25">
      <c r="A754" s="82"/>
      <c r="B754"/>
      <c r="C754" s="21"/>
      <c r="D754"/>
      <c r="E754" s="82"/>
      <c r="F754" s="82"/>
      <c r="G754"/>
      <c r="H754"/>
      <c r="I754"/>
      <c r="J754"/>
      <c r="K754" s="82"/>
      <c r="L754" s="82"/>
      <c r="M754" s="1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hidden="1" customHeight="1" x14ac:dyDescent="0.25">
      <c r="A755" s="82"/>
      <c r="B755"/>
      <c r="C755" s="21"/>
      <c r="D755"/>
      <c r="E755" s="82"/>
      <c r="F755" s="82"/>
      <c r="G755"/>
      <c r="H755"/>
      <c r="I755"/>
      <c r="J755"/>
      <c r="K755" s="82"/>
      <c r="L755" s="82"/>
      <c r="M755" s="1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hidden="1" customHeight="1" x14ac:dyDescent="0.25">
      <c r="A756" s="82"/>
      <c r="B756"/>
      <c r="C756" s="21"/>
      <c r="D756"/>
      <c r="E756" s="82"/>
      <c r="F756" s="82"/>
      <c r="G756"/>
      <c r="H756"/>
      <c r="I756"/>
      <c r="J756"/>
      <c r="K756" s="82"/>
      <c r="L756" s="82"/>
      <c r="M756" s="1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hidden="1" customHeight="1" x14ac:dyDescent="0.25">
      <c r="A757" s="82"/>
      <c r="B757"/>
      <c r="C757" s="21"/>
      <c r="D757"/>
      <c r="E757" s="82"/>
      <c r="F757" s="82"/>
      <c r="G757"/>
      <c r="H757"/>
      <c r="I757"/>
      <c r="J757"/>
      <c r="K757" s="82"/>
      <c r="L757" s="82"/>
      <c r="M757" s="1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hidden="1" customHeight="1" x14ac:dyDescent="0.25">
      <c r="A758" s="82"/>
      <c r="B758"/>
      <c r="C758" s="21"/>
      <c r="D758"/>
      <c r="E758" s="82"/>
      <c r="F758" s="82"/>
      <c r="G758"/>
      <c r="H758"/>
      <c r="I758"/>
      <c r="J758"/>
      <c r="K758" s="82"/>
      <c r="L758" s="82"/>
      <c r="M758" s="1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hidden="1" customHeight="1" x14ac:dyDescent="0.25">
      <c r="A759" s="82"/>
      <c r="B759"/>
      <c r="C759" s="21"/>
      <c r="D759"/>
      <c r="E759" s="82"/>
      <c r="F759" s="82"/>
      <c r="G759"/>
      <c r="H759"/>
      <c r="I759"/>
      <c r="J759"/>
      <c r="K759" s="82"/>
      <c r="L759" s="82"/>
      <c r="M759" s="1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hidden="1" customHeight="1" x14ac:dyDescent="0.25">
      <c r="A760" s="82"/>
      <c r="B760"/>
      <c r="C760" s="21"/>
      <c r="D760"/>
      <c r="E760" s="82"/>
      <c r="F760" s="82"/>
      <c r="G760"/>
      <c r="H760"/>
      <c r="I760"/>
      <c r="J760"/>
      <c r="K760" s="82"/>
      <c r="L760" s="82"/>
      <c r="M760" s="1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hidden="1" customHeight="1" x14ac:dyDescent="0.25">
      <c r="A761" s="82"/>
      <c r="B761"/>
      <c r="C761" s="21"/>
      <c r="D761"/>
      <c r="E761" s="82"/>
      <c r="F761" s="82"/>
      <c r="G761"/>
      <c r="H761"/>
      <c r="I761"/>
      <c r="J761"/>
      <c r="K761" s="82"/>
      <c r="L761" s="82"/>
      <c r="M761" s="1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hidden="1" customHeight="1" x14ac:dyDescent="0.25">
      <c r="A762" s="82"/>
      <c r="B762"/>
      <c r="C762" s="21"/>
      <c r="D762"/>
      <c r="E762" s="82"/>
      <c r="F762" s="82"/>
      <c r="G762"/>
      <c r="H762"/>
      <c r="I762"/>
      <c r="J762"/>
      <c r="K762" s="82"/>
      <c r="L762" s="82"/>
      <c r="M762" s="1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hidden="1" customHeight="1" x14ac:dyDescent="0.25">
      <c r="A763" s="82"/>
      <c r="B763"/>
      <c r="C763" s="21"/>
      <c r="D763"/>
      <c r="E763" s="82"/>
      <c r="F763" s="82"/>
      <c r="G763"/>
      <c r="H763"/>
      <c r="I763"/>
      <c r="J763"/>
      <c r="K763" s="82"/>
      <c r="L763" s="82"/>
      <c r="M763" s="1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hidden="1" customHeight="1" x14ac:dyDescent="0.25">
      <c r="A764" s="82"/>
      <c r="B764"/>
      <c r="C764" s="21"/>
      <c r="D764"/>
      <c r="E764" s="82"/>
      <c r="F764" s="82"/>
      <c r="G764"/>
      <c r="H764"/>
      <c r="I764"/>
      <c r="J764"/>
      <c r="K764" s="82"/>
      <c r="L764" s="82"/>
      <c r="M764" s="1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hidden="1" customHeight="1" x14ac:dyDescent="0.25">
      <c r="A765" s="82"/>
      <c r="B765"/>
      <c r="C765" s="21"/>
      <c r="D765"/>
      <c r="E765" s="82"/>
      <c r="F765" s="82"/>
      <c r="G765"/>
      <c r="H765"/>
      <c r="I765"/>
      <c r="J765"/>
      <c r="K765" s="82"/>
      <c r="L765" s="82"/>
      <c r="M765" s="1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hidden="1" customHeight="1" x14ac:dyDescent="0.25">
      <c r="A766" s="82"/>
      <c r="B766"/>
      <c r="C766" s="21"/>
      <c r="D766"/>
      <c r="E766" s="82"/>
      <c r="F766" s="82"/>
      <c r="G766"/>
      <c r="H766"/>
      <c r="I766"/>
      <c r="J766"/>
      <c r="K766" s="82"/>
      <c r="L766" s="82"/>
      <c r="M766" s="1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hidden="1" customHeight="1" x14ac:dyDescent="0.25">
      <c r="A767" s="82"/>
      <c r="B767"/>
      <c r="C767" s="21"/>
      <c r="D767"/>
      <c r="E767" s="82"/>
      <c r="F767" s="82"/>
      <c r="G767"/>
      <c r="H767"/>
      <c r="I767"/>
      <c r="J767"/>
      <c r="K767" s="82"/>
      <c r="L767" s="82"/>
      <c r="M767" s="1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hidden="1" customHeight="1" x14ac:dyDescent="0.25">
      <c r="A768" s="82"/>
      <c r="B768"/>
      <c r="C768" s="21"/>
      <c r="D768"/>
      <c r="E768" s="82"/>
      <c r="F768" s="82"/>
      <c r="G768"/>
      <c r="H768"/>
      <c r="I768"/>
      <c r="J768"/>
      <c r="K768" s="82"/>
      <c r="L768" s="82"/>
      <c r="M768" s="1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hidden="1" customHeight="1" x14ac:dyDescent="0.25">
      <c r="A769" s="82"/>
      <c r="B769"/>
      <c r="C769" s="21"/>
      <c r="D769"/>
      <c r="E769" s="82"/>
      <c r="F769" s="82"/>
      <c r="G769"/>
      <c r="H769"/>
      <c r="I769"/>
      <c r="J769"/>
      <c r="K769" s="82"/>
      <c r="L769" s="82"/>
      <c r="M769" s="1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hidden="1" customHeight="1" x14ac:dyDescent="0.25">
      <c r="A770" s="82"/>
      <c r="B770"/>
      <c r="C770" s="21"/>
      <c r="D770"/>
      <c r="E770" s="82"/>
      <c r="F770" s="82"/>
      <c r="G770"/>
      <c r="H770"/>
      <c r="I770"/>
      <c r="J770"/>
      <c r="K770" s="82"/>
      <c r="L770" s="82"/>
      <c r="M770" s="1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hidden="1" customHeight="1" x14ac:dyDescent="0.25">
      <c r="A771" s="82"/>
      <c r="B771"/>
      <c r="C771" s="21"/>
      <c r="D771"/>
      <c r="E771" s="82"/>
      <c r="F771" s="82"/>
      <c r="G771"/>
      <c r="H771"/>
      <c r="I771"/>
      <c r="J771"/>
      <c r="K771" s="82"/>
      <c r="L771" s="82"/>
      <c r="M771" s="1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hidden="1" customHeight="1" x14ac:dyDescent="0.25">
      <c r="A772" s="82"/>
      <c r="B772"/>
      <c r="C772" s="21"/>
      <c r="D772"/>
      <c r="E772" s="82"/>
      <c r="F772" s="82"/>
      <c r="G772"/>
      <c r="H772"/>
      <c r="I772"/>
      <c r="J772"/>
      <c r="K772" s="82"/>
      <c r="L772" s="82"/>
      <c r="M772" s="1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hidden="1" customHeight="1" x14ac:dyDescent="0.25">
      <c r="A773" s="82"/>
      <c r="B773"/>
      <c r="C773" s="21"/>
      <c r="D773"/>
      <c r="E773" s="82"/>
      <c r="F773" s="82"/>
      <c r="G773"/>
      <c r="H773"/>
      <c r="I773"/>
      <c r="J773"/>
      <c r="K773" s="82"/>
      <c r="L773" s="82"/>
      <c r="M773" s="1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hidden="1" customHeight="1" x14ac:dyDescent="0.25">
      <c r="A774" s="82"/>
      <c r="B774"/>
      <c r="C774" s="21"/>
      <c r="D774"/>
      <c r="E774" s="82"/>
      <c r="F774" s="82"/>
      <c r="G774"/>
      <c r="H774"/>
      <c r="I774"/>
      <c r="J774"/>
      <c r="K774" s="82"/>
      <c r="L774" s="82"/>
      <c r="M774" s="1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hidden="1" customHeight="1" x14ac:dyDescent="0.25">
      <c r="A775" s="82"/>
      <c r="B775"/>
      <c r="C775" s="21"/>
      <c r="D775"/>
      <c r="E775" s="82"/>
      <c r="F775" s="82"/>
      <c r="G775"/>
      <c r="H775"/>
      <c r="I775"/>
      <c r="J775"/>
      <c r="K775" s="82"/>
      <c r="L775" s="82"/>
      <c r="M775" s="1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hidden="1" customHeight="1" x14ac:dyDescent="0.25">
      <c r="A776" s="82"/>
      <c r="B776"/>
      <c r="C776" s="21"/>
      <c r="D776"/>
      <c r="E776" s="82"/>
      <c r="F776" s="82"/>
      <c r="G776"/>
      <c r="H776"/>
      <c r="I776"/>
      <c r="J776"/>
      <c r="K776" s="82"/>
      <c r="L776" s="82"/>
      <c r="M776" s="1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hidden="1" customHeight="1" x14ac:dyDescent="0.25">
      <c r="A777" s="82"/>
      <c r="B777"/>
      <c r="C777" s="21"/>
      <c r="D777"/>
      <c r="E777" s="82"/>
      <c r="F777" s="82"/>
      <c r="G777"/>
      <c r="H777"/>
      <c r="I777"/>
      <c r="J777"/>
      <c r="K777" s="82"/>
      <c r="L777" s="82"/>
      <c r="M777" s="1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hidden="1" customHeight="1" x14ac:dyDescent="0.25">
      <c r="A778" s="82"/>
      <c r="B778"/>
      <c r="C778" s="21"/>
      <c r="D778"/>
      <c r="E778" s="82"/>
      <c r="F778" s="82"/>
      <c r="G778"/>
      <c r="H778"/>
      <c r="I778"/>
      <c r="J778"/>
      <c r="K778" s="82"/>
      <c r="L778" s="82"/>
      <c r="M778" s="1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hidden="1" customHeight="1" x14ac:dyDescent="0.25">
      <c r="A779" s="82"/>
      <c r="B779"/>
      <c r="C779" s="21"/>
      <c r="D779"/>
      <c r="E779" s="82"/>
      <c r="F779" s="82"/>
      <c r="G779"/>
      <c r="H779"/>
      <c r="I779"/>
      <c r="J779"/>
      <c r="K779" s="82"/>
      <c r="L779" s="82"/>
      <c r="M779" s="1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hidden="1" customHeight="1" x14ac:dyDescent="0.25">
      <c r="A780" s="82"/>
      <c r="B780"/>
      <c r="C780" s="21"/>
      <c r="D780"/>
      <c r="E780" s="82"/>
      <c r="F780" s="82"/>
      <c r="G780"/>
      <c r="H780"/>
      <c r="I780"/>
      <c r="J780"/>
      <c r="K780" s="82"/>
      <c r="L780" s="82"/>
      <c r="M780" s="1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hidden="1" customHeight="1" x14ac:dyDescent="0.25">
      <c r="A781" s="82"/>
      <c r="B781"/>
      <c r="C781" s="21"/>
      <c r="D781"/>
      <c r="E781" s="82"/>
      <c r="F781" s="82"/>
      <c r="G781"/>
      <c r="H781"/>
      <c r="I781"/>
      <c r="J781"/>
      <c r="K781" s="82"/>
      <c r="L781" s="82"/>
      <c r="M781" s="1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hidden="1" customHeight="1" x14ac:dyDescent="0.25">
      <c r="A782" s="82"/>
      <c r="B782"/>
      <c r="C782" s="21"/>
      <c r="D782"/>
      <c r="E782" s="82"/>
      <c r="F782" s="82"/>
      <c r="G782"/>
      <c r="H782"/>
      <c r="I782"/>
      <c r="J782"/>
      <c r="K782" s="82"/>
      <c r="L782" s="82"/>
      <c r="M782" s="1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hidden="1" customHeight="1" x14ac:dyDescent="0.25">
      <c r="A783" s="82"/>
      <c r="B783"/>
      <c r="C783" s="21"/>
      <c r="D783"/>
      <c r="E783" s="82"/>
      <c r="F783" s="82"/>
      <c r="G783"/>
      <c r="H783"/>
      <c r="I783"/>
      <c r="J783"/>
      <c r="K783" s="82"/>
      <c r="L783" s="82"/>
      <c r="M783" s="1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hidden="1" customHeight="1" x14ac:dyDescent="0.25">
      <c r="A784" s="82"/>
      <c r="B784"/>
      <c r="C784" s="21"/>
      <c r="D784"/>
      <c r="E784" s="82"/>
      <c r="F784" s="82"/>
      <c r="G784"/>
      <c r="H784"/>
      <c r="I784"/>
      <c r="J784"/>
      <c r="K784" s="82"/>
      <c r="L784" s="82"/>
      <c r="M784" s="1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hidden="1" customHeight="1" x14ac:dyDescent="0.25">
      <c r="A785" s="82"/>
      <c r="B785"/>
      <c r="C785" s="21"/>
      <c r="D785"/>
      <c r="E785" s="82"/>
      <c r="F785" s="82"/>
      <c r="G785"/>
      <c r="H785"/>
      <c r="I785"/>
      <c r="J785"/>
      <c r="K785" s="82"/>
      <c r="L785" s="82"/>
      <c r="M785" s="1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hidden="1" customHeight="1" x14ac:dyDescent="0.25">
      <c r="A786" s="82"/>
      <c r="B786"/>
      <c r="C786" s="21"/>
      <c r="D786"/>
      <c r="E786" s="82"/>
      <c r="F786" s="82"/>
      <c r="G786"/>
      <c r="H786"/>
      <c r="I786"/>
      <c r="J786"/>
      <c r="K786" s="82"/>
      <c r="L786" s="82"/>
      <c r="M786" s="1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hidden="1" customHeight="1" x14ac:dyDescent="0.25">
      <c r="A787" s="82"/>
      <c r="B787"/>
      <c r="C787" s="21"/>
      <c r="D787"/>
      <c r="E787" s="82"/>
      <c r="F787" s="82"/>
      <c r="G787"/>
      <c r="H787"/>
      <c r="I787"/>
      <c r="J787"/>
      <c r="K787" s="82"/>
      <c r="L787" s="82"/>
      <c r="M787" s="1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hidden="1" customHeight="1" x14ac:dyDescent="0.25">
      <c r="A788" s="82"/>
      <c r="B788"/>
      <c r="C788" s="21"/>
      <c r="D788"/>
      <c r="E788" s="82"/>
      <c r="F788" s="82"/>
      <c r="G788"/>
      <c r="H788"/>
      <c r="I788"/>
      <c r="J788"/>
      <c r="K788" s="82"/>
      <c r="L788" s="82"/>
      <c r="M788" s="1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hidden="1" customHeight="1" x14ac:dyDescent="0.25">
      <c r="A789" s="82"/>
      <c r="B789"/>
      <c r="C789" s="21"/>
      <c r="D789"/>
      <c r="E789" s="82"/>
      <c r="F789" s="82"/>
      <c r="G789"/>
      <c r="H789"/>
      <c r="I789"/>
      <c r="J789"/>
      <c r="K789" s="82"/>
      <c r="L789" s="82"/>
      <c r="M789" s="1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hidden="1" customHeight="1" x14ac:dyDescent="0.25">
      <c r="A790" s="82"/>
      <c r="B790"/>
      <c r="C790" s="21"/>
      <c r="D790"/>
      <c r="E790" s="82"/>
      <c r="F790" s="82"/>
      <c r="G790"/>
      <c r="H790"/>
      <c r="I790"/>
      <c r="J790"/>
      <c r="K790" s="82"/>
      <c r="L790" s="82"/>
      <c r="M790" s="1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hidden="1" customHeight="1" x14ac:dyDescent="0.25">
      <c r="A791" s="82"/>
      <c r="B791"/>
      <c r="C791" s="21"/>
      <c r="D791"/>
      <c r="E791" s="82"/>
      <c r="F791" s="82"/>
      <c r="G791"/>
      <c r="H791"/>
      <c r="I791"/>
      <c r="J791"/>
      <c r="K791" s="82"/>
      <c r="L791" s="82"/>
      <c r="M791" s="1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hidden="1" customHeight="1" x14ac:dyDescent="0.25">
      <c r="A792" s="82"/>
      <c r="B792"/>
      <c r="C792" s="21"/>
      <c r="D792"/>
      <c r="E792" s="82"/>
      <c r="F792" s="82"/>
      <c r="G792"/>
      <c r="H792"/>
      <c r="I792"/>
      <c r="J792"/>
      <c r="K792" s="82"/>
      <c r="L792" s="82"/>
      <c r="M792" s="1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hidden="1" customHeight="1" x14ac:dyDescent="0.25">
      <c r="A793" s="82"/>
      <c r="B793"/>
      <c r="C793" s="21"/>
      <c r="D793"/>
      <c r="E793" s="82"/>
      <c r="F793" s="82"/>
      <c r="G793"/>
      <c r="H793"/>
      <c r="I793"/>
      <c r="J793"/>
      <c r="K793" s="82"/>
      <c r="L793" s="82"/>
      <c r="M793" s="1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hidden="1" customHeight="1" x14ac:dyDescent="0.25">
      <c r="A794" s="82"/>
      <c r="B794"/>
      <c r="C794" s="21"/>
      <c r="D794"/>
      <c r="E794" s="82"/>
      <c r="F794" s="82"/>
      <c r="G794"/>
      <c r="H794"/>
      <c r="I794"/>
      <c r="J794"/>
      <c r="K794" s="82"/>
      <c r="L794" s="82"/>
      <c r="M794" s="1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hidden="1" customHeight="1" x14ac:dyDescent="0.25">
      <c r="A795" s="82"/>
      <c r="B795"/>
      <c r="C795" s="21"/>
      <c r="D795"/>
      <c r="E795" s="82"/>
      <c r="F795" s="82"/>
      <c r="G795"/>
      <c r="H795"/>
      <c r="I795"/>
      <c r="J795"/>
      <c r="K795" s="82"/>
      <c r="L795" s="82"/>
      <c r="M795" s="1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hidden="1" customHeight="1" x14ac:dyDescent="0.25">
      <c r="A796" s="82"/>
      <c r="B796"/>
      <c r="C796" s="21"/>
      <c r="D796"/>
      <c r="E796" s="82"/>
      <c r="F796" s="82"/>
      <c r="G796"/>
      <c r="H796"/>
      <c r="I796"/>
      <c r="J796"/>
      <c r="K796" s="82"/>
      <c r="L796" s="82"/>
      <c r="M796" s="1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hidden="1" customHeight="1" x14ac:dyDescent="0.25">
      <c r="A797" s="82"/>
      <c r="B797"/>
      <c r="C797" s="21"/>
      <c r="D797"/>
      <c r="E797" s="82"/>
      <c r="F797" s="82"/>
      <c r="G797"/>
      <c r="H797"/>
      <c r="I797"/>
      <c r="J797"/>
      <c r="K797" s="82"/>
      <c r="L797" s="82"/>
      <c r="M797" s="1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hidden="1" customHeight="1" x14ac:dyDescent="0.25">
      <c r="A798" s="82"/>
      <c r="B798"/>
      <c r="C798" s="21"/>
      <c r="D798"/>
      <c r="E798" s="82"/>
      <c r="F798" s="82"/>
      <c r="G798"/>
      <c r="H798"/>
      <c r="I798"/>
      <c r="J798"/>
      <c r="K798" s="82"/>
      <c r="L798" s="82"/>
      <c r="M798" s="1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hidden="1" customHeight="1" x14ac:dyDescent="0.25">
      <c r="A799" s="82"/>
      <c r="B799"/>
      <c r="C799" s="21"/>
      <c r="D799"/>
      <c r="E799" s="82"/>
      <c r="F799" s="82"/>
      <c r="G799"/>
      <c r="H799"/>
      <c r="I799"/>
      <c r="J799"/>
      <c r="K799" s="82"/>
      <c r="L799" s="82"/>
      <c r="M799" s="1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hidden="1" customHeight="1" x14ac:dyDescent="0.25">
      <c r="A800" s="82"/>
      <c r="B800"/>
      <c r="C800" s="21"/>
      <c r="D800"/>
      <c r="E800" s="82"/>
      <c r="F800" s="82"/>
      <c r="G800"/>
      <c r="H800"/>
      <c r="I800"/>
      <c r="J800"/>
      <c r="K800" s="82"/>
      <c r="L800" s="82"/>
      <c r="M800" s="1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hidden="1" customHeight="1" x14ac:dyDescent="0.25">
      <c r="A801" s="82"/>
      <c r="B801"/>
      <c r="C801" s="21"/>
      <c r="D801"/>
      <c r="E801" s="82"/>
      <c r="F801" s="82"/>
      <c r="G801"/>
      <c r="H801"/>
      <c r="I801"/>
      <c r="J801"/>
      <c r="K801" s="82"/>
      <c r="L801" s="82"/>
      <c r="M801" s="1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hidden="1" customHeight="1" x14ac:dyDescent="0.25">
      <c r="A802" s="82"/>
      <c r="B802"/>
      <c r="C802" s="21"/>
      <c r="D802"/>
      <c r="E802" s="82"/>
      <c r="F802" s="82"/>
      <c r="G802"/>
      <c r="H802"/>
      <c r="I802"/>
      <c r="J802"/>
      <c r="K802" s="82"/>
      <c r="L802" s="82"/>
      <c r="M802" s="1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hidden="1" customHeight="1" x14ac:dyDescent="0.25">
      <c r="A803" s="82"/>
      <c r="B803"/>
      <c r="C803" s="21"/>
      <c r="D803"/>
      <c r="E803" s="82"/>
      <c r="F803" s="82"/>
      <c r="G803"/>
      <c r="H803"/>
      <c r="I803"/>
      <c r="J803"/>
      <c r="K803" s="82"/>
      <c r="L803" s="82"/>
      <c r="M803" s="1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hidden="1" customHeight="1" x14ac:dyDescent="0.25">
      <c r="A804" s="82"/>
      <c r="B804"/>
      <c r="C804" s="21"/>
      <c r="D804"/>
      <c r="E804" s="82"/>
      <c r="F804" s="82"/>
      <c r="G804"/>
      <c r="H804"/>
      <c r="I804"/>
      <c r="J804"/>
      <c r="K804" s="82"/>
      <c r="L804" s="82"/>
      <c r="M804" s="1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hidden="1" customHeight="1" x14ac:dyDescent="0.25">
      <c r="A805" s="82"/>
      <c r="B805"/>
      <c r="C805" s="21"/>
      <c r="D805"/>
      <c r="E805" s="82"/>
      <c r="F805" s="82"/>
      <c r="G805"/>
      <c r="H805"/>
      <c r="I805"/>
      <c r="J805"/>
      <c r="K805" s="82"/>
      <c r="L805" s="82"/>
      <c r="M805" s="1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hidden="1" customHeight="1" x14ac:dyDescent="0.25">
      <c r="A806" s="82"/>
      <c r="B806"/>
      <c r="C806" s="21"/>
      <c r="D806"/>
      <c r="E806" s="82"/>
      <c r="F806" s="82"/>
      <c r="G806"/>
      <c r="H806"/>
      <c r="I806"/>
      <c r="J806"/>
      <c r="K806" s="82"/>
      <c r="L806" s="82"/>
      <c r="M806" s="1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hidden="1" customHeight="1" x14ac:dyDescent="0.25">
      <c r="A807" s="82"/>
      <c r="B807"/>
      <c r="C807" s="21"/>
      <c r="D807"/>
      <c r="E807" s="82"/>
      <c r="F807" s="82"/>
      <c r="G807"/>
      <c r="H807"/>
      <c r="I807"/>
      <c r="J807"/>
      <c r="K807" s="82"/>
      <c r="L807" s="82"/>
      <c r="M807" s="1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hidden="1" customHeight="1" x14ac:dyDescent="0.25">
      <c r="A808" s="82"/>
      <c r="B808"/>
      <c r="C808" s="21"/>
      <c r="D808"/>
      <c r="E808" s="82"/>
      <c r="F808" s="82"/>
      <c r="G808"/>
      <c r="H808"/>
      <c r="I808"/>
      <c r="J808"/>
      <c r="K808" s="82"/>
      <c r="L808" s="82"/>
      <c r="M808" s="1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hidden="1" customHeight="1" x14ac:dyDescent="0.25">
      <c r="A809" s="82"/>
      <c r="B809"/>
      <c r="C809" s="21"/>
      <c r="D809"/>
      <c r="E809" s="82"/>
      <c r="F809" s="82"/>
      <c r="G809"/>
      <c r="H809"/>
      <c r="I809"/>
      <c r="J809"/>
      <c r="K809" s="82"/>
      <c r="L809" s="82"/>
      <c r="M809" s="1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hidden="1" customHeight="1" x14ac:dyDescent="0.25">
      <c r="A810" s="82"/>
      <c r="B810"/>
      <c r="C810" s="21"/>
      <c r="D810"/>
      <c r="E810" s="82"/>
      <c r="F810" s="82"/>
      <c r="G810"/>
      <c r="H810"/>
      <c r="I810"/>
      <c r="J810"/>
      <c r="K810" s="82"/>
      <c r="L810" s="82"/>
      <c r="M810" s="1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hidden="1" customHeight="1" x14ac:dyDescent="0.25">
      <c r="A811" s="82"/>
      <c r="B811"/>
      <c r="C811" s="21"/>
      <c r="D811"/>
      <c r="E811" s="82"/>
      <c r="F811" s="82"/>
      <c r="G811"/>
      <c r="H811"/>
      <c r="I811"/>
      <c r="J811"/>
      <c r="K811" s="82"/>
      <c r="L811" s="82"/>
      <c r="M811" s="1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hidden="1" customHeight="1" x14ac:dyDescent="0.25">
      <c r="A812" s="82"/>
      <c r="B812"/>
      <c r="C812" s="21"/>
      <c r="D812"/>
      <c r="E812" s="82"/>
      <c r="F812" s="82"/>
      <c r="G812"/>
      <c r="H812"/>
      <c r="I812"/>
      <c r="J812"/>
      <c r="K812" s="82"/>
      <c r="L812" s="82"/>
      <c r="M812" s="1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hidden="1" customHeight="1" x14ac:dyDescent="0.25">
      <c r="A813" s="82"/>
      <c r="B813"/>
      <c r="C813" s="21"/>
      <c r="D813"/>
      <c r="E813" s="82"/>
      <c r="F813" s="82"/>
      <c r="G813"/>
      <c r="H813"/>
      <c r="I813"/>
      <c r="J813"/>
      <c r="K813" s="82"/>
      <c r="L813" s="82"/>
      <c r="M813" s="1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hidden="1" customHeight="1" x14ac:dyDescent="0.25">
      <c r="A814" s="82"/>
      <c r="B814"/>
      <c r="C814" s="21"/>
      <c r="D814"/>
      <c r="E814" s="82"/>
      <c r="F814" s="82"/>
      <c r="G814"/>
      <c r="H814"/>
      <c r="I814"/>
      <c r="J814"/>
      <c r="K814" s="82"/>
      <c r="L814" s="82"/>
      <c r="M814" s="1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hidden="1" customHeight="1" x14ac:dyDescent="0.25">
      <c r="A815" s="82"/>
      <c r="B815"/>
      <c r="C815" s="21"/>
      <c r="D815"/>
      <c r="E815" s="82"/>
      <c r="F815" s="82"/>
      <c r="G815"/>
      <c r="H815"/>
      <c r="I815"/>
      <c r="J815"/>
      <c r="K815" s="82"/>
      <c r="L815" s="82"/>
      <c r="M815" s="1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hidden="1" customHeight="1" x14ac:dyDescent="0.25">
      <c r="A816" s="82"/>
      <c r="B816"/>
      <c r="C816" s="21"/>
      <c r="D816"/>
      <c r="E816" s="82"/>
      <c r="F816" s="82"/>
      <c r="G816"/>
      <c r="H816"/>
      <c r="I816"/>
      <c r="J816"/>
      <c r="K816" s="82"/>
      <c r="L816" s="82"/>
      <c r="M816" s="1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hidden="1" customHeight="1" x14ac:dyDescent="0.25">
      <c r="A817" s="82"/>
      <c r="B817"/>
      <c r="C817" s="21"/>
      <c r="D817"/>
      <c r="E817" s="82"/>
      <c r="F817" s="82"/>
      <c r="G817"/>
      <c r="H817"/>
      <c r="I817"/>
      <c r="J817"/>
      <c r="K817" s="82"/>
      <c r="L817" s="82"/>
      <c r="M817" s="1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hidden="1" customHeight="1" x14ac:dyDescent="0.25">
      <c r="A818" s="82"/>
      <c r="B818"/>
      <c r="C818" s="21"/>
      <c r="D818"/>
      <c r="E818" s="82"/>
      <c r="F818" s="82"/>
      <c r="G818"/>
      <c r="H818"/>
      <c r="I818"/>
      <c r="J818"/>
      <c r="K818" s="82"/>
      <c r="L818" s="82"/>
      <c r="M818" s="1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hidden="1" customHeight="1" x14ac:dyDescent="0.25">
      <c r="A819" s="82"/>
      <c r="B819"/>
      <c r="C819" s="21"/>
      <c r="D819"/>
      <c r="E819" s="82"/>
      <c r="F819" s="82"/>
      <c r="G819"/>
      <c r="H819"/>
      <c r="I819"/>
      <c r="J819"/>
      <c r="K819" s="82"/>
      <c r="L819" s="82"/>
      <c r="M819" s="1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hidden="1" customHeight="1" x14ac:dyDescent="0.25">
      <c r="A820" s="82"/>
      <c r="B820"/>
      <c r="C820" s="21"/>
      <c r="D820"/>
      <c r="E820" s="82"/>
      <c r="F820" s="82"/>
      <c r="G820"/>
      <c r="H820"/>
      <c r="I820"/>
      <c r="J820"/>
      <c r="K820" s="82"/>
      <c r="L820" s="82"/>
      <c r="M820" s="1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hidden="1" customHeight="1" x14ac:dyDescent="0.25">
      <c r="A821" s="82"/>
      <c r="B821"/>
      <c r="C821" s="21"/>
      <c r="D821"/>
      <c r="E821" s="82"/>
      <c r="F821" s="82"/>
      <c r="G821"/>
      <c r="H821"/>
      <c r="I821"/>
      <c r="J821"/>
      <c r="K821" s="82"/>
      <c r="L821" s="82"/>
      <c r="M821" s="1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hidden="1" customHeight="1" x14ac:dyDescent="0.25">
      <c r="A822" s="82"/>
      <c r="B822"/>
      <c r="C822" s="21"/>
      <c r="D822"/>
      <c r="E822" s="82"/>
      <c r="F822" s="82"/>
      <c r="G822"/>
      <c r="H822"/>
      <c r="I822"/>
      <c r="J822"/>
      <c r="K822" s="82"/>
      <c r="L822" s="82"/>
      <c r="M822" s="1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hidden="1" customHeight="1" x14ac:dyDescent="0.25">
      <c r="A823" s="82"/>
      <c r="B823"/>
      <c r="C823" s="21"/>
      <c r="D823"/>
      <c r="E823" s="82"/>
      <c r="F823" s="82"/>
      <c r="G823"/>
      <c r="H823"/>
      <c r="I823"/>
      <c r="J823"/>
      <c r="K823" s="82"/>
      <c r="L823" s="82"/>
      <c r="M823" s="1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hidden="1" customHeight="1" x14ac:dyDescent="0.25">
      <c r="A824" s="82"/>
      <c r="B824"/>
      <c r="C824" s="21"/>
      <c r="D824"/>
      <c r="E824" s="82"/>
      <c r="F824" s="82"/>
      <c r="G824"/>
      <c r="H824"/>
      <c r="I824"/>
      <c r="J824"/>
      <c r="K824" s="82"/>
      <c r="L824" s="82"/>
      <c r="M824" s="1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hidden="1" customHeight="1" x14ac:dyDescent="0.25">
      <c r="A825" s="82"/>
      <c r="B825"/>
      <c r="C825" s="21"/>
      <c r="D825"/>
      <c r="E825" s="82"/>
      <c r="F825" s="82"/>
      <c r="G825"/>
      <c r="H825"/>
      <c r="I825"/>
      <c r="J825"/>
      <c r="K825" s="82"/>
      <c r="L825" s="82"/>
      <c r="M825" s="1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hidden="1" customHeight="1" x14ac:dyDescent="0.25">
      <c r="A826" s="82"/>
      <c r="B826"/>
      <c r="C826" s="21"/>
      <c r="D826"/>
      <c r="E826" s="82"/>
      <c r="F826" s="82"/>
      <c r="G826"/>
      <c r="H826"/>
      <c r="I826"/>
      <c r="J826"/>
      <c r="K826" s="82"/>
      <c r="L826" s="82"/>
      <c r="M826" s="1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hidden="1" customHeight="1" x14ac:dyDescent="0.25">
      <c r="A827" s="82"/>
      <c r="B827"/>
      <c r="C827" s="21"/>
      <c r="D827"/>
      <c r="E827" s="82"/>
      <c r="F827" s="82"/>
      <c r="G827"/>
      <c r="H827"/>
      <c r="I827"/>
      <c r="J827"/>
      <c r="K827" s="82"/>
      <c r="L827" s="82"/>
      <c r="M827" s="1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hidden="1" customHeight="1" x14ac:dyDescent="0.25">
      <c r="A828" s="82"/>
      <c r="B828"/>
      <c r="C828" s="21"/>
      <c r="D828"/>
      <c r="E828" s="82"/>
      <c r="F828" s="82"/>
      <c r="G828"/>
      <c r="H828"/>
      <c r="I828"/>
      <c r="J828"/>
      <c r="K828" s="82"/>
      <c r="L828" s="82"/>
      <c r="M828" s="1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hidden="1" customHeight="1" x14ac:dyDescent="0.25">
      <c r="A829" s="82"/>
      <c r="B829"/>
      <c r="C829" s="21"/>
      <c r="D829"/>
      <c r="E829" s="82"/>
      <c r="F829" s="82"/>
      <c r="G829"/>
      <c r="H829"/>
      <c r="I829"/>
      <c r="J829"/>
      <c r="K829" s="82"/>
      <c r="L829" s="82"/>
      <c r="M829" s="1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hidden="1" customHeight="1" x14ac:dyDescent="0.25">
      <c r="A830" s="82"/>
      <c r="B830"/>
      <c r="C830" s="21"/>
      <c r="D830"/>
      <c r="E830" s="82"/>
      <c r="F830" s="82"/>
      <c r="G830"/>
      <c r="H830"/>
      <c r="I830"/>
      <c r="J830"/>
      <c r="K830" s="82"/>
      <c r="L830" s="82"/>
      <c r="M830" s="1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hidden="1" customHeight="1" x14ac:dyDescent="0.25">
      <c r="A831" s="82"/>
      <c r="B831"/>
      <c r="C831" s="21"/>
      <c r="D831"/>
      <c r="E831" s="82"/>
      <c r="F831" s="82"/>
      <c r="G831"/>
      <c r="H831"/>
      <c r="I831"/>
      <c r="J831"/>
      <c r="K831" s="82"/>
      <c r="L831" s="82"/>
      <c r="M831" s="1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hidden="1" customHeight="1" x14ac:dyDescent="0.25">
      <c r="A832" s="82"/>
      <c r="B832"/>
      <c r="C832" s="21"/>
      <c r="D832"/>
      <c r="E832" s="82"/>
      <c r="F832" s="82"/>
      <c r="G832"/>
      <c r="H832"/>
      <c r="I832"/>
      <c r="J832"/>
      <c r="K832" s="82"/>
      <c r="L832" s="82"/>
      <c r="M832" s="1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hidden="1" customHeight="1" x14ac:dyDescent="0.25">
      <c r="A833" s="82"/>
      <c r="B833"/>
      <c r="C833" s="21"/>
      <c r="D833"/>
      <c r="E833" s="82"/>
      <c r="F833" s="82"/>
      <c r="G833"/>
      <c r="H833"/>
      <c r="I833"/>
      <c r="J833"/>
      <c r="K833" s="82"/>
      <c r="L833" s="82"/>
      <c r="M833" s="1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hidden="1" customHeight="1" x14ac:dyDescent="0.25">
      <c r="A834" s="82"/>
      <c r="B834"/>
      <c r="C834" s="21"/>
      <c r="D834"/>
      <c r="E834" s="82"/>
      <c r="F834" s="82"/>
      <c r="G834"/>
      <c r="H834"/>
      <c r="I834"/>
      <c r="J834"/>
      <c r="K834" s="82"/>
      <c r="L834" s="82"/>
      <c r="M834" s="1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hidden="1" customHeight="1" x14ac:dyDescent="0.25">
      <c r="A835" s="82"/>
      <c r="B835"/>
      <c r="C835" s="21"/>
      <c r="D835"/>
      <c r="E835" s="82"/>
      <c r="F835" s="82"/>
      <c r="G835"/>
      <c r="H835"/>
      <c r="I835"/>
      <c r="J835"/>
      <c r="K835" s="82"/>
      <c r="L835" s="82"/>
      <c r="M835" s="1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hidden="1" customHeight="1" x14ac:dyDescent="0.25">
      <c r="A836" s="82"/>
      <c r="B836"/>
      <c r="C836" s="21"/>
      <c r="D836"/>
      <c r="E836" s="82"/>
      <c r="F836" s="82"/>
      <c r="G836"/>
      <c r="H836"/>
      <c r="I836"/>
      <c r="J836"/>
      <c r="K836" s="82"/>
      <c r="L836" s="82"/>
      <c r="M836" s="1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hidden="1" customHeight="1" x14ac:dyDescent="0.25">
      <c r="A837" s="82"/>
      <c r="B837"/>
      <c r="C837" s="21"/>
      <c r="D837"/>
      <c r="E837" s="82"/>
      <c r="F837" s="82"/>
      <c r="G837"/>
      <c r="H837"/>
      <c r="I837"/>
      <c r="J837"/>
      <c r="K837" s="82"/>
      <c r="L837" s="82"/>
      <c r="M837" s="1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hidden="1" customHeight="1" x14ac:dyDescent="0.25">
      <c r="A838" s="82"/>
      <c r="B838"/>
      <c r="C838" s="21"/>
      <c r="D838"/>
      <c r="E838" s="82"/>
      <c r="F838" s="82"/>
      <c r="G838"/>
      <c r="H838"/>
      <c r="I838"/>
      <c r="J838"/>
      <c r="K838" s="82"/>
      <c r="L838" s="82"/>
      <c r="M838" s="1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hidden="1" customHeight="1" x14ac:dyDescent="0.25">
      <c r="A839" s="82"/>
      <c r="B839"/>
      <c r="C839" s="21"/>
      <c r="D839"/>
      <c r="E839" s="82"/>
      <c r="F839" s="82"/>
      <c r="G839"/>
      <c r="H839"/>
      <c r="I839"/>
      <c r="J839"/>
      <c r="K839" s="82"/>
      <c r="L839" s="82"/>
      <c r="M839" s="1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hidden="1" customHeight="1" x14ac:dyDescent="0.25">
      <c r="A840" s="82"/>
      <c r="B840"/>
      <c r="C840" s="21"/>
      <c r="D840"/>
      <c r="E840" s="82"/>
      <c r="F840" s="82"/>
      <c r="G840"/>
      <c r="H840"/>
      <c r="I840"/>
      <c r="J840"/>
      <c r="K840" s="82"/>
      <c r="L840" s="82"/>
      <c r="M840" s="1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hidden="1" customHeight="1" x14ac:dyDescent="0.25">
      <c r="A841" s="82"/>
      <c r="B841"/>
      <c r="C841" s="21"/>
      <c r="D841"/>
      <c r="E841" s="82"/>
      <c r="F841" s="82"/>
      <c r="G841"/>
      <c r="H841"/>
      <c r="I841"/>
      <c r="J841"/>
      <c r="K841" s="82"/>
      <c r="L841" s="82"/>
      <c r="M841" s="1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hidden="1" customHeight="1" x14ac:dyDescent="0.25">
      <c r="A842" s="82"/>
      <c r="B842"/>
      <c r="C842" s="21"/>
      <c r="D842"/>
      <c r="E842" s="82"/>
      <c r="F842" s="82"/>
      <c r="G842"/>
      <c r="H842"/>
      <c r="I842"/>
      <c r="J842"/>
      <c r="K842" s="82"/>
      <c r="L842" s="82"/>
      <c r="M842" s="1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hidden="1" customHeight="1" x14ac:dyDescent="0.25">
      <c r="A843" s="82"/>
      <c r="B843"/>
      <c r="C843" s="21"/>
      <c r="D843"/>
      <c r="E843" s="82"/>
      <c r="F843" s="82"/>
      <c r="G843"/>
      <c r="H843"/>
      <c r="I843"/>
      <c r="J843"/>
      <c r="K843" s="82"/>
      <c r="L843" s="82"/>
      <c r="M843" s="1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hidden="1" customHeight="1" x14ac:dyDescent="0.25">
      <c r="A844" s="82"/>
      <c r="B844"/>
      <c r="C844" s="21"/>
      <c r="D844"/>
      <c r="E844" s="82"/>
      <c r="F844" s="82"/>
      <c r="G844"/>
      <c r="H844"/>
      <c r="I844"/>
      <c r="J844"/>
      <c r="K844" s="82"/>
      <c r="L844" s="82"/>
      <c r="M844" s="1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hidden="1" customHeight="1" x14ac:dyDescent="0.25">
      <c r="A845" s="82"/>
      <c r="B845"/>
      <c r="C845" s="21"/>
      <c r="D845"/>
      <c r="E845" s="82"/>
      <c r="F845" s="82"/>
      <c r="G845"/>
      <c r="H845"/>
      <c r="I845"/>
      <c r="J845"/>
      <c r="K845" s="82"/>
      <c r="L845" s="82"/>
      <c r="M845" s="1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hidden="1" customHeight="1" x14ac:dyDescent="0.25">
      <c r="A846" s="82"/>
      <c r="B846"/>
      <c r="C846" s="21"/>
      <c r="D846"/>
      <c r="E846" s="82"/>
      <c r="F846" s="82"/>
      <c r="G846"/>
      <c r="H846"/>
      <c r="I846"/>
      <c r="J846"/>
      <c r="K846" s="82"/>
      <c r="L846" s="82"/>
      <c r="M846" s="1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hidden="1" customHeight="1" x14ac:dyDescent="0.25">
      <c r="A847" s="82"/>
      <c r="B847"/>
      <c r="C847" s="21"/>
      <c r="D847"/>
      <c r="E847" s="82"/>
      <c r="F847" s="82"/>
      <c r="G847"/>
      <c r="H847"/>
      <c r="I847"/>
      <c r="J847"/>
      <c r="K847" s="82"/>
      <c r="L847" s="82"/>
      <c r="M847" s="1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hidden="1" customHeight="1" x14ac:dyDescent="0.25">
      <c r="A848" s="82"/>
      <c r="B848"/>
      <c r="C848" s="21"/>
      <c r="D848"/>
      <c r="E848" s="82"/>
      <c r="F848" s="82"/>
      <c r="G848"/>
      <c r="H848"/>
      <c r="I848"/>
      <c r="J848"/>
      <c r="K848" s="82"/>
      <c r="L848" s="82"/>
      <c r="M848" s="1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hidden="1" customHeight="1" x14ac:dyDescent="0.25">
      <c r="A849" s="82"/>
      <c r="B849"/>
      <c r="C849" s="21"/>
      <c r="D849"/>
      <c r="E849" s="82"/>
      <c r="F849" s="82"/>
      <c r="G849"/>
      <c r="H849"/>
      <c r="I849"/>
      <c r="J849"/>
      <c r="K849" s="82"/>
      <c r="L849" s="82"/>
      <c r="M849" s="1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hidden="1" customHeight="1" x14ac:dyDescent="0.25">
      <c r="A850" s="82"/>
      <c r="B850"/>
      <c r="C850" s="21"/>
      <c r="D850"/>
      <c r="E850" s="82"/>
      <c r="F850" s="82"/>
      <c r="G850"/>
      <c r="H850"/>
      <c r="I850"/>
      <c r="J850"/>
      <c r="K850" s="82"/>
      <c r="L850" s="82"/>
      <c r="M850" s="1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hidden="1" customHeight="1" x14ac:dyDescent="0.25">
      <c r="A851" s="82"/>
      <c r="B851"/>
      <c r="C851" s="21"/>
      <c r="D851"/>
      <c r="E851" s="82"/>
      <c r="F851" s="82"/>
      <c r="G851"/>
      <c r="H851"/>
      <c r="I851"/>
      <c r="J851"/>
      <c r="K851" s="82"/>
      <c r="L851" s="82"/>
      <c r="M851" s="1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hidden="1" customHeight="1" x14ac:dyDescent="0.25">
      <c r="A852" s="82"/>
      <c r="B852"/>
      <c r="C852" s="21"/>
      <c r="D852"/>
      <c r="E852" s="82"/>
      <c r="F852" s="82"/>
      <c r="G852"/>
      <c r="H852"/>
      <c r="I852"/>
      <c r="J852"/>
      <c r="K852" s="82"/>
      <c r="L852" s="82"/>
      <c r="M852" s="1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hidden="1" customHeight="1" x14ac:dyDescent="0.25">
      <c r="A853" s="82"/>
      <c r="B853"/>
      <c r="C853" s="21"/>
      <c r="D853"/>
      <c r="E853" s="82"/>
      <c r="F853" s="82"/>
      <c r="G853"/>
      <c r="H853"/>
      <c r="I853"/>
      <c r="J853"/>
      <c r="K853" s="82"/>
      <c r="L853" s="82"/>
      <c r="M853" s="1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hidden="1" customHeight="1" x14ac:dyDescent="0.25">
      <c r="A854" s="82"/>
      <c r="B854"/>
      <c r="C854" s="21"/>
      <c r="D854"/>
      <c r="E854" s="82"/>
      <c r="F854" s="82"/>
      <c r="G854"/>
      <c r="H854"/>
      <c r="I854"/>
      <c r="J854"/>
      <c r="K854" s="82"/>
      <c r="L854" s="82"/>
      <c r="M854" s="1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hidden="1" customHeight="1" x14ac:dyDescent="0.25">
      <c r="A855" s="82"/>
      <c r="B855"/>
      <c r="C855" s="21"/>
      <c r="D855"/>
      <c r="E855" s="82"/>
      <c r="F855" s="82"/>
      <c r="G855"/>
      <c r="H855"/>
      <c r="I855"/>
      <c r="J855"/>
      <c r="K855" s="82"/>
      <c r="L855" s="82"/>
      <c r="M855" s="1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hidden="1" customHeight="1" x14ac:dyDescent="0.25">
      <c r="A856" s="82"/>
      <c r="B856"/>
      <c r="C856" s="21"/>
      <c r="D856"/>
      <c r="E856" s="82"/>
      <c r="F856" s="82"/>
      <c r="G856"/>
      <c r="H856"/>
      <c r="I856"/>
      <c r="J856"/>
      <c r="K856" s="82"/>
      <c r="L856" s="82"/>
      <c r="M856" s="1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hidden="1" customHeight="1" x14ac:dyDescent="0.25">
      <c r="A857" s="82"/>
      <c r="B857"/>
      <c r="C857" s="21"/>
      <c r="D857"/>
      <c r="E857" s="82"/>
      <c r="F857" s="82"/>
      <c r="G857"/>
      <c r="H857"/>
      <c r="I857"/>
      <c r="J857"/>
      <c r="K857" s="82"/>
      <c r="L857" s="82"/>
      <c r="M857" s="1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hidden="1" customHeight="1" x14ac:dyDescent="0.25">
      <c r="A858" s="82"/>
      <c r="B858"/>
      <c r="C858" s="21"/>
      <c r="D858"/>
      <c r="E858" s="82"/>
      <c r="F858" s="82"/>
      <c r="G858"/>
      <c r="H858"/>
      <c r="I858"/>
      <c r="J858"/>
      <c r="K858" s="82"/>
      <c r="L858" s="82"/>
      <c r="M858" s="1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hidden="1" customHeight="1" x14ac:dyDescent="0.25">
      <c r="A859" s="82"/>
      <c r="B859"/>
      <c r="C859" s="21"/>
      <c r="D859"/>
      <c r="E859" s="82"/>
      <c r="F859" s="82"/>
      <c r="G859"/>
      <c r="H859"/>
      <c r="I859"/>
      <c r="J859"/>
      <c r="K859" s="82"/>
      <c r="L859" s="82"/>
      <c r="M859" s="1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hidden="1" customHeight="1" x14ac:dyDescent="0.25">
      <c r="A860" s="82"/>
      <c r="B860"/>
      <c r="C860" s="21"/>
      <c r="D860"/>
      <c r="E860" s="82"/>
      <c r="F860" s="82"/>
      <c r="G860"/>
      <c r="H860"/>
      <c r="I860"/>
      <c r="J860"/>
      <c r="K860" s="82"/>
      <c r="L860" s="82"/>
      <c r="M860" s="1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hidden="1" customHeight="1" x14ac:dyDescent="0.25">
      <c r="A861" s="82"/>
      <c r="B861"/>
      <c r="C861" s="21"/>
      <c r="D861"/>
      <c r="E861" s="82"/>
      <c r="F861" s="82"/>
      <c r="G861"/>
      <c r="H861"/>
      <c r="I861"/>
      <c r="J861"/>
      <c r="K861" s="82"/>
      <c r="L861" s="82"/>
      <c r="M861" s="1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hidden="1" customHeight="1" x14ac:dyDescent="0.25">
      <c r="A862" s="82"/>
      <c r="B862"/>
      <c r="C862" s="21"/>
      <c r="D862"/>
      <c r="E862" s="82"/>
      <c r="F862" s="82"/>
      <c r="G862"/>
      <c r="H862"/>
      <c r="I862"/>
      <c r="J862"/>
      <c r="K862" s="82"/>
      <c r="L862" s="82"/>
      <c r="M862" s="1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hidden="1" customHeight="1" x14ac:dyDescent="0.25">
      <c r="A863" s="82"/>
      <c r="B863"/>
      <c r="C863" s="21"/>
      <c r="D863"/>
      <c r="E863" s="82"/>
      <c r="F863" s="82"/>
      <c r="G863"/>
      <c r="H863"/>
      <c r="I863"/>
      <c r="J863"/>
      <c r="K863" s="82"/>
      <c r="L863" s="82"/>
      <c r="M863" s="1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hidden="1" customHeight="1" x14ac:dyDescent="0.25">
      <c r="A864" s="82"/>
      <c r="B864"/>
      <c r="C864" s="21"/>
      <c r="D864"/>
      <c r="E864" s="82"/>
      <c r="F864" s="82"/>
      <c r="G864"/>
      <c r="H864"/>
      <c r="I864"/>
      <c r="J864"/>
      <c r="K864" s="82"/>
      <c r="L864" s="82"/>
      <c r="M864" s="1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hidden="1" customHeight="1" x14ac:dyDescent="0.25">
      <c r="A865" s="82"/>
      <c r="B865"/>
      <c r="C865" s="21"/>
      <c r="D865"/>
      <c r="E865" s="82"/>
      <c r="F865" s="82"/>
      <c r="G865"/>
      <c r="H865"/>
      <c r="I865"/>
      <c r="J865"/>
      <c r="K865" s="82"/>
      <c r="L865" s="82"/>
      <c r="M865" s="1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hidden="1" customHeight="1" x14ac:dyDescent="0.25">
      <c r="A866" s="82"/>
      <c r="B866"/>
      <c r="C866" s="21"/>
      <c r="D866"/>
      <c r="E866" s="82"/>
      <c r="F866" s="82"/>
      <c r="G866"/>
      <c r="H866"/>
      <c r="I866"/>
      <c r="J866"/>
      <c r="K866" s="82"/>
      <c r="L866" s="82"/>
      <c r="M866" s="1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hidden="1" customHeight="1" x14ac:dyDescent="0.25">
      <c r="A867" s="82"/>
      <c r="B867"/>
      <c r="C867" s="21"/>
      <c r="D867"/>
      <c r="E867" s="82"/>
      <c r="F867" s="82"/>
      <c r="G867"/>
      <c r="H867"/>
      <c r="I867"/>
      <c r="J867"/>
      <c r="K867" s="82"/>
      <c r="L867" s="82"/>
      <c r="M867" s="1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hidden="1" customHeight="1" x14ac:dyDescent="0.25">
      <c r="A868" s="82"/>
      <c r="B868"/>
      <c r="C868" s="21"/>
      <c r="D868"/>
      <c r="E868" s="82"/>
      <c r="F868" s="82"/>
      <c r="G868"/>
      <c r="H868"/>
      <c r="I868"/>
      <c r="J868"/>
      <c r="K868" s="82"/>
      <c r="L868" s="82"/>
      <c r="M868" s="1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hidden="1" customHeight="1" x14ac:dyDescent="0.25">
      <c r="A869" s="82"/>
      <c r="B869"/>
      <c r="C869" s="21"/>
      <c r="D869"/>
      <c r="E869" s="82"/>
      <c r="F869" s="82"/>
      <c r="G869"/>
      <c r="H869"/>
      <c r="I869"/>
      <c r="J869"/>
      <c r="K869" s="82"/>
      <c r="L869" s="82"/>
      <c r="M869" s="1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hidden="1" customHeight="1" x14ac:dyDescent="0.25">
      <c r="A870" s="82"/>
      <c r="B870"/>
      <c r="C870" s="21"/>
      <c r="D870"/>
      <c r="E870" s="82"/>
      <c r="F870" s="82"/>
      <c r="G870"/>
      <c r="H870"/>
      <c r="I870"/>
      <c r="J870"/>
      <c r="K870" s="82"/>
      <c r="L870" s="82"/>
      <c r="M870" s="1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hidden="1" customHeight="1" x14ac:dyDescent="0.25">
      <c r="A871" s="82"/>
      <c r="B871"/>
      <c r="C871" s="21"/>
      <c r="D871"/>
      <c r="E871" s="82"/>
      <c r="F871" s="82"/>
      <c r="G871"/>
      <c r="H871"/>
      <c r="I871"/>
      <c r="J871"/>
      <c r="K871" s="82"/>
      <c r="L871" s="82"/>
      <c r="M871" s="1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hidden="1" customHeight="1" x14ac:dyDescent="0.25">
      <c r="A872" s="82"/>
      <c r="B872"/>
      <c r="C872" s="21"/>
      <c r="D872"/>
      <c r="E872" s="82"/>
      <c r="F872" s="82"/>
      <c r="G872"/>
      <c r="H872"/>
      <c r="I872"/>
      <c r="J872"/>
      <c r="K872" s="82"/>
      <c r="L872" s="82"/>
      <c r="M872" s="1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hidden="1" customHeight="1" x14ac:dyDescent="0.25">
      <c r="A873" s="82"/>
      <c r="B873"/>
      <c r="C873" s="21"/>
      <c r="D873"/>
      <c r="E873" s="82"/>
      <c r="F873" s="82"/>
      <c r="G873"/>
      <c r="H873"/>
      <c r="I873"/>
      <c r="J873"/>
      <c r="K873" s="82"/>
      <c r="L873" s="82"/>
      <c r="M873" s="1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hidden="1" customHeight="1" x14ac:dyDescent="0.25">
      <c r="A874" s="82"/>
      <c r="B874"/>
      <c r="C874" s="21"/>
      <c r="D874"/>
      <c r="E874" s="82"/>
      <c r="F874" s="82"/>
      <c r="G874"/>
      <c r="H874"/>
      <c r="I874"/>
      <c r="J874"/>
      <c r="K874" s="82"/>
      <c r="L874" s="82"/>
      <c r="M874" s="1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hidden="1" customHeight="1" x14ac:dyDescent="0.25">
      <c r="A875" s="82"/>
      <c r="B875"/>
      <c r="C875" s="21"/>
      <c r="D875"/>
      <c r="E875" s="82"/>
      <c r="F875" s="82"/>
      <c r="G875"/>
      <c r="H875"/>
      <c r="I875"/>
      <c r="J875"/>
      <c r="K875" s="82"/>
      <c r="L875" s="82"/>
      <c r="M875" s="1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hidden="1" customHeight="1" x14ac:dyDescent="0.25">
      <c r="A876" s="82"/>
      <c r="B876"/>
      <c r="C876" s="21"/>
      <c r="D876"/>
      <c r="E876" s="82"/>
      <c r="F876" s="82"/>
      <c r="G876"/>
      <c r="H876"/>
      <c r="I876"/>
      <c r="J876"/>
      <c r="K876" s="82"/>
      <c r="L876" s="82"/>
      <c r="M876" s="1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hidden="1" customHeight="1" x14ac:dyDescent="0.25">
      <c r="A877" s="82"/>
      <c r="B877"/>
      <c r="C877" s="21"/>
      <c r="D877"/>
      <c r="E877" s="82"/>
      <c r="F877" s="82"/>
      <c r="G877"/>
      <c r="H877"/>
      <c r="I877"/>
      <c r="J877"/>
      <c r="K877" s="82"/>
      <c r="L877" s="82"/>
      <c r="M877" s="1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hidden="1" customHeight="1" x14ac:dyDescent="0.25">
      <c r="A878" s="82"/>
      <c r="B878"/>
      <c r="C878" s="21"/>
      <c r="D878"/>
      <c r="E878" s="82"/>
      <c r="F878" s="82"/>
      <c r="G878"/>
      <c r="H878"/>
      <c r="I878"/>
      <c r="J878"/>
      <c r="K878" s="82"/>
      <c r="L878" s="82"/>
      <c r="M878" s="1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hidden="1" customHeight="1" x14ac:dyDescent="0.25">
      <c r="A879" s="82"/>
      <c r="B879"/>
      <c r="C879" s="21"/>
      <c r="D879"/>
      <c r="E879" s="82"/>
      <c r="F879" s="82"/>
      <c r="G879"/>
      <c r="H879"/>
      <c r="I879"/>
      <c r="J879"/>
      <c r="K879" s="82"/>
      <c r="L879" s="82"/>
      <c r="M879" s="1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hidden="1" customHeight="1" x14ac:dyDescent="0.25">
      <c r="A880" s="82"/>
      <c r="B880"/>
      <c r="C880" s="21"/>
      <c r="D880"/>
      <c r="E880" s="82"/>
      <c r="F880" s="82"/>
      <c r="G880"/>
      <c r="H880"/>
      <c r="I880"/>
      <c r="J880"/>
      <c r="K880" s="82"/>
      <c r="L880" s="82"/>
      <c r="M880" s="1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hidden="1" customHeight="1" x14ac:dyDescent="0.25">
      <c r="A881" s="82"/>
      <c r="B881"/>
      <c r="C881" s="21"/>
      <c r="D881"/>
      <c r="E881" s="82"/>
      <c r="F881" s="82"/>
      <c r="G881"/>
      <c r="H881"/>
      <c r="I881"/>
      <c r="J881"/>
      <c r="K881" s="82"/>
      <c r="L881" s="82"/>
      <c r="M881" s="1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hidden="1" customHeight="1" x14ac:dyDescent="0.25">
      <c r="A882" s="82"/>
      <c r="B882"/>
      <c r="C882" s="21"/>
      <c r="D882"/>
      <c r="E882" s="82"/>
      <c r="F882" s="82"/>
      <c r="G882"/>
      <c r="H882"/>
      <c r="I882"/>
      <c r="J882"/>
      <c r="K882" s="82"/>
      <c r="L882" s="82"/>
      <c r="M882" s="1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hidden="1" customHeight="1" x14ac:dyDescent="0.25">
      <c r="A883" s="82"/>
      <c r="B883"/>
      <c r="C883" s="21"/>
      <c r="D883"/>
      <c r="E883" s="82"/>
      <c r="F883" s="82"/>
      <c r="G883"/>
      <c r="H883"/>
      <c r="I883"/>
      <c r="J883"/>
      <c r="K883" s="82"/>
      <c r="L883" s="82"/>
      <c r="M883" s="1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hidden="1" customHeight="1" x14ac:dyDescent="0.25">
      <c r="A884" s="82"/>
      <c r="B884"/>
      <c r="C884" s="21"/>
      <c r="D884"/>
      <c r="E884" s="82"/>
      <c r="F884" s="82"/>
      <c r="G884"/>
      <c r="H884"/>
      <c r="I884"/>
      <c r="J884"/>
      <c r="K884" s="82"/>
      <c r="L884" s="82"/>
      <c r="M884" s="1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hidden="1" customHeight="1" x14ac:dyDescent="0.25">
      <c r="A885" s="82"/>
      <c r="B885"/>
      <c r="C885" s="21"/>
      <c r="D885"/>
      <c r="E885" s="82"/>
      <c r="F885" s="82"/>
      <c r="G885"/>
      <c r="H885"/>
      <c r="I885"/>
      <c r="J885"/>
      <c r="K885" s="82"/>
      <c r="L885" s="82"/>
      <c r="M885" s="1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hidden="1" customHeight="1" x14ac:dyDescent="0.25">
      <c r="A886" s="82"/>
      <c r="B886"/>
      <c r="C886" s="21"/>
      <c r="D886"/>
      <c r="E886" s="82"/>
      <c r="F886" s="82"/>
      <c r="G886"/>
      <c r="H886"/>
      <c r="I886"/>
      <c r="J886"/>
      <c r="K886" s="82"/>
      <c r="L886" s="82"/>
      <c r="M886" s="1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hidden="1" customHeight="1" x14ac:dyDescent="0.25">
      <c r="A887" s="82"/>
      <c r="B887"/>
      <c r="C887" s="21"/>
      <c r="D887"/>
      <c r="E887" s="82"/>
      <c r="F887" s="82"/>
      <c r="G887"/>
      <c r="H887"/>
      <c r="I887"/>
      <c r="J887"/>
      <c r="K887" s="82"/>
      <c r="L887" s="82"/>
      <c r="M887" s="1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hidden="1" customHeight="1" x14ac:dyDescent="0.25">
      <c r="A888" s="82"/>
      <c r="B888"/>
      <c r="C888" s="21"/>
      <c r="D888"/>
      <c r="E888" s="82"/>
      <c r="F888" s="82"/>
      <c r="G888"/>
      <c r="H888"/>
      <c r="I888"/>
      <c r="J888"/>
      <c r="K888" s="82"/>
      <c r="L888" s="82"/>
      <c r="M888" s="1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hidden="1" customHeight="1" x14ac:dyDescent="0.25">
      <c r="A889" s="82"/>
      <c r="B889"/>
      <c r="C889" s="21"/>
      <c r="D889"/>
      <c r="E889" s="82"/>
      <c r="F889" s="82"/>
      <c r="G889"/>
      <c r="H889"/>
      <c r="I889"/>
      <c r="J889"/>
      <c r="K889" s="82"/>
      <c r="L889" s="82"/>
      <c r="M889" s="1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hidden="1" customHeight="1" x14ac:dyDescent="0.25">
      <c r="A890" s="82"/>
      <c r="B890"/>
      <c r="C890" s="21"/>
      <c r="D890"/>
      <c r="E890" s="82"/>
      <c r="F890" s="82"/>
      <c r="G890"/>
      <c r="H890"/>
      <c r="I890"/>
      <c r="J890"/>
      <c r="K890" s="82"/>
      <c r="L890" s="82"/>
      <c r="M890" s="1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hidden="1" customHeight="1" x14ac:dyDescent="0.25">
      <c r="A891" s="82"/>
      <c r="B891"/>
      <c r="C891" s="21"/>
      <c r="D891"/>
      <c r="E891" s="82"/>
      <c r="F891" s="82"/>
      <c r="G891"/>
      <c r="H891"/>
      <c r="I891"/>
      <c r="J891"/>
      <c r="K891" s="82"/>
      <c r="L891" s="82"/>
      <c r="M891" s="1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hidden="1" customHeight="1" x14ac:dyDescent="0.25">
      <c r="A892" s="82"/>
      <c r="B892"/>
      <c r="C892" s="21"/>
      <c r="D892"/>
      <c r="E892" s="82"/>
      <c r="F892" s="82"/>
      <c r="G892"/>
      <c r="H892"/>
      <c r="I892"/>
      <c r="J892"/>
      <c r="K892" s="82"/>
      <c r="L892" s="82"/>
      <c r="M892" s="1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hidden="1" customHeight="1" x14ac:dyDescent="0.25">
      <c r="A893" s="82"/>
      <c r="B893"/>
      <c r="C893" s="21"/>
      <c r="D893"/>
      <c r="E893" s="82"/>
      <c r="F893" s="82"/>
      <c r="G893"/>
      <c r="H893"/>
      <c r="I893"/>
      <c r="J893"/>
      <c r="K893" s="82"/>
      <c r="L893" s="82"/>
      <c r="M893" s="1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hidden="1" customHeight="1" x14ac:dyDescent="0.25">
      <c r="A894" s="82"/>
      <c r="B894"/>
      <c r="C894" s="21"/>
      <c r="D894"/>
      <c r="E894" s="82"/>
      <c r="F894" s="82"/>
      <c r="G894"/>
      <c r="H894"/>
      <c r="I894"/>
      <c r="J894"/>
      <c r="K894" s="82"/>
      <c r="L894" s="82"/>
      <c r="M894" s="1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hidden="1" customHeight="1" x14ac:dyDescent="0.25">
      <c r="A895" s="82"/>
      <c r="B895"/>
      <c r="C895" s="21"/>
      <c r="D895"/>
      <c r="E895" s="82"/>
      <c r="F895" s="82"/>
      <c r="G895"/>
      <c r="H895"/>
      <c r="I895"/>
      <c r="J895"/>
      <c r="K895" s="82"/>
      <c r="L895" s="82"/>
      <c r="M895" s="1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hidden="1" customHeight="1" x14ac:dyDescent="0.25">
      <c r="A896" s="82"/>
      <c r="B896"/>
      <c r="C896" s="21"/>
      <c r="D896"/>
      <c r="E896" s="82"/>
      <c r="F896" s="82"/>
      <c r="G896"/>
      <c r="H896"/>
      <c r="I896"/>
      <c r="J896"/>
      <c r="K896" s="82"/>
      <c r="L896" s="82"/>
      <c r="M896" s="1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hidden="1" customHeight="1" x14ac:dyDescent="0.25">
      <c r="A897" s="82"/>
      <c r="B897"/>
      <c r="C897" s="21"/>
      <c r="D897"/>
      <c r="E897" s="82"/>
      <c r="F897" s="82"/>
      <c r="G897"/>
      <c r="H897"/>
      <c r="I897"/>
      <c r="J897"/>
      <c r="K897" s="82"/>
      <c r="L897" s="82"/>
      <c r="M897" s="1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hidden="1" customHeight="1" x14ac:dyDescent="0.25">
      <c r="A898" s="82"/>
      <c r="B898"/>
      <c r="C898" s="21"/>
      <c r="D898"/>
      <c r="E898" s="82"/>
      <c r="F898" s="82"/>
      <c r="G898"/>
      <c r="H898"/>
      <c r="I898"/>
      <c r="J898"/>
      <c r="K898" s="82"/>
      <c r="L898" s="82"/>
      <c r="M898" s="1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hidden="1" customHeight="1" x14ac:dyDescent="0.25">
      <c r="A899" s="82"/>
      <c r="B899"/>
      <c r="C899" s="21"/>
      <c r="D899"/>
      <c r="E899" s="82"/>
      <c r="F899" s="82"/>
      <c r="G899"/>
      <c r="H899"/>
      <c r="I899"/>
      <c r="J899"/>
      <c r="K899" s="82"/>
      <c r="L899" s="82"/>
      <c r="M899" s="1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hidden="1" customHeight="1" x14ac:dyDescent="0.25">
      <c r="A900" s="82"/>
      <c r="B900"/>
      <c r="C900" s="21"/>
      <c r="D900"/>
      <c r="E900" s="82"/>
      <c r="F900" s="82"/>
      <c r="G900"/>
      <c r="H900"/>
      <c r="I900"/>
      <c r="J900"/>
      <c r="K900" s="82"/>
      <c r="L900" s="82"/>
      <c r="M900" s="1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hidden="1" customHeight="1" x14ac:dyDescent="0.25">
      <c r="A901" s="82"/>
      <c r="B901"/>
      <c r="C901" s="21"/>
      <c r="D901"/>
      <c r="E901" s="82"/>
      <c r="F901" s="82"/>
      <c r="G901"/>
      <c r="H901"/>
      <c r="I901"/>
      <c r="J901"/>
      <c r="K901" s="82"/>
      <c r="L901" s="82"/>
      <c r="M901" s="1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hidden="1" customHeight="1" x14ac:dyDescent="0.25">
      <c r="A902" s="82"/>
      <c r="B902"/>
      <c r="C902" s="21"/>
      <c r="D902"/>
      <c r="E902" s="82"/>
      <c r="F902" s="82"/>
      <c r="G902"/>
      <c r="H902"/>
      <c r="I902"/>
      <c r="J902"/>
      <c r="K902" s="82"/>
      <c r="L902" s="82"/>
      <c r="M902" s="1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hidden="1" customHeight="1" x14ac:dyDescent="0.25">
      <c r="A903" s="82"/>
      <c r="B903"/>
      <c r="C903" s="21"/>
      <c r="D903"/>
      <c r="E903" s="82"/>
      <c r="F903" s="82"/>
      <c r="G903"/>
      <c r="H903"/>
      <c r="I903"/>
      <c r="J903"/>
      <c r="K903" s="82"/>
      <c r="L903" s="82"/>
      <c r="M903" s="1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hidden="1" customHeight="1" x14ac:dyDescent="0.25">
      <c r="A904" s="82"/>
      <c r="B904"/>
      <c r="C904" s="21"/>
      <c r="D904"/>
      <c r="E904" s="82"/>
      <c r="F904" s="82"/>
      <c r="G904"/>
      <c r="H904"/>
      <c r="I904"/>
      <c r="J904"/>
      <c r="K904" s="82"/>
      <c r="L904" s="82"/>
      <c r="M904" s="1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hidden="1" customHeight="1" x14ac:dyDescent="0.25">
      <c r="A905" s="82"/>
      <c r="B905"/>
      <c r="C905" s="21"/>
      <c r="D905"/>
      <c r="E905" s="82"/>
      <c r="F905" s="82"/>
      <c r="G905"/>
      <c r="H905"/>
      <c r="I905"/>
      <c r="J905"/>
      <c r="K905" s="82"/>
      <c r="L905" s="82"/>
      <c r="M905" s="1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hidden="1" customHeight="1" x14ac:dyDescent="0.25">
      <c r="A906" s="82"/>
      <c r="B906"/>
      <c r="C906" s="21"/>
      <c r="D906"/>
      <c r="E906" s="82"/>
      <c r="F906" s="82"/>
      <c r="G906"/>
      <c r="H906"/>
      <c r="I906"/>
      <c r="J906"/>
      <c r="K906" s="82"/>
      <c r="L906" s="82"/>
      <c r="M906" s="1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hidden="1" customHeight="1" x14ac:dyDescent="0.25">
      <c r="A907" s="82"/>
      <c r="B907"/>
      <c r="C907" s="21"/>
      <c r="D907"/>
      <c r="E907" s="82"/>
      <c r="F907" s="82"/>
      <c r="G907"/>
      <c r="H907"/>
      <c r="I907"/>
      <c r="J907"/>
      <c r="K907" s="82"/>
      <c r="L907" s="82"/>
      <c r="M907" s="1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hidden="1" customHeight="1" x14ac:dyDescent="0.25">
      <c r="A908" s="82"/>
      <c r="B908"/>
      <c r="C908" s="21"/>
      <c r="D908"/>
      <c r="E908" s="82"/>
      <c r="F908" s="82"/>
      <c r="G908"/>
      <c r="H908"/>
      <c r="I908"/>
      <c r="J908"/>
      <c r="K908" s="82"/>
      <c r="L908" s="82"/>
      <c r="M908" s="1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hidden="1" customHeight="1" x14ac:dyDescent="0.25">
      <c r="A909" s="82"/>
      <c r="B909"/>
      <c r="C909" s="21"/>
      <c r="D909"/>
      <c r="E909" s="82"/>
      <c r="F909" s="82"/>
      <c r="G909"/>
      <c r="H909"/>
      <c r="I909"/>
      <c r="J909"/>
      <c r="K909" s="82"/>
      <c r="L909" s="82"/>
      <c r="M909" s="1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hidden="1" customHeight="1" x14ac:dyDescent="0.25">
      <c r="A910" s="82"/>
      <c r="B910"/>
      <c r="C910" s="21"/>
      <c r="D910"/>
      <c r="E910" s="82"/>
      <c r="F910" s="82"/>
      <c r="G910"/>
      <c r="H910"/>
      <c r="I910"/>
      <c r="J910"/>
      <c r="K910" s="82"/>
      <c r="L910" s="82"/>
      <c r="M910" s="1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hidden="1" customHeight="1" x14ac:dyDescent="0.25">
      <c r="A911" s="82"/>
      <c r="B911"/>
      <c r="C911" s="21"/>
      <c r="D911"/>
      <c r="E911" s="82"/>
      <c r="F911" s="82"/>
      <c r="G911"/>
      <c r="H911"/>
      <c r="I911"/>
      <c r="J911"/>
      <c r="K911" s="82"/>
      <c r="L911" s="82"/>
      <c r="M911" s="1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hidden="1" customHeight="1" x14ac:dyDescent="0.25">
      <c r="A912" s="82"/>
      <c r="B912"/>
      <c r="C912" s="21"/>
      <c r="D912"/>
      <c r="E912" s="82"/>
      <c r="F912" s="82"/>
      <c r="G912"/>
      <c r="H912"/>
      <c r="I912"/>
      <c r="J912"/>
      <c r="K912" s="82"/>
      <c r="L912" s="82"/>
      <c r="M912" s="1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hidden="1" customHeight="1" x14ac:dyDescent="0.25">
      <c r="A913" s="82"/>
      <c r="B913"/>
      <c r="C913" s="21"/>
      <c r="D913"/>
      <c r="E913" s="82"/>
      <c r="F913" s="82"/>
      <c r="G913"/>
      <c r="H913"/>
      <c r="I913"/>
      <c r="J913"/>
      <c r="K913" s="82"/>
      <c r="L913" s="82"/>
      <c r="M913" s="1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hidden="1" customHeight="1" x14ac:dyDescent="0.25">
      <c r="A914" s="82"/>
      <c r="B914"/>
      <c r="C914" s="21"/>
      <c r="D914"/>
      <c r="E914" s="82"/>
      <c r="F914" s="82"/>
      <c r="G914"/>
      <c r="H914"/>
      <c r="I914"/>
      <c r="J914"/>
      <c r="K914" s="82"/>
      <c r="L914" s="82"/>
      <c r="M914" s="1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hidden="1" customHeight="1" x14ac:dyDescent="0.25">
      <c r="A915" s="82"/>
      <c r="B915"/>
      <c r="C915" s="21"/>
      <c r="D915"/>
      <c r="E915" s="82"/>
      <c r="F915" s="82"/>
      <c r="G915"/>
      <c r="H915"/>
      <c r="I915"/>
      <c r="J915"/>
      <c r="K915" s="82"/>
      <c r="L915" s="82"/>
      <c r="M915" s="1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hidden="1" customHeight="1" x14ac:dyDescent="0.25">
      <c r="A916" s="82"/>
      <c r="B916"/>
      <c r="C916" s="21"/>
      <c r="D916"/>
      <c r="E916" s="82"/>
      <c r="F916" s="82"/>
      <c r="G916"/>
      <c r="H916"/>
      <c r="I916"/>
      <c r="J916"/>
      <c r="K916" s="82"/>
      <c r="L916" s="82"/>
      <c r="M916" s="1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hidden="1" customHeight="1" x14ac:dyDescent="0.25">
      <c r="A917" s="82"/>
      <c r="B917"/>
      <c r="C917" s="21"/>
      <c r="D917"/>
      <c r="E917" s="82"/>
      <c r="F917" s="82"/>
      <c r="G917"/>
      <c r="H917"/>
      <c r="I917"/>
      <c r="J917"/>
      <c r="K917" s="82"/>
      <c r="L917" s="82"/>
      <c r="M917" s="1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hidden="1" customHeight="1" x14ac:dyDescent="0.25">
      <c r="A918" s="82"/>
      <c r="B918"/>
      <c r="C918" s="21"/>
      <c r="D918"/>
      <c r="E918" s="82"/>
      <c r="F918" s="82"/>
      <c r="G918"/>
      <c r="H918"/>
      <c r="I918"/>
      <c r="J918"/>
      <c r="K918" s="82"/>
      <c r="L918" s="82"/>
      <c r="M918" s="1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hidden="1" customHeight="1" x14ac:dyDescent="0.25">
      <c r="A919" s="82"/>
      <c r="B919"/>
      <c r="C919" s="21"/>
      <c r="D919"/>
      <c r="E919" s="82"/>
      <c r="F919" s="82"/>
      <c r="G919"/>
      <c r="H919"/>
      <c r="I919"/>
      <c r="J919"/>
      <c r="K919" s="82"/>
      <c r="L919" s="82"/>
      <c r="M919" s="1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hidden="1" customHeight="1" x14ac:dyDescent="0.25">
      <c r="A920" s="82"/>
      <c r="B920"/>
      <c r="C920" s="21"/>
      <c r="D920"/>
      <c r="E920" s="82"/>
      <c r="F920" s="82"/>
      <c r="G920"/>
      <c r="H920"/>
      <c r="I920"/>
      <c r="J920"/>
      <c r="K920" s="82"/>
      <c r="L920" s="82"/>
      <c r="M920" s="1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hidden="1" customHeight="1" x14ac:dyDescent="0.25">
      <c r="A921" s="82"/>
      <c r="B921"/>
      <c r="C921" s="21"/>
      <c r="D921"/>
      <c r="E921" s="82"/>
      <c r="F921" s="82"/>
      <c r="G921"/>
      <c r="H921"/>
      <c r="I921"/>
      <c r="J921"/>
      <c r="K921" s="82"/>
      <c r="L921" s="82"/>
      <c r="M921" s="1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hidden="1" customHeight="1" x14ac:dyDescent="0.25">
      <c r="A922" s="82"/>
      <c r="B922"/>
      <c r="C922" s="21"/>
      <c r="D922"/>
      <c r="E922" s="82"/>
      <c r="F922" s="82"/>
      <c r="G922"/>
      <c r="H922"/>
      <c r="I922"/>
      <c r="J922"/>
      <c r="K922" s="82"/>
      <c r="L922" s="82"/>
      <c r="M922" s="1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hidden="1" customHeight="1" x14ac:dyDescent="0.25">
      <c r="A923" s="82"/>
      <c r="B923"/>
      <c r="C923" s="21"/>
      <c r="D923"/>
      <c r="E923" s="82"/>
      <c r="F923" s="82"/>
      <c r="G923"/>
      <c r="H923"/>
      <c r="I923"/>
      <c r="J923"/>
      <c r="K923" s="82"/>
      <c r="L923" s="82"/>
      <c r="M923" s="1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hidden="1" customHeight="1" x14ac:dyDescent="0.25">
      <c r="A924" s="82"/>
      <c r="B924"/>
      <c r="C924" s="21"/>
      <c r="D924"/>
      <c r="E924" s="82"/>
      <c r="F924" s="82"/>
      <c r="G924"/>
      <c r="H924"/>
      <c r="I924"/>
      <c r="J924"/>
      <c r="K924" s="82"/>
      <c r="L924" s="82"/>
      <c r="M924" s="1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hidden="1" customHeight="1" x14ac:dyDescent="0.25">
      <c r="A925" s="82"/>
      <c r="B925"/>
      <c r="C925" s="21"/>
      <c r="D925"/>
      <c r="E925" s="82"/>
      <c r="F925" s="82"/>
      <c r="G925"/>
      <c r="H925"/>
      <c r="I925"/>
      <c r="J925"/>
      <c r="K925" s="82"/>
      <c r="L925" s="82"/>
      <c r="M925" s="1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hidden="1" customHeight="1" x14ac:dyDescent="0.25">
      <c r="A926" s="82"/>
      <c r="B926"/>
      <c r="C926" s="21"/>
      <c r="D926"/>
      <c r="E926" s="82"/>
      <c r="F926" s="82"/>
      <c r="G926"/>
      <c r="H926"/>
      <c r="I926"/>
      <c r="J926"/>
      <c r="K926" s="82"/>
      <c r="L926" s="82"/>
      <c r="M926" s="1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hidden="1" customHeight="1" x14ac:dyDescent="0.25">
      <c r="A927" s="82"/>
      <c r="B927"/>
      <c r="C927" s="21"/>
      <c r="D927"/>
      <c r="E927" s="82"/>
      <c r="F927" s="82"/>
      <c r="G927"/>
      <c r="H927"/>
      <c r="I927"/>
      <c r="J927"/>
      <c r="K927" s="82"/>
      <c r="L927" s="82"/>
      <c r="M927" s="1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hidden="1" customHeight="1" x14ac:dyDescent="0.25">
      <c r="A928" s="82"/>
      <c r="B928"/>
      <c r="C928" s="21"/>
      <c r="D928"/>
      <c r="E928" s="82"/>
      <c r="F928" s="82"/>
      <c r="G928"/>
      <c r="H928"/>
      <c r="I928"/>
      <c r="J928"/>
      <c r="K928" s="82"/>
      <c r="L928" s="82"/>
      <c r="M928" s="1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hidden="1" customHeight="1" x14ac:dyDescent="0.25">
      <c r="A929" s="82"/>
      <c r="B929"/>
      <c r="C929" s="21"/>
      <c r="D929"/>
      <c r="E929" s="82"/>
      <c r="F929" s="82"/>
      <c r="G929"/>
      <c r="H929"/>
      <c r="I929"/>
      <c r="J929"/>
      <c r="K929" s="82"/>
      <c r="L929" s="82"/>
      <c r="M929" s="1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hidden="1" customHeight="1" x14ac:dyDescent="0.25">
      <c r="A930" s="82"/>
      <c r="B930"/>
      <c r="C930" s="21"/>
      <c r="D930"/>
      <c r="E930" s="82"/>
      <c r="F930" s="82"/>
      <c r="G930"/>
      <c r="H930"/>
      <c r="I930"/>
      <c r="J930"/>
      <c r="K930" s="82"/>
      <c r="L930" s="82"/>
      <c r="M930" s="1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hidden="1" customHeight="1" x14ac:dyDescent="0.25">
      <c r="A931" s="82"/>
      <c r="B931"/>
      <c r="C931" s="21"/>
      <c r="D931"/>
      <c r="E931" s="82"/>
      <c r="F931" s="82"/>
      <c r="G931"/>
      <c r="H931"/>
      <c r="I931"/>
      <c r="J931"/>
      <c r="K931" s="82"/>
      <c r="L931" s="82"/>
      <c r="M931" s="1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hidden="1" customHeight="1" x14ac:dyDescent="0.25">
      <c r="A932" s="82"/>
      <c r="B932"/>
      <c r="C932" s="21"/>
      <c r="D932"/>
      <c r="E932" s="82"/>
      <c r="F932" s="82"/>
      <c r="G932"/>
      <c r="H932"/>
      <c r="I932"/>
      <c r="J932"/>
      <c r="K932" s="82"/>
      <c r="L932" s="82"/>
      <c r="M932" s="1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hidden="1" customHeight="1" x14ac:dyDescent="0.25">
      <c r="A933" s="82"/>
      <c r="B933"/>
      <c r="C933" s="21"/>
      <c r="D933"/>
      <c r="E933" s="82"/>
      <c r="F933" s="82"/>
      <c r="G933"/>
      <c r="H933"/>
      <c r="I933"/>
      <c r="J933"/>
      <c r="K933" s="82"/>
      <c r="L933" s="82"/>
      <c r="M933" s="1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hidden="1" customHeight="1" x14ac:dyDescent="0.25">
      <c r="A934" s="82"/>
      <c r="B934"/>
      <c r="C934" s="21"/>
      <c r="D934"/>
      <c r="E934" s="82"/>
      <c r="F934" s="82"/>
      <c r="G934"/>
      <c r="H934"/>
      <c r="I934"/>
      <c r="J934"/>
      <c r="K934" s="82"/>
      <c r="L934" s="82"/>
      <c r="M934" s="1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hidden="1" customHeight="1" x14ac:dyDescent="0.25">
      <c r="A935" s="82"/>
      <c r="B935"/>
      <c r="C935" s="21"/>
      <c r="D935"/>
      <c r="E935" s="82"/>
      <c r="F935" s="82"/>
      <c r="G935"/>
      <c r="H935"/>
      <c r="I935"/>
      <c r="J935"/>
      <c r="K935" s="82"/>
      <c r="L935" s="82"/>
      <c r="M935" s="1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hidden="1" customHeight="1" x14ac:dyDescent="0.25">
      <c r="A936" s="82"/>
      <c r="B936"/>
      <c r="C936" s="21"/>
      <c r="D936"/>
      <c r="E936" s="82"/>
      <c r="F936" s="82"/>
      <c r="G936"/>
      <c r="H936"/>
      <c r="I936"/>
      <c r="J936"/>
      <c r="K936" s="82"/>
      <c r="L936" s="82"/>
      <c r="M936" s="1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hidden="1" customHeight="1" x14ac:dyDescent="0.25">
      <c r="A937" s="82"/>
      <c r="B937"/>
      <c r="C937" s="21"/>
      <c r="D937"/>
      <c r="E937" s="82"/>
      <c r="F937" s="82"/>
      <c r="G937"/>
      <c r="H937"/>
      <c r="I937"/>
      <c r="J937"/>
      <c r="K937" s="82"/>
      <c r="L937" s="82"/>
      <c r="M937" s="1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hidden="1" customHeight="1" x14ac:dyDescent="0.25">
      <c r="A938" s="82"/>
      <c r="B938"/>
      <c r="C938" s="21"/>
      <c r="D938"/>
      <c r="E938" s="82"/>
      <c r="F938" s="82"/>
      <c r="G938"/>
      <c r="H938"/>
      <c r="I938"/>
      <c r="J938"/>
      <c r="K938" s="82"/>
      <c r="L938" s="82"/>
      <c r="M938" s="1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hidden="1" customHeight="1" x14ac:dyDescent="0.25">
      <c r="A939" s="82"/>
      <c r="B939"/>
      <c r="C939" s="21"/>
      <c r="D939"/>
      <c r="E939" s="82"/>
      <c r="F939" s="82"/>
      <c r="G939"/>
      <c r="H939"/>
      <c r="I939"/>
      <c r="J939"/>
      <c r="K939" s="82"/>
      <c r="L939" s="82"/>
      <c r="M939" s="1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hidden="1" customHeight="1" x14ac:dyDescent="0.25">
      <c r="A940" s="82"/>
      <c r="B940"/>
      <c r="C940" s="21"/>
      <c r="D940"/>
      <c r="E940" s="82"/>
      <c r="F940" s="82"/>
      <c r="G940"/>
      <c r="H940"/>
      <c r="I940"/>
      <c r="J940"/>
      <c r="K940" s="82"/>
      <c r="L940" s="82"/>
      <c r="M940" s="1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hidden="1" customHeight="1" x14ac:dyDescent="0.25">
      <c r="A941" s="82"/>
      <c r="B941"/>
      <c r="C941" s="21"/>
      <c r="D941"/>
      <c r="E941" s="82"/>
      <c r="F941" s="82"/>
      <c r="G941"/>
      <c r="H941"/>
      <c r="I941"/>
      <c r="J941"/>
      <c r="K941" s="82"/>
      <c r="L941" s="82"/>
      <c r="M941" s="1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hidden="1" customHeight="1" x14ac:dyDescent="0.25">
      <c r="A942" s="82"/>
      <c r="B942"/>
      <c r="C942" s="21"/>
      <c r="D942"/>
      <c r="E942" s="82"/>
      <c r="F942" s="82"/>
      <c r="G942"/>
      <c r="H942"/>
      <c r="I942"/>
      <c r="J942"/>
      <c r="K942" s="82"/>
      <c r="L942" s="82"/>
      <c r="M942" s="1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hidden="1" customHeight="1" x14ac:dyDescent="0.25">
      <c r="A943" s="82"/>
      <c r="B943"/>
      <c r="C943" s="21"/>
      <c r="D943"/>
      <c r="E943" s="82"/>
      <c r="F943" s="82"/>
      <c r="G943"/>
      <c r="H943"/>
      <c r="I943"/>
      <c r="J943"/>
      <c r="K943" s="82"/>
      <c r="L943" s="82"/>
      <c r="M943" s="1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hidden="1" customHeight="1" x14ac:dyDescent="0.25">
      <c r="A944" s="82"/>
      <c r="B944"/>
      <c r="C944" s="21"/>
      <c r="D944"/>
      <c r="E944" s="82"/>
      <c r="F944" s="82"/>
      <c r="G944"/>
      <c r="H944"/>
      <c r="I944"/>
      <c r="J944"/>
      <c r="K944" s="82"/>
      <c r="L944" s="82"/>
      <c r="M944" s="1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hidden="1" customHeight="1" x14ac:dyDescent="0.25">
      <c r="A945" s="82"/>
      <c r="B945"/>
      <c r="C945" s="21"/>
      <c r="D945"/>
      <c r="E945" s="82"/>
      <c r="F945" s="82"/>
      <c r="G945"/>
      <c r="H945"/>
      <c r="I945"/>
      <c r="J945"/>
      <c r="K945" s="82"/>
      <c r="L945" s="82"/>
      <c r="M945" s="1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hidden="1" customHeight="1" x14ac:dyDescent="0.25">
      <c r="A946" s="82"/>
      <c r="B946"/>
      <c r="C946" s="21"/>
      <c r="D946"/>
      <c r="E946" s="82"/>
      <c r="F946" s="82"/>
      <c r="G946"/>
      <c r="H946"/>
      <c r="I946"/>
      <c r="J946"/>
      <c r="K946" s="82"/>
      <c r="L946" s="82"/>
      <c r="M946" s="1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hidden="1" customHeight="1" x14ac:dyDescent="0.25">
      <c r="A947" s="82"/>
      <c r="B947"/>
      <c r="C947" s="21"/>
      <c r="D947"/>
      <c r="E947" s="82"/>
      <c r="F947" s="82"/>
      <c r="G947"/>
      <c r="H947"/>
      <c r="I947"/>
      <c r="J947"/>
      <c r="K947" s="82"/>
      <c r="L947" s="82"/>
      <c r="M947" s="1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hidden="1" customHeight="1" x14ac:dyDescent="0.25">
      <c r="A948" s="82"/>
      <c r="B948"/>
      <c r="C948" s="21"/>
      <c r="D948"/>
      <c r="E948" s="82"/>
      <c r="F948" s="82"/>
      <c r="G948"/>
      <c r="H948"/>
      <c r="I948"/>
      <c r="J948"/>
      <c r="K948" s="82"/>
      <c r="L948" s="82"/>
      <c r="M948" s="1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hidden="1" customHeight="1" x14ac:dyDescent="0.25">
      <c r="A949" s="82"/>
      <c r="B949"/>
      <c r="C949" s="21"/>
      <c r="D949"/>
      <c r="E949" s="82"/>
      <c r="F949" s="82"/>
      <c r="G949"/>
      <c r="H949"/>
      <c r="I949"/>
      <c r="J949"/>
      <c r="K949" s="82"/>
      <c r="L949" s="82"/>
      <c r="M949" s="1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hidden="1" customHeight="1" x14ac:dyDescent="0.25">
      <c r="A950" s="82"/>
      <c r="B950"/>
      <c r="C950" s="21"/>
      <c r="D950"/>
      <c r="E950" s="82"/>
      <c r="F950" s="82"/>
      <c r="G950"/>
      <c r="H950"/>
      <c r="I950"/>
      <c r="J950"/>
      <c r="K950" s="82"/>
      <c r="L950" s="82"/>
      <c r="M950" s="1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hidden="1" customHeight="1" x14ac:dyDescent="0.25">
      <c r="A951" s="82"/>
      <c r="B951"/>
      <c r="C951" s="21"/>
      <c r="D951"/>
      <c r="E951" s="82"/>
      <c r="F951" s="82"/>
      <c r="G951"/>
      <c r="H951"/>
      <c r="I951"/>
      <c r="J951"/>
      <c r="K951" s="82"/>
      <c r="L951" s="82"/>
      <c r="M951" s="1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hidden="1" customHeight="1" x14ac:dyDescent="0.25">
      <c r="A952" s="82"/>
      <c r="B952"/>
      <c r="C952" s="21"/>
      <c r="D952"/>
      <c r="E952" s="82"/>
      <c r="F952" s="82"/>
      <c r="G952"/>
      <c r="H952"/>
      <c r="I952"/>
      <c r="J952"/>
      <c r="K952" s="82"/>
      <c r="L952" s="82"/>
      <c r="M952" s="1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hidden="1" customHeight="1" x14ac:dyDescent="0.25">
      <c r="A953" s="82"/>
      <c r="B953"/>
      <c r="C953" s="21"/>
      <c r="D953"/>
      <c r="E953" s="82"/>
      <c r="F953" s="82"/>
      <c r="G953"/>
      <c r="H953"/>
      <c r="I953"/>
      <c r="J953"/>
      <c r="K953" s="82"/>
      <c r="L953" s="82"/>
      <c r="M953" s="1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hidden="1" customHeight="1" x14ac:dyDescent="0.25">
      <c r="A954" s="82"/>
      <c r="B954"/>
      <c r="C954" s="21"/>
      <c r="D954"/>
      <c r="E954" s="82"/>
      <c r="F954" s="82"/>
      <c r="G954"/>
      <c r="H954"/>
      <c r="I954"/>
      <c r="J954"/>
      <c r="K954" s="82"/>
      <c r="L954" s="82"/>
      <c r="M954" s="1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hidden="1" customHeight="1" x14ac:dyDescent="0.25">
      <c r="A955" s="82"/>
      <c r="B955"/>
      <c r="C955" s="21"/>
      <c r="D955"/>
      <c r="E955" s="82"/>
      <c r="F955" s="82"/>
      <c r="G955"/>
      <c r="H955"/>
      <c r="I955"/>
      <c r="J955"/>
      <c r="K955" s="82"/>
      <c r="L955" s="82"/>
      <c r="M955" s="1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hidden="1" customHeight="1" x14ac:dyDescent="0.25">
      <c r="A956" s="82"/>
      <c r="B956"/>
      <c r="C956" s="21"/>
      <c r="D956"/>
      <c r="E956" s="82"/>
      <c r="F956" s="82"/>
      <c r="G956"/>
      <c r="H956"/>
      <c r="I956"/>
      <c r="J956"/>
      <c r="K956" s="82"/>
      <c r="L956" s="82"/>
      <c r="M956" s="1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hidden="1" customHeight="1" x14ac:dyDescent="0.25">
      <c r="A957" s="82"/>
      <c r="B957"/>
      <c r="C957" s="21"/>
      <c r="D957"/>
      <c r="E957" s="82"/>
      <c r="F957" s="82"/>
      <c r="G957"/>
      <c r="H957"/>
      <c r="I957"/>
      <c r="J957"/>
      <c r="K957" s="82"/>
      <c r="L957" s="82"/>
      <c r="M957" s="1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hidden="1" customHeight="1" x14ac:dyDescent="0.25">
      <c r="A958" s="82"/>
      <c r="B958"/>
      <c r="C958" s="21"/>
      <c r="D958"/>
      <c r="E958" s="82"/>
      <c r="F958" s="82"/>
      <c r="G958"/>
      <c r="H958"/>
      <c r="I958"/>
      <c r="J958"/>
      <c r="K958" s="82"/>
      <c r="L958" s="82"/>
      <c r="M958" s="1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hidden="1" customHeight="1" x14ac:dyDescent="0.25">
      <c r="A959" s="82"/>
      <c r="B959"/>
      <c r="C959" s="21"/>
      <c r="D959"/>
      <c r="E959" s="82"/>
      <c r="F959" s="82"/>
      <c r="G959"/>
      <c r="H959"/>
      <c r="I959"/>
      <c r="J959"/>
      <c r="K959" s="82"/>
      <c r="L959" s="82"/>
      <c r="M959" s="1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hidden="1" customHeight="1" x14ac:dyDescent="0.25">
      <c r="A960" s="82"/>
      <c r="B960"/>
      <c r="C960" s="21"/>
      <c r="D960"/>
      <c r="E960" s="82"/>
      <c r="F960" s="82"/>
      <c r="G960"/>
      <c r="H960"/>
      <c r="I960"/>
      <c r="J960"/>
      <c r="K960" s="82"/>
      <c r="L960" s="82"/>
      <c r="M960" s="1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hidden="1" customHeight="1" x14ac:dyDescent="0.25">
      <c r="A961" s="82"/>
      <c r="B961"/>
      <c r="C961" s="21"/>
      <c r="D961"/>
      <c r="E961" s="82"/>
      <c r="F961" s="82"/>
      <c r="G961"/>
      <c r="H961"/>
      <c r="I961"/>
      <c r="J961"/>
      <c r="K961" s="82"/>
      <c r="L961" s="82"/>
      <c r="M961" s="1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hidden="1" customHeight="1" x14ac:dyDescent="0.25">
      <c r="A962" s="82"/>
      <c r="B962"/>
      <c r="C962" s="21"/>
      <c r="D962"/>
      <c r="E962" s="82"/>
      <c r="F962" s="82"/>
      <c r="G962"/>
      <c r="H962"/>
      <c r="I962"/>
      <c r="J962"/>
      <c r="K962" s="82"/>
      <c r="L962" s="82"/>
      <c r="M962" s="1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hidden="1" customHeight="1" x14ac:dyDescent="0.25">
      <c r="A963" s="82"/>
      <c r="B963"/>
      <c r="C963" s="21"/>
      <c r="D963"/>
      <c r="E963" s="82"/>
      <c r="F963" s="82"/>
      <c r="G963"/>
      <c r="H963"/>
      <c r="I963"/>
      <c r="J963"/>
      <c r="K963" s="82"/>
      <c r="L963" s="82"/>
      <c r="M963" s="1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hidden="1" customHeight="1" x14ac:dyDescent="0.25">
      <c r="A964" s="82"/>
      <c r="B964"/>
      <c r="C964" s="21"/>
      <c r="D964"/>
      <c r="E964" s="82"/>
      <c r="F964" s="82"/>
      <c r="G964"/>
      <c r="H964"/>
      <c r="I964"/>
      <c r="J964"/>
      <c r="K964" s="82"/>
      <c r="L964" s="82"/>
      <c r="M964" s="1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hidden="1" customHeight="1" x14ac:dyDescent="0.25">
      <c r="A965" s="82"/>
      <c r="B965"/>
      <c r="C965" s="21"/>
      <c r="D965"/>
      <c r="E965" s="82"/>
      <c r="F965" s="82"/>
      <c r="G965"/>
      <c r="H965"/>
      <c r="I965"/>
      <c r="J965"/>
      <c r="K965" s="82"/>
      <c r="L965" s="82"/>
      <c r="M965" s="1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hidden="1" customHeight="1" x14ac:dyDescent="0.25">
      <c r="A966" s="82"/>
      <c r="B966"/>
      <c r="C966" s="21"/>
      <c r="D966"/>
      <c r="E966" s="82"/>
      <c r="F966" s="82"/>
      <c r="G966"/>
      <c r="H966"/>
      <c r="I966"/>
      <c r="J966"/>
      <c r="K966" s="82"/>
      <c r="L966" s="82"/>
      <c r="M966" s="1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hidden="1" customHeight="1" x14ac:dyDescent="0.25">
      <c r="A967" s="82"/>
      <c r="B967"/>
      <c r="C967" s="21"/>
      <c r="D967"/>
      <c r="E967" s="82"/>
      <c r="F967" s="82"/>
      <c r="G967"/>
      <c r="H967"/>
      <c r="I967"/>
      <c r="J967"/>
      <c r="K967" s="82"/>
      <c r="L967" s="82"/>
      <c r="M967" s="1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hidden="1" customHeight="1" x14ac:dyDescent="0.25">
      <c r="A968" s="82"/>
      <c r="B968"/>
      <c r="C968" s="21"/>
      <c r="D968"/>
      <c r="E968" s="82"/>
      <c r="F968" s="82"/>
      <c r="G968"/>
      <c r="H968"/>
      <c r="I968"/>
      <c r="J968"/>
      <c r="K968" s="82"/>
      <c r="L968" s="82"/>
      <c r="M968" s="1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hidden="1" customHeight="1" x14ac:dyDescent="0.25">
      <c r="A969" s="82"/>
      <c r="B969"/>
      <c r="C969" s="21"/>
      <c r="D969"/>
      <c r="E969" s="82"/>
      <c r="F969" s="82"/>
      <c r="G969"/>
      <c r="H969"/>
      <c r="I969"/>
      <c r="J969"/>
      <c r="K969" s="82"/>
      <c r="L969" s="82"/>
      <c r="M969" s="1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hidden="1" customHeight="1" x14ac:dyDescent="0.25">
      <c r="A970" s="82"/>
      <c r="B970"/>
      <c r="C970" s="21"/>
      <c r="D970"/>
      <c r="E970" s="82"/>
      <c r="F970" s="82"/>
      <c r="G970"/>
      <c r="H970"/>
      <c r="I970"/>
      <c r="J970"/>
      <c r="K970" s="82"/>
      <c r="L970" s="82"/>
      <c r="M970" s="1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hidden="1" customHeight="1" x14ac:dyDescent="0.25">
      <c r="A971" s="82"/>
      <c r="B971"/>
      <c r="C971" s="21"/>
      <c r="D971"/>
      <c r="E971" s="82"/>
      <c r="F971" s="82"/>
      <c r="G971"/>
      <c r="H971"/>
      <c r="I971"/>
      <c r="J971"/>
      <c r="K971" s="82"/>
      <c r="L971" s="82"/>
      <c r="M971" s="1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hidden="1" customHeight="1" x14ac:dyDescent="0.25">
      <c r="A972" s="82"/>
      <c r="B972"/>
      <c r="C972" s="21"/>
      <c r="D972"/>
      <c r="E972" s="82"/>
      <c r="F972" s="82"/>
      <c r="G972"/>
      <c r="H972"/>
      <c r="I972"/>
      <c r="J972"/>
      <c r="K972" s="82"/>
      <c r="L972" s="82"/>
      <c r="M972" s="1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hidden="1" customHeight="1" x14ac:dyDescent="0.25">
      <c r="A973" s="82"/>
      <c r="B973"/>
      <c r="C973" s="21"/>
      <c r="D973"/>
      <c r="E973" s="82"/>
      <c r="F973" s="82"/>
      <c r="G973"/>
      <c r="H973"/>
      <c r="I973"/>
      <c r="J973"/>
      <c r="K973" s="82"/>
      <c r="L973" s="82"/>
      <c r="M973" s="1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hidden="1" customHeight="1" x14ac:dyDescent="0.25">
      <c r="A974" s="82"/>
      <c r="B974"/>
      <c r="C974" s="21"/>
      <c r="D974"/>
      <c r="E974" s="82"/>
      <c r="F974" s="82"/>
      <c r="G974"/>
      <c r="H974"/>
      <c r="I974"/>
      <c r="J974"/>
      <c r="K974" s="82"/>
      <c r="L974" s="82"/>
      <c r="M974" s="1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hidden="1" customHeight="1" x14ac:dyDescent="0.25">
      <c r="A975" s="82"/>
      <c r="B975"/>
      <c r="C975" s="21"/>
      <c r="D975"/>
      <c r="E975" s="82"/>
      <c r="F975" s="82"/>
      <c r="G975"/>
      <c r="H975"/>
      <c r="I975"/>
      <c r="J975"/>
      <c r="K975" s="82"/>
      <c r="L975" s="82"/>
      <c r="M975" s="1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hidden="1" customHeight="1" x14ac:dyDescent="0.25">
      <c r="A976" s="82"/>
      <c r="B976"/>
      <c r="C976" s="21"/>
      <c r="D976"/>
      <c r="E976" s="82"/>
      <c r="F976" s="82"/>
      <c r="G976"/>
      <c r="H976"/>
      <c r="I976"/>
      <c r="J976"/>
      <c r="K976" s="82"/>
      <c r="L976" s="82"/>
      <c r="M976" s="1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hidden="1" customHeight="1" x14ac:dyDescent="0.25">
      <c r="A977" s="82"/>
      <c r="B977"/>
      <c r="C977" s="21"/>
      <c r="D977"/>
      <c r="E977" s="82"/>
      <c r="F977" s="82"/>
      <c r="G977"/>
      <c r="H977"/>
      <c r="I977"/>
      <c r="J977"/>
      <c r="K977" s="82"/>
      <c r="L977" s="82"/>
      <c r="M977" s="1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hidden="1" customHeight="1" x14ac:dyDescent="0.25">
      <c r="A978" s="82"/>
      <c r="B978"/>
      <c r="C978" s="21"/>
      <c r="D978"/>
      <c r="E978" s="82"/>
      <c r="F978" s="82"/>
      <c r="G978"/>
      <c r="H978"/>
      <c r="I978"/>
      <c r="J978"/>
      <c r="K978" s="82"/>
      <c r="L978" s="82"/>
      <c r="M978" s="1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hidden="1" customHeight="1" x14ac:dyDescent="0.25">
      <c r="A979" s="82"/>
      <c r="B979"/>
      <c r="C979" s="21"/>
      <c r="D979"/>
      <c r="E979" s="82"/>
      <c r="F979" s="82"/>
      <c r="G979"/>
      <c r="H979"/>
      <c r="I979"/>
      <c r="J979"/>
      <c r="K979" s="82"/>
      <c r="L979" s="82"/>
      <c r="M979" s="1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hidden="1" customHeight="1" x14ac:dyDescent="0.25">
      <c r="A980" s="82"/>
      <c r="B980"/>
      <c r="C980" s="21"/>
      <c r="D980"/>
      <c r="E980" s="82"/>
      <c r="F980" s="82"/>
      <c r="G980"/>
      <c r="H980"/>
      <c r="I980"/>
      <c r="J980"/>
      <c r="K980" s="82"/>
      <c r="L980" s="82"/>
      <c r="M980" s="1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hidden="1" customHeight="1" x14ac:dyDescent="0.25">
      <c r="A981" s="82"/>
      <c r="B981"/>
      <c r="C981" s="21"/>
      <c r="D981"/>
      <c r="E981" s="82"/>
      <c r="F981" s="82"/>
      <c r="G981"/>
      <c r="H981"/>
      <c r="I981"/>
      <c r="J981"/>
      <c r="K981" s="82"/>
      <c r="L981" s="82"/>
      <c r="M981" s="1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hidden="1" customHeight="1" x14ac:dyDescent="0.25">
      <c r="A982" s="82"/>
      <c r="B982"/>
      <c r="C982" s="21"/>
      <c r="D982"/>
      <c r="E982" s="82"/>
      <c r="F982" s="82"/>
      <c r="G982"/>
      <c r="H982"/>
      <c r="I982"/>
      <c r="J982"/>
      <c r="K982" s="82"/>
      <c r="L982" s="82"/>
      <c r="M982" s="1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hidden="1" customHeight="1" x14ac:dyDescent="0.25">
      <c r="A983" s="82"/>
      <c r="B983"/>
      <c r="C983" s="21"/>
      <c r="D983"/>
      <c r="E983" s="82"/>
      <c r="F983" s="82"/>
      <c r="G983"/>
      <c r="H983"/>
      <c r="I983"/>
      <c r="J983"/>
      <c r="K983" s="82"/>
      <c r="L983" s="82"/>
      <c r="M983" s="1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hidden="1" customHeight="1" x14ac:dyDescent="0.25">
      <c r="A984" s="82"/>
      <c r="B984"/>
      <c r="C984" s="21"/>
      <c r="D984"/>
      <c r="E984" s="82"/>
      <c r="F984" s="82"/>
      <c r="G984"/>
      <c r="H984"/>
      <c r="I984"/>
      <c r="J984"/>
      <c r="K984" s="82"/>
      <c r="L984" s="82"/>
      <c r="M984" s="1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hidden="1" customHeight="1" x14ac:dyDescent="0.25">
      <c r="A985" s="82"/>
      <c r="B985"/>
      <c r="C985" s="21"/>
      <c r="D985"/>
      <c r="E985" s="82"/>
      <c r="F985" s="82"/>
      <c r="G985"/>
      <c r="H985"/>
      <c r="I985"/>
      <c r="J985"/>
      <c r="K985" s="82"/>
      <c r="L985" s="82"/>
      <c r="M985" s="1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hidden="1" customHeight="1" x14ac:dyDescent="0.25">
      <c r="A986" s="82"/>
      <c r="B986"/>
      <c r="C986" s="21"/>
      <c r="D986"/>
      <c r="E986" s="82"/>
      <c r="F986" s="82"/>
      <c r="G986"/>
      <c r="H986"/>
      <c r="I986"/>
      <c r="J986"/>
      <c r="K986" s="82"/>
      <c r="L986" s="82"/>
      <c r="M986" s="1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hidden="1" customHeight="1" x14ac:dyDescent="0.25">
      <c r="A987" s="82"/>
      <c r="B987"/>
      <c r="C987" s="21"/>
      <c r="D987"/>
      <c r="E987" s="82"/>
      <c r="F987" s="82"/>
      <c r="G987"/>
      <c r="H987"/>
      <c r="I987"/>
      <c r="J987"/>
      <c r="K987" s="82"/>
      <c r="L987" s="82"/>
      <c r="M987" s="1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hidden="1" customHeight="1" x14ac:dyDescent="0.25">
      <c r="A988" s="82"/>
      <c r="B988"/>
      <c r="C988" s="21"/>
      <c r="D988"/>
      <c r="E988" s="82"/>
      <c r="F988" s="82"/>
      <c r="G988"/>
      <c r="H988"/>
      <c r="I988"/>
      <c r="J988"/>
      <c r="K988" s="82"/>
      <c r="L988" s="82"/>
      <c r="M988" s="1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5.75" hidden="1" customHeight="1" x14ac:dyDescent="0.25">
      <c r="A989" s="82"/>
      <c r="B989"/>
      <c r="C989" s="21"/>
      <c r="D989"/>
      <c r="E989" s="82"/>
      <c r="F989" s="82"/>
      <c r="G989"/>
      <c r="H989"/>
      <c r="I989"/>
      <c r="J989"/>
      <c r="K989" s="82"/>
      <c r="L989" s="82"/>
      <c r="M989" s="1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5.75" hidden="1" customHeight="1" x14ac:dyDescent="0.25">
      <c r="A990" s="82"/>
      <c r="B990"/>
      <c r="C990" s="21"/>
      <c r="D990"/>
      <c r="E990" s="82"/>
      <c r="F990" s="82"/>
      <c r="G990"/>
      <c r="H990"/>
      <c r="I990"/>
      <c r="J990"/>
      <c r="K990" s="82"/>
      <c r="L990" s="82"/>
      <c r="M990" s="1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5.75" hidden="1" customHeight="1" x14ac:dyDescent="0.25">
      <c r="A991" s="82"/>
      <c r="B991"/>
      <c r="C991" s="21"/>
      <c r="D991"/>
      <c r="E991" s="82"/>
      <c r="F991" s="82"/>
      <c r="G991"/>
      <c r="H991"/>
      <c r="I991"/>
      <c r="J991"/>
      <c r="K991" s="82"/>
      <c r="L991" s="82"/>
      <c r="M991" s="1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5.75" hidden="1" customHeight="1" x14ac:dyDescent="0.25">
      <c r="A992" s="82"/>
      <c r="B992"/>
      <c r="C992" s="21"/>
      <c r="D992"/>
      <c r="E992" s="82"/>
      <c r="F992" s="82"/>
      <c r="G992"/>
      <c r="H992"/>
      <c r="I992"/>
      <c r="J992"/>
      <c r="K992" s="82"/>
      <c r="L992" s="82"/>
      <c r="M992" s="1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5.75" hidden="1" customHeight="1" x14ac:dyDescent="0.25">
      <c r="A993" s="82"/>
      <c r="B993"/>
      <c r="C993" s="21"/>
      <c r="D993"/>
      <c r="E993" s="82"/>
      <c r="F993" s="82"/>
      <c r="G993"/>
      <c r="H993"/>
      <c r="I993"/>
      <c r="J993"/>
      <c r="K993" s="82"/>
      <c r="L993" s="82"/>
      <c r="M993" s="1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5.75" hidden="1" customHeight="1" x14ac:dyDescent="0.25">
      <c r="A994" s="82"/>
      <c r="B994"/>
      <c r="C994" s="21"/>
      <c r="D994"/>
      <c r="E994" s="82"/>
      <c r="F994" s="82"/>
      <c r="G994"/>
      <c r="H994"/>
      <c r="I994"/>
      <c r="J994"/>
      <c r="K994" s="82"/>
      <c r="L994" s="82"/>
      <c r="M994" s="1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5.75" hidden="1" customHeight="1" x14ac:dyDescent="0.25">
      <c r="A995" s="82"/>
      <c r="B995"/>
      <c r="C995" s="21"/>
      <c r="D995"/>
      <c r="E995" s="82"/>
      <c r="F995" s="82"/>
      <c r="G995"/>
      <c r="H995"/>
      <c r="I995"/>
      <c r="J995"/>
      <c r="K995" s="82"/>
      <c r="L995" s="82"/>
      <c r="M995" s="1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5.75" hidden="1" customHeight="1" x14ac:dyDescent="0.25">
      <c r="A996" s="82"/>
      <c r="B996"/>
      <c r="C996" s="21"/>
      <c r="D996"/>
      <c r="E996" s="82"/>
      <c r="F996" s="82"/>
      <c r="G996"/>
      <c r="H996"/>
      <c r="I996"/>
      <c r="J996"/>
      <c r="K996" s="82"/>
      <c r="L996" s="82"/>
      <c r="M996" s="1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5.75" hidden="1" customHeight="1" x14ac:dyDescent="0.25">
      <c r="A997" s="82"/>
      <c r="B997"/>
      <c r="C997" s="21"/>
      <c r="D997"/>
      <c r="E997" s="82"/>
      <c r="F997" s="82"/>
      <c r="G997"/>
      <c r="H997"/>
      <c r="I997"/>
      <c r="J997"/>
      <c r="K997" s="82"/>
      <c r="L997" s="82"/>
      <c r="M997" s="1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5.75" hidden="1" customHeight="1" x14ac:dyDescent="0.25">
      <c r="A998" s="82"/>
      <c r="B998"/>
      <c r="C998" s="21"/>
      <c r="D998"/>
      <c r="E998" s="82"/>
      <c r="F998" s="82"/>
      <c r="G998"/>
      <c r="H998"/>
      <c r="I998"/>
      <c r="J998"/>
      <c r="K998" s="82"/>
      <c r="L998" s="82"/>
      <c r="M998" s="1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5.75" hidden="1" customHeight="1" x14ac:dyDescent="0.25">
      <c r="A999" s="82"/>
      <c r="B999"/>
      <c r="C999" s="21"/>
      <c r="D999"/>
      <c r="E999" s="82"/>
      <c r="F999" s="82"/>
      <c r="G999"/>
      <c r="H999"/>
      <c r="I999"/>
      <c r="J999"/>
      <c r="K999" s="82"/>
      <c r="L999" s="82"/>
      <c r="M999" s="1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5.75" hidden="1" customHeight="1" x14ac:dyDescent="0.25">
      <c r="A1000" s="82"/>
      <c r="B1000"/>
      <c r="C1000" s="21"/>
      <c r="D1000"/>
      <c r="E1000" s="82"/>
      <c r="F1000" s="82"/>
      <c r="G1000"/>
      <c r="H1000"/>
      <c r="I1000"/>
      <c r="J1000"/>
      <c r="K1000" s="82"/>
      <c r="L1000" s="82"/>
      <c r="M1000" s="1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spans="1:26" ht="15.75" hidden="1" customHeight="1" x14ac:dyDescent="0.25">
      <c r="A1001" s="82"/>
      <c r="B1001"/>
      <c r="C1001" s="21"/>
      <c r="D1001"/>
      <c r="E1001" s="82"/>
      <c r="F1001" s="82"/>
      <c r="G1001"/>
      <c r="H1001"/>
      <c r="I1001"/>
      <c r="J1001"/>
      <c r="K1001" s="82"/>
      <c r="L1001" s="82"/>
      <c r="M1001" s="1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spans="1:26" ht="15.75" hidden="1" customHeight="1" x14ac:dyDescent="0.25">
      <c r="A1002" s="82"/>
      <c r="B1002"/>
      <c r="C1002" s="21"/>
      <c r="D1002"/>
      <c r="E1002" s="82"/>
      <c r="F1002" s="82"/>
      <c r="G1002"/>
      <c r="H1002"/>
      <c r="I1002"/>
      <c r="J1002"/>
      <c r="K1002" s="82"/>
      <c r="L1002" s="82"/>
      <c r="M1002" s="1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  <row r="1003" spans="1:26" ht="15.75" hidden="1" customHeight="1" x14ac:dyDescent="0.25">
      <c r="A1003" s="82"/>
      <c r="B1003"/>
      <c r="C1003" s="21"/>
      <c r="D1003"/>
      <c r="E1003" s="82"/>
      <c r="F1003" s="82"/>
      <c r="G1003"/>
      <c r="H1003"/>
      <c r="I1003"/>
      <c r="J1003"/>
      <c r="K1003" s="82"/>
      <c r="L1003" s="82"/>
      <c r="M1003" s="1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</row>
    <row r="1004" spans="1:26" ht="15.75" hidden="1" customHeight="1" x14ac:dyDescent="0.25">
      <c r="A1004" s="82"/>
      <c r="B1004"/>
      <c r="C1004" s="21"/>
      <c r="D1004"/>
      <c r="E1004" s="82"/>
      <c r="F1004" s="82"/>
      <c r="G1004"/>
      <c r="H1004"/>
      <c r="I1004"/>
      <c r="J1004"/>
      <c r="K1004" s="82"/>
      <c r="L1004" s="82"/>
      <c r="M1004" s="1"/>
      <c r="N1004" s="2"/>
      <c r="O1004" s="2"/>
      <c r="P1004" s="2"/>
      <c r="Q1004" s="2"/>
      <c r="R1004" s="2"/>
      <c r="S1004" s="2"/>
      <c r="T1004" s="2"/>
      <c r="U1004" s="2"/>
      <c r="V1004" s="2"/>
      <c r="W1004" s="2"/>
      <c r="X1004" s="2"/>
      <c r="Y1004" s="2"/>
      <c r="Z1004" s="2"/>
    </row>
    <row r="1005" spans="1:26" ht="15.75" hidden="1" customHeight="1" x14ac:dyDescent="0.25">
      <c r="A1005" s="82"/>
      <c r="B1005"/>
      <c r="C1005" s="21"/>
      <c r="D1005"/>
      <c r="E1005" s="82"/>
      <c r="F1005" s="82"/>
      <c r="G1005"/>
      <c r="H1005"/>
      <c r="I1005"/>
      <c r="J1005"/>
      <c r="K1005" s="82"/>
      <c r="L1005" s="82"/>
      <c r="M1005" s="1"/>
      <c r="N1005" s="2"/>
      <c r="O1005" s="2"/>
      <c r="P1005" s="2"/>
      <c r="Q1005" s="2"/>
      <c r="R1005" s="2"/>
      <c r="S1005" s="2"/>
      <c r="T1005" s="2"/>
      <c r="U1005" s="2"/>
      <c r="V1005" s="2"/>
      <c r="W1005" s="2"/>
      <c r="X1005" s="2"/>
      <c r="Y1005" s="2"/>
      <c r="Z1005" s="2"/>
    </row>
    <row r="1006" spans="1:26" ht="15.75" hidden="1" customHeight="1" x14ac:dyDescent="0.25">
      <c r="A1006" s="82"/>
      <c r="B1006"/>
      <c r="C1006" s="21"/>
      <c r="D1006"/>
      <c r="E1006" s="82"/>
      <c r="F1006" s="82"/>
      <c r="G1006"/>
      <c r="H1006"/>
      <c r="I1006"/>
      <c r="J1006"/>
      <c r="K1006" s="82"/>
      <c r="L1006" s="82"/>
      <c r="M1006" s="1"/>
      <c r="N1006" s="2"/>
      <c r="O1006" s="2"/>
      <c r="P1006" s="2"/>
      <c r="Q1006" s="2"/>
      <c r="R1006" s="2"/>
      <c r="S1006" s="2"/>
      <c r="T1006" s="2"/>
      <c r="U1006" s="2"/>
      <c r="V1006" s="2"/>
      <c r="W1006" s="2"/>
      <c r="X1006" s="2"/>
      <c r="Y1006" s="2"/>
      <c r="Z1006" s="2"/>
    </row>
    <row r="1007" spans="1:26" ht="15.75" hidden="1" customHeight="1" x14ac:dyDescent="0.25">
      <c r="A1007" s="82"/>
      <c r="B1007"/>
      <c r="C1007" s="21"/>
      <c r="D1007"/>
      <c r="E1007" s="82"/>
      <c r="F1007" s="82"/>
      <c r="G1007"/>
      <c r="H1007"/>
      <c r="I1007"/>
      <c r="J1007"/>
      <c r="K1007" s="82"/>
      <c r="L1007" s="82"/>
      <c r="M1007" s="1"/>
      <c r="N1007" s="2"/>
      <c r="O1007" s="2"/>
      <c r="P1007" s="2"/>
      <c r="Q1007" s="2"/>
      <c r="R1007" s="2"/>
      <c r="S1007" s="2"/>
      <c r="T1007" s="2"/>
      <c r="U1007" s="2"/>
      <c r="V1007" s="2"/>
      <c r="W1007" s="2"/>
      <c r="X1007" s="2"/>
      <c r="Y1007" s="2"/>
      <c r="Z1007" s="2"/>
    </row>
    <row r="1008" spans="1:26" ht="15.75" hidden="1" customHeight="1" x14ac:dyDescent="0.25">
      <c r="A1008" s="82"/>
      <c r="B1008"/>
      <c r="C1008" s="21"/>
      <c r="D1008"/>
      <c r="E1008" s="82"/>
      <c r="F1008" s="82"/>
      <c r="G1008"/>
      <c r="H1008"/>
      <c r="I1008"/>
      <c r="J1008"/>
      <c r="K1008" s="82"/>
      <c r="L1008" s="82"/>
      <c r="M1008" s="1"/>
      <c r="N1008" s="2"/>
      <c r="O1008" s="2"/>
      <c r="P1008" s="2"/>
      <c r="Q1008" s="2"/>
      <c r="R1008" s="2"/>
      <c r="S1008" s="2"/>
      <c r="T1008" s="2"/>
      <c r="U1008" s="2"/>
      <c r="V1008" s="2"/>
      <c r="W1008" s="2"/>
      <c r="X1008" s="2"/>
      <c r="Y1008" s="2"/>
      <c r="Z1008" s="2"/>
    </row>
    <row r="1009" spans="1:26" ht="15.75" hidden="1" customHeight="1" x14ac:dyDescent="0.25">
      <c r="A1009" s="82"/>
      <c r="B1009"/>
      <c r="C1009" s="21"/>
      <c r="D1009"/>
      <c r="E1009" s="82"/>
      <c r="F1009" s="82"/>
      <c r="G1009"/>
      <c r="H1009"/>
      <c r="I1009"/>
      <c r="J1009"/>
      <c r="K1009" s="82"/>
      <c r="L1009" s="82"/>
      <c r="M1009" s="1"/>
      <c r="N1009" s="2"/>
      <c r="O1009" s="2"/>
      <c r="P1009" s="2"/>
      <c r="Q1009" s="2"/>
      <c r="R1009" s="2"/>
      <c r="S1009" s="2"/>
      <c r="T1009" s="2"/>
      <c r="U1009" s="2"/>
      <c r="V1009" s="2"/>
      <c r="W1009" s="2"/>
      <c r="X1009" s="2"/>
      <c r="Y1009" s="2"/>
      <c r="Z1009" s="2"/>
    </row>
    <row r="1010" spans="1:26" ht="15.75" hidden="1" customHeight="1" x14ac:dyDescent="0.25">
      <c r="A1010" s="82"/>
      <c r="B1010"/>
      <c r="C1010" s="21"/>
      <c r="D1010"/>
      <c r="E1010" s="82"/>
      <c r="F1010" s="82"/>
      <c r="G1010"/>
      <c r="H1010"/>
      <c r="I1010"/>
      <c r="J1010"/>
      <c r="K1010" s="82"/>
      <c r="L1010" s="82"/>
      <c r="M1010" s="1"/>
      <c r="N1010" s="2"/>
      <c r="O1010" s="2"/>
      <c r="P1010" s="2"/>
      <c r="Q1010" s="2"/>
      <c r="R1010" s="2"/>
      <c r="S1010" s="2"/>
      <c r="T1010" s="2"/>
      <c r="U1010" s="2"/>
      <c r="V1010" s="2"/>
      <c r="W1010" s="2"/>
      <c r="X1010" s="2"/>
      <c r="Y1010" s="2"/>
      <c r="Z1010" s="2"/>
    </row>
    <row r="1011" spans="1:26" ht="15.75" hidden="1" customHeight="1" x14ac:dyDescent="0.25">
      <c r="A1011" s="82"/>
      <c r="B1011"/>
      <c r="C1011" s="21"/>
      <c r="D1011"/>
      <c r="E1011" s="82"/>
      <c r="F1011" s="82"/>
      <c r="G1011"/>
      <c r="H1011"/>
      <c r="I1011"/>
      <c r="J1011"/>
      <c r="K1011" s="82"/>
      <c r="L1011" s="82"/>
      <c r="M1011" s="1"/>
      <c r="N1011" s="2"/>
      <c r="O1011" s="2"/>
      <c r="P1011" s="2"/>
      <c r="Q1011" s="2"/>
      <c r="R1011" s="2"/>
      <c r="S1011" s="2"/>
      <c r="T1011" s="2"/>
      <c r="U1011" s="2"/>
      <c r="V1011" s="2"/>
      <c r="W1011" s="2"/>
      <c r="X1011" s="2"/>
      <c r="Y1011" s="2"/>
      <c r="Z1011" s="2"/>
    </row>
    <row r="1012" spans="1:26" ht="15.75" hidden="1" customHeight="1" x14ac:dyDescent="0.25">
      <c r="A1012" s="82"/>
      <c r="B1012"/>
      <c r="C1012" s="21"/>
      <c r="D1012"/>
      <c r="E1012" s="82"/>
      <c r="F1012" s="82"/>
      <c r="G1012"/>
      <c r="H1012"/>
      <c r="I1012"/>
      <c r="J1012"/>
      <c r="K1012" s="82"/>
      <c r="L1012" s="82"/>
      <c r="M1012" s="1"/>
      <c r="N1012" s="2"/>
      <c r="O1012" s="2"/>
      <c r="P1012" s="2"/>
      <c r="Q1012" s="2"/>
      <c r="R1012" s="2"/>
      <c r="S1012" s="2"/>
      <c r="T1012" s="2"/>
      <c r="U1012" s="2"/>
      <c r="V1012" s="2"/>
      <c r="W1012" s="2"/>
      <c r="X1012" s="2"/>
      <c r="Y1012" s="2"/>
      <c r="Z1012" s="2"/>
    </row>
    <row r="1013" spans="1:26" ht="15.75" hidden="1" customHeight="1" x14ac:dyDescent="0.25">
      <c r="A1013" s="82"/>
      <c r="B1013"/>
      <c r="C1013" s="21"/>
      <c r="D1013"/>
      <c r="E1013" s="82"/>
      <c r="F1013" s="82"/>
      <c r="G1013"/>
      <c r="H1013"/>
      <c r="I1013"/>
      <c r="J1013"/>
      <c r="K1013" s="82"/>
      <c r="L1013" s="82"/>
      <c r="M1013" s="1"/>
      <c r="N1013" s="2"/>
      <c r="O1013" s="2"/>
      <c r="P1013" s="2"/>
      <c r="Q1013" s="2"/>
      <c r="R1013" s="2"/>
      <c r="S1013" s="2"/>
      <c r="T1013" s="2"/>
      <c r="U1013" s="2"/>
      <c r="V1013" s="2"/>
      <c r="W1013" s="2"/>
      <c r="X1013" s="2"/>
      <c r="Y1013" s="2"/>
      <c r="Z1013" s="2"/>
    </row>
    <row r="1014" spans="1:26" ht="15.75" hidden="1" customHeight="1" x14ac:dyDescent="0.25">
      <c r="A1014" s="82"/>
      <c r="B1014"/>
      <c r="C1014" s="21"/>
      <c r="D1014"/>
      <c r="E1014" s="82"/>
      <c r="F1014" s="82"/>
      <c r="G1014"/>
      <c r="H1014"/>
      <c r="I1014"/>
      <c r="J1014"/>
      <c r="K1014" s="82"/>
      <c r="L1014" s="82"/>
      <c r="M1014" s="1"/>
      <c r="N1014" s="2"/>
      <c r="O1014" s="2"/>
      <c r="P1014" s="2"/>
      <c r="Q1014" s="2"/>
      <c r="R1014" s="2"/>
      <c r="S1014" s="2"/>
      <c r="T1014" s="2"/>
      <c r="U1014" s="2"/>
      <c r="V1014" s="2"/>
      <c r="W1014" s="2"/>
      <c r="X1014" s="2"/>
      <c r="Y1014" s="2"/>
      <c r="Z1014" s="2"/>
    </row>
    <row r="1015" spans="1:26" ht="15.75" hidden="1" customHeight="1" x14ac:dyDescent="0.25">
      <c r="A1015" s="82"/>
      <c r="B1015"/>
      <c r="C1015" s="21"/>
      <c r="D1015"/>
      <c r="E1015" s="82"/>
      <c r="F1015" s="82"/>
      <c r="G1015"/>
      <c r="H1015"/>
      <c r="I1015"/>
      <c r="J1015"/>
      <c r="K1015" s="82"/>
      <c r="L1015" s="82"/>
      <c r="M1015" s="1"/>
      <c r="N1015" s="2"/>
      <c r="O1015" s="2"/>
      <c r="P1015" s="2"/>
      <c r="Q1015" s="2"/>
      <c r="R1015" s="2"/>
      <c r="S1015" s="2"/>
      <c r="T1015" s="2"/>
      <c r="U1015" s="2"/>
      <c r="V1015" s="2"/>
      <c r="W1015" s="2"/>
      <c r="X1015" s="2"/>
      <c r="Y1015" s="2"/>
      <c r="Z1015" s="2"/>
    </row>
    <row r="1016" spans="1:26" ht="15.75" hidden="1" customHeight="1" x14ac:dyDescent="0.25">
      <c r="A1016" s="82"/>
      <c r="B1016"/>
      <c r="C1016" s="21"/>
      <c r="D1016"/>
      <c r="E1016" s="82"/>
      <c r="F1016" s="82"/>
      <c r="G1016"/>
      <c r="H1016"/>
      <c r="I1016"/>
      <c r="J1016"/>
      <c r="K1016" s="82"/>
      <c r="L1016" s="82"/>
      <c r="M1016" s="1"/>
      <c r="N1016" s="2"/>
      <c r="O1016" s="2"/>
      <c r="P1016" s="2"/>
      <c r="Q1016" s="2"/>
      <c r="R1016" s="2"/>
      <c r="S1016" s="2"/>
      <c r="T1016" s="2"/>
      <c r="U1016" s="2"/>
      <c r="V1016" s="2"/>
      <c r="W1016" s="2"/>
      <c r="X1016" s="2"/>
      <c r="Y1016" s="2"/>
      <c r="Z1016" s="2"/>
    </row>
    <row r="1017" spans="1:26" ht="15.75" hidden="1" customHeight="1" x14ac:dyDescent="0.25">
      <c r="A1017" s="82"/>
      <c r="B1017"/>
      <c r="C1017" s="21"/>
      <c r="D1017"/>
      <c r="E1017" s="82"/>
      <c r="F1017" s="82"/>
      <c r="G1017"/>
      <c r="H1017"/>
      <c r="I1017"/>
      <c r="J1017"/>
      <c r="K1017" s="82"/>
      <c r="L1017" s="82"/>
      <c r="M1017" s="1"/>
      <c r="N1017" s="2"/>
      <c r="O1017" s="2"/>
      <c r="P1017" s="2"/>
      <c r="Q1017" s="2"/>
      <c r="R1017" s="2"/>
      <c r="S1017" s="2"/>
      <c r="T1017" s="2"/>
      <c r="U1017" s="2"/>
      <c r="V1017" s="2"/>
      <c r="W1017" s="2"/>
      <c r="X1017" s="2"/>
      <c r="Y1017" s="2"/>
      <c r="Z1017" s="2"/>
    </row>
    <row r="1018" spans="1:26" ht="15.75" hidden="1" customHeight="1" x14ac:dyDescent="0.25">
      <c r="A1018" s="82"/>
      <c r="B1018"/>
      <c r="C1018" s="21"/>
      <c r="D1018"/>
      <c r="E1018" s="82"/>
      <c r="F1018" s="82"/>
      <c r="G1018"/>
      <c r="H1018"/>
      <c r="I1018"/>
      <c r="J1018"/>
      <c r="K1018" s="82"/>
      <c r="L1018" s="82"/>
      <c r="M1018" s="1"/>
      <c r="N1018" s="2"/>
      <c r="O1018" s="2"/>
      <c r="P1018" s="2"/>
      <c r="Q1018" s="2"/>
      <c r="R1018" s="2"/>
      <c r="S1018" s="2"/>
      <c r="T1018" s="2"/>
      <c r="U1018" s="2"/>
      <c r="V1018" s="2"/>
      <c r="W1018" s="2"/>
      <c r="X1018" s="2"/>
      <c r="Y1018" s="2"/>
      <c r="Z1018" s="2"/>
    </row>
    <row r="1019" spans="1:26" ht="15.75" hidden="1" customHeight="1" x14ac:dyDescent="0.25">
      <c r="A1019" s="82"/>
      <c r="B1019"/>
      <c r="C1019" s="21"/>
      <c r="D1019"/>
      <c r="E1019" s="82"/>
      <c r="F1019" s="82"/>
      <c r="G1019"/>
      <c r="H1019"/>
      <c r="I1019"/>
      <c r="J1019"/>
      <c r="K1019" s="82"/>
      <c r="L1019" s="82"/>
      <c r="M1019" s="1"/>
      <c r="N1019" s="2"/>
      <c r="O1019" s="2"/>
      <c r="P1019" s="2"/>
      <c r="Q1019" s="2"/>
      <c r="R1019" s="2"/>
      <c r="S1019" s="2"/>
      <c r="T1019" s="2"/>
      <c r="U1019" s="2"/>
      <c r="V1019" s="2"/>
      <c r="W1019" s="2"/>
      <c r="X1019" s="2"/>
      <c r="Y1019" s="2"/>
      <c r="Z1019" s="2"/>
    </row>
    <row r="1020" spans="1:26" ht="15" hidden="1" customHeight="1" x14ac:dyDescent="0.25">
      <c r="A1020" s="86"/>
      <c r="B1020" s="2"/>
      <c r="C1020" s="92"/>
      <c r="D1020" s="2"/>
      <c r="E1020" s="86"/>
      <c r="F1020" s="86"/>
      <c r="G1020" s="2"/>
      <c r="H1020" s="2"/>
      <c r="I1020" s="2"/>
      <c r="J1020" s="2"/>
      <c r="K1020" s="86"/>
      <c r="L1020" s="86"/>
      <c r="M1020" s="1"/>
      <c r="N1020" s="2"/>
      <c r="O1020" s="2"/>
      <c r="P1020" s="2"/>
      <c r="Q1020" s="2"/>
      <c r="R1020" s="2"/>
      <c r="S1020" s="2"/>
      <c r="T1020" s="2"/>
      <c r="U1020" s="2"/>
      <c r="V1020" s="2"/>
      <c r="W1020" s="2"/>
      <c r="X1020" s="2"/>
      <c r="Y1020" s="2"/>
      <c r="Z1020" s="2"/>
    </row>
    <row r="1021" spans="1:26" ht="15" hidden="1" customHeight="1" x14ac:dyDescent="0.25">
      <c r="A1021" s="86"/>
      <c r="B1021" s="2"/>
      <c r="C1021" s="92"/>
      <c r="D1021" s="2"/>
      <c r="E1021" s="86"/>
      <c r="F1021" s="86"/>
      <c r="G1021" s="2"/>
      <c r="H1021" s="2"/>
      <c r="I1021" s="2"/>
      <c r="J1021" s="2"/>
      <c r="K1021" s="86"/>
      <c r="L1021" s="86"/>
      <c r="M1021" s="1"/>
      <c r="N1021" s="2"/>
      <c r="O1021" s="2"/>
      <c r="P1021" s="2"/>
      <c r="Q1021" s="2"/>
      <c r="R1021" s="2"/>
      <c r="S1021" s="2"/>
      <c r="T1021" s="2"/>
      <c r="U1021" s="2"/>
      <c r="V1021" s="2"/>
      <c r="W1021" s="2"/>
      <c r="X1021" s="2"/>
      <c r="Y1021" s="2"/>
      <c r="Z1021" s="2"/>
    </row>
    <row r="1022" spans="1:26" ht="15" hidden="1" customHeight="1" x14ac:dyDescent="0.25">
      <c r="A1022" s="86"/>
      <c r="B1022" s="2"/>
      <c r="C1022" s="92"/>
      <c r="D1022" s="2"/>
      <c r="E1022" s="86"/>
      <c r="F1022" s="86"/>
      <c r="G1022" s="2"/>
      <c r="H1022" s="2"/>
      <c r="I1022" s="2"/>
      <c r="J1022" s="2"/>
      <c r="K1022" s="86"/>
      <c r="L1022" s="86"/>
      <c r="M1022" s="1"/>
      <c r="N1022" s="2"/>
      <c r="O1022" s="2"/>
      <c r="P1022" s="2"/>
      <c r="Q1022" s="2"/>
      <c r="R1022" s="2"/>
      <c r="S1022" s="2"/>
      <c r="T1022" s="2"/>
      <c r="U1022" s="2"/>
      <c r="V1022" s="2"/>
      <c r="W1022" s="2"/>
      <c r="X1022" s="2"/>
      <c r="Y1022" s="2"/>
      <c r="Z1022" s="2"/>
    </row>
    <row r="1023" spans="1:26" ht="15" hidden="1" customHeight="1" x14ac:dyDescent="0.25">
      <c r="A1023" s="86"/>
      <c r="B1023" s="2"/>
      <c r="C1023" s="92"/>
      <c r="D1023" s="2"/>
      <c r="E1023" s="86"/>
      <c r="F1023" s="86"/>
      <c r="G1023" s="2"/>
      <c r="H1023" s="2"/>
      <c r="I1023" s="2"/>
      <c r="J1023" s="2"/>
      <c r="K1023" s="86"/>
      <c r="L1023" s="86"/>
      <c r="M1023" s="1"/>
      <c r="N1023" s="2"/>
      <c r="O1023" s="2"/>
      <c r="P1023" s="2"/>
      <c r="Q1023" s="2"/>
      <c r="R1023" s="2"/>
      <c r="S1023" s="2"/>
      <c r="T1023" s="2"/>
      <c r="U1023" s="2"/>
      <c r="V1023" s="2"/>
      <c r="W1023" s="2"/>
      <c r="X1023" s="2"/>
      <c r="Y1023" s="2"/>
      <c r="Z1023" s="2"/>
    </row>
    <row r="1024" spans="1:26" ht="15" hidden="1" customHeight="1" x14ac:dyDescent="0.25">
      <c r="A1024" s="86"/>
      <c r="B1024" s="2"/>
      <c r="C1024" s="92"/>
      <c r="D1024" s="2"/>
      <c r="E1024" s="86"/>
      <c r="F1024" s="86"/>
      <c r="G1024" s="2"/>
      <c r="H1024" s="2"/>
      <c r="I1024" s="2"/>
      <c r="J1024" s="2"/>
      <c r="K1024" s="86"/>
      <c r="L1024" s="86"/>
      <c r="M1024" s="1"/>
      <c r="N1024" s="2"/>
      <c r="O1024" s="2"/>
      <c r="P1024" s="2"/>
      <c r="Q1024" s="2"/>
      <c r="R1024" s="2"/>
      <c r="S1024" s="2"/>
      <c r="T1024" s="2"/>
      <c r="U1024" s="2"/>
      <c r="V1024" s="2"/>
      <c r="W1024" s="2"/>
      <c r="X1024" s="2"/>
      <c r="Y1024" s="2"/>
      <c r="Z1024" s="2"/>
    </row>
    <row r="1025" spans="1:26" ht="15" hidden="1" customHeight="1" x14ac:dyDescent="0.25">
      <c r="A1025" s="86"/>
      <c r="B1025" s="2"/>
      <c r="C1025" s="92"/>
      <c r="D1025" s="2"/>
      <c r="E1025" s="86"/>
      <c r="F1025" s="86"/>
      <c r="G1025" s="2"/>
      <c r="H1025" s="2"/>
      <c r="I1025" s="2"/>
      <c r="J1025" s="2"/>
      <c r="K1025" s="86"/>
      <c r="L1025" s="86"/>
      <c r="M1025" s="1"/>
      <c r="N1025" s="2"/>
      <c r="O1025" s="2"/>
      <c r="P1025" s="2"/>
      <c r="Q1025" s="2"/>
      <c r="R1025" s="2"/>
      <c r="S1025" s="2"/>
      <c r="T1025" s="2"/>
      <c r="U1025" s="2"/>
      <c r="V1025" s="2"/>
      <c r="W1025" s="2"/>
      <c r="X1025" s="2"/>
      <c r="Y1025" s="2"/>
      <c r="Z1025" s="2"/>
    </row>
    <row r="1026" spans="1:26" ht="15" hidden="1" customHeight="1" x14ac:dyDescent="0.25">
      <c r="A1026" s="86"/>
      <c r="B1026" s="2"/>
      <c r="C1026" s="92"/>
      <c r="D1026" s="2"/>
      <c r="E1026" s="86"/>
      <c r="F1026" s="86"/>
      <c r="G1026" s="2"/>
      <c r="H1026" s="2"/>
      <c r="I1026" s="2"/>
      <c r="J1026" s="2"/>
      <c r="K1026" s="86"/>
      <c r="L1026" s="86"/>
      <c r="M1026" s="1"/>
      <c r="N1026" s="2"/>
      <c r="O1026" s="2"/>
      <c r="P1026" s="2"/>
      <c r="Q1026" s="2"/>
      <c r="R1026" s="2"/>
      <c r="S1026" s="2"/>
      <c r="T1026" s="2"/>
      <c r="U1026" s="2"/>
      <c r="V1026" s="2"/>
      <c r="W1026" s="2"/>
      <c r="X1026" s="2"/>
      <c r="Y1026" s="2"/>
      <c r="Z1026" s="2"/>
    </row>
    <row r="1027" spans="1:26" ht="15" hidden="1" customHeight="1" x14ac:dyDescent="0.25">
      <c r="A1027" s="86"/>
      <c r="B1027" s="2"/>
      <c r="C1027" s="92"/>
      <c r="D1027" s="2"/>
      <c r="E1027" s="86"/>
      <c r="F1027" s="86"/>
      <c r="G1027" s="2"/>
      <c r="H1027" s="2"/>
      <c r="I1027" s="2"/>
      <c r="J1027" s="2"/>
      <c r="K1027" s="86"/>
      <c r="L1027" s="86"/>
      <c r="M1027" s="1"/>
      <c r="N1027" s="2"/>
      <c r="O1027" s="2"/>
      <c r="P1027" s="2"/>
      <c r="Q1027" s="2"/>
      <c r="R1027" s="2"/>
      <c r="S1027" s="2"/>
      <c r="T1027" s="2"/>
      <c r="U1027" s="2"/>
      <c r="V1027" s="2"/>
      <c r="W1027" s="2"/>
      <c r="X1027" s="2"/>
      <c r="Y1027" s="2"/>
      <c r="Z1027" s="2"/>
    </row>
    <row r="1028" spans="1:26" ht="15" hidden="1" customHeight="1" x14ac:dyDescent="0.25">
      <c r="A1028" s="86"/>
      <c r="B1028" s="2"/>
      <c r="C1028" s="92"/>
      <c r="D1028" s="2"/>
      <c r="E1028" s="86"/>
      <c r="F1028" s="86"/>
      <c r="G1028" s="2"/>
      <c r="H1028" s="2"/>
      <c r="I1028" s="2"/>
      <c r="J1028" s="2"/>
      <c r="K1028" s="86"/>
      <c r="L1028" s="86"/>
      <c r="M1028" s="1"/>
      <c r="N1028" s="2"/>
      <c r="O1028" s="2"/>
      <c r="P1028" s="2"/>
      <c r="Q1028" s="2"/>
      <c r="R1028" s="2"/>
      <c r="S1028" s="2"/>
      <c r="T1028" s="2"/>
      <c r="U1028" s="2"/>
      <c r="V1028" s="2"/>
      <c r="W1028" s="2"/>
      <c r="X1028" s="2"/>
      <c r="Y1028" s="2"/>
      <c r="Z1028" s="2"/>
    </row>
    <row r="1029" spans="1:26" ht="15" hidden="1" customHeight="1" x14ac:dyDescent="0.25">
      <c r="A1029" s="86"/>
      <c r="B1029" s="2"/>
      <c r="C1029" s="92"/>
      <c r="D1029" s="2"/>
      <c r="E1029" s="86"/>
      <c r="F1029" s="86"/>
      <c r="G1029" s="2"/>
      <c r="H1029" s="2"/>
      <c r="I1029" s="2"/>
      <c r="J1029" s="2"/>
      <c r="K1029" s="86"/>
      <c r="L1029" s="86"/>
      <c r="M1029" s="1"/>
      <c r="N1029" s="2"/>
      <c r="O1029" s="2"/>
      <c r="P1029" s="2"/>
      <c r="Q1029" s="2"/>
      <c r="R1029" s="2"/>
      <c r="S1029" s="2"/>
      <c r="T1029" s="2"/>
      <c r="U1029" s="2"/>
      <c r="V1029" s="2"/>
      <c r="W1029" s="2"/>
      <c r="X1029" s="2"/>
      <c r="Y1029" s="2"/>
      <c r="Z1029" s="2"/>
    </row>
    <row r="1030" spans="1:26" ht="15" hidden="1" customHeight="1" x14ac:dyDescent="0.25">
      <c r="A1030" s="86"/>
      <c r="B1030" s="2"/>
      <c r="C1030" s="92"/>
      <c r="D1030" s="2"/>
      <c r="E1030" s="86"/>
      <c r="F1030" s="86"/>
      <c r="G1030" s="2"/>
      <c r="H1030" s="2"/>
      <c r="I1030" s="2"/>
      <c r="J1030" s="2"/>
      <c r="K1030" s="86"/>
      <c r="L1030" s="86"/>
      <c r="M1030" s="1"/>
      <c r="N1030" s="2"/>
      <c r="O1030" s="2"/>
      <c r="P1030" s="2"/>
      <c r="Q1030" s="2"/>
      <c r="R1030" s="2"/>
      <c r="S1030" s="2"/>
      <c r="T1030" s="2"/>
      <c r="U1030" s="2"/>
      <c r="V1030" s="2"/>
      <c r="W1030" s="2"/>
      <c r="X1030" s="2"/>
      <c r="Y1030" s="2"/>
      <c r="Z1030" s="2"/>
    </row>
    <row r="1031" spans="1:26" ht="15" hidden="1" customHeight="1" x14ac:dyDescent="0.25">
      <c r="A1031" s="86"/>
      <c r="B1031" s="2"/>
      <c r="C1031" s="92"/>
      <c r="D1031" s="2"/>
      <c r="E1031" s="86"/>
      <c r="F1031" s="86"/>
      <c r="G1031" s="2"/>
      <c r="H1031" s="2"/>
      <c r="I1031" s="2"/>
      <c r="J1031" s="2"/>
      <c r="K1031" s="86"/>
      <c r="L1031" s="86"/>
      <c r="M1031" s="1"/>
      <c r="N1031" s="2"/>
      <c r="O1031" s="2"/>
      <c r="P1031" s="2"/>
      <c r="Q1031" s="2"/>
      <c r="R1031" s="2"/>
      <c r="S1031" s="2"/>
      <c r="T1031" s="2"/>
      <c r="U1031" s="2"/>
      <c r="V1031" s="2"/>
      <c r="W1031" s="2"/>
      <c r="X1031" s="2"/>
      <c r="Y1031" s="2"/>
      <c r="Z1031" s="2"/>
    </row>
    <row r="1032" spans="1:26" ht="15" hidden="1" customHeight="1" x14ac:dyDescent="0.25">
      <c r="A1032" s="86"/>
      <c r="B1032" s="2"/>
      <c r="C1032" s="92"/>
      <c r="D1032" s="2"/>
      <c r="E1032" s="86"/>
      <c r="F1032" s="86"/>
      <c r="G1032" s="2"/>
      <c r="H1032" s="2"/>
      <c r="I1032" s="2"/>
      <c r="J1032" s="2"/>
      <c r="K1032" s="86"/>
      <c r="L1032" s="86"/>
      <c r="M1032" s="1"/>
      <c r="N1032" s="2"/>
      <c r="O1032" s="2"/>
      <c r="P1032" s="2"/>
      <c r="Q1032" s="2"/>
      <c r="R1032" s="2"/>
      <c r="S1032" s="2"/>
      <c r="T1032" s="2"/>
      <c r="U1032" s="2"/>
      <c r="V1032" s="2"/>
      <c r="W1032" s="2"/>
      <c r="X1032" s="2"/>
      <c r="Y1032" s="2"/>
      <c r="Z1032" s="2"/>
    </row>
    <row r="1033" spans="1:26" ht="15" hidden="1" customHeight="1" x14ac:dyDescent="0.25">
      <c r="A1033" s="86"/>
      <c r="B1033" s="2"/>
      <c r="C1033" s="92"/>
      <c r="D1033" s="2"/>
      <c r="E1033" s="86"/>
      <c r="F1033" s="86"/>
      <c r="G1033" s="2"/>
      <c r="H1033" s="2"/>
      <c r="I1033" s="2"/>
      <c r="J1033" s="2"/>
      <c r="K1033" s="86"/>
      <c r="L1033" s="86"/>
      <c r="M1033" s="1"/>
      <c r="N1033" s="2"/>
      <c r="O1033" s="2"/>
      <c r="P1033" s="2"/>
      <c r="Q1033" s="2"/>
      <c r="R1033" s="2"/>
      <c r="S1033" s="2"/>
      <c r="T1033" s="2"/>
      <c r="U1033" s="2"/>
      <c r="V1033" s="2"/>
      <c r="W1033" s="2"/>
      <c r="X1033" s="2"/>
      <c r="Y1033" s="2"/>
      <c r="Z1033" s="2"/>
    </row>
    <row r="1034" spans="1:26" ht="15" hidden="1" customHeight="1" x14ac:dyDescent="0.25">
      <c r="A1034" s="86"/>
      <c r="B1034" s="2"/>
      <c r="C1034" s="92"/>
      <c r="D1034" s="2"/>
      <c r="E1034" s="86"/>
      <c r="F1034" s="86"/>
      <c r="G1034" s="2"/>
      <c r="H1034" s="2"/>
      <c r="I1034" s="2"/>
      <c r="J1034" s="2"/>
      <c r="K1034" s="86"/>
      <c r="L1034" s="86"/>
      <c r="M1034" s="1"/>
      <c r="N1034" s="2"/>
      <c r="O1034" s="2"/>
      <c r="P1034" s="2"/>
      <c r="Q1034" s="2"/>
      <c r="R1034" s="2"/>
      <c r="S1034" s="2"/>
      <c r="T1034" s="2"/>
      <c r="U1034" s="2"/>
      <c r="V1034" s="2"/>
      <c r="W1034" s="2"/>
      <c r="X1034" s="2"/>
      <c r="Y1034" s="2"/>
      <c r="Z1034" s="2"/>
    </row>
    <row r="1035" spans="1:26" ht="15" hidden="1" customHeight="1" x14ac:dyDescent="0.25">
      <c r="A1035" s="86"/>
      <c r="B1035" s="2"/>
      <c r="C1035" s="92"/>
      <c r="D1035" s="2"/>
      <c r="E1035" s="86"/>
      <c r="F1035" s="86"/>
      <c r="G1035" s="2"/>
      <c r="H1035" s="2"/>
      <c r="I1035" s="2"/>
      <c r="J1035" s="2"/>
      <c r="K1035" s="86"/>
      <c r="L1035" s="86"/>
      <c r="M1035" s="1"/>
      <c r="N1035" s="2"/>
      <c r="O1035" s="2"/>
      <c r="P1035" s="2"/>
      <c r="Q1035" s="2"/>
      <c r="R1035" s="2"/>
      <c r="S1035" s="2"/>
      <c r="T1035" s="2"/>
      <c r="U1035" s="2"/>
      <c r="V1035" s="2"/>
      <c r="W1035" s="2"/>
      <c r="X1035" s="2"/>
      <c r="Y1035" s="2"/>
      <c r="Z1035" s="2"/>
    </row>
    <row r="1036" spans="1:26" ht="15" hidden="1" customHeight="1" x14ac:dyDescent="0.25">
      <c r="A1036" s="86"/>
      <c r="B1036" s="2"/>
      <c r="C1036" s="92"/>
      <c r="D1036" s="2"/>
      <c r="E1036" s="86"/>
      <c r="F1036" s="86"/>
      <c r="G1036" s="2"/>
      <c r="H1036" s="2"/>
      <c r="I1036" s="2"/>
      <c r="J1036" s="2"/>
      <c r="K1036" s="86"/>
      <c r="L1036" s="86"/>
      <c r="M1036" s="1"/>
      <c r="N1036" s="2"/>
      <c r="O1036" s="2"/>
      <c r="P1036" s="2"/>
      <c r="Q1036" s="2"/>
      <c r="R1036" s="2"/>
      <c r="S1036" s="2"/>
      <c r="T1036" s="2"/>
      <c r="U1036" s="2"/>
      <c r="V1036" s="2"/>
      <c r="W1036" s="2"/>
      <c r="X1036" s="2"/>
      <c r="Y1036" s="2"/>
      <c r="Z1036" s="2"/>
    </row>
    <row r="1037" spans="1:26" ht="15" hidden="1" customHeight="1" x14ac:dyDescent="0.25">
      <c r="A1037" s="86"/>
      <c r="B1037" s="2"/>
      <c r="C1037" s="92"/>
      <c r="D1037" s="2"/>
      <c r="E1037" s="86"/>
      <c r="F1037" s="86"/>
      <c r="G1037" s="2"/>
      <c r="H1037" s="2"/>
      <c r="I1037" s="2"/>
      <c r="J1037" s="2"/>
      <c r="K1037" s="86"/>
      <c r="L1037" s="86"/>
      <c r="M1037" s="1"/>
      <c r="N1037" s="2"/>
      <c r="O1037" s="2"/>
      <c r="P1037" s="2"/>
      <c r="Q1037" s="2"/>
      <c r="R1037" s="2"/>
      <c r="S1037" s="2"/>
      <c r="T1037" s="2"/>
      <c r="U1037" s="2"/>
      <c r="V1037" s="2"/>
      <c r="W1037" s="2"/>
      <c r="X1037" s="2"/>
      <c r="Y1037" s="2"/>
      <c r="Z1037" s="2"/>
    </row>
    <row r="1038" spans="1:26" ht="15" hidden="1" customHeight="1" x14ac:dyDescent="0.25">
      <c r="A1038" s="86"/>
      <c r="B1038" s="2"/>
      <c r="C1038" s="92"/>
      <c r="D1038" s="2"/>
      <c r="E1038" s="86"/>
      <c r="F1038" s="86"/>
      <c r="G1038" s="2"/>
      <c r="H1038" s="2"/>
      <c r="I1038" s="2"/>
      <c r="J1038" s="2"/>
      <c r="K1038" s="86"/>
      <c r="L1038" s="86"/>
      <c r="M1038" s="1"/>
      <c r="N1038" s="2"/>
      <c r="O1038" s="2"/>
      <c r="P1038" s="2"/>
      <c r="Q1038" s="2"/>
      <c r="R1038" s="2"/>
      <c r="S1038" s="2"/>
      <c r="T1038" s="2"/>
      <c r="U1038" s="2"/>
      <c r="V1038" s="2"/>
      <c r="W1038" s="2"/>
      <c r="X1038" s="2"/>
      <c r="Y1038" s="2"/>
      <c r="Z1038" s="2"/>
    </row>
    <row r="1039" spans="1:26" ht="15" hidden="1" customHeight="1" x14ac:dyDescent="0.25">
      <c r="A1039" s="86"/>
      <c r="B1039" s="2"/>
      <c r="C1039" s="92"/>
      <c r="D1039" s="2"/>
      <c r="E1039" s="86"/>
      <c r="F1039" s="86"/>
      <c r="G1039" s="2"/>
      <c r="H1039" s="2"/>
      <c r="I1039" s="2"/>
      <c r="J1039" s="2"/>
      <c r="K1039" s="86"/>
      <c r="L1039" s="86"/>
      <c r="M1039" s="1"/>
      <c r="N1039" s="2"/>
      <c r="O1039" s="2"/>
      <c r="P1039" s="2"/>
      <c r="Q1039" s="2"/>
      <c r="R1039" s="2"/>
      <c r="S1039" s="2"/>
      <c r="T1039" s="2"/>
      <c r="U1039" s="2"/>
      <c r="V1039" s="2"/>
      <c r="W1039" s="2"/>
      <c r="X1039" s="2"/>
      <c r="Y1039" s="2"/>
      <c r="Z1039" s="2"/>
    </row>
    <row r="1040" spans="1:26" ht="15" hidden="1" customHeight="1" x14ac:dyDescent="0.25">
      <c r="A1040" s="86"/>
      <c r="B1040" s="2"/>
      <c r="C1040" s="92"/>
      <c r="D1040" s="2"/>
      <c r="E1040" s="86"/>
      <c r="F1040" s="86"/>
      <c r="G1040" s="2"/>
      <c r="H1040" s="2"/>
      <c r="I1040" s="2"/>
      <c r="J1040" s="2"/>
      <c r="K1040" s="86"/>
      <c r="L1040" s="86"/>
      <c r="M1040" s="1"/>
      <c r="N1040" s="2"/>
      <c r="O1040" s="2"/>
      <c r="P1040" s="2"/>
      <c r="Q1040" s="2"/>
      <c r="R1040" s="2"/>
      <c r="S1040" s="2"/>
      <c r="T1040" s="2"/>
      <c r="U1040" s="2"/>
      <c r="V1040" s="2"/>
      <c r="W1040" s="2"/>
      <c r="X1040" s="2"/>
      <c r="Y1040" s="2"/>
      <c r="Z1040" s="2"/>
    </row>
  </sheetData>
  <mergeCells count="3">
    <mergeCell ref="A1:L1"/>
    <mergeCell ref="G3:H3"/>
    <mergeCell ref="I3:J3"/>
  </mergeCells>
  <pageMargins left="0.7" right="0.7" top="0.75" bottom="0.75" header="0" footer="0"/>
  <pageSetup orientation="landscape"/>
  <drawing r:id="rId1"/>
  <picture r:id="rId2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2E75B5"/>
  </sheetPr>
  <dimension ref="A1:Z1006"/>
  <sheetViews>
    <sheetView workbookViewId="0">
      <pane ySplit="1" topLeftCell="A2" activePane="bottomLeft" state="frozen"/>
      <selection sqref="A1:L1"/>
      <selection pane="bottomLeft" sqref="A1:L1"/>
    </sheetView>
  </sheetViews>
  <sheetFormatPr baseColWidth="10" defaultColWidth="14.42578125" defaultRowHeight="15" customHeight="1" x14ac:dyDescent="0.25"/>
  <cols>
    <col min="1" max="1" width="16.28515625" style="165" customWidth="1"/>
    <col min="2" max="2" width="16.140625" style="165" customWidth="1"/>
    <col min="3" max="3" width="14.85546875" style="165" customWidth="1"/>
    <col min="4" max="4" width="22" style="165" customWidth="1"/>
    <col min="5" max="5" width="33.28515625" style="165" customWidth="1"/>
    <col min="6" max="6" width="44.7109375" style="165" customWidth="1"/>
    <col min="7" max="7" width="17.5703125" style="165" customWidth="1"/>
    <col min="8" max="8" width="64.7109375" style="165" customWidth="1"/>
    <col min="9" max="9" width="11" style="165" customWidth="1"/>
    <col min="10" max="10" width="14.7109375" style="165" customWidth="1"/>
    <col min="11" max="11" width="13" style="165" customWidth="1"/>
    <col min="12" max="12" width="18.85546875" style="165" customWidth="1"/>
    <col min="13" max="26" width="10.7109375" style="165" customWidth="1"/>
    <col min="27" max="16384" width="14.42578125" style="165"/>
  </cols>
  <sheetData>
    <row r="1" spans="1:26" x14ac:dyDescent="0.25">
      <c r="A1" s="30" t="s">
        <v>24</v>
      </c>
      <c r="B1" s="31" t="s">
        <v>25</v>
      </c>
      <c r="C1" s="32" t="s">
        <v>26</v>
      </c>
      <c r="D1" s="32" t="s">
        <v>27</v>
      </c>
      <c r="E1" s="32" t="s">
        <v>1</v>
      </c>
      <c r="F1" s="33" t="s">
        <v>28</v>
      </c>
      <c r="G1" s="34" t="s">
        <v>29</v>
      </c>
      <c r="H1" s="34" t="s">
        <v>30</v>
      </c>
      <c r="I1" s="34" t="s">
        <v>31</v>
      </c>
      <c r="J1" s="35" t="s">
        <v>32</v>
      </c>
      <c r="K1" s="35" t="s">
        <v>33</v>
      </c>
      <c r="L1" s="35" t="s">
        <v>34</v>
      </c>
      <c r="M1"/>
      <c r="N1"/>
      <c r="O1"/>
      <c r="P1"/>
      <c r="Q1"/>
      <c r="R1"/>
      <c r="S1"/>
      <c r="T1"/>
      <c r="U1"/>
      <c r="V1"/>
      <c r="W1"/>
      <c r="X1"/>
      <c r="Y1"/>
      <c r="Z1"/>
    </row>
    <row r="2" spans="1:26" x14ac:dyDescent="0.25">
      <c r="A2" s="36" t="s">
        <v>35</v>
      </c>
      <c r="B2" s="36" t="s">
        <v>35</v>
      </c>
      <c r="C2" s="37" t="s">
        <v>36</v>
      </c>
      <c r="D2" s="38" t="s">
        <v>37</v>
      </c>
      <c r="E2" s="38" t="s">
        <v>16</v>
      </c>
      <c r="F2" s="38" t="s">
        <v>38</v>
      </c>
      <c r="G2" s="39" t="s">
        <v>39</v>
      </c>
      <c r="H2" s="40" t="s">
        <v>40</v>
      </c>
      <c r="I2" s="41">
        <v>6</v>
      </c>
      <c r="J2" s="42">
        <v>1410000</v>
      </c>
      <c r="K2" s="42">
        <f t="shared" ref="K2:K256" si="0">J2*0.19</f>
        <v>267900</v>
      </c>
      <c r="L2" s="42">
        <f t="shared" ref="L2:L256" si="1">J2+K2</f>
        <v>1677900</v>
      </c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</row>
    <row r="3" spans="1:26" x14ac:dyDescent="0.25">
      <c r="A3" s="36" t="s">
        <v>35</v>
      </c>
      <c r="B3" s="36" t="s">
        <v>35</v>
      </c>
      <c r="C3" s="37" t="s">
        <v>36</v>
      </c>
      <c r="D3" s="38" t="s">
        <v>37</v>
      </c>
      <c r="E3" s="38" t="s">
        <v>10</v>
      </c>
      <c r="F3" s="38" t="s">
        <v>41</v>
      </c>
      <c r="G3" s="39" t="s">
        <v>39</v>
      </c>
      <c r="H3" s="43" t="s">
        <v>42</v>
      </c>
      <c r="I3" s="41">
        <v>1</v>
      </c>
      <c r="J3" s="42">
        <v>1950000</v>
      </c>
      <c r="K3" s="42">
        <f t="shared" si="0"/>
        <v>370500</v>
      </c>
      <c r="L3" s="42">
        <f t="shared" si="1"/>
        <v>2320500</v>
      </c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</row>
    <row r="4" spans="1:26" x14ac:dyDescent="0.25">
      <c r="A4" s="36" t="s">
        <v>35</v>
      </c>
      <c r="B4" s="36">
        <v>45780</v>
      </c>
      <c r="C4" s="37" t="s">
        <v>36</v>
      </c>
      <c r="D4" s="38" t="s">
        <v>43</v>
      </c>
      <c r="E4" s="38" t="s">
        <v>6</v>
      </c>
      <c r="F4" s="38" t="s">
        <v>44</v>
      </c>
      <c r="G4" s="39" t="s">
        <v>39</v>
      </c>
      <c r="H4" s="43" t="s">
        <v>42</v>
      </c>
      <c r="I4" s="41">
        <v>1</v>
      </c>
      <c r="J4" s="42">
        <v>4950000</v>
      </c>
      <c r="K4" s="42">
        <f t="shared" si="0"/>
        <v>940500</v>
      </c>
      <c r="L4" s="42">
        <f t="shared" si="1"/>
        <v>5890500</v>
      </c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</row>
    <row r="5" spans="1:26" x14ac:dyDescent="0.25">
      <c r="A5" s="36" t="s">
        <v>35</v>
      </c>
      <c r="B5" s="36">
        <v>45780</v>
      </c>
      <c r="C5" s="37" t="s">
        <v>36</v>
      </c>
      <c r="D5" s="38" t="s">
        <v>43</v>
      </c>
      <c r="E5" s="38" t="s">
        <v>12</v>
      </c>
      <c r="F5" s="38" t="s">
        <v>45</v>
      </c>
      <c r="G5" s="39" t="s">
        <v>39</v>
      </c>
      <c r="H5" s="43" t="s">
        <v>42</v>
      </c>
      <c r="I5" s="41">
        <v>200</v>
      </c>
      <c r="J5" s="42">
        <v>5300000</v>
      </c>
      <c r="K5" s="42">
        <f t="shared" si="0"/>
        <v>1007000</v>
      </c>
      <c r="L5" s="42">
        <f t="shared" si="1"/>
        <v>6307000</v>
      </c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</row>
    <row r="6" spans="1:26" x14ac:dyDescent="0.25">
      <c r="A6" s="36" t="s">
        <v>35</v>
      </c>
      <c r="B6" s="36">
        <v>45780</v>
      </c>
      <c r="C6" s="37" t="s">
        <v>36</v>
      </c>
      <c r="D6" s="38" t="s">
        <v>43</v>
      </c>
      <c r="E6" s="38" t="s">
        <v>8</v>
      </c>
      <c r="F6" s="38" t="s">
        <v>46</v>
      </c>
      <c r="G6" s="39" t="s">
        <v>39</v>
      </c>
      <c r="H6" s="43" t="s">
        <v>42</v>
      </c>
      <c r="I6" s="41">
        <v>1</v>
      </c>
      <c r="J6" s="42">
        <v>2950000</v>
      </c>
      <c r="K6" s="42">
        <f t="shared" si="0"/>
        <v>560500</v>
      </c>
      <c r="L6" s="42">
        <f t="shared" si="1"/>
        <v>3510500</v>
      </c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</row>
    <row r="7" spans="1:26" x14ac:dyDescent="0.25">
      <c r="A7" s="36" t="s">
        <v>35</v>
      </c>
      <c r="B7" s="36">
        <v>45780</v>
      </c>
      <c r="C7" s="37" t="s">
        <v>36</v>
      </c>
      <c r="D7" s="38" t="s">
        <v>43</v>
      </c>
      <c r="E7" s="38" t="s">
        <v>8</v>
      </c>
      <c r="F7" s="38" t="s">
        <v>47</v>
      </c>
      <c r="G7" s="39" t="s">
        <v>39</v>
      </c>
      <c r="H7" s="43" t="s">
        <v>42</v>
      </c>
      <c r="I7" s="41">
        <v>35</v>
      </c>
      <c r="J7" s="42">
        <v>5075000</v>
      </c>
      <c r="K7" s="42">
        <f t="shared" si="0"/>
        <v>964250</v>
      </c>
      <c r="L7" s="42">
        <f t="shared" si="1"/>
        <v>6039250</v>
      </c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</row>
    <row r="8" spans="1:26" x14ac:dyDescent="0.25">
      <c r="A8" s="36" t="s">
        <v>35</v>
      </c>
      <c r="B8" s="36">
        <v>45780</v>
      </c>
      <c r="C8" s="37" t="s">
        <v>48</v>
      </c>
      <c r="D8" s="38" t="s">
        <v>49</v>
      </c>
      <c r="E8" s="38" t="s">
        <v>13</v>
      </c>
      <c r="F8" s="38" t="s">
        <v>50</v>
      </c>
      <c r="G8" s="39" t="s">
        <v>51</v>
      </c>
      <c r="H8" s="43" t="s">
        <v>52</v>
      </c>
      <c r="I8" s="41">
        <v>2</v>
      </c>
      <c r="J8" s="42">
        <v>990000</v>
      </c>
      <c r="K8" s="42">
        <f t="shared" si="0"/>
        <v>188100</v>
      </c>
      <c r="L8" s="42">
        <f t="shared" si="1"/>
        <v>1178100</v>
      </c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</row>
    <row r="9" spans="1:26" x14ac:dyDescent="0.25">
      <c r="A9" s="36" t="s">
        <v>35</v>
      </c>
      <c r="B9" s="36">
        <v>45780</v>
      </c>
      <c r="C9" s="37" t="s">
        <v>48</v>
      </c>
      <c r="D9" s="38" t="s">
        <v>49</v>
      </c>
      <c r="E9" s="38" t="s">
        <v>16</v>
      </c>
      <c r="F9" s="38" t="s">
        <v>38</v>
      </c>
      <c r="G9" s="39" t="s">
        <v>51</v>
      </c>
      <c r="H9" s="43" t="s">
        <v>52</v>
      </c>
      <c r="I9" s="41">
        <v>6</v>
      </c>
      <c r="J9" s="42">
        <v>1410000</v>
      </c>
      <c r="K9" s="42">
        <f t="shared" si="0"/>
        <v>267900</v>
      </c>
      <c r="L9" s="42">
        <f t="shared" si="1"/>
        <v>1677900</v>
      </c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</row>
    <row r="10" spans="1:26" x14ac:dyDescent="0.25">
      <c r="A10" s="36" t="s">
        <v>35</v>
      </c>
      <c r="B10" s="36">
        <v>45780</v>
      </c>
      <c r="C10" s="37" t="s">
        <v>48</v>
      </c>
      <c r="D10" s="38" t="s">
        <v>49</v>
      </c>
      <c r="E10" s="38" t="s">
        <v>10</v>
      </c>
      <c r="F10" s="38" t="s">
        <v>41</v>
      </c>
      <c r="G10" s="39" t="s">
        <v>51</v>
      </c>
      <c r="H10" s="43" t="s">
        <v>52</v>
      </c>
      <c r="I10" s="41">
        <v>1</v>
      </c>
      <c r="J10" s="42">
        <v>1950000</v>
      </c>
      <c r="K10" s="42">
        <f t="shared" si="0"/>
        <v>370500</v>
      </c>
      <c r="L10" s="42">
        <f t="shared" si="1"/>
        <v>2320500</v>
      </c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</row>
    <row r="11" spans="1:26" x14ac:dyDescent="0.25">
      <c r="A11" s="36" t="s">
        <v>35</v>
      </c>
      <c r="B11" s="36">
        <v>45780</v>
      </c>
      <c r="C11" s="37" t="s">
        <v>48</v>
      </c>
      <c r="D11" s="38" t="s">
        <v>53</v>
      </c>
      <c r="E11" s="38" t="s">
        <v>13</v>
      </c>
      <c r="F11" s="38" t="s">
        <v>50</v>
      </c>
      <c r="G11" s="39" t="s">
        <v>51</v>
      </c>
      <c r="H11" s="43" t="s">
        <v>54</v>
      </c>
      <c r="I11" s="41">
        <v>2</v>
      </c>
      <c r="J11" s="42">
        <v>990000</v>
      </c>
      <c r="K11" s="42">
        <f t="shared" si="0"/>
        <v>188100</v>
      </c>
      <c r="L11" s="42">
        <f t="shared" si="1"/>
        <v>1178100</v>
      </c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</row>
    <row r="12" spans="1:26" x14ac:dyDescent="0.25">
      <c r="A12" s="36" t="s">
        <v>35</v>
      </c>
      <c r="B12" s="36">
        <v>45780</v>
      </c>
      <c r="C12" s="37" t="s">
        <v>48</v>
      </c>
      <c r="D12" s="38" t="s">
        <v>53</v>
      </c>
      <c r="E12" s="38" t="s">
        <v>16</v>
      </c>
      <c r="F12" s="38" t="s">
        <v>38</v>
      </c>
      <c r="G12" s="39" t="s">
        <v>51</v>
      </c>
      <c r="H12" s="43" t="s">
        <v>54</v>
      </c>
      <c r="I12" s="41">
        <v>5</v>
      </c>
      <c r="J12" s="42">
        <v>1175000</v>
      </c>
      <c r="K12" s="42">
        <f t="shared" si="0"/>
        <v>223250</v>
      </c>
      <c r="L12" s="42">
        <f t="shared" si="1"/>
        <v>1398250</v>
      </c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</row>
    <row r="13" spans="1:26" x14ac:dyDescent="0.25">
      <c r="A13" s="36" t="s">
        <v>35</v>
      </c>
      <c r="B13" s="36">
        <v>45781</v>
      </c>
      <c r="C13" s="37" t="s">
        <v>48</v>
      </c>
      <c r="D13" s="38" t="s">
        <v>53</v>
      </c>
      <c r="E13" s="38" t="s">
        <v>10</v>
      </c>
      <c r="F13" s="38" t="s">
        <v>41</v>
      </c>
      <c r="G13" s="39" t="s">
        <v>51</v>
      </c>
      <c r="H13" s="43" t="s">
        <v>54</v>
      </c>
      <c r="I13" s="41">
        <v>1</v>
      </c>
      <c r="J13" s="42">
        <v>1950000</v>
      </c>
      <c r="K13" s="42">
        <f t="shared" si="0"/>
        <v>370500</v>
      </c>
      <c r="L13" s="42">
        <f t="shared" si="1"/>
        <v>2320500</v>
      </c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</row>
    <row r="14" spans="1:26" x14ac:dyDescent="0.25">
      <c r="A14" s="36" t="s">
        <v>35</v>
      </c>
      <c r="B14" s="36">
        <v>45781</v>
      </c>
      <c r="C14" s="37" t="s">
        <v>48</v>
      </c>
      <c r="D14" s="38" t="s">
        <v>55</v>
      </c>
      <c r="E14" s="38" t="s">
        <v>16</v>
      </c>
      <c r="F14" s="38" t="s">
        <v>38</v>
      </c>
      <c r="G14" s="39" t="s">
        <v>51</v>
      </c>
      <c r="H14" s="40" t="s">
        <v>56</v>
      </c>
      <c r="I14" s="41">
        <v>6</v>
      </c>
      <c r="J14" s="42">
        <v>1410000</v>
      </c>
      <c r="K14" s="42">
        <f t="shared" si="0"/>
        <v>267900</v>
      </c>
      <c r="L14" s="42">
        <f t="shared" si="1"/>
        <v>1677900</v>
      </c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</row>
    <row r="15" spans="1:26" x14ac:dyDescent="0.25">
      <c r="A15" s="36" t="s">
        <v>35</v>
      </c>
      <c r="B15" s="36">
        <v>45781</v>
      </c>
      <c r="C15" s="37" t="s">
        <v>48</v>
      </c>
      <c r="D15" s="38" t="s">
        <v>55</v>
      </c>
      <c r="E15" s="38" t="s">
        <v>10</v>
      </c>
      <c r="F15" s="38" t="s">
        <v>41</v>
      </c>
      <c r="G15" s="39" t="s">
        <v>51</v>
      </c>
      <c r="H15" s="40" t="s">
        <v>56</v>
      </c>
      <c r="I15" s="41">
        <v>1</v>
      </c>
      <c r="J15" s="42">
        <v>1950000</v>
      </c>
      <c r="K15" s="42">
        <f t="shared" si="0"/>
        <v>370500</v>
      </c>
      <c r="L15" s="42">
        <f t="shared" si="1"/>
        <v>2320500</v>
      </c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</row>
    <row r="16" spans="1:26" x14ac:dyDescent="0.25">
      <c r="A16" s="36" t="s">
        <v>35</v>
      </c>
      <c r="B16" s="36">
        <v>45781</v>
      </c>
      <c r="C16" s="37" t="s">
        <v>48</v>
      </c>
      <c r="D16" s="38" t="s">
        <v>57</v>
      </c>
      <c r="E16" s="38" t="s">
        <v>16</v>
      </c>
      <c r="F16" s="38" t="s">
        <v>38</v>
      </c>
      <c r="G16" s="39" t="s">
        <v>51</v>
      </c>
      <c r="H16" s="40" t="s">
        <v>58</v>
      </c>
      <c r="I16" s="41">
        <v>5</v>
      </c>
      <c r="J16" s="42">
        <v>1175000</v>
      </c>
      <c r="K16" s="42">
        <f t="shared" si="0"/>
        <v>223250</v>
      </c>
      <c r="L16" s="42">
        <f t="shared" si="1"/>
        <v>1398250</v>
      </c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</row>
    <row r="17" spans="1:26" x14ac:dyDescent="0.25">
      <c r="A17" s="36" t="s">
        <v>35</v>
      </c>
      <c r="B17" s="36">
        <v>45781</v>
      </c>
      <c r="C17" s="37" t="s">
        <v>48</v>
      </c>
      <c r="D17" s="38" t="s">
        <v>57</v>
      </c>
      <c r="E17" s="38" t="s">
        <v>10</v>
      </c>
      <c r="F17" s="38" t="s">
        <v>41</v>
      </c>
      <c r="G17" s="39" t="s">
        <v>51</v>
      </c>
      <c r="H17" s="40" t="s">
        <v>58</v>
      </c>
      <c r="I17" s="41">
        <v>1</v>
      </c>
      <c r="J17" s="42">
        <v>1950000</v>
      </c>
      <c r="K17" s="42">
        <f t="shared" si="0"/>
        <v>370500</v>
      </c>
      <c r="L17" s="42">
        <f t="shared" si="1"/>
        <v>2320500</v>
      </c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</row>
    <row r="18" spans="1:26" x14ac:dyDescent="0.25">
      <c r="A18" s="36" t="s">
        <v>35</v>
      </c>
      <c r="B18" s="36">
        <v>45781</v>
      </c>
      <c r="C18" s="37" t="s">
        <v>36</v>
      </c>
      <c r="D18" s="38" t="s">
        <v>59</v>
      </c>
      <c r="E18" s="38" t="s">
        <v>6</v>
      </c>
      <c r="F18" s="38" t="s">
        <v>44</v>
      </c>
      <c r="G18" s="39" t="s">
        <v>39</v>
      </c>
      <c r="H18" s="43" t="s">
        <v>42</v>
      </c>
      <c r="I18" s="41">
        <v>1</v>
      </c>
      <c r="J18" s="42">
        <v>4950000</v>
      </c>
      <c r="K18" s="42">
        <f t="shared" si="0"/>
        <v>940500</v>
      </c>
      <c r="L18" s="42">
        <f t="shared" si="1"/>
        <v>5890500</v>
      </c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</row>
    <row r="19" spans="1:26" x14ac:dyDescent="0.25">
      <c r="A19" s="36" t="s">
        <v>35</v>
      </c>
      <c r="B19" s="36">
        <v>45781</v>
      </c>
      <c r="C19" s="37" t="s">
        <v>36</v>
      </c>
      <c r="D19" s="38" t="s">
        <v>59</v>
      </c>
      <c r="E19" s="38" t="s">
        <v>12</v>
      </c>
      <c r="F19" s="38" t="s">
        <v>45</v>
      </c>
      <c r="G19" s="39" t="s">
        <v>39</v>
      </c>
      <c r="H19" s="43" t="s">
        <v>42</v>
      </c>
      <c r="I19" s="41">
        <v>200</v>
      </c>
      <c r="J19" s="42">
        <v>5300000</v>
      </c>
      <c r="K19" s="42">
        <f t="shared" si="0"/>
        <v>1007000</v>
      </c>
      <c r="L19" s="42">
        <f t="shared" si="1"/>
        <v>6307000</v>
      </c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</row>
    <row r="20" spans="1:26" x14ac:dyDescent="0.25">
      <c r="A20" s="36" t="s">
        <v>35</v>
      </c>
      <c r="B20" s="36">
        <v>45782</v>
      </c>
      <c r="C20" s="37" t="s">
        <v>36</v>
      </c>
      <c r="D20" s="38" t="s">
        <v>59</v>
      </c>
      <c r="E20" s="38" t="s">
        <v>8</v>
      </c>
      <c r="F20" s="38" t="s">
        <v>46</v>
      </c>
      <c r="G20" s="39" t="s">
        <v>39</v>
      </c>
      <c r="H20" s="43" t="s">
        <v>42</v>
      </c>
      <c r="I20" s="41">
        <v>1</v>
      </c>
      <c r="J20" s="42">
        <v>2950000</v>
      </c>
      <c r="K20" s="42">
        <f t="shared" si="0"/>
        <v>560500</v>
      </c>
      <c r="L20" s="42">
        <f t="shared" si="1"/>
        <v>3510500</v>
      </c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</row>
    <row r="21" spans="1:26" ht="15.75" customHeight="1" x14ac:dyDescent="0.25">
      <c r="A21" s="36" t="s">
        <v>35</v>
      </c>
      <c r="B21" s="36">
        <v>45782</v>
      </c>
      <c r="C21" s="37" t="s">
        <v>36</v>
      </c>
      <c r="D21" s="38" t="s">
        <v>60</v>
      </c>
      <c r="E21" s="38" t="s">
        <v>16</v>
      </c>
      <c r="F21" s="38" t="s">
        <v>38</v>
      </c>
      <c r="G21" s="39" t="s">
        <v>39</v>
      </c>
      <c r="H21" s="43" t="s">
        <v>42</v>
      </c>
      <c r="I21" s="41">
        <v>6</v>
      </c>
      <c r="J21" s="42">
        <v>1410000</v>
      </c>
      <c r="K21" s="42">
        <f t="shared" si="0"/>
        <v>267900</v>
      </c>
      <c r="L21" s="42">
        <f t="shared" si="1"/>
        <v>1677900</v>
      </c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</row>
    <row r="22" spans="1:26" ht="15.75" customHeight="1" x14ac:dyDescent="0.25">
      <c r="A22" s="36">
        <v>45779</v>
      </c>
      <c r="B22" s="36">
        <v>45782</v>
      </c>
      <c r="C22" s="37" t="s">
        <v>36</v>
      </c>
      <c r="D22" s="38" t="s">
        <v>60</v>
      </c>
      <c r="E22" s="38" t="s">
        <v>10</v>
      </c>
      <c r="F22" s="38" t="s">
        <v>41</v>
      </c>
      <c r="G22" s="39" t="s">
        <v>39</v>
      </c>
      <c r="H22" s="43" t="s">
        <v>42</v>
      </c>
      <c r="I22" s="41">
        <v>1</v>
      </c>
      <c r="J22" s="42">
        <v>1950000</v>
      </c>
      <c r="K22" s="42">
        <f t="shared" si="0"/>
        <v>370500</v>
      </c>
      <c r="L22" s="42">
        <f t="shared" si="1"/>
        <v>2320500</v>
      </c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</row>
    <row r="23" spans="1:26" ht="15.75" customHeight="1" x14ac:dyDescent="0.25">
      <c r="A23" s="36">
        <v>45787</v>
      </c>
      <c r="B23" s="36">
        <v>45788</v>
      </c>
      <c r="C23" s="37" t="s">
        <v>48</v>
      </c>
      <c r="D23" s="38" t="s">
        <v>61</v>
      </c>
      <c r="E23" s="38" t="s">
        <v>13</v>
      </c>
      <c r="F23" s="38" t="s">
        <v>50</v>
      </c>
      <c r="G23" s="39" t="s">
        <v>51</v>
      </c>
      <c r="H23" s="43" t="s">
        <v>54</v>
      </c>
      <c r="I23" s="41">
        <v>2</v>
      </c>
      <c r="J23" s="42">
        <v>990000</v>
      </c>
      <c r="K23" s="42">
        <f t="shared" si="0"/>
        <v>188100</v>
      </c>
      <c r="L23" s="42">
        <f t="shared" si="1"/>
        <v>1178100</v>
      </c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</row>
    <row r="24" spans="1:26" ht="15.75" customHeight="1" x14ac:dyDescent="0.25">
      <c r="A24" s="36">
        <v>45787</v>
      </c>
      <c r="B24" s="36">
        <v>45788</v>
      </c>
      <c r="C24" s="37" t="s">
        <v>48</v>
      </c>
      <c r="D24" s="38" t="s">
        <v>61</v>
      </c>
      <c r="E24" s="38" t="s">
        <v>16</v>
      </c>
      <c r="F24" s="38" t="s">
        <v>38</v>
      </c>
      <c r="G24" s="39" t="s">
        <v>51</v>
      </c>
      <c r="H24" s="43" t="s">
        <v>54</v>
      </c>
      <c r="I24" s="41">
        <v>5</v>
      </c>
      <c r="J24" s="42">
        <v>1175000</v>
      </c>
      <c r="K24" s="42">
        <f t="shared" si="0"/>
        <v>223250</v>
      </c>
      <c r="L24" s="42">
        <f t="shared" si="1"/>
        <v>1398250</v>
      </c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</row>
    <row r="25" spans="1:26" ht="15.75" customHeight="1" x14ac:dyDescent="0.25">
      <c r="A25" s="36">
        <v>45787</v>
      </c>
      <c r="B25" s="36">
        <v>45788</v>
      </c>
      <c r="C25" s="37" t="s">
        <v>48</v>
      </c>
      <c r="D25" s="38" t="s">
        <v>61</v>
      </c>
      <c r="E25" s="38" t="s">
        <v>10</v>
      </c>
      <c r="F25" s="38" t="s">
        <v>41</v>
      </c>
      <c r="G25" s="39" t="s">
        <v>51</v>
      </c>
      <c r="H25" s="43" t="s">
        <v>54</v>
      </c>
      <c r="I25" s="41">
        <v>1</v>
      </c>
      <c r="J25" s="42">
        <v>1950000</v>
      </c>
      <c r="K25" s="42">
        <f t="shared" si="0"/>
        <v>370500</v>
      </c>
      <c r="L25" s="42">
        <f t="shared" si="1"/>
        <v>2320500</v>
      </c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</row>
    <row r="26" spans="1:26" ht="15.75" customHeight="1" x14ac:dyDescent="0.25">
      <c r="A26" s="36">
        <v>45787</v>
      </c>
      <c r="B26" s="36">
        <v>45788</v>
      </c>
      <c r="C26" s="37" t="s">
        <v>48</v>
      </c>
      <c r="D26" s="38" t="s">
        <v>62</v>
      </c>
      <c r="E26" s="38" t="s">
        <v>13</v>
      </c>
      <c r="F26" s="38" t="s">
        <v>50</v>
      </c>
      <c r="G26" s="39" t="s">
        <v>51</v>
      </c>
      <c r="H26" s="43" t="s">
        <v>52</v>
      </c>
      <c r="I26" s="41">
        <v>2</v>
      </c>
      <c r="J26" s="42">
        <v>990000</v>
      </c>
      <c r="K26" s="42">
        <f t="shared" si="0"/>
        <v>188100</v>
      </c>
      <c r="L26" s="42">
        <f t="shared" si="1"/>
        <v>1178100</v>
      </c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</row>
    <row r="27" spans="1:26" ht="15.75" customHeight="1" x14ac:dyDescent="0.25">
      <c r="A27" s="36">
        <v>45787</v>
      </c>
      <c r="B27" s="36">
        <v>45788</v>
      </c>
      <c r="C27" s="37" t="s">
        <v>48</v>
      </c>
      <c r="D27" s="38" t="s">
        <v>62</v>
      </c>
      <c r="E27" s="38" t="s">
        <v>16</v>
      </c>
      <c r="F27" s="38" t="s">
        <v>38</v>
      </c>
      <c r="G27" s="39" t="s">
        <v>51</v>
      </c>
      <c r="H27" s="43" t="s">
        <v>52</v>
      </c>
      <c r="I27" s="41">
        <v>6</v>
      </c>
      <c r="J27" s="42">
        <v>1410000</v>
      </c>
      <c r="K27" s="42">
        <f t="shared" si="0"/>
        <v>267900</v>
      </c>
      <c r="L27" s="42">
        <f t="shared" si="1"/>
        <v>1677900</v>
      </c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</row>
    <row r="28" spans="1:26" ht="15.75" customHeight="1" x14ac:dyDescent="0.25">
      <c r="A28" s="36">
        <v>45787</v>
      </c>
      <c r="B28" s="36">
        <v>45788</v>
      </c>
      <c r="C28" s="37" t="s">
        <v>48</v>
      </c>
      <c r="D28" s="38" t="s">
        <v>62</v>
      </c>
      <c r="E28" s="38" t="s">
        <v>10</v>
      </c>
      <c r="F28" s="38" t="s">
        <v>41</v>
      </c>
      <c r="G28" s="39" t="s">
        <v>51</v>
      </c>
      <c r="H28" s="43" t="s">
        <v>52</v>
      </c>
      <c r="I28" s="41">
        <v>1</v>
      </c>
      <c r="J28" s="42">
        <v>1950000</v>
      </c>
      <c r="K28" s="42">
        <f t="shared" si="0"/>
        <v>370500</v>
      </c>
      <c r="L28" s="42">
        <f t="shared" si="1"/>
        <v>2320500</v>
      </c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</row>
    <row r="29" spans="1:26" ht="15.75" customHeight="1" x14ac:dyDescent="0.25">
      <c r="A29" s="36">
        <v>45788</v>
      </c>
      <c r="B29" s="36">
        <v>45789</v>
      </c>
      <c r="C29" s="37" t="s">
        <v>48</v>
      </c>
      <c r="D29" s="38" t="s">
        <v>63</v>
      </c>
      <c r="E29" s="38" t="s">
        <v>16</v>
      </c>
      <c r="F29" s="38" t="s">
        <v>38</v>
      </c>
      <c r="G29" s="39" t="s">
        <v>51</v>
      </c>
      <c r="H29" s="40" t="s">
        <v>56</v>
      </c>
      <c r="I29" s="41">
        <v>6</v>
      </c>
      <c r="J29" s="42">
        <v>1410000</v>
      </c>
      <c r="K29" s="42">
        <f t="shared" si="0"/>
        <v>267900</v>
      </c>
      <c r="L29" s="42">
        <f t="shared" si="1"/>
        <v>1677900</v>
      </c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</row>
    <row r="30" spans="1:26" ht="15.75" customHeight="1" x14ac:dyDescent="0.25">
      <c r="A30" s="36">
        <v>45788</v>
      </c>
      <c r="B30" s="36">
        <v>45789</v>
      </c>
      <c r="C30" s="37" t="s">
        <v>48</v>
      </c>
      <c r="D30" s="38" t="s">
        <v>63</v>
      </c>
      <c r="E30" s="38" t="s">
        <v>10</v>
      </c>
      <c r="F30" s="38" t="s">
        <v>41</v>
      </c>
      <c r="G30" s="39" t="s">
        <v>51</v>
      </c>
      <c r="H30" s="40" t="s">
        <v>56</v>
      </c>
      <c r="I30" s="41">
        <v>1</v>
      </c>
      <c r="J30" s="42">
        <v>1950000</v>
      </c>
      <c r="K30" s="42">
        <f t="shared" si="0"/>
        <v>370500</v>
      </c>
      <c r="L30" s="42">
        <f t="shared" si="1"/>
        <v>2320500</v>
      </c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</row>
    <row r="31" spans="1:26" ht="15.75" customHeight="1" x14ac:dyDescent="0.25">
      <c r="A31" s="36">
        <v>45788</v>
      </c>
      <c r="B31" s="36">
        <v>45789</v>
      </c>
      <c r="C31" s="37" t="s">
        <v>48</v>
      </c>
      <c r="D31" s="38" t="s">
        <v>64</v>
      </c>
      <c r="E31" s="38" t="s">
        <v>16</v>
      </c>
      <c r="F31" s="38" t="s">
        <v>38</v>
      </c>
      <c r="G31" s="39" t="s">
        <v>51</v>
      </c>
      <c r="H31" s="40" t="s">
        <v>58</v>
      </c>
      <c r="I31" s="41">
        <v>5</v>
      </c>
      <c r="J31" s="42">
        <v>1175000</v>
      </c>
      <c r="K31" s="42">
        <f t="shared" si="0"/>
        <v>223250</v>
      </c>
      <c r="L31" s="42">
        <f t="shared" si="1"/>
        <v>1398250</v>
      </c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</row>
    <row r="32" spans="1:26" ht="15.75" customHeight="1" x14ac:dyDescent="0.25">
      <c r="A32" s="36">
        <v>45788</v>
      </c>
      <c r="B32" s="36">
        <v>45789</v>
      </c>
      <c r="C32" s="37" t="s">
        <v>48</v>
      </c>
      <c r="D32" s="38" t="s">
        <v>64</v>
      </c>
      <c r="E32" s="38" t="s">
        <v>10</v>
      </c>
      <c r="F32" s="38" t="s">
        <v>41</v>
      </c>
      <c r="G32" s="39" t="s">
        <v>51</v>
      </c>
      <c r="H32" s="40" t="s">
        <v>58</v>
      </c>
      <c r="I32" s="41">
        <v>1</v>
      </c>
      <c r="J32" s="42">
        <v>1950000</v>
      </c>
      <c r="K32" s="42">
        <f t="shared" si="0"/>
        <v>370500</v>
      </c>
      <c r="L32" s="42">
        <f t="shared" si="1"/>
        <v>2320500</v>
      </c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</row>
    <row r="33" spans="1:26" ht="15.75" customHeight="1" x14ac:dyDescent="0.25">
      <c r="A33" s="36">
        <v>45789</v>
      </c>
      <c r="B33" s="36">
        <v>45789</v>
      </c>
      <c r="C33" s="37" t="s">
        <v>48</v>
      </c>
      <c r="D33" s="38" t="s">
        <v>65</v>
      </c>
      <c r="E33" s="38" t="s">
        <v>16</v>
      </c>
      <c r="F33" s="38" t="s">
        <v>38</v>
      </c>
      <c r="G33" s="39" t="s">
        <v>66</v>
      </c>
      <c r="H33" s="43" t="s">
        <v>67</v>
      </c>
      <c r="I33" s="41">
        <v>6</v>
      </c>
      <c r="J33" s="42">
        <v>1410000</v>
      </c>
      <c r="K33" s="42">
        <f t="shared" si="0"/>
        <v>267900</v>
      </c>
      <c r="L33" s="42">
        <f t="shared" si="1"/>
        <v>1677900</v>
      </c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</row>
    <row r="34" spans="1:26" ht="15.75" customHeight="1" x14ac:dyDescent="0.25">
      <c r="A34" s="36">
        <v>45789</v>
      </c>
      <c r="B34" s="36">
        <v>45789</v>
      </c>
      <c r="C34" s="37" t="s">
        <v>48</v>
      </c>
      <c r="D34" s="38" t="s">
        <v>65</v>
      </c>
      <c r="E34" s="38" t="s">
        <v>10</v>
      </c>
      <c r="F34" s="38" t="s">
        <v>41</v>
      </c>
      <c r="G34" s="39" t="s">
        <v>66</v>
      </c>
      <c r="H34" s="43" t="s">
        <v>67</v>
      </c>
      <c r="I34" s="41">
        <v>1</v>
      </c>
      <c r="J34" s="42">
        <v>1950000</v>
      </c>
      <c r="K34" s="42">
        <f t="shared" si="0"/>
        <v>370500</v>
      </c>
      <c r="L34" s="42">
        <f t="shared" si="1"/>
        <v>2320500</v>
      </c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</row>
    <row r="35" spans="1:26" ht="15.75" customHeight="1" x14ac:dyDescent="0.25">
      <c r="A35" s="36">
        <v>45790</v>
      </c>
      <c r="B35" s="36">
        <v>45791</v>
      </c>
      <c r="C35" s="37" t="s">
        <v>48</v>
      </c>
      <c r="D35" s="38" t="s">
        <v>68</v>
      </c>
      <c r="E35" s="38" t="s">
        <v>16</v>
      </c>
      <c r="F35" s="38" t="s">
        <v>38</v>
      </c>
      <c r="G35" s="39" t="s">
        <v>66</v>
      </c>
      <c r="H35" s="43" t="s">
        <v>69</v>
      </c>
      <c r="I35" s="41">
        <v>6</v>
      </c>
      <c r="J35" s="42">
        <v>1410000</v>
      </c>
      <c r="K35" s="42">
        <f t="shared" si="0"/>
        <v>267900</v>
      </c>
      <c r="L35" s="42">
        <f t="shared" si="1"/>
        <v>1677900</v>
      </c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</row>
    <row r="36" spans="1:26" ht="15.75" customHeight="1" x14ac:dyDescent="0.25">
      <c r="A36" s="36">
        <v>45790</v>
      </c>
      <c r="B36" s="36">
        <v>45791</v>
      </c>
      <c r="C36" s="37" t="s">
        <v>48</v>
      </c>
      <c r="D36" s="38" t="s">
        <v>68</v>
      </c>
      <c r="E36" s="38" t="s">
        <v>10</v>
      </c>
      <c r="F36" s="38" t="s">
        <v>41</v>
      </c>
      <c r="G36" s="39" t="s">
        <v>66</v>
      </c>
      <c r="H36" s="43" t="s">
        <v>69</v>
      </c>
      <c r="I36" s="41">
        <v>1</v>
      </c>
      <c r="J36" s="42">
        <v>1950000</v>
      </c>
      <c r="K36" s="42">
        <f t="shared" si="0"/>
        <v>370500</v>
      </c>
      <c r="L36" s="42">
        <f t="shared" si="1"/>
        <v>2320500</v>
      </c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</row>
    <row r="37" spans="1:26" ht="15.75" customHeight="1" x14ac:dyDescent="0.25">
      <c r="A37" s="36">
        <v>45790</v>
      </c>
      <c r="B37" s="36">
        <v>45809</v>
      </c>
      <c r="C37" s="37" t="s">
        <v>48</v>
      </c>
      <c r="D37" s="38" t="s">
        <v>70</v>
      </c>
      <c r="E37" s="38" t="s">
        <v>16</v>
      </c>
      <c r="F37" s="38" t="s">
        <v>38</v>
      </c>
      <c r="G37" s="39" t="s">
        <v>66</v>
      </c>
      <c r="H37" s="43" t="s">
        <v>69</v>
      </c>
      <c r="I37" s="41">
        <v>6</v>
      </c>
      <c r="J37" s="42">
        <v>1410000</v>
      </c>
      <c r="K37" s="42">
        <f t="shared" si="0"/>
        <v>267900</v>
      </c>
      <c r="L37" s="42">
        <f t="shared" si="1"/>
        <v>1677900</v>
      </c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</row>
    <row r="38" spans="1:26" ht="15.75" customHeight="1" x14ac:dyDescent="0.25">
      <c r="A38" s="36">
        <v>45790</v>
      </c>
      <c r="B38" s="36">
        <v>45809</v>
      </c>
      <c r="C38" s="37" t="s">
        <v>48</v>
      </c>
      <c r="D38" s="38" t="s">
        <v>70</v>
      </c>
      <c r="E38" s="38" t="s">
        <v>10</v>
      </c>
      <c r="F38" s="38" t="s">
        <v>41</v>
      </c>
      <c r="G38" s="39" t="s">
        <v>66</v>
      </c>
      <c r="H38" s="43" t="s">
        <v>69</v>
      </c>
      <c r="I38" s="41">
        <v>1</v>
      </c>
      <c r="J38" s="42">
        <v>1950000</v>
      </c>
      <c r="K38" s="42">
        <f t="shared" si="0"/>
        <v>370500</v>
      </c>
      <c r="L38" s="42">
        <f t="shared" si="1"/>
        <v>2320500</v>
      </c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</row>
    <row r="39" spans="1:26" ht="15.75" customHeight="1" x14ac:dyDescent="0.25">
      <c r="A39" s="36">
        <v>45790</v>
      </c>
      <c r="B39" s="36">
        <v>45795</v>
      </c>
      <c r="C39" s="37" t="s">
        <v>48</v>
      </c>
      <c r="D39" s="38" t="s">
        <v>71</v>
      </c>
      <c r="E39" s="38" t="s">
        <v>16</v>
      </c>
      <c r="F39" s="38" t="s">
        <v>38</v>
      </c>
      <c r="G39" s="39" t="s">
        <v>66</v>
      </c>
      <c r="H39" s="43" t="s">
        <v>67</v>
      </c>
      <c r="I39" s="41">
        <v>6</v>
      </c>
      <c r="J39" s="42">
        <v>1410000</v>
      </c>
      <c r="K39" s="42">
        <f t="shared" si="0"/>
        <v>267900</v>
      </c>
      <c r="L39" s="42">
        <f t="shared" si="1"/>
        <v>1677900</v>
      </c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</row>
    <row r="40" spans="1:26" ht="15.75" customHeight="1" x14ac:dyDescent="0.25">
      <c r="A40" s="36">
        <v>45790</v>
      </c>
      <c r="B40" s="36">
        <v>45795</v>
      </c>
      <c r="C40" s="37" t="s">
        <v>48</v>
      </c>
      <c r="D40" s="38" t="s">
        <v>71</v>
      </c>
      <c r="E40" s="38" t="s">
        <v>10</v>
      </c>
      <c r="F40" s="38" t="s">
        <v>41</v>
      </c>
      <c r="G40" s="39" t="s">
        <v>66</v>
      </c>
      <c r="H40" s="43" t="s">
        <v>67</v>
      </c>
      <c r="I40" s="41">
        <v>1</v>
      </c>
      <c r="J40" s="42">
        <v>1950000</v>
      </c>
      <c r="K40" s="42">
        <f t="shared" si="0"/>
        <v>370500</v>
      </c>
      <c r="L40" s="42">
        <f t="shared" si="1"/>
        <v>2320500</v>
      </c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</row>
    <row r="41" spans="1:26" ht="15.75" customHeight="1" x14ac:dyDescent="0.25">
      <c r="A41" s="44">
        <v>45791</v>
      </c>
      <c r="B41" s="36">
        <v>45795</v>
      </c>
      <c r="C41" s="37" t="s">
        <v>48</v>
      </c>
      <c r="D41" s="38" t="s">
        <v>72</v>
      </c>
      <c r="E41" s="38" t="s">
        <v>16</v>
      </c>
      <c r="F41" s="38" t="s">
        <v>38</v>
      </c>
      <c r="G41" s="39" t="s">
        <v>66</v>
      </c>
      <c r="H41" s="40" t="s">
        <v>73</v>
      </c>
      <c r="I41" s="41">
        <v>2</v>
      </c>
      <c r="J41" s="42">
        <v>470000</v>
      </c>
      <c r="K41" s="42">
        <f t="shared" si="0"/>
        <v>89300</v>
      </c>
      <c r="L41" s="42">
        <f t="shared" si="1"/>
        <v>559300</v>
      </c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</row>
    <row r="42" spans="1:26" ht="15.75" customHeight="1" x14ac:dyDescent="0.25">
      <c r="A42" s="44">
        <v>45791</v>
      </c>
      <c r="B42" s="36">
        <v>45795</v>
      </c>
      <c r="C42" s="37" t="s">
        <v>48</v>
      </c>
      <c r="D42" s="38" t="s">
        <v>72</v>
      </c>
      <c r="E42" s="38" t="s">
        <v>10</v>
      </c>
      <c r="F42" s="38" t="s">
        <v>74</v>
      </c>
      <c r="G42" s="39" t="s">
        <v>66</v>
      </c>
      <c r="H42" s="40" t="s">
        <v>73</v>
      </c>
      <c r="I42" s="41">
        <v>1</v>
      </c>
      <c r="J42" s="45">
        <v>1150000</v>
      </c>
      <c r="K42" s="45">
        <f t="shared" si="0"/>
        <v>218500</v>
      </c>
      <c r="L42" s="45">
        <f t="shared" si="1"/>
        <v>1368500</v>
      </c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</row>
    <row r="43" spans="1:26" ht="15.75" customHeight="1" x14ac:dyDescent="0.25">
      <c r="A43" s="36">
        <v>45793</v>
      </c>
      <c r="B43" s="36">
        <v>45794</v>
      </c>
      <c r="C43" s="37" t="s">
        <v>48</v>
      </c>
      <c r="D43" s="38" t="s">
        <v>75</v>
      </c>
      <c r="E43" s="38" t="s">
        <v>16</v>
      </c>
      <c r="F43" s="38" t="s">
        <v>38</v>
      </c>
      <c r="G43" s="39" t="s">
        <v>51</v>
      </c>
      <c r="H43" s="43" t="s">
        <v>76</v>
      </c>
      <c r="I43" s="41">
        <v>6</v>
      </c>
      <c r="J43" s="42">
        <v>1410000</v>
      </c>
      <c r="K43" s="42">
        <f t="shared" si="0"/>
        <v>267900</v>
      </c>
      <c r="L43" s="42">
        <f t="shared" si="1"/>
        <v>1677900</v>
      </c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</row>
    <row r="44" spans="1:26" ht="15.75" customHeight="1" x14ac:dyDescent="0.25">
      <c r="A44" s="36">
        <v>45793</v>
      </c>
      <c r="B44" s="36">
        <v>45794</v>
      </c>
      <c r="C44" s="37" t="s">
        <v>48</v>
      </c>
      <c r="D44" s="38" t="s">
        <v>75</v>
      </c>
      <c r="E44" s="38" t="s">
        <v>10</v>
      </c>
      <c r="F44" s="38" t="s">
        <v>41</v>
      </c>
      <c r="G44" s="39" t="s">
        <v>51</v>
      </c>
      <c r="H44" s="43" t="s">
        <v>76</v>
      </c>
      <c r="I44" s="41">
        <v>1</v>
      </c>
      <c r="J44" s="42">
        <v>1950000</v>
      </c>
      <c r="K44" s="42">
        <f t="shared" si="0"/>
        <v>370500</v>
      </c>
      <c r="L44" s="42">
        <f t="shared" si="1"/>
        <v>2320500</v>
      </c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</row>
    <row r="45" spans="1:26" ht="15.75" customHeight="1" x14ac:dyDescent="0.25">
      <c r="A45" s="36">
        <v>45793</v>
      </c>
      <c r="B45" s="36">
        <v>45794</v>
      </c>
      <c r="C45" s="37" t="s">
        <v>48</v>
      </c>
      <c r="D45" s="38" t="s">
        <v>75</v>
      </c>
      <c r="E45" s="38" t="s">
        <v>13</v>
      </c>
      <c r="F45" s="38" t="s">
        <v>50</v>
      </c>
      <c r="G45" s="39" t="s">
        <v>51</v>
      </c>
      <c r="H45" s="43" t="s">
        <v>76</v>
      </c>
      <c r="I45" s="41">
        <v>2</v>
      </c>
      <c r="J45" s="42">
        <v>990000</v>
      </c>
      <c r="K45" s="42">
        <f t="shared" si="0"/>
        <v>188100</v>
      </c>
      <c r="L45" s="42">
        <f t="shared" si="1"/>
        <v>1178100</v>
      </c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</row>
    <row r="46" spans="1:26" ht="15.75" customHeight="1" x14ac:dyDescent="0.25">
      <c r="A46" s="36">
        <v>45793</v>
      </c>
      <c r="B46" s="36">
        <v>45794</v>
      </c>
      <c r="C46" s="37" t="s">
        <v>48</v>
      </c>
      <c r="D46" s="38" t="s">
        <v>77</v>
      </c>
      <c r="E46" s="38" t="s">
        <v>16</v>
      </c>
      <c r="F46" s="38" t="s">
        <v>38</v>
      </c>
      <c r="G46" s="39" t="s">
        <v>51</v>
      </c>
      <c r="H46" s="43" t="s">
        <v>78</v>
      </c>
      <c r="I46" s="41">
        <v>5</v>
      </c>
      <c r="J46" s="42">
        <v>1175000</v>
      </c>
      <c r="K46" s="42">
        <f t="shared" si="0"/>
        <v>223250</v>
      </c>
      <c r="L46" s="42">
        <f t="shared" si="1"/>
        <v>1398250</v>
      </c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</row>
    <row r="47" spans="1:26" ht="15.75" customHeight="1" x14ac:dyDescent="0.25">
      <c r="A47" s="36">
        <v>45793</v>
      </c>
      <c r="B47" s="36">
        <v>45794</v>
      </c>
      <c r="C47" s="37" t="s">
        <v>48</v>
      </c>
      <c r="D47" s="38" t="s">
        <v>77</v>
      </c>
      <c r="E47" s="38" t="s">
        <v>10</v>
      </c>
      <c r="F47" s="38" t="s">
        <v>41</v>
      </c>
      <c r="G47" s="39" t="s">
        <v>51</v>
      </c>
      <c r="H47" s="43" t="s">
        <v>78</v>
      </c>
      <c r="I47" s="41">
        <v>1</v>
      </c>
      <c r="J47" s="42">
        <v>1950000</v>
      </c>
      <c r="K47" s="42">
        <f t="shared" si="0"/>
        <v>370500</v>
      </c>
      <c r="L47" s="42">
        <f t="shared" si="1"/>
        <v>2320500</v>
      </c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</row>
    <row r="48" spans="1:26" ht="15.75" customHeight="1" x14ac:dyDescent="0.25">
      <c r="A48" s="36">
        <v>45793</v>
      </c>
      <c r="B48" s="36">
        <v>45794</v>
      </c>
      <c r="C48" s="37" t="s">
        <v>48</v>
      </c>
      <c r="D48" s="38" t="s">
        <v>77</v>
      </c>
      <c r="E48" s="38" t="s">
        <v>13</v>
      </c>
      <c r="F48" s="38" t="s">
        <v>50</v>
      </c>
      <c r="G48" s="39" t="s">
        <v>51</v>
      </c>
      <c r="H48" s="43" t="s">
        <v>78</v>
      </c>
      <c r="I48" s="41">
        <v>2</v>
      </c>
      <c r="J48" s="42">
        <v>990000</v>
      </c>
      <c r="K48" s="42">
        <f t="shared" si="0"/>
        <v>188100</v>
      </c>
      <c r="L48" s="42">
        <f t="shared" si="1"/>
        <v>1178100</v>
      </c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</row>
    <row r="49" spans="1:26" ht="15.75" customHeight="1" x14ac:dyDescent="0.25">
      <c r="A49" s="36">
        <v>45794</v>
      </c>
      <c r="B49" s="36">
        <v>45795</v>
      </c>
      <c r="C49" s="37" t="s">
        <v>48</v>
      </c>
      <c r="D49" s="38" t="s">
        <v>79</v>
      </c>
      <c r="E49" s="38" t="s">
        <v>16</v>
      </c>
      <c r="F49" s="38" t="s">
        <v>38</v>
      </c>
      <c r="G49" s="39" t="s">
        <v>51</v>
      </c>
      <c r="H49" s="40" t="s">
        <v>56</v>
      </c>
      <c r="I49" s="41">
        <v>6</v>
      </c>
      <c r="J49" s="42">
        <v>1410000</v>
      </c>
      <c r="K49" s="42">
        <f t="shared" si="0"/>
        <v>267900</v>
      </c>
      <c r="L49" s="42">
        <f t="shared" si="1"/>
        <v>1677900</v>
      </c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</row>
    <row r="50" spans="1:26" ht="15.75" customHeight="1" x14ac:dyDescent="0.25">
      <c r="A50" s="36">
        <v>45794</v>
      </c>
      <c r="B50" s="36">
        <v>45795</v>
      </c>
      <c r="C50" s="37" t="s">
        <v>48</v>
      </c>
      <c r="D50" s="38" t="s">
        <v>79</v>
      </c>
      <c r="E50" s="38" t="s">
        <v>10</v>
      </c>
      <c r="F50" s="38" t="s">
        <v>41</v>
      </c>
      <c r="G50" s="39" t="s">
        <v>51</v>
      </c>
      <c r="H50" s="43" t="s">
        <v>56</v>
      </c>
      <c r="I50" s="41">
        <v>1</v>
      </c>
      <c r="J50" s="42">
        <v>1950000</v>
      </c>
      <c r="K50" s="42">
        <f t="shared" si="0"/>
        <v>370500</v>
      </c>
      <c r="L50" s="42">
        <f t="shared" si="1"/>
        <v>2320500</v>
      </c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</row>
    <row r="51" spans="1:26" ht="15.75" customHeight="1" x14ac:dyDescent="0.25">
      <c r="A51" s="36">
        <v>45794</v>
      </c>
      <c r="B51" s="36">
        <v>45795</v>
      </c>
      <c r="C51" s="37" t="s">
        <v>48</v>
      </c>
      <c r="D51" s="38" t="s">
        <v>80</v>
      </c>
      <c r="E51" s="38" t="s">
        <v>16</v>
      </c>
      <c r="F51" s="38" t="s">
        <v>38</v>
      </c>
      <c r="G51" s="39" t="s">
        <v>51</v>
      </c>
      <c r="H51" s="40" t="s">
        <v>58</v>
      </c>
      <c r="I51" s="41">
        <v>5</v>
      </c>
      <c r="J51" s="42">
        <v>1175000</v>
      </c>
      <c r="K51" s="42">
        <f t="shared" si="0"/>
        <v>223250</v>
      </c>
      <c r="L51" s="42">
        <f t="shared" si="1"/>
        <v>1398250</v>
      </c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</row>
    <row r="52" spans="1:26" ht="15.75" customHeight="1" x14ac:dyDescent="0.25">
      <c r="A52" s="36">
        <v>45794</v>
      </c>
      <c r="B52" s="36">
        <v>45795</v>
      </c>
      <c r="C52" s="37" t="s">
        <v>48</v>
      </c>
      <c r="D52" s="38" t="s">
        <v>80</v>
      </c>
      <c r="E52" s="38" t="s">
        <v>10</v>
      </c>
      <c r="F52" s="38" t="s">
        <v>41</v>
      </c>
      <c r="G52" s="39" t="s">
        <v>51</v>
      </c>
      <c r="H52" s="40" t="s">
        <v>58</v>
      </c>
      <c r="I52" s="41">
        <v>1</v>
      </c>
      <c r="J52" s="42">
        <v>1950000</v>
      </c>
      <c r="K52" s="42">
        <f t="shared" si="0"/>
        <v>370500</v>
      </c>
      <c r="L52" s="42">
        <f t="shared" si="1"/>
        <v>2320500</v>
      </c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</row>
    <row r="53" spans="1:26" ht="15.75" customHeight="1" x14ac:dyDescent="0.25">
      <c r="A53" s="36">
        <v>45799</v>
      </c>
      <c r="B53" s="36">
        <v>45801</v>
      </c>
      <c r="C53" s="37" t="s">
        <v>48</v>
      </c>
      <c r="D53" s="38" t="s">
        <v>81</v>
      </c>
      <c r="E53" s="38" t="s">
        <v>12</v>
      </c>
      <c r="F53" s="38" t="s">
        <v>45</v>
      </c>
      <c r="G53" s="46" t="s">
        <v>82</v>
      </c>
      <c r="H53" s="40" t="s">
        <v>83</v>
      </c>
      <c r="I53" s="41">
        <v>100</v>
      </c>
      <c r="J53" s="47">
        <v>2650000</v>
      </c>
      <c r="K53" s="47">
        <f t="shared" si="0"/>
        <v>503500</v>
      </c>
      <c r="L53" s="47">
        <f t="shared" si="1"/>
        <v>3153500</v>
      </c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</row>
    <row r="54" spans="1:26" ht="15.75" customHeight="1" x14ac:dyDescent="0.25">
      <c r="A54" s="36">
        <v>45799</v>
      </c>
      <c r="B54" s="36">
        <v>45801</v>
      </c>
      <c r="C54" s="37" t="s">
        <v>48</v>
      </c>
      <c r="D54" s="38" t="s">
        <v>81</v>
      </c>
      <c r="E54" s="38" t="s">
        <v>16</v>
      </c>
      <c r="F54" s="38" t="s">
        <v>84</v>
      </c>
      <c r="G54" s="39" t="s">
        <v>82</v>
      </c>
      <c r="H54" s="40" t="s">
        <v>83</v>
      </c>
      <c r="I54" s="41">
        <v>1</v>
      </c>
      <c r="J54" s="42">
        <v>3025210</v>
      </c>
      <c r="K54" s="42">
        <f t="shared" si="0"/>
        <v>574789.9</v>
      </c>
      <c r="L54" s="42">
        <f t="shared" si="1"/>
        <v>3599999.9</v>
      </c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</row>
    <row r="55" spans="1:26" ht="15.75" customHeight="1" x14ac:dyDescent="0.25">
      <c r="A55" s="36">
        <v>45797</v>
      </c>
      <c r="B55" s="36">
        <v>45799</v>
      </c>
      <c r="C55" s="37" t="s">
        <v>36</v>
      </c>
      <c r="D55" s="38" t="s">
        <v>85</v>
      </c>
      <c r="E55" s="38" t="s">
        <v>14</v>
      </c>
      <c r="F55" s="38" t="s">
        <v>86</v>
      </c>
      <c r="G55" s="39" t="s">
        <v>87</v>
      </c>
      <c r="H55" s="40" t="s">
        <v>88</v>
      </c>
      <c r="I55" s="41">
        <v>90</v>
      </c>
      <c r="J55" s="42">
        <v>7941150</v>
      </c>
      <c r="K55" s="42">
        <f t="shared" si="0"/>
        <v>1508818.5</v>
      </c>
      <c r="L55" s="42">
        <f t="shared" si="1"/>
        <v>9449968.5</v>
      </c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</row>
    <row r="56" spans="1:26" ht="15.75" customHeight="1" x14ac:dyDescent="0.25">
      <c r="A56" s="36">
        <v>45800</v>
      </c>
      <c r="B56" s="36">
        <v>45801</v>
      </c>
      <c r="C56" s="37" t="s">
        <v>48</v>
      </c>
      <c r="D56" s="38" t="s">
        <v>89</v>
      </c>
      <c r="E56" s="38" t="s">
        <v>16</v>
      </c>
      <c r="F56" s="38" t="s">
        <v>38</v>
      </c>
      <c r="G56" s="39" t="s">
        <v>51</v>
      </c>
      <c r="H56" s="43" t="s">
        <v>76</v>
      </c>
      <c r="I56" s="41">
        <v>6</v>
      </c>
      <c r="J56" s="42">
        <v>1410000</v>
      </c>
      <c r="K56" s="42">
        <f t="shared" si="0"/>
        <v>267900</v>
      </c>
      <c r="L56" s="42">
        <f t="shared" si="1"/>
        <v>1677900</v>
      </c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</row>
    <row r="57" spans="1:26" ht="15.75" customHeight="1" x14ac:dyDescent="0.25">
      <c r="A57" s="36">
        <v>45800</v>
      </c>
      <c r="B57" s="36">
        <v>45801</v>
      </c>
      <c r="C57" s="37" t="s">
        <v>48</v>
      </c>
      <c r="D57" s="38" t="s">
        <v>89</v>
      </c>
      <c r="E57" s="38" t="s">
        <v>10</v>
      </c>
      <c r="F57" s="38" t="s">
        <v>41</v>
      </c>
      <c r="G57" s="39" t="s">
        <v>51</v>
      </c>
      <c r="H57" s="43" t="s">
        <v>76</v>
      </c>
      <c r="I57" s="41">
        <v>1</v>
      </c>
      <c r="J57" s="42">
        <v>1950000</v>
      </c>
      <c r="K57" s="42">
        <f t="shared" si="0"/>
        <v>370500</v>
      </c>
      <c r="L57" s="42">
        <f t="shared" si="1"/>
        <v>2320500</v>
      </c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</row>
    <row r="58" spans="1:26" ht="15.75" customHeight="1" x14ac:dyDescent="0.25">
      <c r="A58" s="36">
        <v>45800</v>
      </c>
      <c r="B58" s="36">
        <v>45801</v>
      </c>
      <c r="C58" s="37" t="s">
        <v>48</v>
      </c>
      <c r="D58" s="38" t="s">
        <v>89</v>
      </c>
      <c r="E58" s="38" t="s">
        <v>13</v>
      </c>
      <c r="F58" s="38" t="s">
        <v>50</v>
      </c>
      <c r="G58" s="39" t="s">
        <v>51</v>
      </c>
      <c r="H58" s="43" t="s">
        <v>76</v>
      </c>
      <c r="I58" s="41">
        <v>2</v>
      </c>
      <c r="J58" s="42">
        <v>990000</v>
      </c>
      <c r="K58" s="42">
        <f t="shared" si="0"/>
        <v>188100</v>
      </c>
      <c r="L58" s="42">
        <f t="shared" si="1"/>
        <v>1178100</v>
      </c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</row>
    <row r="59" spans="1:26" ht="15.75" customHeight="1" x14ac:dyDescent="0.25">
      <c r="A59" s="36">
        <v>45800</v>
      </c>
      <c r="B59" s="36">
        <v>45801</v>
      </c>
      <c r="C59" s="37" t="s">
        <v>48</v>
      </c>
      <c r="D59" s="38" t="s">
        <v>90</v>
      </c>
      <c r="E59" s="38" t="s">
        <v>16</v>
      </c>
      <c r="F59" s="38" t="s">
        <v>38</v>
      </c>
      <c r="G59" s="39" t="s">
        <v>51</v>
      </c>
      <c r="H59" s="43" t="s">
        <v>78</v>
      </c>
      <c r="I59" s="41">
        <v>5</v>
      </c>
      <c r="J59" s="42">
        <v>1175000</v>
      </c>
      <c r="K59" s="42">
        <f t="shared" si="0"/>
        <v>223250</v>
      </c>
      <c r="L59" s="42">
        <f t="shared" si="1"/>
        <v>1398250</v>
      </c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</row>
    <row r="60" spans="1:26" ht="15.75" customHeight="1" x14ac:dyDescent="0.25">
      <c r="A60" s="36">
        <v>45800</v>
      </c>
      <c r="B60" s="36">
        <v>45801</v>
      </c>
      <c r="C60" s="37" t="s">
        <v>48</v>
      </c>
      <c r="D60" s="38" t="s">
        <v>90</v>
      </c>
      <c r="E60" s="38" t="s">
        <v>10</v>
      </c>
      <c r="F60" s="38" t="s">
        <v>41</v>
      </c>
      <c r="G60" s="39" t="s">
        <v>51</v>
      </c>
      <c r="H60" s="43" t="s">
        <v>78</v>
      </c>
      <c r="I60" s="41">
        <v>1</v>
      </c>
      <c r="J60" s="42">
        <v>1950000</v>
      </c>
      <c r="K60" s="42">
        <f t="shared" si="0"/>
        <v>370500</v>
      </c>
      <c r="L60" s="42">
        <f t="shared" si="1"/>
        <v>2320500</v>
      </c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</row>
    <row r="61" spans="1:26" ht="15.75" customHeight="1" x14ac:dyDescent="0.25">
      <c r="A61" s="36">
        <v>45800</v>
      </c>
      <c r="B61" s="36">
        <v>45801</v>
      </c>
      <c r="C61" s="37" t="s">
        <v>48</v>
      </c>
      <c r="D61" s="38" t="s">
        <v>90</v>
      </c>
      <c r="E61" s="38" t="s">
        <v>13</v>
      </c>
      <c r="F61" s="38" t="s">
        <v>50</v>
      </c>
      <c r="G61" s="39" t="s">
        <v>51</v>
      </c>
      <c r="H61" s="43" t="s">
        <v>78</v>
      </c>
      <c r="I61" s="41">
        <v>2</v>
      </c>
      <c r="J61" s="42">
        <v>990000</v>
      </c>
      <c r="K61" s="42">
        <f t="shared" si="0"/>
        <v>188100</v>
      </c>
      <c r="L61" s="42">
        <f t="shared" si="1"/>
        <v>1178100</v>
      </c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</row>
    <row r="62" spans="1:26" ht="15.75" customHeight="1" x14ac:dyDescent="0.25">
      <c r="A62" s="36">
        <v>45800</v>
      </c>
      <c r="B62" s="36">
        <v>45802</v>
      </c>
      <c r="C62" s="37" t="s">
        <v>48</v>
      </c>
      <c r="D62" s="38" t="s">
        <v>91</v>
      </c>
      <c r="E62" s="38" t="s">
        <v>16</v>
      </c>
      <c r="F62" s="38" t="s">
        <v>38</v>
      </c>
      <c r="G62" s="39" t="s">
        <v>51</v>
      </c>
      <c r="H62" s="40" t="s">
        <v>56</v>
      </c>
      <c r="I62" s="41">
        <v>6</v>
      </c>
      <c r="J62" s="42">
        <v>1410000</v>
      </c>
      <c r="K62" s="42">
        <f t="shared" si="0"/>
        <v>267900</v>
      </c>
      <c r="L62" s="42">
        <f t="shared" si="1"/>
        <v>1677900</v>
      </c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</row>
    <row r="63" spans="1:26" ht="15.75" customHeight="1" x14ac:dyDescent="0.25">
      <c r="A63" s="36">
        <v>45800</v>
      </c>
      <c r="B63" s="36">
        <v>45802</v>
      </c>
      <c r="C63" s="37" t="s">
        <v>48</v>
      </c>
      <c r="D63" s="38" t="s">
        <v>91</v>
      </c>
      <c r="E63" s="38" t="s">
        <v>10</v>
      </c>
      <c r="F63" s="38" t="s">
        <v>41</v>
      </c>
      <c r="G63" s="39" t="s">
        <v>51</v>
      </c>
      <c r="H63" s="43" t="s">
        <v>56</v>
      </c>
      <c r="I63" s="41">
        <v>1</v>
      </c>
      <c r="J63" s="42">
        <v>1950000</v>
      </c>
      <c r="K63" s="42">
        <f t="shared" si="0"/>
        <v>370500</v>
      </c>
      <c r="L63" s="42">
        <f t="shared" si="1"/>
        <v>2320500</v>
      </c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</row>
    <row r="64" spans="1:26" ht="15.75" customHeight="1" x14ac:dyDescent="0.25">
      <c r="A64" s="36">
        <v>45800</v>
      </c>
      <c r="B64" s="36">
        <v>45802</v>
      </c>
      <c r="C64" s="37" t="s">
        <v>48</v>
      </c>
      <c r="D64" s="38" t="s">
        <v>92</v>
      </c>
      <c r="E64" s="38" t="s">
        <v>16</v>
      </c>
      <c r="F64" s="38" t="s">
        <v>38</v>
      </c>
      <c r="G64" s="39" t="s">
        <v>51</v>
      </c>
      <c r="H64" s="40" t="s">
        <v>58</v>
      </c>
      <c r="I64" s="41">
        <v>5</v>
      </c>
      <c r="J64" s="42">
        <v>1175000</v>
      </c>
      <c r="K64" s="42">
        <f t="shared" si="0"/>
        <v>223250</v>
      </c>
      <c r="L64" s="42">
        <f t="shared" si="1"/>
        <v>1398250</v>
      </c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</row>
    <row r="65" spans="1:26" ht="15.75" customHeight="1" x14ac:dyDescent="0.25">
      <c r="A65" s="36">
        <v>45800</v>
      </c>
      <c r="B65" s="36">
        <v>45802</v>
      </c>
      <c r="C65" s="37" t="s">
        <v>48</v>
      </c>
      <c r="D65" s="38" t="s">
        <v>92</v>
      </c>
      <c r="E65" s="38" t="s">
        <v>10</v>
      </c>
      <c r="F65" s="38" t="s">
        <v>41</v>
      </c>
      <c r="G65" s="39" t="s">
        <v>51</v>
      </c>
      <c r="H65" s="40" t="s">
        <v>58</v>
      </c>
      <c r="I65" s="41">
        <v>1</v>
      </c>
      <c r="J65" s="42">
        <v>1950000</v>
      </c>
      <c r="K65" s="42">
        <f t="shared" si="0"/>
        <v>370500</v>
      </c>
      <c r="L65" s="42">
        <f t="shared" si="1"/>
        <v>2320500</v>
      </c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</row>
    <row r="66" spans="1:26" ht="15.75" customHeight="1" x14ac:dyDescent="0.25">
      <c r="A66" s="36">
        <v>45807</v>
      </c>
      <c r="B66" s="36">
        <v>45808</v>
      </c>
      <c r="C66" s="37" t="s">
        <v>48</v>
      </c>
      <c r="D66" s="38" t="s">
        <v>93</v>
      </c>
      <c r="E66" s="38" t="s">
        <v>16</v>
      </c>
      <c r="F66" s="38" t="s">
        <v>38</v>
      </c>
      <c r="G66" s="39" t="s">
        <v>51</v>
      </c>
      <c r="H66" s="43" t="s">
        <v>78</v>
      </c>
      <c r="I66" s="41">
        <v>5</v>
      </c>
      <c r="J66" s="42">
        <v>1175000</v>
      </c>
      <c r="K66" s="42">
        <f t="shared" si="0"/>
        <v>223250</v>
      </c>
      <c r="L66" s="42">
        <f t="shared" si="1"/>
        <v>1398250</v>
      </c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</row>
    <row r="67" spans="1:26" ht="15.75" customHeight="1" x14ac:dyDescent="0.25">
      <c r="A67" s="36">
        <v>45807</v>
      </c>
      <c r="B67" s="36">
        <v>45808</v>
      </c>
      <c r="C67" s="37" t="s">
        <v>48</v>
      </c>
      <c r="D67" s="38" t="s">
        <v>93</v>
      </c>
      <c r="E67" s="38" t="s">
        <v>10</v>
      </c>
      <c r="F67" s="38" t="s">
        <v>41</v>
      </c>
      <c r="G67" s="39" t="s">
        <v>51</v>
      </c>
      <c r="H67" s="43" t="s">
        <v>78</v>
      </c>
      <c r="I67" s="41">
        <v>1</v>
      </c>
      <c r="J67" s="42">
        <v>1950000</v>
      </c>
      <c r="K67" s="42">
        <f t="shared" si="0"/>
        <v>370500</v>
      </c>
      <c r="L67" s="42">
        <f t="shared" si="1"/>
        <v>2320500</v>
      </c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</row>
    <row r="68" spans="1:26" ht="15.75" customHeight="1" x14ac:dyDescent="0.25">
      <c r="A68" s="36">
        <v>45807</v>
      </c>
      <c r="B68" s="36">
        <v>45808</v>
      </c>
      <c r="C68" s="37" t="s">
        <v>48</v>
      </c>
      <c r="D68" s="38" t="s">
        <v>93</v>
      </c>
      <c r="E68" s="38" t="s">
        <v>13</v>
      </c>
      <c r="F68" s="38" t="s">
        <v>50</v>
      </c>
      <c r="G68" s="39" t="s">
        <v>51</v>
      </c>
      <c r="H68" s="43" t="s">
        <v>78</v>
      </c>
      <c r="I68" s="41">
        <v>2</v>
      </c>
      <c r="J68" s="42">
        <v>990000</v>
      </c>
      <c r="K68" s="42">
        <f t="shared" si="0"/>
        <v>188100</v>
      </c>
      <c r="L68" s="42">
        <f t="shared" si="1"/>
        <v>1178100</v>
      </c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</row>
    <row r="69" spans="1:26" ht="15.75" customHeight="1" x14ac:dyDescent="0.25">
      <c r="A69" s="36">
        <v>45807</v>
      </c>
      <c r="B69" s="36">
        <v>45808</v>
      </c>
      <c r="C69" s="37" t="s">
        <v>48</v>
      </c>
      <c r="D69" s="38" t="s">
        <v>94</v>
      </c>
      <c r="E69" s="38" t="s">
        <v>16</v>
      </c>
      <c r="F69" s="38" t="s">
        <v>38</v>
      </c>
      <c r="G69" s="39" t="s">
        <v>51</v>
      </c>
      <c r="H69" s="43" t="s">
        <v>76</v>
      </c>
      <c r="I69" s="41">
        <v>6</v>
      </c>
      <c r="J69" s="42">
        <v>1410000</v>
      </c>
      <c r="K69" s="42">
        <f t="shared" si="0"/>
        <v>267900</v>
      </c>
      <c r="L69" s="42">
        <f t="shared" si="1"/>
        <v>1677900</v>
      </c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</row>
    <row r="70" spans="1:26" ht="15.75" customHeight="1" x14ac:dyDescent="0.25">
      <c r="A70" s="36">
        <v>45807</v>
      </c>
      <c r="B70" s="36">
        <v>45808</v>
      </c>
      <c r="C70" s="37" t="s">
        <v>48</v>
      </c>
      <c r="D70" s="38" t="s">
        <v>94</v>
      </c>
      <c r="E70" s="38" t="s">
        <v>10</v>
      </c>
      <c r="F70" s="38" t="s">
        <v>41</v>
      </c>
      <c r="G70" s="39" t="s">
        <v>51</v>
      </c>
      <c r="H70" s="43" t="s">
        <v>76</v>
      </c>
      <c r="I70" s="41">
        <v>1</v>
      </c>
      <c r="J70" s="42">
        <v>1950000</v>
      </c>
      <c r="K70" s="42">
        <f t="shared" si="0"/>
        <v>370500</v>
      </c>
      <c r="L70" s="42">
        <f t="shared" si="1"/>
        <v>2320500</v>
      </c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</row>
    <row r="71" spans="1:26" ht="15.75" customHeight="1" x14ac:dyDescent="0.25">
      <c r="A71" s="36">
        <v>45807</v>
      </c>
      <c r="B71" s="36">
        <v>45808</v>
      </c>
      <c r="C71" s="37" t="s">
        <v>48</v>
      </c>
      <c r="D71" s="38" t="s">
        <v>94</v>
      </c>
      <c r="E71" s="38" t="s">
        <v>13</v>
      </c>
      <c r="F71" s="38" t="s">
        <v>50</v>
      </c>
      <c r="G71" s="39" t="s">
        <v>51</v>
      </c>
      <c r="H71" s="43" t="s">
        <v>76</v>
      </c>
      <c r="I71" s="41">
        <v>2</v>
      </c>
      <c r="J71" s="42">
        <v>990000</v>
      </c>
      <c r="K71" s="42">
        <f t="shared" si="0"/>
        <v>188100</v>
      </c>
      <c r="L71" s="42">
        <f t="shared" si="1"/>
        <v>1178100</v>
      </c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</row>
    <row r="72" spans="1:26" ht="15.75" customHeight="1" x14ac:dyDescent="0.25">
      <c r="A72" s="36">
        <v>45807</v>
      </c>
      <c r="B72" s="36">
        <v>45809</v>
      </c>
      <c r="C72" s="37" t="s">
        <v>48</v>
      </c>
      <c r="D72" s="38" t="s">
        <v>95</v>
      </c>
      <c r="E72" s="38" t="s">
        <v>16</v>
      </c>
      <c r="F72" s="38" t="s">
        <v>38</v>
      </c>
      <c r="G72" s="39" t="s">
        <v>51</v>
      </c>
      <c r="H72" s="43" t="s">
        <v>58</v>
      </c>
      <c r="I72" s="41">
        <v>5</v>
      </c>
      <c r="J72" s="42">
        <v>1175000</v>
      </c>
      <c r="K72" s="42">
        <f t="shared" si="0"/>
        <v>223250</v>
      </c>
      <c r="L72" s="42">
        <f t="shared" si="1"/>
        <v>1398250</v>
      </c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</row>
    <row r="73" spans="1:26" ht="15.75" customHeight="1" x14ac:dyDescent="0.25">
      <c r="A73" s="36">
        <v>45807</v>
      </c>
      <c r="B73" s="36">
        <v>45809</v>
      </c>
      <c r="C73" s="37" t="s">
        <v>48</v>
      </c>
      <c r="D73" s="38" t="s">
        <v>95</v>
      </c>
      <c r="E73" s="38" t="s">
        <v>10</v>
      </c>
      <c r="F73" s="38" t="s">
        <v>41</v>
      </c>
      <c r="G73" s="39" t="s">
        <v>51</v>
      </c>
      <c r="H73" s="43" t="s">
        <v>58</v>
      </c>
      <c r="I73" s="41">
        <v>1</v>
      </c>
      <c r="J73" s="42">
        <v>1950000</v>
      </c>
      <c r="K73" s="42">
        <f t="shared" si="0"/>
        <v>370500</v>
      </c>
      <c r="L73" s="42">
        <f t="shared" si="1"/>
        <v>2320500</v>
      </c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</row>
    <row r="74" spans="1:26" ht="15.75" customHeight="1" x14ac:dyDescent="0.25">
      <c r="A74" s="36">
        <v>45807</v>
      </c>
      <c r="B74" s="36">
        <v>45809</v>
      </c>
      <c r="C74" s="37" t="s">
        <v>48</v>
      </c>
      <c r="D74" s="38" t="s">
        <v>96</v>
      </c>
      <c r="E74" s="38" t="s">
        <v>16</v>
      </c>
      <c r="F74" s="38" t="s">
        <v>38</v>
      </c>
      <c r="G74" s="39" t="s">
        <v>51</v>
      </c>
      <c r="H74" s="43" t="s">
        <v>56</v>
      </c>
      <c r="I74" s="41">
        <v>6</v>
      </c>
      <c r="J74" s="42">
        <v>1410000</v>
      </c>
      <c r="K74" s="42">
        <f t="shared" si="0"/>
        <v>267900</v>
      </c>
      <c r="L74" s="42">
        <f t="shared" si="1"/>
        <v>1677900</v>
      </c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</row>
    <row r="75" spans="1:26" ht="15.75" customHeight="1" x14ac:dyDescent="0.25">
      <c r="A75" s="36">
        <v>45807</v>
      </c>
      <c r="B75" s="36">
        <v>45809</v>
      </c>
      <c r="C75" s="37" t="s">
        <v>48</v>
      </c>
      <c r="D75" s="38" t="s">
        <v>96</v>
      </c>
      <c r="E75" s="38" t="s">
        <v>10</v>
      </c>
      <c r="F75" s="38" t="s">
        <v>41</v>
      </c>
      <c r="G75" s="39" t="s">
        <v>51</v>
      </c>
      <c r="H75" s="43" t="s">
        <v>56</v>
      </c>
      <c r="I75" s="41">
        <v>1</v>
      </c>
      <c r="J75" s="42">
        <v>1950000</v>
      </c>
      <c r="K75" s="42">
        <f t="shared" si="0"/>
        <v>370500</v>
      </c>
      <c r="L75" s="42">
        <f t="shared" si="1"/>
        <v>2320500</v>
      </c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</row>
    <row r="76" spans="1:26" ht="15.75" customHeight="1" x14ac:dyDescent="0.25">
      <c r="A76" s="36">
        <v>45812</v>
      </c>
      <c r="B76" s="36">
        <v>45814</v>
      </c>
      <c r="C76" s="37" t="s">
        <v>48</v>
      </c>
      <c r="D76" s="38" t="s">
        <v>97</v>
      </c>
      <c r="E76" s="38" t="s">
        <v>10</v>
      </c>
      <c r="F76" s="38" t="s">
        <v>74</v>
      </c>
      <c r="G76" s="39" t="s">
        <v>98</v>
      </c>
      <c r="H76" s="40" t="s">
        <v>99</v>
      </c>
      <c r="I76" s="41">
        <v>1</v>
      </c>
      <c r="J76" s="42">
        <v>1150000</v>
      </c>
      <c r="K76" s="42">
        <f t="shared" si="0"/>
        <v>218500</v>
      </c>
      <c r="L76" s="42">
        <f t="shared" si="1"/>
        <v>1368500</v>
      </c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</row>
    <row r="77" spans="1:26" ht="15.75" customHeight="1" x14ac:dyDescent="0.25">
      <c r="A77" s="36">
        <v>45812</v>
      </c>
      <c r="B77" s="36">
        <v>45814</v>
      </c>
      <c r="C77" s="37" t="s">
        <v>48</v>
      </c>
      <c r="D77" s="38" t="s">
        <v>97</v>
      </c>
      <c r="E77" s="38" t="s">
        <v>16</v>
      </c>
      <c r="F77" s="38" t="s">
        <v>38</v>
      </c>
      <c r="G77" s="39" t="s">
        <v>98</v>
      </c>
      <c r="H77" s="40" t="s">
        <v>99</v>
      </c>
      <c r="I77" s="41">
        <v>6</v>
      </c>
      <c r="J77" s="42">
        <v>1410000</v>
      </c>
      <c r="K77" s="42">
        <f t="shared" si="0"/>
        <v>267900</v>
      </c>
      <c r="L77" s="42">
        <f t="shared" si="1"/>
        <v>1677900</v>
      </c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</row>
    <row r="78" spans="1:26" ht="15.75" customHeight="1" x14ac:dyDescent="0.25">
      <c r="A78" s="36">
        <v>45812</v>
      </c>
      <c r="B78" s="36">
        <v>45814</v>
      </c>
      <c r="C78" s="37" t="s">
        <v>48</v>
      </c>
      <c r="D78" s="38" t="s">
        <v>97</v>
      </c>
      <c r="E78" s="38" t="s">
        <v>6</v>
      </c>
      <c r="F78" s="38" t="s">
        <v>44</v>
      </c>
      <c r="G78" s="39" t="s">
        <v>98</v>
      </c>
      <c r="H78" s="40" t="s">
        <v>99</v>
      </c>
      <c r="I78" s="41">
        <v>3</v>
      </c>
      <c r="J78" s="42">
        <v>14850000</v>
      </c>
      <c r="K78" s="42">
        <f t="shared" si="0"/>
        <v>2821500</v>
      </c>
      <c r="L78" s="42">
        <f t="shared" si="1"/>
        <v>17671500</v>
      </c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</row>
    <row r="79" spans="1:26" ht="15.75" customHeight="1" x14ac:dyDescent="0.25">
      <c r="A79" s="36">
        <v>45812</v>
      </c>
      <c r="B79" s="36">
        <v>45814</v>
      </c>
      <c r="C79" s="37" t="s">
        <v>48</v>
      </c>
      <c r="D79" s="38" t="s">
        <v>97</v>
      </c>
      <c r="E79" s="38" t="s">
        <v>14</v>
      </c>
      <c r="F79" s="38" t="s">
        <v>100</v>
      </c>
      <c r="G79" s="39" t="s">
        <v>98</v>
      </c>
      <c r="H79" s="40" t="s">
        <v>99</v>
      </c>
      <c r="I79" s="41">
        <v>20</v>
      </c>
      <c r="J79" s="42">
        <v>1040000</v>
      </c>
      <c r="K79" s="42">
        <f t="shared" si="0"/>
        <v>197600</v>
      </c>
      <c r="L79" s="42">
        <f t="shared" si="1"/>
        <v>1237600</v>
      </c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</row>
    <row r="80" spans="1:26" ht="15.75" customHeight="1" x14ac:dyDescent="0.25">
      <c r="A80" s="36">
        <v>45812</v>
      </c>
      <c r="B80" s="36">
        <v>45814</v>
      </c>
      <c r="C80" s="37" t="s">
        <v>48</v>
      </c>
      <c r="D80" s="38" t="s">
        <v>97</v>
      </c>
      <c r="E80" s="38" t="s">
        <v>6</v>
      </c>
      <c r="F80" s="38" t="s">
        <v>101</v>
      </c>
      <c r="G80" s="39" t="s">
        <v>98</v>
      </c>
      <c r="H80" s="40" t="s">
        <v>99</v>
      </c>
      <c r="I80" s="41">
        <v>1</v>
      </c>
      <c r="J80" s="42">
        <v>4450000</v>
      </c>
      <c r="K80" s="42">
        <f t="shared" si="0"/>
        <v>845500</v>
      </c>
      <c r="L80" s="42">
        <f t="shared" si="1"/>
        <v>5295500</v>
      </c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</row>
    <row r="81" spans="1:26" ht="15.75" customHeight="1" x14ac:dyDescent="0.25">
      <c r="A81" s="36">
        <v>45812</v>
      </c>
      <c r="B81" s="36">
        <v>45814</v>
      </c>
      <c r="C81" s="37" t="s">
        <v>48</v>
      </c>
      <c r="D81" s="38" t="s">
        <v>97</v>
      </c>
      <c r="E81" s="38" t="s">
        <v>12</v>
      </c>
      <c r="F81" s="38" t="s">
        <v>45</v>
      </c>
      <c r="G81" s="39" t="s">
        <v>98</v>
      </c>
      <c r="H81" s="40" t="s">
        <v>99</v>
      </c>
      <c r="I81" s="41">
        <v>600</v>
      </c>
      <c r="J81" s="42">
        <v>15900000</v>
      </c>
      <c r="K81" s="42">
        <f t="shared" si="0"/>
        <v>3021000</v>
      </c>
      <c r="L81" s="42">
        <f t="shared" si="1"/>
        <v>18921000</v>
      </c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</row>
    <row r="82" spans="1:26" ht="15.75" customHeight="1" x14ac:dyDescent="0.25">
      <c r="A82" s="36">
        <v>45812</v>
      </c>
      <c r="B82" s="36">
        <v>45814</v>
      </c>
      <c r="C82" s="37" t="s">
        <v>48</v>
      </c>
      <c r="D82" s="38" t="s">
        <v>97</v>
      </c>
      <c r="E82" s="38" t="s">
        <v>16</v>
      </c>
      <c r="F82" s="38" t="s">
        <v>84</v>
      </c>
      <c r="G82" s="39" t="s">
        <v>98</v>
      </c>
      <c r="H82" s="40" t="s">
        <v>99</v>
      </c>
      <c r="I82" s="41">
        <v>2</v>
      </c>
      <c r="J82" s="42">
        <v>6050420</v>
      </c>
      <c r="K82" s="42">
        <f t="shared" si="0"/>
        <v>1149579.8</v>
      </c>
      <c r="L82" s="42">
        <f t="shared" si="1"/>
        <v>7199999.7999999998</v>
      </c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</row>
    <row r="83" spans="1:26" ht="15.75" customHeight="1" x14ac:dyDescent="0.25">
      <c r="A83" s="36">
        <v>45814</v>
      </c>
      <c r="B83" s="36">
        <v>45815</v>
      </c>
      <c r="C83" s="37" t="s">
        <v>48</v>
      </c>
      <c r="D83" s="38" t="s">
        <v>102</v>
      </c>
      <c r="E83" s="38" t="s">
        <v>16</v>
      </c>
      <c r="F83" s="38" t="s">
        <v>38</v>
      </c>
      <c r="G83" s="39" t="s">
        <v>51</v>
      </c>
      <c r="H83" s="43" t="s">
        <v>76</v>
      </c>
      <c r="I83" s="41">
        <v>6</v>
      </c>
      <c r="J83" s="42">
        <v>1410000</v>
      </c>
      <c r="K83" s="42">
        <f t="shared" si="0"/>
        <v>267900</v>
      </c>
      <c r="L83" s="42">
        <f t="shared" si="1"/>
        <v>1677900</v>
      </c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</row>
    <row r="84" spans="1:26" ht="15.75" customHeight="1" x14ac:dyDescent="0.25">
      <c r="A84" s="36">
        <v>45814</v>
      </c>
      <c r="B84" s="36">
        <v>45815</v>
      </c>
      <c r="C84" s="37" t="s">
        <v>48</v>
      </c>
      <c r="D84" s="38" t="s">
        <v>102</v>
      </c>
      <c r="E84" s="38" t="s">
        <v>10</v>
      </c>
      <c r="F84" s="38" t="s">
        <v>41</v>
      </c>
      <c r="G84" s="39" t="s">
        <v>51</v>
      </c>
      <c r="H84" s="43" t="s">
        <v>76</v>
      </c>
      <c r="I84" s="41">
        <v>1</v>
      </c>
      <c r="J84" s="42">
        <v>1950000</v>
      </c>
      <c r="K84" s="42">
        <f t="shared" si="0"/>
        <v>370500</v>
      </c>
      <c r="L84" s="42">
        <f t="shared" si="1"/>
        <v>2320500</v>
      </c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</row>
    <row r="85" spans="1:26" ht="15.75" customHeight="1" x14ac:dyDescent="0.25">
      <c r="A85" s="36">
        <v>45814</v>
      </c>
      <c r="B85" s="36">
        <v>45815</v>
      </c>
      <c r="C85" s="37" t="s">
        <v>48</v>
      </c>
      <c r="D85" s="38" t="s">
        <v>102</v>
      </c>
      <c r="E85" s="38" t="s">
        <v>13</v>
      </c>
      <c r="F85" s="38" t="s">
        <v>50</v>
      </c>
      <c r="G85" s="39" t="s">
        <v>51</v>
      </c>
      <c r="H85" s="43" t="s">
        <v>76</v>
      </c>
      <c r="I85" s="41">
        <v>2</v>
      </c>
      <c r="J85" s="42">
        <v>990000</v>
      </c>
      <c r="K85" s="42">
        <f t="shared" si="0"/>
        <v>188100</v>
      </c>
      <c r="L85" s="42">
        <f t="shared" si="1"/>
        <v>1178100</v>
      </c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</row>
    <row r="86" spans="1:26" ht="15.75" customHeight="1" x14ac:dyDescent="0.25">
      <c r="A86" s="36">
        <v>45814</v>
      </c>
      <c r="B86" s="36">
        <v>45815</v>
      </c>
      <c r="C86" s="37" t="s">
        <v>48</v>
      </c>
      <c r="D86" s="38" t="s">
        <v>103</v>
      </c>
      <c r="E86" s="38" t="s">
        <v>16</v>
      </c>
      <c r="F86" s="38" t="s">
        <v>38</v>
      </c>
      <c r="G86" s="39" t="s">
        <v>51</v>
      </c>
      <c r="H86" s="43" t="s">
        <v>78</v>
      </c>
      <c r="I86" s="41">
        <v>5</v>
      </c>
      <c r="J86" s="42">
        <v>1175000</v>
      </c>
      <c r="K86" s="42">
        <f t="shared" si="0"/>
        <v>223250</v>
      </c>
      <c r="L86" s="42">
        <f t="shared" si="1"/>
        <v>1398250</v>
      </c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</row>
    <row r="87" spans="1:26" ht="15.75" customHeight="1" x14ac:dyDescent="0.25">
      <c r="A87" s="36">
        <v>45814</v>
      </c>
      <c r="B87" s="36">
        <v>45815</v>
      </c>
      <c r="C87" s="37" t="s">
        <v>48</v>
      </c>
      <c r="D87" s="38" t="s">
        <v>103</v>
      </c>
      <c r="E87" s="38" t="s">
        <v>10</v>
      </c>
      <c r="F87" s="38" t="s">
        <v>41</v>
      </c>
      <c r="G87" s="39" t="s">
        <v>51</v>
      </c>
      <c r="H87" s="43" t="s">
        <v>78</v>
      </c>
      <c r="I87" s="41">
        <v>1</v>
      </c>
      <c r="J87" s="42">
        <v>1950000</v>
      </c>
      <c r="K87" s="42">
        <f t="shared" si="0"/>
        <v>370500</v>
      </c>
      <c r="L87" s="42">
        <f t="shared" si="1"/>
        <v>2320500</v>
      </c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</row>
    <row r="88" spans="1:26" ht="15.75" customHeight="1" x14ac:dyDescent="0.25">
      <c r="A88" s="36">
        <v>45814</v>
      </c>
      <c r="B88" s="36">
        <v>45815</v>
      </c>
      <c r="C88" s="37" t="s">
        <v>48</v>
      </c>
      <c r="D88" s="38" t="s">
        <v>103</v>
      </c>
      <c r="E88" s="38" t="s">
        <v>13</v>
      </c>
      <c r="F88" s="38" t="s">
        <v>50</v>
      </c>
      <c r="G88" s="39" t="s">
        <v>51</v>
      </c>
      <c r="H88" s="43" t="s">
        <v>78</v>
      </c>
      <c r="I88" s="41">
        <v>2</v>
      </c>
      <c r="J88" s="42">
        <v>990000</v>
      </c>
      <c r="K88" s="42">
        <f t="shared" si="0"/>
        <v>188100</v>
      </c>
      <c r="L88" s="42">
        <f t="shared" si="1"/>
        <v>1178100</v>
      </c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</row>
    <row r="89" spans="1:26" ht="15.75" customHeight="1" x14ac:dyDescent="0.25">
      <c r="A89" s="36">
        <v>45815</v>
      </c>
      <c r="B89" s="36">
        <v>45816</v>
      </c>
      <c r="C89" s="37" t="s">
        <v>48</v>
      </c>
      <c r="D89" s="38" t="s">
        <v>104</v>
      </c>
      <c r="E89" s="38" t="s">
        <v>16</v>
      </c>
      <c r="F89" s="38" t="s">
        <v>38</v>
      </c>
      <c r="G89" s="39" t="s">
        <v>51</v>
      </c>
      <c r="H89" s="43" t="s">
        <v>56</v>
      </c>
      <c r="I89" s="41">
        <v>6</v>
      </c>
      <c r="J89" s="42">
        <v>1410000</v>
      </c>
      <c r="K89" s="42">
        <f t="shared" si="0"/>
        <v>267900</v>
      </c>
      <c r="L89" s="42">
        <f t="shared" si="1"/>
        <v>1677900</v>
      </c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</row>
    <row r="90" spans="1:26" ht="15.75" customHeight="1" x14ac:dyDescent="0.25">
      <c r="A90" s="36">
        <v>45815</v>
      </c>
      <c r="B90" s="36">
        <v>45816</v>
      </c>
      <c r="C90" s="37" t="s">
        <v>48</v>
      </c>
      <c r="D90" s="38" t="s">
        <v>104</v>
      </c>
      <c r="E90" s="38" t="s">
        <v>10</v>
      </c>
      <c r="F90" s="38" t="s">
        <v>41</v>
      </c>
      <c r="G90" s="39" t="s">
        <v>51</v>
      </c>
      <c r="H90" s="43" t="s">
        <v>56</v>
      </c>
      <c r="I90" s="41">
        <v>1</v>
      </c>
      <c r="J90" s="42">
        <v>1950000</v>
      </c>
      <c r="K90" s="42">
        <f t="shared" si="0"/>
        <v>370500</v>
      </c>
      <c r="L90" s="42">
        <f t="shared" si="1"/>
        <v>2320500</v>
      </c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</row>
    <row r="91" spans="1:26" ht="15.75" customHeight="1" x14ac:dyDescent="0.25">
      <c r="A91" s="36">
        <v>45815</v>
      </c>
      <c r="B91" s="36">
        <v>45816</v>
      </c>
      <c r="C91" s="37" t="s">
        <v>48</v>
      </c>
      <c r="D91" s="38" t="s">
        <v>105</v>
      </c>
      <c r="E91" s="38" t="s">
        <v>16</v>
      </c>
      <c r="F91" s="38" t="s">
        <v>38</v>
      </c>
      <c r="G91" s="39" t="s">
        <v>51</v>
      </c>
      <c r="H91" s="43" t="s">
        <v>58</v>
      </c>
      <c r="I91" s="41">
        <v>5</v>
      </c>
      <c r="J91" s="42">
        <v>1175000</v>
      </c>
      <c r="K91" s="42">
        <f t="shared" si="0"/>
        <v>223250</v>
      </c>
      <c r="L91" s="42">
        <f t="shared" si="1"/>
        <v>1398250</v>
      </c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</row>
    <row r="92" spans="1:26" ht="15.75" customHeight="1" x14ac:dyDescent="0.25">
      <c r="A92" s="36">
        <v>45815</v>
      </c>
      <c r="B92" s="36">
        <v>45816</v>
      </c>
      <c r="C92" s="37" t="s">
        <v>48</v>
      </c>
      <c r="D92" s="38" t="s">
        <v>105</v>
      </c>
      <c r="E92" s="38" t="s">
        <v>10</v>
      </c>
      <c r="F92" s="38" t="s">
        <v>41</v>
      </c>
      <c r="G92" s="39" t="s">
        <v>51</v>
      </c>
      <c r="H92" s="43" t="s">
        <v>58</v>
      </c>
      <c r="I92" s="41">
        <v>1</v>
      </c>
      <c r="J92" s="42">
        <v>1950000</v>
      </c>
      <c r="K92" s="42">
        <f t="shared" si="0"/>
        <v>370500</v>
      </c>
      <c r="L92" s="42">
        <f t="shared" si="1"/>
        <v>2320500</v>
      </c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</row>
    <row r="93" spans="1:26" ht="15.75" customHeight="1" x14ac:dyDescent="0.25">
      <c r="A93" s="48">
        <v>45812</v>
      </c>
      <c r="B93" s="49">
        <v>45814</v>
      </c>
      <c r="C93" s="37" t="s">
        <v>48</v>
      </c>
      <c r="D93" s="38" t="s">
        <v>106</v>
      </c>
      <c r="E93" s="38" t="s">
        <v>10</v>
      </c>
      <c r="F93" s="38" t="s">
        <v>41</v>
      </c>
      <c r="G93" s="50" t="s">
        <v>98</v>
      </c>
      <c r="H93" s="51" t="s">
        <v>107</v>
      </c>
      <c r="I93" s="41">
        <v>1</v>
      </c>
      <c r="J93" s="42">
        <v>1950000</v>
      </c>
      <c r="K93" s="42">
        <f t="shared" si="0"/>
        <v>370500</v>
      </c>
      <c r="L93" s="42">
        <f t="shared" si="1"/>
        <v>2320500</v>
      </c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</row>
    <row r="94" spans="1:26" ht="15.75" customHeight="1" x14ac:dyDescent="0.25">
      <c r="A94" s="36">
        <v>45822</v>
      </c>
      <c r="B94" s="36">
        <v>45822</v>
      </c>
      <c r="C94" s="37" t="s">
        <v>48</v>
      </c>
      <c r="D94" s="38" t="s">
        <v>108</v>
      </c>
      <c r="E94" s="38" t="s">
        <v>16</v>
      </c>
      <c r="F94" s="38" t="s">
        <v>38</v>
      </c>
      <c r="G94" s="39" t="s">
        <v>51</v>
      </c>
      <c r="H94" s="43" t="s">
        <v>76</v>
      </c>
      <c r="I94" s="41">
        <v>6</v>
      </c>
      <c r="J94" s="42">
        <v>1410000</v>
      </c>
      <c r="K94" s="42">
        <f t="shared" si="0"/>
        <v>267900</v>
      </c>
      <c r="L94" s="42">
        <f t="shared" si="1"/>
        <v>1677900</v>
      </c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</row>
    <row r="95" spans="1:26" ht="15.75" customHeight="1" x14ac:dyDescent="0.25">
      <c r="A95" s="36">
        <v>45822</v>
      </c>
      <c r="B95" s="36">
        <v>45822</v>
      </c>
      <c r="C95" s="37" t="s">
        <v>48</v>
      </c>
      <c r="D95" s="38" t="s">
        <v>108</v>
      </c>
      <c r="E95" s="38" t="s">
        <v>10</v>
      </c>
      <c r="F95" s="38" t="s">
        <v>41</v>
      </c>
      <c r="G95" s="39" t="s">
        <v>51</v>
      </c>
      <c r="H95" s="43" t="s">
        <v>76</v>
      </c>
      <c r="I95" s="41">
        <v>1</v>
      </c>
      <c r="J95" s="42">
        <v>1950000</v>
      </c>
      <c r="K95" s="42">
        <f t="shared" si="0"/>
        <v>370500</v>
      </c>
      <c r="L95" s="42">
        <f t="shared" si="1"/>
        <v>2320500</v>
      </c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</row>
    <row r="96" spans="1:26" ht="15.75" customHeight="1" x14ac:dyDescent="0.25">
      <c r="A96" s="36">
        <v>45822</v>
      </c>
      <c r="B96" s="36">
        <v>45822</v>
      </c>
      <c r="C96" s="37" t="s">
        <v>48</v>
      </c>
      <c r="D96" s="38" t="s">
        <v>108</v>
      </c>
      <c r="E96" s="38" t="s">
        <v>13</v>
      </c>
      <c r="F96" s="38" t="s">
        <v>50</v>
      </c>
      <c r="G96" s="39" t="s">
        <v>51</v>
      </c>
      <c r="H96" s="43" t="s">
        <v>76</v>
      </c>
      <c r="I96" s="41">
        <v>2</v>
      </c>
      <c r="J96" s="42">
        <v>990000</v>
      </c>
      <c r="K96" s="42">
        <f t="shared" si="0"/>
        <v>188100</v>
      </c>
      <c r="L96" s="42">
        <f t="shared" si="1"/>
        <v>1178100</v>
      </c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</row>
    <row r="97" spans="1:26" ht="15.75" customHeight="1" x14ac:dyDescent="0.25">
      <c r="A97" s="36">
        <v>45822</v>
      </c>
      <c r="B97" s="36">
        <v>45822</v>
      </c>
      <c r="C97" s="37" t="s">
        <v>48</v>
      </c>
      <c r="D97" s="38" t="s">
        <v>109</v>
      </c>
      <c r="E97" s="38" t="s">
        <v>16</v>
      </c>
      <c r="F97" s="38" t="s">
        <v>38</v>
      </c>
      <c r="G97" s="39" t="s">
        <v>51</v>
      </c>
      <c r="H97" s="43" t="s">
        <v>78</v>
      </c>
      <c r="I97" s="41">
        <v>5</v>
      </c>
      <c r="J97" s="42">
        <v>1175000</v>
      </c>
      <c r="K97" s="42">
        <f t="shared" si="0"/>
        <v>223250</v>
      </c>
      <c r="L97" s="42">
        <f t="shared" si="1"/>
        <v>1398250</v>
      </c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</row>
    <row r="98" spans="1:26" ht="15.75" customHeight="1" x14ac:dyDescent="0.25">
      <c r="A98" s="36">
        <v>45822</v>
      </c>
      <c r="B98" s="36">
        <v>45822</v>
      </c>
      <c r="C98" s="37" t="s">
        <v>48</v>
      </c>
      <c r="D98" s="38" t="s">
        <v>109</v>
      </c>
      <c r="E98" s="38" t="s">
        <v>10</v>
      </c>
      <c r="F98" s="38" t="s">
        <v>41</v>
      </c>
      <c r="G98" s="39" t="s">
        <v>51</v>
      </c>
      <c r="H98" s="43" t="s">
        <v>78</v>
      </c>
      <c r="I98" s="41">
        <v>1</v>
      </c>
      <c r="J98" s="42">
        <v>1950000</v>
      </c>
      <c r="K98" s="42">
        <f t="shared" si="0"/>
        <v>370500</v>
      </c>
      <c r="L98" s="42">
        <f t="shared" si="1"/>
        <v>2320500</v>
      </c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</row>
    <row r="99" spans="1:26" ht="15.75" customHeight="1" x14ac:dyDescent="0.25">
      <c r="A99" s="36">
        <v>45822</v>
      </c>
      <c r="B99" s="36">
        <v>45822</v>
      </c>
      <c r="C99" s="37" t="s">
        <v>48</v>
      </c>
      <c r="D99" s="38" t="s">
        <v>109</v>
      </c>
      <c r="E99" s="38" t="s">
        <v>13</v>
      </c>
      <c r="F99" s="38" t="s">
        <v>50</v>
      </c>
      <c r="G99" s="39" t="s">
        <v>51</v>
      </c>
      <c r="H99" s="43" t="s">
        <v>78</v>
      </c>
      <c r="I99" s="41">
        <v>2</v>
      </c>
      <c r="J99" s="42">
        <v>990000</v>
      </c>
      <c r="K99" s="42">
        <f t="shared" si="0"/>
        <v>188100</v>
      </c>
      <c r="L99" s="42">
        <f t="shared" si="1"/>
        <v>1178100</v>
      </c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</row>
    <row r="100" spans="1:26" ht="15.75" customHeight="1" x14ac:dyDescent="0.25">
      <c r="A100" s="36">
        <v>45822</v>
      </c>
      <c r="B100" s="36">
        <v>45823</v>
      </c>
      <c r="C100" s="37" t="s">
        <v>48</v>
      </c>
      <c r="D100" s="38" t="s">
        <v>110</v>
      </c>
      <c r="E100" s="38" t="s">
        <v>16</v>
      </c>
      <c r="F100" s="38" t="s">
        <v>38</v>
      </c>
      <c r="G100" s="39" t="s">
        <v>51</v>
      </c>
      <c r="H100" s="43" t="s">
        <v>56</v>
      </c>
      <c r="I100" s="41">
        <v>6</v>
      </c>
      <c r="J100" s="42">
        <v>1410000</v>
      </c>
      <c r="K100" s="42">
        <f t="shared" si="0"/>
        <v>267900</v>
      </c>
      <c r="L100" s="42">
        <f t="shared" si="1"/>
        <v>1677900</v>
      </c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</row>
    <row r="101" spans="1:26" ht="15.75" customHeight="1" x14ac:dyDescent="0.25">
      <c r="A101" s="36">
        <v>45822</v>
      </c>
      <c r="B101" s="36">
        <v>45823</v>
      </c>
      <c r="C101" s="37" t="s">
        <v>48</v>
      </c>
      <c r="D101" s="38" t="s">
        <v>110</v>
      </c>
      <c r="E101" s="38" t="s">
        <v>10</v>
      </c>
      <c r="F101" s="38" t="s">
        <v>41</v>
      </c>
      <c r="G101" s="39" t="s">
        <v>51</v>
      </c>
      <c r="H101" s="43" t="s">
        <v>56</v>
      </c>
      <c r="I101" s="41">
        <v>1</v>
      </c>
      <c r="J101" s="42">
        <v>1950000</v>
      </c>
      <c r="K101" s="42">
        <f t="shared" si="0"/>
        <v>370500</v>
      </c>
      <c r="L101" s="42">
        <f t="shared" si="1"/>
        <v>2320500</v>
      </c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</row>
    <row r="102" spans="1:26" ht="15.75" customHeight="1" x14ac:dyDescent="0.25">
      <c r="A102" s="36">
        <v>45822</v>
      </c>
      <c r="B102" s="36">
        <v>45823</v>
      </c>
      <c r="C102" s="37" t="s">
        <v>48</v>
      </c>
      <c r="D102" s="38" t="s">
        <v>111</v>
      </c>
      <c r="E102" s="38" t="s">
        <v>16</v>
      </c>
      <c r="F102" s="38" t="s">
        <v>38</v>
      </c>
      <c r="G102" s="39" t="s">
        <v>51</v>
      </c>
      <c r="H102" s="43" t="s">
        <v>58</v>
      </c>
      <c r="I102" s="41">
        <v>5</v>
      </c>
      <c r="J102" s="42">
        <v>1175000</v>
      </c>
      <c r="K102" s="42">
        <f t="shared" si="0"/>
        <v>223250</v>
      </c>
      <c r="L102" s="42">
        <f t="shared" si="1"/>
        <v>1398250</v>
      </c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</row>
    <row r="103" spans="1:26" ht="15.75" customHeight="1" x14ac:dyDescent="0.25">
      <c r="A103" s="36">
        <v>45822</v>
      </c>
      <c r="B103" s="36">
        <v>45823</v>
      </c>
      <c r="C103" s="37" t="s">
        <v>48</v>
      </c>
      <c r="D103" s="38" t="s">
        <v>111</v>
      </c>
      <c r="E103" s="38" t="s">
        <v>10</v>
      </c>
      <c r="F103" s="38" t="s">
        <v>41</v>
      </c>
      <c r="G103" s="39" t="s">
        <v>51</v>
      </c>
      <c r="H103" s="43" t="s">
        <v>58</v>
      </c>
      <c r="I103" s="41">
        <v>1</v>
      </c>
      <c r="J103" s="42">
        <v>1950000</v>
      </c>
      <c r="K103" s="42">
        <f t="shared" si="0"/>
        <v>370500</v>
      </c>
      <c r="L103" s="42">
        <f t="shared" si="1"/>
        <v>2320500</v>
      </c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</row>
    <row r="104" spans="1:26" ht="15.75" customHeight="1" x14ac:dyDescent="0.25">
      <c r="A104" s="44">
        <v>45813</v>
      </c>
      <c r="B104" s="44">
        <v>45814</v>
      </c>
      <c r="C104" s="37" t="s">
        <v>48</v>
      </c>
      <c r="D104" s="38" t="s">
        <v>112</v>
      </c>
      <c r="E104" s="38" t="s">
        <v>10</v>
      </c>
      <c r="F104" s="38" t="s">
        <v>74</v>
      </c>
      <c r="G104" s="50" t="s">
        <v>98</v>
      </c>
      <c r="H104" s="51" t="s">
        <v>107</v>
      </c>
      <c r="I104" s="41">
        <v>1</v>
      </c>
      <c r="J104" s="42">
        <v>1150000</v>
      </c>
      <c r="K104" s="42">
        <f t="shared" si="0"/>
        <v>218500</v>
      </c>
      <c r="L104" s="42">
        <f t="shared" si="1"/>
        <v>1368500</v>
      </c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</row>
    <row r="105" spans="1:26" ht="15.75" customHeight="1" x14ac:dyDescent="0.25">
      <c r="A105" s="36">
        <v>45824</v>
      </c>
      <c r="B105" s="36">
        <v>45836</v>
      </c>
      <c r="C105" s="37" t="s">
        <v>48</v>
      </c>
      <c r="D105" s="38" t="s">
        <v>113</v>
      </c>
      <c r="E105" s="38" t="s">
        <v>16</v>
      </c>
      <c r="F105" s="38" t="s">
        <v>84</v>
      </c>
      <c r="G105" s="46" t="s">
        <v>114</v>
      </c>
      <c r="H105" s="40" t="s">
        <v>115</v>
      </c>
      <c r="I105" s="41">
        <v>1</v>
      </c>
      <c r="J105" s="42">
        <v>3025210</v>
      </c>
      <c r="K105" s="42">
        <f t="shared" si="0"/>
        <v>574789.9</v>
      </c>
      <c r="L105" s="42">
        <f t="shared" si="1"/>
        <v>3599999.9</v>
      </c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</row>
    <row r="106" spans="1:26" ht="15.75" customHeight="1" x14ac:dyDescent="0.25">
      <c r="A106" s="36">
        <v>45829</v>
      </c>
      <c r="B106" s="36">
        <v>45829</v>
      </c>
      <c r="C106" s="37" t="s">
        <v>48</v>
      </c>
      <c r="D106" s="38" t="s">
        <v>116</v>
      </c>
      <c r="E106" s="38" t="s">
        <v>16</v>
      </c>
      <c r="F106" s="38" t="s">
        <v>38</v>
      </c>
      <c r="G106" s="39" t="s">
        <v>51</v>
      </c>
      <c r="H106" s="43" t="s">
        <v>76</v>
      </c>
      <c r="I106" s="41">
        <v>6</v>
      </c>
      <c r="J106" s="42">
        <v>1410000</v>
      </c>
      <c r="K106" s="42">
        <f t="shared" si="0"/>
        <v>267900</v>
      </c>
      <c r="L106" s="42">
        <f t="shared" si="1"/>
        <v>1677900</v>
      </c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</row>
    <row r="107" spans="1:26" ht="15.75" customHeight="1" x14ac:dyDescent="0.25">
      <c r="A107" s="36">
        <v>45829</v>
      </c>
      <c r="B107" s="36">
        <v>45829</v>
      </c>
      <c r="C107" s="37" t="s">
        <v>48</v>
      </c>
      <c r="D107" s="38" t="s">
        <v>116</v>
      </c>
      <c r="E107" s="38" t="s">
        <v>10</v>
      </c>
      <c r="F107" s="38" t="s">
        <v>41</v>
      </c>
      <c r="G107" s="39" t="s">
        <v>51</v>
      </c>
      <c r="H107" s="43" t="s">
        <v>76</v>
      </c>
      <c r="I107" s="41">
        <v>1</v>
      </c>
      <c r="J107" s="42">
        <v>1950000</v>
      </c>
      <c r="K107" s="42">
        <f t="shared" si="0"/>
        <v>370500</v>
      </c>
      <c r="L107" s="42">
        <f t="shared" si="1"/>
        <v>2320500</v>
      </c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</row>
    <row r="108" spans="1:26" ht="15.75" customHeight="1" x14ac:dyDescent="0.25">
      <c r="A108" s="36">
        <v>45829</v>
      </c>
      <c r="B108" s="36">
        <v>45829</v>
      </c>
      <c r="C108" s="37" t="s">
        <v>48</v>
      </c>
      <c r="D108" s="38" t="s">
        <v>116</v>
      </c>
      <c r="E108" s="38" t="s">
        <v>13</v>
      </c>
      <c r="F108" s="38" t="s">
        <v>50</v>
      </c>
      <c r="G108" s="39" t="s">
        <v>51</v>
      </c>
      <c r="H108" s="43" t="s">
        <v>76</v>
      </c>
      <c r="I108" s="41">
        <v>2</v>
      </c>
      <c r="J108" s="42">
        <v>990000</v>
      </c>
      <c r="K108" s="42">
        <f t="shared" si="0"/>
        <v>188100</v>
      </c>
      <c r="L108" s="42">
        <f t="shared" si="1"/>
        <v>1178100</v>
      </c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</row>
    <row r="109" spans="1:26" ht="15.75" customHeight="1" x14ac:dyDescent="0.25">
      <c r="A109" s="36">
        <v>45829</v>
      </c>
      <c r="B109" s="36">
        <v>45829</v>
      </c>
      <c r="C109" s="37" t="s">
        <v>48</v>
      </c>
      <c r="D109" s="38" t="s">
        <v>117</v>
      </c>
      <c r="E109" s="38" t="s">
        <v>16</v>
      </c>
      <c r="F109" s="38" t="s">
        <v>38</v>
      </c>
      <c r="G109" s="39" t="s">
        <v>51</v>
      </c>
      <c r="H109" s="43" t="s">
        <v>78</v>
      </c>
      <c r="I109" s="41">
        <v>5</v>
      </c>
      <c r="J109" s="42">
        <v>1175000</v>
      </c>
      <c r="K109" s="42">
        <f t="shared" si="0"/>
        <v>223250</v>
      </c>
      <c r="L109" s="42">
        <f t="shared" si="1"/>
        <v>1398250</v>
      </c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</row>
    <row r="110" spans="1:26" ht="15.75" customHeight="1" x14ac:dyDescent="0.25">
      <c r="A110" s="36">
        <v>45829</v>
      </c>
      <c r="B110" s="36">
        <v>45829</v>
      </c>
      <c r="C110" s="37" t="s">
        <v>48</v>
      </c>
      <c r="D110" s="38" t="s">
        <v>117</v>
      </c>
      <c r="E110" s="38" t="s">
        <v>10</v>
      </c>
      <c r="F110" s="38" t="s">
        <v>41</v>
      </c>
      <c r="G110" s="39" t="s">
        <v>51</v>
      </c>
      <c r="H110" s="43" t="s">
        <v>78</v>
      </c>
      <c r="I110" s="41">
        <v>1</v>
      </c>
      <c r="J110" s="42">
        <v>1950000</v>
      </c>
      <c r="K110" s="42">
        <f t="shared" si="0"/>
        <v>370500</v>
      </c>
      <c r="L110" s="42">
        <f t="shared" si="1"/>
        <v>2320500</v>
      </c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</row>
    <row r="111" spans="1:26" ht="15.75" customHeight="1" x14ac:dyDescent="0.25">
      <c r="A111" s="36">
        <v>45829</v>
      </c>
      <c r="B111" s="36">
        <v>45829</v>
      </c>
      <c r="C111" s="37" t="s">
        <v>48</v>
      </c>
      <c r="D111" s="38" t="s">
        <v>117</v>
      </c>
      <c r="E111" s="38" t="s">
        <v>13</v>
      </c>
      <c r="F111" s="38" t="s">
        <v>50</v>
      </c>
      <c r="G111" s="39" t="s">
        <v>51</v>
      </c>
      <c r="H111" s="43" t="s">
        <v>78</v>
      </c>
      <c r="I111" s="41">
        <v>2</v>
      </c>
      <c r="J111" s="42">
        <v>990000</v>
      </c>
      <c r="K111" s="42">
        <f t="shared" si="0"/>
        <v>188100</v>
      </c>
      <c r="L111" s="42">
        <f t="shared" si="1"/>
        <v>1178100</v>
      </c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</row>
    <row r="112" spans="1:26" ht="15.75" customHeight="1" x14ac:dyDescent="0.25">
      <c r="A112" s="36">
        <v>45829</v>
      </c>
      <c r="B112" s="36">
        <v>45830</v>
      </c>
      <c r="C112" s="37" t="s">
        <v>48</v>
      </c>
      <c r="D112" s="38" t="s">
        <v>118</v>
      </c>
      <c r="E112" s="38" t="s">
        <v>16</v>
      </c>
      <c r="F112" s="38" t="s">
        <v>38</v>
      </c>
      <c r="G112" s="39" t="s">
        <v>51</v>
      </c>
      <c r="H112" s="43" t="s">
        <v>56</v>
      </c>
      <c r="I112" s="41">
        <v>6</v>
      </c>
      <c r="J112" s="42">
        <v>1410000</v>
      </c>
      <c r="K112" s="42">
        <f t="shared" si="0"/>
        <v>267900</v>
      </c>
      <c r="L112" s="42">
        <f t="shared" si="1"/>
        <v>1677900</v>
      </c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</row>
    <row r="113" spans="1:26" ht="15.75" customHeight="1" x14ac:dyDescent="0.25">
      <c r="A113" s="36">
        <v>45829</v>
      </c>
      <c r="B113" s="36">
        <v>45830</v>
      </c>
      <c r="C113" s="37" t="s">
        <v>48</v>
      </c>
      <c r="D113" s="38" t="s">
        <v>118</v>
      </c>
      <c r="E113" s="38" t="s">
        <v>10</v>
      </c>
      <c r="F113" s="38" t="s">
        <v>41</v>
      </c>
      <c r="G113" s="39" t="s">
        <v>51</v>
      </c>
      <c r="H113" s="43" t="s">
        <v>56</v>
      </c>
      <c r="I113" s="41">
        <v>1</v>
      </c>
      <c r="J113" s="42">
        <v>1950000</v>
      </c>
      <c r="K113" s="42">
        <f t="shared" si="0"/>
        <v>370500</v>
      </c>
      <c r="L113" s="42">
        <f t="shared" si="1"/>
        <v>2320500</v>
      </c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</row>
    <row r="114" spans="1:26" ht="15.75" customHeight="1" x14ac:dyDescent="0.25">
      <c r="A114" s="36">
        <v>45829</v>
      </c>
      <c r="B114" s="36">
        <v>45830</v>
      </c>
      <c r="C114" s="37" t="s">
        <v>48</v>
      </c>
      <c r="D114" s="38" t="s">
        <v>119</v>
      </c>
      <c r="E114" s="38" t="s">
        <v>16</v>
      </c>
      <c r="F114" s="38" t="s">
        <v>38</v>
      </c>
      <c r="G114" s="39" t="s">
        <v>51</v>
      </c>
      <c r="H114" s="43" t="s">
        <v>58</v>
      </c>
      <c r="I114" s="41">
        <v>5</v>
      </c>
      <c r="J114" s="42">
        <v>1175000</v>
      </c>
      <c r="K114" s="42">
        <f t="shared" si="0"/>
        <v>223250</v>
      </c>
      <c r="L114" s="42">
        <f t="shared" si="1"/>
        <v>1398250</v>
      </c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</row>
    <row r="115" spans="1:26" ht="15.75" customHeight="1" x14ac:dyDescent="0.25">
      <c r="A115" s="36">
        <v>45829</v>
      </c>
      <c r="B115" s="36">
        <v>45830</v>
      </c>
      <c r="C115" s="37" t="s">
        <v>48</v>
      </c>
      <c r="D115" s="38" t="s">
        <v>119</v>
      </c>
      <c r="E115" s="38" t="s">
        <v>10</v>
      </c>
      <c r="F115" s="38" t="s">
        <v>41</v>
      </c>
      <c r="G115" s="39" t="s">
        <v>51</v>
      </c>
      <c r="H115" s="43" t="s">
        <v>58</v>
      </c>
      <c r="I115" s="41">
        <v>1</v>
      </c>
      <c r="J115" s="42">
        <v>1950000</v>
      </c>
      <c r="K115" s="42">
        <f t="shared" si="0"/>
        <v>370500</v>
      </c>
      <c r="L115" s="42">
        <f t="shared" si="1"/>
        <v>2320500</v>
      </c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</row>
    <row r="116" spans="1:26" ht="15.75" customHeight="1" x14ac:dyDescent="0.25">
      <c r="A116" s="36">
        <v>45828</v>
      </c>
      <c r="B116" s="36">
        <v>45832</v>
      </c>
      <c r="C116" s="37" t="s">
        <v>48</v>
      </c>
      <c r="D116" s="38" t="s">
        <v>120</v>
      </c>
      <c r="E116" s="38" t="s">
        <v>10</v>
      </c>
      <c r="F116" s="38" t="s">
        <v>41</v>
      </c>
      <c r="G116" s="39" t="s">
        <v>121</v>
      </c>
      <c r="H116" s="43" t="s">
        <v>122</v>
      </c>
      <c r="I116" s="41">
        <v>1</v>
      </c>
      <c r="J116" s="42">
        <v>1950000</v>
      </c>
      <c r="K116" s="42">
        <f t="shared" si="0"/>
        <v>370500</v>
      </c>
      <c r="L116" s="42">
        <f t="shared" si="1"/>
        <v>2320500</v>
      </c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</row>
    <row r="117" spans="1:26" ht="15.75" customHeight="1" x14ac:dyDescent="0.25">
      <c r="A117" s="36">
        <v>45828</v>
      </c>
      <c r="B117" s="36">
        <v>45832</v>
      </c>
      <c r="C117" s="37" t="s">
        <v>48</v>
      </c>
      <c r="D117" s="38" t="s">
        <v>120</v>
      </c>
      <c r="E117" s="38" t="s">
        <v>16</v>
      </c>
      <c r="F117" s="38" t="s">
        <v>38</v>
      </c>
      <c r="G117" s="39" t="s">
        <v>121</v>
      </c>
      <c r="H117" s="43" t="s">
        <v>122</v>
      </c>
      <c r="I117" s="41">
        <v>3</v>
      </c>
      <c r="J117" s="42">
        <v>705000</v>
      </c>
      <c r="K117" s="42">
        <f t="shared" si="0"/>
        <v>133950</v>
      </c>
      <c r="L117" s="42">
        <f t="shared" si="1"/>
        <v>838950</v>
      </c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</row>
    <row r="118" spans="1:26" ht="15.75" customHeight="1" x14ac:dyDescent="0.25">
      <c r="A118" s="36">
        <v>45828</v>
      </c>
      <c r="B118" s="36">
        <v>45832</v>
      </c>
      <c r="C118" s="37" t="s">
        <v>48</v>
      </c>
      <c r="D118" s="38" t="s">
        <v>120</v>
      </c>
      <c r="E118" s="38" t="s">
        <v>13</v>
      </c>
      <c r="F118" s="38" t="s">
        <v>50</v>
      </c>
      <c r="G118" s="39" t="s">
        <v>121</v>
      </c>
      <c r="H118" s="43" t="s">
        <v>122</v>
      </c>
      <c r="I118" s="41">
        <v>10</v>
      </c>
      <c r="J118" s="42">
        <v>4950000</v>
      </c>
      <c r="K118" s="42">
        <f t="shared" si="0"/>
        <v>940500</v>
      </c>
      <c r="L118" s="42">
        <f t="shared" si="1"/>
        <v>5890500</v>
      </c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</row>
    <row r="119" spans="1:26" ht="15.75" customHeight="1" x14ac:dyDescent="0.25">
      <c r="A119" s="36">
        <v>45828</v>
      </c>
      <c r="B119" s="36">
        <v>45832</v>
      </c>
      <c r="C119" s="37" t="s">
        <v>48</v>
      </c>
      <c r="D119" s="38" t="s">
        <v>120</v>
      </c>
      <c r="E119" s="38" t="s">
        <v>14</v>
      </c>
      <c r="F119" s="38" t="s">
        <v>123</v>
      </c>
      <c r="G119" s="39" t="s">
        <v>121</v>
      </c>
      <c r="H119" s="43" t="s">
        <v>122</v>
      </c>
      <c r="I119" s="41">
        <v>20</v>
      </c>
      <c r="J119" s="42">
        <v>1040000</v>
      </c>
      <c r="K119" s="42">
        <f t="shared" si="0"/>
        <v>197600</v>
      </c>
      <c r="L119" s="42">
        <f t="shared" si="1"/>
        <v>1237600</v>
      </c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</row>
    <row r="120" spans="1:26" ht="15.75" customHeight="1" x14ac:dyDescent="0.25">
      <c r="A120" s="36">
        <v>45828</v>
      </c>
      <c r="B120" s="36">
        <v>45836</v>
      </c>
      <c r="C120" s="37" t="s">
        <v>48</v>
      </c>
      <c r="D120" s="38" t="s">
        <v>120</v>
      </c>
      <c r="E120" s="38" t="s">
        <v>6</v>
      </c>
      <c r="F120" s="38" t="s">
        <v>124</v>
      </c>
      <c r="G120" s="39" t="s">
        <v>121</v>
      </c>
      <c r="H120" s="43" t="s">
        <v>122</v>
      </c>
      <c r="I120" s="41">
        <v>5</v>
      </c>
      <c r="J120" s="42">
        <v>11250000</v>
      </c>
      <c r="K120" s="42">
        <f t="shared" si="0"/>
        <v>2137500</v>
      </c>
      <c r="L120" s="42">
        <f t="shared" si="1"/>
        <v>13387500</v>
      </c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</row>
    <row r="121" spans="1:26" ht="15.75" customHeight="1" x14ac:dyDescent="0.25">
      <c r="A121" s="36">
        <v>45828</v>
      </c>
      <c r="B121" s="36">
        <v>45836</v>
      </c>
      <c r="C121" s="37" t="s">
        <v>48</v>
      </c>
      <c r="D121" s="38" t="s">
        <v>125</v>
      </c>
      <c r="E121" s="38" t="s">
        <v>10</v>
      </c>
      <c r="F121" s="38" t="s">
        <v>41</v>
      </c>
      <c r="G121" s="39" t="s">
        <v>121</v>
      </c>
      <c r="H121" s="52" t="s">
        <v>126</v>
      </c>
      <c r="I121" s="41">
        <v>1</v>
      </c>
      <c r="J121" s="42">
        <v>1950000</v>
      </c>
      <c r="K121" s="42">
        <f t="shared" si="0"/>
        <v>370500</v>
      </c>
      <c r="L121" s="42">
        <f t="shared" si="1"/>
        <v>2320500</v>
      </c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</row>
    <row r="122" spans="1:26" ht="15.75" customHeight="1" x14ac:dyDescent="0.25">
      <c r="A122" s="36">
        <v>45828</v>
      </c>
      <c r="B122" s="36">
        <v>45836</v>
      </c>
      <c r="C122" s="37" t="s">
        <v>48</v>
      </c>
      <c r="D122" s="38" t="s">
        <v>125</v>
      </c>
      <c r="E122" s="38" t="s">
        <v>16</v>
      </c>
      <c r="F122" s="38" t="s">
        <v>38</v>
      </c>
      <c r="G122" s="39" t="s">
        <v>121</v>
      </c>
      <c r="H122" s="52" t="s">
        <v>126</v>
      </c>
      <c r="I122" s="41">
        <v>3</v>
      </c>
      <c r="J122" s="42">
        <v>705000</v>
      </c>
      <c r="K122" s="42">
        <f t="shared" si="0"/>
        <v>133950</v>
      </c>
      <c r="L122" s="42">
        <f t="shared" si="1"/>
        <v>838950</v>
      </c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</row>
    <row r="123" spans="1:26" ht="15.75" customHeight="1" x14ac:dyDescent="0.25">
      <c r="A123" s="36">
        <v>45835</v>
      </c>
      <c r="B123" s="36">
        <v>45836</v>
      </c>
      <c r="C123" s="37" t="s">
        <v>48</v>
      </c>
      <c r="D123" s="38" t="s">
        <v>127</v>
      </c>
      <c r="E123" s="38" t="s">
        <v>16</v>
      </c>
      <c r="F123" s="38" t="s">
        <v>38</v>
      </c>
      <c r="G123" s="39" t="s">
        <v>51</v>
      </c>
      <c r="H123" s="43" t="s">
        <v>76</v>
      </c>
      <c r="I123" s="41">
        <v>6</v>
      </c>
      <c r="J123" s="42">
        <v>1410000</v>
      </c>
      <c r="K123" s="42">
        <f t="shared" si="0"/>
        <v>267900</v>
      </c>
      <c r="L123" s="42">
        <f t="shared" si="1"/>
        <v>1677900</v>
      </c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</row>
    <row r="124" spans="1:26" ht="15.75" customHeight="1" x14ac:dyDescent="0.25">
      <c r="A124" s="36">
        <v>45835</v>
      </c>
      <c r="B124" s="36">
        <v>45836</v>
      </c>
      <c r="C124" s="37" t="s">
        <v>48</v>
      </c>
      <c r="D124" s="38" t="s">
        <v>127</v>
      </c>
      <c r="E124" s="38" t="s">
        <v>10</v>
      </c>
      <c r="F124" s="38" t="s">
        <v>41</v>
      </c>
      <c r="G124" s="39" t="s">
        <v>51</v>
      </c>
      <c r="H124" s="43" t="s">
        <v>76</v>
      </c>
      <c r="I124" s="41">
        <v>1</v>
      </c>
      <c r="J124" s="42">
        <v>1950000</v>
      </c>
      <c r="K124" s="42">
        <f t="shared" si="0"/>
        <v>370500</v>
      </c>
      <c r="L124" s="42">
        <f t="shared" si="1"/>
        <v>2320500</v>
      </c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</row>
    <row r="125" spans="1:26" ht="15.75" customHeight="1" x14ac:dyDescent="0.25">
      <c r="A125" s="36">
        <v>45835</v>
      </c>
      <c r="B125" s="36">
        <v>45836</v>
      </c>
      <c r="C125" s="37" t="s">
        <v>48</v>
      </c>
      <c r="D125" s="38" t="s">
        <v>127</v>
      </c>
      <c r="E125" s="38" t="s">
        <v>13</v>
      </c>
      <c r="F125" s="38" t="s">
        <v>50</v>
      </c>
      <c r="G125" s="39" t="s">
        <v>51</v>
      </c>
      <c r="H125" s="43" t="s">
        <v>76</v>
      </c>
      <c r="I125" s="41">
        <v>2</v>
      </c>
      <c r="J125" s="42">
        <v>990000</v>
      </c>
      <c r="K125" s="42">
        <f t="shared" si="0"/>
        <v>188100</v>
      </c>
      <c r="L125" s="42">
        <f t="shared" si="1"/>
        <v>1178100</v>
      </c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</row>
    <row r="126" spans="1:26" ht="15.75" customHeight="1" x14ac:dyDescent="0.25">
      <c r="A126" s="36">
        <v>45835</v>
      </c>
      <c r="B126" s="36">
        <v>45836</v>
      </c>
      <c r="C126" s="37" t="s">
        <v>48</v>
      </c>
      <c r="D126" s="38" t="s">
        <v>128</v>
      </c>
      <c r="E126" s="38" t="s">
        <v>16</v>
      </c>
      <c r="F126" s="38" t="s">
        <v>38</v>
      </c>
      <c r="G126" s="39" t="s">
        <v>51</v>
      </c>
      <c r="H126" s="43" t="s">
        <v>78</v>
      </c>
      <c r="I126" s="41">
        <v>5</v>
      </c>
      <c r="J126" s="42">
        <v>1175000</v>
      </c>
      <c r="K126" s="42">
        <f t="shared" si="0"/>
        <v>223250</v>
      </c>
      <c r="L126" s="42">
        <f t="shared" si="1"/>
        <v>1398250</v>
      </c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</row>
    <row r="127" spans="1:26" ht="15.75" customHeight="1" x14ac:dyDescent="0.25">
      <c r="A127" s="36">
        <v>45835</v>
      </c>
      <c r="B127" s="36">
        <v>45836</v>
      </c>
      <c r="C127" s="37" t="s">
        <v>48</v>
      </c>
      <c r="D127" s="38" t="s">
        <v>128</v>
      </c>
      <c r="E127" s="38" t="s">
        <v>10</v>
      </c>
      <c r="F127" s="38" t="s">
        <v>41</v>
      </c>
      <c r="G127" s="39" t="s">
        <v>51</v>
      </c>
      <c r="H127" s="43" t="s">
        <v>78</v>
      </c>
      <c r="I127" s="41">
        <v>1</v>
      </c>
      <c r="J127" s="42">
        <v>1950000</v>
      </c>
      <c r="K127" s="42">
        <f t="shared" si="0"/>
        <v>370500</v>
      </c>
      <c r="L127" s="42">
        <f t="shared" si="1"/>
        <v>2320500</v>
      </c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</row>
    <row r="128" spans="1:26" ht="15.75" customHeight="1" x14ac:dyDescent="0.25">
      <c r="A128" s="36">
        <v>45835</v>
      </c>
      <c r="B128" s="36">
        <v>45837</v>
      </c>
      <c r="C128" s="37" t="s">
        <v>48</v>
      </c>
      <c r="D128" s="38" t="s">
        <v>128</v>
      </c>
      <c r="E128" s="38" t="s">
        <v>13</v>
      </c>
      <c r="F128" s="38" t="s">
        <v>50</v>
      </c>
      <c r="G128" s="39" t="s">
        <v>51</v>
      </c>
      <c r="H128" s="43" t="s">
        <v>78</v>
      </c>
      <c r="I128" s="41">
        <v>2</v>
      </c>
      <c r="J128" s="42">
        <v>990000</v>
      </c>
      <c r="K128" s="42">
        <f t="shared" si="0"/>
        <v>188100</v>
      </c>
      <c r="L128" s="42">
        <f t="shared" si="1"/>
        <v>1178100</v>
      </c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</row>
    <row r="129" spans="1:26" ht="15.75" customHeight="1" x14ac:dyDescent="0.25">
      <c r="A129" s="36">
        <v>45835</v>
      </c>
      <c r="B129" s="36">
        <v>45837</v>
      </c>
      <c r="C129" s="37" t="s">
        <v>48</v>
      </c>
      <c r="D129" s="38" t="s">
        <v>129</v>
      </c>
      <c r="E129" s="38" t="s">
        <v>16</v>
      </c>
      <c r="F129" s="38" t="s">
        <v>38</v>
      </c>
      <c r="G129" s="39" t="s">
        <v>51</v>
      </c>
      <c r="H129" s="43" t="s">
        <v>56</v>
      </c>
      <c r="I129" s="41">
        <v>6</v>
      </c>
      <c r="J129" s="42">
        <v>1410000</v>
      </c>
      <c r="K129" s="42">
        <f t="shared" si="0"/>
        <v>267900</v>
      </c>
      <c r="L129" s="42">
        <f t="shared" si="1"/>
        <v>1677900</v>
      </c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</row>
    <row r="130" spans="1:26" ht="15.75" customHeight="1" x14ac:dyDescent="0.25">
      <c r="A130" s="36">
        <v>45835</v>
      </c>
      <c r="B130" s="36">
        <v>45837</v>
      </c>
      <c r="C130" s="37" t="s">
        <v>48</v>
      </c>
      <c r="D130" s="38" t="s">
        <v>129</v>
      </c>
      <c r="E130" s="38" t="s">
        <v>10</v>
      </c>
      <c r="F130" s="38" t="s">
        <v>41</v>
      </c>
      <c r="G130" s="39" t="s">
        <v>51</v>
      </c>
      <c r="H130" s="43" t="s">
        <v>56</v>
      </c>
      <c r="I130" s="41">
        <v>1</v>
      </c>
      <c r="J130" s="42">
        <v>1950000</v>
      </c>
      <c r="K130" s="42">
        <f t="shared" si="0"/>
        <v>370500</v>
      </c>
      <c r="L130" s="42">
        <f t="shared" si="1"/>
        <v>2320500</v>
      </c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</row>
    <row r="131" spans="1:26" ht="15.75" customHeight="1" x14ac:dyDescent="0.25">
      <c r="A131" s="36">
        <v>45835</v>
      </c>
      <c r="B131" s="36">
        <v>45837</v>
      </c>
      <c r="C131" s="37" t="s">
        <v>48</v>
      </c>
      <c r="D131" s="38" t="s">
        <v>130</v>
      </c>
      <c r="E131" s="38" t="s">
        <v>16</v>
      </c>
      <c r="F131" s="38" t="s">
        <v>38</v>
      </c>
      <c r="G131" s="39" t="s">
        <v>51</v>
      </c>
      <c r="H131" s="43" t="s">
        <v>58</v>
      </c>
      <c r="I131" s="41">
        <v>5</v>
      </c>
      <c r="J131" s="42">
        <v>1175000</v>
      </c>
      <c r="K131" s="42">
        <f t="shared" si="0"/>
        <v>223250</v>
      </c>
      <c r="L131" s="42">
        <f t="shared" si="1"/>
        <v>1398250</v>
      </c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</row>
    <row r="132" spans="1:26" ht="15.75" customHeight="1" x14ac:dyDescent="0.25">
      <c r="A132" s="36">
        <v>45835</v>
      </c>
      <c r="B132" s="36">
        <v>45837</v>
      </c>
      <c r="C132" s="37" t="s">
        <v>48</v>
      </c>
      <c r="D132" s="38" t="s">
        <v>130</v>
      </c>
      <c r="E132" s="38" t="s">
        <v>10</v>
      </c>
      <c r="F132" s="38" t="s">
        <v>41</v>
      </c>
      <c r="G132" s="39" t="s">
        <v>51</v>
      </c>
      <c r="H132" s="43" t="s">
        <v>58</v>
      </c>
      <c r="I132" s="41">
        <v>1</v>
      </c>
      <c r="J132" s="42">
        <v>1950000</v>
      </c>
      <c r="K132" s="42">
        <f t="shared" si="0"/>
        <v>370500</v>
      </c>
      <c r="L132" s="42">
        <f t="shared" si="1"/>
        <v>2320500</v>
      </c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</row>
    <row r="133" spans="1:26" ht="15.75" customHeight="1" x14ac:dyDescent="0.25">
      <c r="A133" s="36">
        <v>45835</v>
      </c>
      <c r="B133" s="36">
        <v>45836</v>
      </c>
      <c r="C133" s="37" t="s">
        <v>48</v>
      </c>
      <c r="D133" s="38" t="s">
        <v>131</v>
      </c>
      <c r="E133" s="38" t="s">
        <v>16</v>
      </c>
      <c r="F133" s="38" t="s">
        <v>38</v>
      </c>
      <c r="G133" s="39" t="s">
        <v>114</v>
      </c>
      <c r="H133" s="43" t="s">
        <v>132</v>
      </c>
      <c r="I133" s="41">
        <v>4</v>
      </c>
      <c r="J133" s="42">
        <v>940000</v>
      </c>
      <c r="K133" s="42">
        <f t="shared" si="0"/>
        <v>178600</v>
      </c>
      <c r="L133" s="42">
        <f t="shared" si="1"/>
        <v>1118600</v>
      </c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</row>
    <row r="134" spans="1:26" ht="15.75" customHeight="1" x14ac:dyDescent="0.25">
      <c r="A134" s="36">
        <v>45835</v>
      </c>
      <c r="B134" s="36">
        <v>45836</v>
      </c>
      <c r="C134" s="37" t="s">
        <v>48</v>
      </c>
      <c r="D134" s="38" t="s">
        <v>131</v>
      </c>
      <c r="E134" s="38" t="s">
        <v>10</v>
      </c>
      <c r="F134" s="38" t="s">
        <v>41</v>
      </c>
      <c r="G134" s="39" t="s">
        <v>114</v>
      </c>
      <c r="H134" s="43" t="s">
        <v>132</v>
      </c>
      <c r="I134" s="41">
        <v>1</v>
      </c>
      <c r="J134" s="42">
        <v>1950000</v>
      </c>
      <c r="K134" s="42">
        <f t="shared" si="0"/>
        <v>370500</v>
      </c>
      <c r="L134" s="42">
        <f t="shared" si="1"/>
        <v>2320500</v>
      </c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</row>
    <row r="135" spans="1:26" ht="15.75" customHeight="1" x14ac:dyDescent="0.25">
      <c r="A135" s="36">
        <v>45835</v>
      </c>
      <c r="B135" s="36">
        <v>45836</v>
      </c>
      <c r="C135" s="37" t="s">
        <v>48</v>
      </c>
      <c r="D135" s="38" t="s">
        <v>131</v>
      </c>
      <c r="E135" s="38" t="s">
        <v>15</v>
      </c>
      <c r="F135" s="38" t="s">
        <v>133</v>
      </c>
      <c r="G135" s="39" t="s">
        <v>114</v>
      </c>
      <c r="H135" s="43" t="s">
        <v>132</v>
      </c>
      <c r="I135" s="41">
        <v>75</v>
      </c>
      <c r="J135" s="42">
        <v>1087500</v>
      </c>
      <c r="K135" s="42">
        <f t="shared" si="0"/>
        <v>206625</v>
      </c>
      <c r="L135" s="42">
        <f t="shared" si="1"/>
        <v>1294125</v>
      </c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</row>
    <row r="136" spans="1:26" ht="15.75" customHeight="1" x14ac:dyDescent="0.25">
      <c r="A136" s="36">
        <v>45835</v>
      </c>
      <c r="B136" s="36">
        <v>45838</v>
      </c>
      <c r="C136" s="37" t="s">
        <v>48</v>
      </c>
      <c r="D136" s="38" t="s">
        <v>134</v>
      </c>
      <c r="E136" s="38" t="s">
        <v>16</v>
      </c>
      <c r="F136" s="38" t="s">
        <v>38</v>
      </c>
      <c r="G136" s="39" t="s">
        <v>114</v>
      </c>
      <c r="H136" s="43" t="s">
        <v>132</v>
      </c>
      <c r="I136" s="41">
        <v>4</v>
      </c>
      <c r="J136" s="42">
        <v>940000</v>
      </c>
      <c r="K136" s="42">
        <f t="shared" si="0"/>
        <v>178600</v>
      </c>
      <c r="L136" s="42">
        <f t="shared" si="1"/>
        <v>1118600</v>
      </c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</row>
    <row r="137" spans="1:26" ht="15.75" customHeight="1" x14ac:dyDescent="0.25">
      <c r="A137" s="36">
        <v>45835</v>
      </c>
      <c r="B137" s="36">
        <v>45838</v>
      </c>
      <c r="C137" s="37" t="s">
        <v>48</v>
      </c>
      <c r="D137" s="38" t="s">
        <v>134</v>
      </c>
      <c r="E137" s="38" t="s">
        <v>10</v>
      </c>
      <c r="F137" s="38" t="s">
        <v>41</v>
      </c>
      <c r="G137" s="39" t="s">
        <v>114</v>
      </c>
      <c r="H137" s="43" t="s">
        <v>132</v>
      </c>
      <c r="I137" s="41">
        <v>1</v>
      </c>
      <c r="J137" s="42">
        <v>1950000</v>
      </c>
      <c r="K137" s="42">
        <f t="shared" si="0"/>
        <v>370500</v>
      </c>
      <c r="L137" s="42">
        <f t="shared" si="1"/>
        <v>2320500</v>
      </c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</row>
    <row r="138" spans="1:26" ht="15.75" customHeight="1" x14ac:dyDescent="0.25">
      <c r="A138" s="44">
        <v>45835</v>
      </c>
      <c r="B138" s="44">
        <v>45836</v>
      </c>
      <c r="C138" s="37" t="s">
        <v>48</v>
      </c>
      <c r="D138" s="38" t="s">
        <v>135</v>
      </c>
      <c r="E138" s="38" t="s">
        <v>12</v>
      </c>
      <c r="F138" s="38" t="s">
        <v>45</v>
      </c>
      <c r="G138" s="50" t="s">
        <v>121</v>
      </c>
      <c r="H138" s="51" t="s">
        <v>136</v>
      </c>
      <c r="I138" s="41">
        <v>100</v>
      </c>
      <c r="J138" s="42">
        <v>2650000</v>
      </c>
      <c r="K138" s="42">
        <f t="shared" si="0"/>
        <v>503500</v>
      </c>
      <c r="L138" s="42">
        <f t="shared" si="1"/>
        <v>3153500</v>
      </c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</row>
    <row r="139" spans="1:26" ht="15.75" customHeight="1" x14ac:dyDescent="0.25">
      <c r="A139" s="44">
        <v>45835</v>
      </c>
      <c r="B139" s="44">
        <v>45836</v>
      </c>
      <c r="C139" s="37" t="s">
        <v>48</v>
      </c>
      <c r="D139" s="38" t="s">
        <v>137</v>
      </c>
      <c r="E139" s="38" t="s">
        <v>12</v>
      </c>
      <c r="F139" s="38" t="s">
        <v>45</v>
      </c>
      <c r="G139" s="50" t="s">
        <v>121</v>
      </c>
      <c r="H139" s="51" t="s">
        <v>136</v>
      </c>
      <c r="I139" s="41">
        <v>20</v>
      </c>
      <c r="J139" s="42">
        <v>530000</v>
      </c>
      <c r="K139" s="42">
        <f t="shared" si="0"/>
        <v>100700</v>
      </c>
      <c r="L139" s="42">
        <f t="shared" si="1"/>
        <v>630700</v>
      </c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</row>
    <row r="140" spans="1:26" ht="15.75" customHeight="1" x14ac:dyDescent="0.25">
      <c r="A140" s="36">
        <v>45843</v>
      </c>
      <c r="B140" s="36">
        <v>45843</v>
      </c>
      <c r="C140" s="37" t="s">
        <v>48</v>
      </c>
      <c r="D140" s="38" t="s">
        <v>138</v>
      </c>
      <c r="E140" s="38" t="s">
        <v>16</v>
      </c>
      <c r="F140" s="38" t="s">
        <v>38</v>
      </c>
      <c r="G140" s="39" t="s">
        <v>51</v>
      </c>
      <c r="H140" s="43" t="s">
        <v>76</v>
      </c>
      <c r="I140" s="41">
        <v>6</v>
      </c>
      <c r="J140" s="42">
        <v>1410000</v>
      </c>
      <c r="K140" s="42">
        <f t="shared" si="0"/>
        <v>267900</v>
      </c>
      <c r="L140" s="42">
        <f t="shared" si="1"/>
        <v>1677900</v>
      </c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</row>
    <row r="141" spans="1:26" ht="15.75" customHeight="1" x14ac:dyDescent="0.25">
      <c r="A141" s="36">
        <v>45843</v>
      </c>
      <c r="B141" s="36">
        <v>45843</v>
      </c>
      <c r="C141" s="37" t="s">
        <v>48</v>
      </c>
      <c r="D141" s="38" t="s">
        <v>138</v>
      </c>
      <c r="E141" s="38" t="s">
        <v>10</v>
      </c>
      <c r="F141" s="38" t="s">
        <v>41</v>
      </c>
      <c r="G141" s="39" t="s">
        <v>51</v>
      </c>
      <c r="H141" s="43" t="s">
        <v>76</v>
      </c>
      <c r="I141" s="41">
        <v>1</v>
      </c>
      <c r="J141" s="42">
        <v>1950000</v>
      </c>
      <c r="K141" s="42">
        <f t="shared" si="0"/>
        <v>370500</v>
      </c>
      <c r="L141" s="42">
        <f t="shared" si="1"/>
        <v>2320500</v>
      </c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</row>
    <row r="142" spans="1:26" ht="15.75" customHeight="1" x14ac:dyDescent="0.25">
      <c r="A142" s="36">
        <v>45843</v>
      </c>
      <c r="B142" s="36">
        <v>45843</v>
      </c>
      <c r="C142" s="37" t="s">
        <v>48</v>
      </c>
      <c r="D142" s="38" t="s">
        <v>138</v>
      </c>
      <c r="E142" s="38" t="s">
        <v>13</v>
      </c>
      <c r="F142" s="38" t="s">
        <v>50</v>
      </c>
      <c r="G142" s="39" t="s">
        <v>51</v>
      </c>
      <c r="H142" s="43" t="s">
        <v>76</v>
      </c>
      <c r="I142" s="41">
        <v>2</v>
      </c>
      <c r="J142" s="42">
        <v>990000</v>
      </c>
      <c r="K142" s="42">
        <f t="shared" si="0"/>
        <v>188100</v>
      </c>
      <c r="L142" s="42">
        <f t="shared" si="1"/>
        <v>1178100</v>
      </c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</row>
    <row r="143" spans="1:26" ht="15.75" customHeight="1" x14ac:dyDescent="0.25">
      <c r="A143" s="36">
        <v>45843</v>
      </c>
      <c r="B143" s="36">
        <v>45843</v>
      </c>
      <c r="C143" s="37" t="s">
        <v>48</v>
      </c>
      <c r="D143" s="38" t="s">
        <v>139</v>
      </c>
      <c r="E143" s="38" t="s">
        <v>16</v>
      </c>
      <c r="F143" s="38" t="s">
        <v>38</v>
      </c>
      <c r="G143" s="39" t="s">
        <v>51</v>
      </c>
      <c r="H143" s="43" t="s">
        <v>78</v>
      </c>
      <c r="I143" s="41">
        <v>5</v>
      </c>
      <c r="J143" s="42">
        <v>1175000</v>
      </c>
      <c r="K143" s="42">
        <f t="shared" si="0"/>
        <v>223250</v>
      </c>
      <c r="L143" s="42">
        <f t="shared" si="1"/>
        <v>1398250</v>
      </c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</row>
    <row r="144" spans="1:26" ht="15.75" customHeight="1" x14ac:dyDescent="0.25">
      <c r="A144" s="36">
        <v>45843</v>
      </c>
      <c r="B144" s="36">
        <v>45843</v>
      </c>
      <c r="C144" s="37" t="s">
        <v>48</v>
      </c>
      <c r="D144" s="38" t="s">
        <v>139</v>
      </c>
      <c r="E144" s="38" t="s">
        <v>10</v>
      </c>
      <c r="F144" s="38" t="s">
        <v>41</v>
      </c>
      <c r="G144" s="39" t="s">
        <v>51</v>
      </c>
      <c r="H144" s="43" t="s">
        <v>78</v>
      </c>
      <c r="I144" s="41">
        <v>1</v>
      </c>
      <c r="J144" s="42">
        <v>1950000</v>
      </c>
      <c r="K144" s="42">
        <f t="shared" si="0"/>
        <v>370500</v>
      </c>
      <c r="L144" s="42">
        <f t="shared" si="1"/>
        <v>2320500</v>
      </c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</row>
    <row r="145" spans="1:26" ht="15.75" customHeight="1" x14ac:dyDescent="0.25">
      <c r="A145" s="36">
        <v>45843</v>
      </c>
      <c r="B145" s="36">
        <v>45843</v>
      </c>
      <c r="C145" s="37" t="s">
        <v>48</v>
      </c>
      <c r="D145" s="38" t="s">
        <v>139</v>
      </c>
      <c r="E145" s="38" t="s">
        <v>13</v>
      </c>
      <c r="F145" s="38" t="s">
        <v>50</v>
      </c>
      <c r="G145" s="39" t="s">
        <v>51</v>
      </c>
      <c r="H145" s="43" t="s">
        <v>78</v>
      </c>
      <c r="I145" s="41">
        <v>2</v>
      </c>
      <c r="J145" s="42">
        <v>990000</v>
      </c>
      <c r="K145" s="42">
        <f t="shared" si="0"/>
        <v>188100</v>
      </c>
      <c r="L145" s="42">
        <f t="shared" si="1"/>
        <v>1178100</v>
      </c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</row>
    <row r="146" spans="1:26" ht="15.75" customHeight="1" x14ac:dyDescent="0.25">
      <c r="A146" s="36">
        <v>45843</v>
      </c>
      <c r="B146" s="36">
        <v>45844</v>
      </c>
      <c r="C146" s="37" t="s">
        <v>48</v>
      </c>
      <c r="D146" s="38" t="s">
        <v>140</v>
      </c>
      <c r="E146" s="38" t="s">
        <v>16</v>
      </c>
      <c r="F146" s="38" t="s">
        <v>38</v>
      </c>
      <c r="G146" s="39" t="s">
        <v>51</v>
      </c>
      <c r="H146" s="43" t="s">
        <v>56</v>
      </c>
      <c r="I146" s="41">
        <v>6</v>
      </c>
      <c r="J146" s="42">
        <v>1410000</v>
      </c>
      <c r="K146" s="42">
        <f t="shared" si="0"/>
        <v>267900</v>
      </c>
      <c r="L146" s="42">
        <f t="shared" si="1"/>
        <v>1677900</v>
      </c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</row>
    <row r="147" spans="1:26" ht="15.75" customHeight="1" x14ac:dyDescent="0.25">
      <c r="A147" s="36">
        <v>45843</v>
      </c>
      <c r="B147" s="36">
        <v>45844</v>
      </c>
      <c r="C147" s="37" t="s">
        <v>48</v>
      </c>
      <c r="D147" s="38" t="s">
        <v>140</v>
      </c>
      <c r="E147" s="38" t="s">
        <v>10</v>
      </c>
      <c r="F147" s="38" t="s">
        <v>41</v>
      </c>
      <c r="G147" s="39" t="s">
        <v>51</v>
      </c>
      <c r="H147" s="43" t="s">
        <v>56</v>
      </c>
      <c r="I147" s="41">
        <v>1</v>
      </c>
      <c r="J147" s="42">
        <v>1950000</v>
      </c>
      <c r="K147" s="42">
        <f t="shared" si="0"/>
        <v>370500</v>
      </c>
      <c r="L147" s="42">
        <f t="shared" si="1"/>
        <v>2320500</v>
      </c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</row>
    <row r="148" spans="1:26" ht="15.75" customHeight="1" x14ac:dyDescent="0.25">
      <c r="A148" s="36">
        <v>45843</v>
      </c>
      <c r="B148" s="36">
        <v>45844</v>
      </c>
      <c r="C148" s="37" t="s">
        <v>48</v>
      </c>
      <c r="D148" s="38" t="s">
        <v>141</v>
      </c>
      <c r="E148" s="38" t="s">
        <v>16</v>
      </c>
      <c r="F148" s="38" t="s">
        <v>38</v>
      </c>
      <c r="G148" s="39" t="s">
        <v>51</v>
      </c>
      <c r="H148" s="43" t="s">
        <v>58</v>
      </c>
      <c r="I148" s="41">
        <v>5</v>
      </c>
      <c r="J148" s="42">
        <v>1175000</v>
      </c>
      <c r="K148" s="42">
        <f t="shared" si="0"/>
        <v>223250</v>
      </c>
      <c r="L148" s="42">
        <f t="shared" si="1"/>
        <v>1398250</v>
      </c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</row>
    <row r="149" spans="1:26" ht="15.75" customHeight="1" x14ac:dyDescent="0.25">
      <c r="A149" s="36">
        <v>45843</v>
      </c>
      <c r="B149" s="36">
        <v>45844</v>
      </c>
      <c r="C149" s="37" t="s">
        <v>48</v>
      </c>
      <c r="D149" s="38" t="s">
        <v>141</v>
      </c>
      <c r="E149" s="38" t="s">
        <v>10</v>
      </c>
      <c r="F149" s="38" t="s">
        <v>41</v>
      </c>
      <c r="G149" s="39" t="s">
        <v>51</v>
      </c>
      <c r="H149" s="43" t="s">
        <v>58</v>
      </c>
      <c r="I149" s="41">
        <v>1</v>
      </c>
      <c r="J149" s="42">
        <v>1950000</v>
      </c>
      <c r="K149" s="42">
        <f t="shared" si="0"/>
        <v>370500</v>
      </c>
      <c r="L149" s="42">
        <f t="shared" si="1"/>
        <v>2320500</v>
      </c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</row>
    <row r="150" spans="1:26" ht="15.75" customHeight="1" x14ac:dyDescent="0.25">
      <c r="A150" s="36">
        <v>45848</v>
      </c>
      <c r="B150" s="36">
        <v>45854</v>
      </c>
      <c r="C150" s="37" t="s">
        <v>48</v>
      </c>
      <c r="D150" s="38" t="s">
        <v>142</v>
      </c>
      <c r="E150" s="38" t="s">
        <v>14</v>
      </c>
      <c r="F150" s="38" t="s">
        <v>143</v>
      </c>
      <c r="G150" s="39" t="s">
        <v>144</v>
      </c>
      <c r="H150" s="43" t="s">
        <v>145</v>
      </c>
      <c r="I150" s="41">
        <v>81</v>
      </c>
      <c r="J150" s="42">
        <v>30132000</v>
      </c>
      <c r="K150" s="42">
        <f t="shared" si="0"/>
        <v>5725080</v>
      </c>
      <c r="L150" s="42">
        <f t="shared" si="1"/>
        <v>35857080</v>
      </c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</row>
    <row r="151" spans="1:26" ht="15.75" customHeight="1" x14ac:dyDescent="0.25">
      <c r="A151" s="36">
        <v>45848</v>
      </c>
      <c r="B151" s="36">
        <v>45854</v>
      </c>
      <c r="C151" s="37" t="s">
        <v>48</v>
      </c>
      <c r="D151" s="38" t="s">
        <v>142</v>
      </c>
      <c r="E151" s="38" t="s">
        <v>16</v>
      </c>
      <c r="F151" s="38" t="s">
        <v>38</v>
      </c>
      <c r="G151" s="39" t="s">
        <v>144</v>
      </c>
      <c r="H151" s="43" t="s">
        <v>145</v>
      </c>
      <c r="I151" s="41">
        <v>20</v>
      </c>
      <c r="J151" s="42">
        <v>6040000</v>
      </c>
      <c r="K151" s="42">
        <f t="shared" si="0"/>
        <v>1147600</v>
      </c>
      <c r="L151" s="42">
        <f t="shared" si="1"/>
        <v>7187600</v>
      </c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</row>
    <row r="152" spans="1:26" ht="15.75" customHeight="1" x14ac:dyDescent="0.25">
      <c r="A152" s="36">
        <v>45848</v>
      </c>
      <c r="B152" s="36">
        <v>45854</v>
      </c>
      <c r="C152" s="37" t="s">
        <v>48</v>
      </c>
      <c r="D152" s="38" t="s">
        <v>142</v>
      </c>
      <c r="E152" s="38" t="s">
        <v>10</v>
      </c>
      <c r="F152" s="38" t="s">
        <v>41</v>
      </c>
      <c r="G152" s="39" t="s">
        <v>144</v>
      </c>
      <c r="H152" s="43" t="s">
        <v>145</v>
      </c>
      <c r="I152" s="41">
        <v>5</v>
      </c>
      <c r="J152" s="42">
        <v>9750000</v>
      </c>
      <c r="K152" s="42">
        <f t="shared" si="0"/>
        <v>1852500</v>
      </c>
      <c r="L152" s="42">
        <f t="shared" si="1"/>
        <v>11602500</v>
      </c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</row>
    <row r="153" spans="1:26" ht="15.75" customHeight="1" x14ac:dyDescent="0.25">
      <c r="A153" s="36">
        <v>45850</v>
      </c>
      <c r="B153" s="36">
        <v>45850</v>
      </c>
      <c r="C153" s="37" t="s">
        <v>48</v>
      </c>
      <c r="D153" s="38" t="s">
        <v>146</v>
      </c>
      <c r="E153" s="38" t="s">
        <v>16</v>
      </c>
      <c r="F153" s="38" t="s">
        <v>38</v>
      </c>
      <c r="G153" s="39" t="s">
        <v>51</v>
      </c>
      <c r="H153" s="43" t="s">
        <v>76</v>
      </c>
      <c r="I153" s="41">
        <v>6</v>
      </c>
      <c r="J153" s="42">
        <v>1410000</v>
      </c>
      <c r="K153" s="42">
        <f t="shared" si="0"/>
        <v>267900</v>
      </c>
      <c r="L153" s="42">
        <f t="shared" si="1"/>
        <v>1677900</v>
      </c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</row>
    <row r="154" spans="1:26" ht="15.75" customHeight="1" x14ac:dyDescent="0.25">
      <c r="A154" s="36">
        <v>45850</v>
      </c>
      <c r="B154" s="36">
        <v>45850</v>
      </c>
      <c r="C154" s="37" t="s">
        <v>48</v>
      </c>
      <c r="D154" s="38" t="s">
        <v>146</v>
      </c>
      <c r="E154" s="38" t="s">
        <v>10</v>
      </c>
      <c r="F154" s="38" t="s">
        <v>41</v>
      </c>
      <c r="G154" s="39" t="s">
        <v>51</v>
      </c>
      <c r="H154" s="43" t="s">
        <v>76</v>
      </c>
      <c r="I154" s="41">
        <v>1</v>
      </c>
      <c r="J154" s="42">
        <v>1950000</v>
      </c>
      <c r="K154" s="42">
        <f t="shared" si="0"/>
        <v>370500</v>
      </c>
      <c r="L154" s="42">
        <f t="shared" si="1"/>
        <v>2320500</v>
      </c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</row>
    <row r="155" spans="1:26" ht="15.75" customHeight="1" x14ac:dyDescent="0.25">
      <c r="A155" s="36">
        <v>45850</v>
      </c>
      <c r="B155" s="36">
        <v>45850</v>
      </c>
      <c r="C155" s="37" t="s">
        <v>48</v>
      </c>
      <c r="D155" s="38" t="s">
        <v>146</v>
      </c>
      <c r="E155" s="38" t="s">
        <v>13</v>
      </c>
      <c r="F155" s="38" t="s">
        <v>50</v>
      </c>
      <c r="G155" s="39" t="s">
        <v>51</v>
      </c>
      <c r="H155" s="43" t="s">
        <v>76</v>
      </c>
      <c r="I155" s="41">
        <v>2</v>
      </c>
      <c r="J155" s="42">
        <v>990000</v>
      </c>
      <c r="K155" s="42">
        <f t="shared" si="0"/>
        <v>188100</v>
      </c>
      <c r="L155" s="42">
        <f t="shared" si="1"/>
        <v>1178100</v>
      </c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</row>
    <row r="156" spans="1:26" ht="15.75" customHeight="1" x14ac:dyDescent="0.25">
      <c r="A156" s="36">
        <v>45850</v>
      </c>
      <c r="B156" s="36">
        <v>45850</v>
      </c>
      <c r="C156" s="37" t="s">
        <v>48</v>
      </c>
      <c r="D156" s="38" t="s">
        <v>147</v>
      </c>
      <c r="E156" s="38" t="s">
        <v>16</v>
      </c>
      <c r="F156" s="38" t="s">
        <v>38</v>
      </c>
      <c r="G156" s="39" t="s">
        <v>51</v>
      </c>
      <c r="H156" s="43" t="s">
        <v>78</v>
      </c>
      <c r="I156" s="41">
        <v>5</v>
      </c>
      <c r="J156" s="42">
        <v>1175000</v>
      </c>
      <c r="K156" s="42">
        <f t="shared" si="0"/>
        <v>223250</v>
      </c>
      <c r="L156" s="42">
        <f t="shared" si="1"/>
        <v>1398250</v>
      </c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</row>
    <row r="157" spans="1:26" ht="15.75" customHeight="1" x14ac:dyDescent="0.25">
      <c r="A157" s="36">
        <v>45850</v>
      </c>
      <c r="B157" s="36">
        <v>45850</v>
      </c>
      <c r="C157" s="37" t="s">
        <v>48</v>
      </c>
      <c r="D157" s="38" t="s">
        <v>147</v>
      </c>
      <c r="E157" s="38" t="s">
        <v>10</v>
      </c>
      <c r="F157" s="38" t="s">
        <v>41</v>
      </c>
      <c r="G157" s="39" t="s">
        <v>51</v>
      </c>
      <c r="H157" s="43" t="s">
        <v>78</v>
      </c>
      <c r="I157" s="41">
        <v>1</v>
      </c>
      <c r="J157" s="42">
        <v>1950000</v>
      </c>
      <c r="K157" s="42">
        <f t="shared" si="0"/>
        <v>370500</v>
      </c>
      <c r="L157" s="42">
        <f t="shared" si="1"/>
        <v>2320500</v>
      </c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</row>
    <row r="158" spans="1:26" ht="15.75" customHeight="1" x14ac:dyDescent="0.25">
      <c r="A158" s="36">
        <v>45850</v>
      </c>
      <c r="B158" s="36">
        <v>45850</v>
      </c>
      <c r="C158" s="37" t="s">
        <v>48</v>
      </c>
      <c r="D158" s="38" t="s">
        <v>147</v>
      </c>
      <c r="E158" s="38" t="s">
        <v>13</v>
      </c>
      <c r="F158" s="38" t="s">
        <v>50</v>
      </c>
      <c r="G158" s="39" t="s">
        <v>51</v>
      </c>
      <c r="H158" s="43" t="s">
        <v>78</v>
      </c>
      <c r="I158" s="41">
        <v>2</v>
      </c>
      <c r="J158" s="42">
        <v>990000</v>
      </c>
      <c r="K158" s="42">
        <f t="shared" si="0"/>
        <v>188100</v>
      </c>
      <c r="L158" s="42">
        <f t="shared" si="1"/>
        <v>1178100</v>
      </c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</row>
    <row r="159" spans="1:26" ht="15.75" customHeight="1" x14ac:dyDescent="0.25">
      <c r="A159" s="36">
        <v>45850</v>
      </c>
      <c r="B159" s="36">
        <v>45851</v>
      </c>
      <c r="C159" s="37" t="s">
        <v>48</v>
      </c>
      <c r="D159" s="38" t="s">
        <v>148</v>
      </c>
      <c r="E159" s="38" t="s">
        <v>16</v>
      </c>
      <c r="F159" s="38" t="s">
        <v>38</v>
      </c>
      <c r="G159" s="39" t="s">
        <v>51</v>
      </c>
      <c r="H159" s="43" t="s">
        <v>56</v>
      </c>
      <c r="I159" s="41">
        <v>6</v>
      </c>
      <c r="J159" s="42">
        <v>1410000</v>
      </c>
      <c r="K159" s="42">
        <f t="shared" si="0"/>
        <v>267900</v>
      </c>
      <c r="L159" s="42">
        <f t="shared" si="1"/>
        <v>1677900</v>
      </c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</row>
    <row r="160" spans="1:26" ht="15.75" customHeight="1" x14ac:dyDescent="0.25">
      <c r="A160" s="36">
        <v>45850</v>
      </c>
      <c r="B160" s="36">
        <v>45851</v>
      </c>
      <c r="C160" s="37" t="s">
        <v>48</v>
      </c>
      <c r="D160" s="38" t="s">
        <v>148</v>
      </c>
      <c r="E160" s="38" t="s">
        <v>10</v>
      </c>
      <c r="F160" s="38" t="s">
        <v>41</v>
      </c>
      <c r="G160" s="39" t="s">
        <v>51</v>
      </c>
      <c r="H160" s="43" t="s">
        <v>56</v>
      </c>
      <c r="I160" s="41">
        <v>1</v>
      </c>
      <c r="J160" s="42">
        <v>1950000</v>
      </c>
      <c r="K160" s="42">
        <f t="shared" si="0"/>
        <v>370500</v>
      </c>
      <c r="L160" s="42">
        <f t="shared" si="1"/>
        <v>2320500</v>
      </c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</row>
    <row r="161" spans="1:26" ht="15.75" customHeight="1" x14ac:dyDescent="0.25">
      <c r="A161" s="36">
        <v>45850</v>
      </c>
      <c r="B161" s="36">
        <v>45851</v>
      </c>
      <c r="C161" s="37" t="s">
        <v>48</v>
      </c>
      <c r="D161" s="38" t="s">
        <v>149</v>
      </c>
      <c r="E161" s="38" t="s">
        <v>16</v>
      </c>
      <c r="F161" s="38" t="s">
        <v>38</v>
      </c>
      <c r="G161" s="39" t="s">
        <v>51</v>
      </c>
      <c r="H161" s="43" t="s">
        <v>58</v>
      </c>
      <c r="I161" s="41">
        <v>5</v>
      </c>
      <c r="J161" s="42">
        <v>1175000</v>
      </c>
      <c r="K161" s="42">
        <f t="shared" si="0"/>
        <v>223250</v>
      </c>
      <c r="L161" s="42">
        <f t="shared" si="1"/>
        <v>1398250</v>
      </c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</row>
    <row r="162" spans="1:26" ht="15.75" customHeight="1" x14ac:dyDescent="0.25">
      <c r="A162" s="36">
        <v>45850</v>
      </c>
      <c r="B162" s="36">
        <v>45851</v>
      </c>
      <c r="C162" s="37" t="s">
        <v>48</v>
      </c>
      <c r="D162" s="38" t="s">
        <v>149</v>
      </c>
      <c r="E162" s="38" t="s">
        <v>10</v>
      </c>
      <c r="F162" s="38" t="s">
        <v>41</v>
      </c>
      <c r="G162" s="39" t="s">
        <v>51</v>
      </c>
      <c r="H162" s="43" t="s">
        <v>58</v>
      </c>
      <c r="I162" s="41">
        <v>1</v>
      </c>
      <c r="J162" s="42">
        <v>1950000</v>
      </c>
      <c r="K162" s="42">
        <f t="shared" si="0"/>
        <v>370500</v>
      </c>
      <c r="L162" s="42">
        <f t="shared" si="1"/>
        <v>2320500</v>
      </c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</row>
    <row r="163" spans="1:26" ht="15.75" customHeight="1" x14ac:dyDescent="0.25">
      <c r="A163" s="36">
        <v>45835</v>
      </c>
      <c r="B163" s="36">
        <v>45838</v>
      </c>
      <c r="C163" s="37" t="s">
        <v>48</v>
      </c>
      <c r="D163" s="38" t="s">
        <v>150</v>
      </c>
      <c r="E163" s="38" t="s">
        <v>10</v>
      </c>
      <c r="F163" s="38" t="s">
        <v>151</v>
      </c>
      <c r="G163" s="39" t="s">
        <v>114</v>
      </c>
      <c r="H163" s="43" t="s">
        <v>152</v>
      </c>
      <c r="I163" s="41">
        <v>1</v>
      </c>
      <c r="J163" s="42">
        <v>588235.29</v>
      </c>
      <c r="K163" s="42">
        <f t="shared" si="0"/>
        <v>111764.70510000001</v>
      </c>
      <c r="L163" s="42">
        <f t="shared" si="1"/>
        <v>699999.99510000006</v>
      </c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</row>
    <row r="164" spans="1:26" ht="15.75" customHeight="1" x14ac:dyDescent="0.25">
      <c r="A164" s="36">
        <v>45835</v>
      </c>
      <c r="B164" s="36">
        <v>45838</v>
      </c>
      <c r="C164" s="37" t="s">
        <v>48</v>
      </c>
      <c r="D164" s="38" t="s">
        <v>153</v>
      </c>
      <c r="E164" s="38" t="s">
        <v>6</v>
      </c>
      <c r="F164" s="38" t="s">
        <v>124</v>
      </c>
      <c r="G164" s="39" t="s">
        <v>114</v>
      </c>
      <c r="H164" s="43" t="s">
        <v>154</v>
      </c>
      <c r="I164" s="41">
        <v>2</v>
      </c>
      <c r="J164" s="42">
        <v>4500000</v>
      </c>
      <c r="K164" s="42">
        <f t="shared" si="0"/>
        <v>855000</v>
      </c>
      <c r="L164" s="42">
        <f t="shared" si="1"/>
        <v>5355000</v>
      </c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</row>
    <row r="165" spans="1:26" ht="15.75" customHeight="1" x14ac:dyDescent="0.25">
      <c r="A165" s="36">
        <v>45835</v>
      </c>
      <c r="B165" s="36">
        <v>45838</v>
      </c>
      <c r="C165" s="37" t="s">
        <v>48</v>
      </c>
      <c r="D165" s="38" t="s">
        <v>153</v>
      </c>
      <c r="E165" s="38" t="s">
        <v>15</v>
      </c>
      <c r="F165" s="38" t="s">
        <v>155</v>
      </c>
      <c r="G165" s="39" t="s">
        <v>114</v>
      </c>
      <c r="H165" s="43" t="s">
        <v>156</v>
      </c>
      <c r="I165" s="41">
        <v>240</v>
      </c>
      <c r="J165" s="42">
        <v>948000</v>
      </c>
      <c r="K165" s="42">
        <f t="shared" si="0"/>
        <v>180120</v>
      </c>
      <c r="L165" s="42">
        <f t="shared" si="1"/>
        <v>1128120</v>
      </c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</row>
    <row r="166" spans="1:26" ht="15.75" customHeight="1" x14ac:dyDescent="0.25">
      <c r="A166" s="36">
        <v>45835</v>
      </c>
      <c r="B166" s="36">
        <v>45838</v>
      </c>
      <c r="C166" s="37" t="s">
        <v>48</v>
      </c>
      <c r="D166" s="38" t="s">
        <v>153</v>
      </c>
      <c r="E166" s="38" t="s">
        <v>15</v>
      </c>
      <c r="F166" s="38" t="s">
        <v>133</v>
      </c>
      <c r="G166" s="39" t="s">
        <v>114</v>
      </c>
      <c r="H166" s="43" t="s">
        <v>157</v>
      </c>
      <c r="I166" s="41">
        <v>4</v>
      </c>
      <c r="J166" s="42">
        <v>58000</v>
      </c>
      <c r="K166" s="42">
        <f t="shared" si="0"/>
        <v>11020</v>
      </c>
      <c r="L166" s="42">
        <f t="shared" si="1"/>
        <v>69020</v>
      </c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</row>
    <row r="167" spans="1:26" ht="15.75" customHeight="1" x14ac:dyDescent="0.25">
      <c r="A167" s="36">
        <v>45835</v>
      </c>
      <c r="B167" s="36">
        <v>45838</v>
      </c>
      <c r="C167" s="37" t="s">
        <v>48</v>
      </c>
      <c r="D167" s="38" t="s">
        <v>158</v>
      </c>
      <c r="E167" s="38" t="s">
        <v>12</v>
      </c>
      <c r="F167" s="38" t="s">
        <v>45</v>
      </c>
      <c r="G167" s="39" t="s">
        <v>114</v>
      </c>
      <c r="H167" s="43" t="s">
        <v>159</v>
      </c>
      <c r="I167" s="41">
        <v>52</v>
      </c>
      <c r="J167" s="42">
        <v>1378000</v>
      </c>
      <c r="K167" s="42">
        <f t="shared" si="0"/>
        <v>261820</v>
      </c>
      <c r="L167" s="42">
        <f t="shared" si="1"/>
        <v>1639820</v>
      </c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</row>
    <row r="168" spans="1:26" ht="15.75" customHeight="1" x14ac:dyDescent="0.25">
      <c r="A168" s="36">
        <v>45856</v>
      </c>
      <c r="B168" s="36">
        <v>45857</v>
      </c>
      <c r="C168" s="37" t="s">
        <v>48</v>
      </c>
      <c r="D168" s="38" t="s">
        <v>160</v>
      </c>
      <c r="E168" s="38" t="s">
        <v>16</v>
      </c>
      <c r="F168" s="38" t="s">
        <v>38</v>
      </c>
      <c r="G168" s="39" t="s">
        <v>51</v>
      </c>
      <c r="H168" s="43" t="s">
        <v>161</v>
      </c>
      <c r="I168" s="41">
        <v>2</v>
      </c>
      <c r="J168" s="42">
        <v>604000</v>
      </c>
      <c r="K168" s="42">
        <f t="shared" si="0"/>
        <v>114760</v>
      </c>
      <c r="L168" s="42">
        <f t="shared" si="1"/>
        <v>718760</v>
      </c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</row>
    <row r="169" spans="1:26" ht="15.75" customHeight="1" x14ac:dyDescent="0.25">
      <c r="A169" s="36">
        <v>45856</v>
      </c>
      <c r="B169" s="36">
        <v>45857</v>
      </c>
      <c r="C169" s="37" t="s">
        <v>48</v>
      </c>
      <c r="D169" s="38" t="s">
        <v>162</v>
      </c>
      <c r="E169" s="38" t="s">
        <v>16</v>
      </c>
      <c r="F169" s="38" t="s">
        <v>38</v>
      </c>
      <c r="G169" s="39" t="s">
        <v>51</v>
      </c>
      <c r="H169" s="43" t="s">
        <v>76</v>
      </c>
      <c r="I169" s="41">
        <v>6</v>
      </c>
      <c r="J169" s="42">
        <v>1410000</v>
      </c>
      <c r="K169" s="42">
        <f t="shared" si="0"/>
        <v>267900</v>
      </c>
      <c r="L169" s="42">
        <f t="shared" si="1"/>
        <v>1677900</v>
      </c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</row>
    <row r="170" spans="1:26" ht="15.75" customHeight="1" x14ac:dyDescent="0.25">
      <c r="A170" s="36">
        <v>45856</v>
      </c>
      <c r="B170" s="36">
        <v>45857</v>
      </c>
      <c r="C170" s="37" t="s">
        <v>48</v>
      </c>
      <c r="D170" s="38" t="s">
        <v>162</v>
      </c>
      <c r="E170" s="38" t="s">
        <v>10</v>
      </c>
      <c r="F170" s="38" t="s">
        <v>41</v>
      </c>
      <c r="G170" s="39" t="s">
        <v>51</v>
      </c>
      <c r="H170" s="43" t="s">
        <v>76</v>
      </c>
      <c r="I170" s="41">
        <v>1</v>
      </c>
      <c r="J170" s="42">
        <v>1950000</v>
      </c>
      <c r="K170" s="42">
        <f t="shared" si="0"/>
        <v>370500</v>
      </c>
      <c r="L170" s="42">
        <f t="shared" si="1"/>
        <v>2320500</v>
      </c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</row>
    <row r="171" spans="1:26" ht="15.75" customHeight="1" x14ac:dyDescent="0.25">
      <c r="A171" s="36">
        <v>45856</v>
      </c>
      <c r="B171" s="36">
        <v>45857</v>
      </c>
      <c r="C171" s="37" t="s">
        <v>48</v>
      </c>
      <c r="D171" s="38" t="s">
        <v>162</v>
      </c>
      <c r="E171" s="38" t="s">
        <v>13</v>
      </c>
      <c r="F171" s="38" t="s">
        <v>50</v>
      </c>
      <c r="G171" s="39" t="s">
        <v>51</v>
      </c>
      <c r="H171" s="43" t="s">
        <v>76</v>
      </c>
      <c r="I171" s="41">
        <v>2</v>
      </c>
      <c r="J171" s="42">
        <v>990000</v>
      </c>
      <c r="K171" s="42">
        <f t="shared" si="0"/>
        <v>188100</v>
      </c>
      <c r="L171" s="42">
        <f t="shared" si="1"/>
        <v>1178100</v>
      </c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</row>
    <row r="172" spans="1:26" ht="15.75" customHeight="1" x14ac:dyDescent="0.25">
      <c r="A172" s="36">
        <v>45856</v>
      </c>
      <c r="B172" s="36">
        <v>45857</v>
      </c>
      <c r="C172" s="37" t="s">
        <v>48</v>
      </c>
      <c r="D172" s="38" t="s">
        <v>163</v>
      </c>
      <c r="E172" s="38" t="s">
        <v>16</v>
      </c>
      <c r="F172" s="38" t="s">
        <v>38</v>
      </c>
      <c r="G172" s="39" t="s">
        <v>51</v>
      </c>
      <c r="H172" s="43" t="s">
        <v>78</v>
      </c>
      <c r="I172" s="41">
        <v>5</v>
      </c>
      <c r="J172" s="42">
        <v>1175000</v>
      </c>
      <c r="K172" s="42">
        <f t="shared" si="0"/>
        <v>223250</v>
      </c>
      <c r="L172" s="42">
        <f t="shared" si="1"/>
        <v>1398250</v>
      </c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</row>
    <row r="173" spans="1:26" ht="15.75" customHeight="1" x14ac:dyDescent="0.25">
      <c r="A173" s="36">
        <v>45856</v>
      </c>
      <c r="B173" s="36">
        <v>45857</v>
      </c>
      <c r="C173" s="37" t="s">
        <v>48</v>
      </c>
      <c r="D173" s="38" t="s">
        <v>163</v>
      </c>
      <c r="E173" s="38" t="s">
        <v>10</v>
      </c>
      <c r="F173" s="38" t="s">
        <v>41</v>
      </c>
      <c r="G173" s="39" t="s">
        <v>51</v>
      </c>
      <c r="H173" s="43" t="s">
        <v>78</v>
      </c>
      <c r="I173" s="41">
        <v>1</v>
      </c>
      <c r="J173" s="42">
        <v>1950000</v>
      </c>
      <c r="K173" s="42">
        <f t="shared" si="0"/>
        <v>370500</v>
      </c>
      <c r="L173" s="42">
        <f t="shared" si="1"/>
        <v>2320500</v>
      </c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</row>
    <row r="174" spans="1:26" ht="15.75" customHeight="1" x14ac:dyDescent="0.25">
      <c r="A174" s="36">
        <v>45856</v>
      </c>
      <c r="B174" s="36">
        <v>45857</v>
      </c>
      <c r="C174" s="37" t="s">
        <v>48</v>
      </c>
      <c r="D174" s="38" t="s">
        <v>163</v>
      </c>
      <c r="E174" s="38" t="s">
        <v>13</v>
      </c>
      <c r="F174" s="38" t="s">
        <v>50</v>
      </c>
      <c r="G174" s="39" t="s">
        <v>51</v>
      </c>
      <c r="H174" s="43" t="s">
        <v>78</v>
      </c>
      <c r="I174" s="41">
        <v>2</v>
      </c>
      <c r="J174" s="42">
        <v>990000</v>
      </c>
      <c r="K174" s="42">
        <f t="shared" si="0"/>
        <v>188100</v>
      </c>
      <c r="L174" s="42">
        <f t="shared" si="1"/>
        <v>1178100</v>
      </c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</row>
    <row r="175" spans="1:26" ht="15.75" customHeight="1" x14ac:dyDescent="0.25">
      <c r="A175" s="36">
        <v>45856</v>
      </c>
      <c r="B175" s="36">
        <v>45858</v>
      </c>
      <c r="C175" s="37" t="s">
        <v>48</v>
      </c>
      <c r="D175" s="38" t="s">
        <v>164</v>
      </c>
      <c r="E175" s="38" t="s">
        <v>16</v>
      </c>
      <c r="F175" s="38" t="s">
        <v>38</v>
      </c>
      <c r="G175" s="39" t="s">
        <v>51</v>
      </c>
      <c r="H175" s="43" t="s">
        <v>56</v>
      </c>
      <c r="I175" s="41">
        <v>6</v>
      </c>
      <c r="J175" s="42">
        <v>1410000</v>
      </c>
      <c r="K175" s="42">
        <f t="shared" si="0"/>
        <v>267900</v>
      </c>
      <c r="L175" s="42">
        <f t="shared" si="1"/>
        <v>1677900</v>
      </c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</row>
    <row r="176" spans="1:26" ht="15.75" customHeight="1" x14ac:dyDescent="0.25">
      <c r="A176" s="36">
        <v>45856</v>
      </c>
      <c r="B176" s="36">
        <v>45858</v>
      </c>
      <c r="C176" s="37" t="s">
        <v>48</v>
      </c>
      <c r="D176" s="38" t="s">
        <v>164</v>
      </c>
      <c r="E176" s="38" t="s">
        <v>10</v>
      </c>
      <c r="F176" s="38" t="s">
        <v>41</v>
      </c>
      <c r="G176" s="39" t="s">
        <v>51</v>
      </c>
      <c r="H176" s="43" t="s">
        <v>56</v>
      </c>
      <c r="I176" s="41">
        <v>1</v>
      </c>
      <c r="J176" s="42">
        <v>1950000</v>
      </c>
      <c r="K176" s="42">
        <f t="shared" si="0"/>
        <v>370500</v>
      </c>
      <c r="L176" s="42">
        <f t="shared" si="1"/>
        <v>2320500</v>
      </c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</row>
    <row r="177" spans="1:26" ht="15.75" customHeight="1" x14ac:dyDescent="0.25">
      <c r="A177" s="36">
        <v>45856</v>
      </c>
      <c r="B177" s="36">
        <v>45858</v>
      </c>
      <c r="C177" s="37" t="s">
        <v>48</v>
      </c>
      <c r="D177" s="38" t="s">
        <v>165</v>
      </c>
      <c r="E177" s="38" t="s">
        <v>16</v>
      </c>
      <c r="F177" s="38" t="s">
        <v>38</v>
      </c>
      <c r="G177" s="39" t="s">
        <v>51</v>
      </c>
      <c r="H177" s="43" t="s">
        <v>58</v>
      </c>
      <c r="I177" s="41">
        <v>5</v>
      </c>
      <c r="J177" s="42">
        <v>1175000</v>
      </c>
      <c r="K177" s="42">
        <f t="shared" si="0"/>
        <v>223250</v>
      </c>
      <c r="L177" s="42">
        <f t="shared" si="1"/>
        <v>1398250</v>
      </c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</row>
    <row r="178" spans="1:26" ht="15.75" customHeight="1" x14ac:dyDescent="0.25">
      <c r="A178" s="36">
        <v>45856</v>
      </c>
      <c r="B178" s="36">
        <v>45858</v>
      </c>
      <c r="C178" s="37" t="s">
        <v>48</v>
      </c>
      <c r="D178" s="38" t="s">
        <v>165</v>
      </c>
      <c r="E178" s="38" t="s">
        <v>10</v>
      </c>
      <c r="F178" s="38" t="s">
        <v>41</v>
      </c>
      <c r="G178" s="39" t="s">
        <v>51</v>
      </c>
      <c r="H178" s="43" t="s">
        <v>58</v>
      </c>
      <c r="I178" s="41">
        <v>1</v>
      </c>
      <c r="J178" s="42">
        <v>1950000</v>
      </c>
      <c r="K178" s="42">
        <f t="shared" si="0"/>
        <v>370500</v>
      </c>
      <c r="L178" s="42">
        <f t="shared" si="1"/>
        <v>2320500</v>
      </c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</row>
    <row r="179" spans="1:26" ht="15.75" customHeight="1" x14ac:dyDescent="0.25">
      <c r="A179" s="36">
        <v>45853</v>
      </c>
      <c r="B179" s="36">
        <v>45854</v>
      </c>
      <c r="C179" s="37" t="s">
        <v>48</v>
      </c>
      <c r="D179" s="38" t="s">
        <v>166</v>
      </c>
      <c r="E179" s="38" t="s">
        <v>12</v>
      </c>
      <c r="F179" s="38" t="s">
        <v>45</v>
      </c>
      <c r="G179" s="39" t="s">
        <v>144</v>
      </c>
      <c r="H179" s="43" t="s">
        <v>145</v>
      </c>
      <c r="I179" s="41">
        <v>70</v>
      </c>
      <c r="J179" s="42">
        <v>1855000</v>
      </c>
      <c r="K179" s="42">
        <f t="shared" si="0"/>
        <v>352450</v>
      </c>
      <c r="L179" s="42">
        <f t="shared" si="1"/>
        <v>2207450</v>
      </c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</row>
    <row r="180" spans="1:26" ht="15.75" customHeight="1" x14ac:dyDescent="0.25">
      <c r="A180" s="36">
        <v>45853</v>
      </c>
      <c r="B180" s="36">
        <v>45854</v>
      </c>
      <c r="C180" s="37" t="s">
        <v>48</v>
      </c>
      <c r="D180" s="38" t="s">
        <v>166</v>
      </c>
      <c r="E180" s="38" t="s">
        <v>16</v>
      </c>
      <c r="F180" s="38" t="s">
        <v>84</v>
      </c>
      <c r="G180" s="39" t="s">
        <v>144</v>
      </c>
      <c r="H180" s="43" t="s">
        <v>145</v>
      </c>
      <c r="I180" s="41">
        <v>1</v>
      </c>
      <c r="J180" s="42">
        <v>3025210</v>
      </c>
      <c r="K180" s="42">
        <f t="shared" si="0"/>
        <v>574789.9</v>
      </c>
      <c r="L180" s="42">
        <f t="shared" si="1"/>
        <v>3599999.9</v>
      </c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</row>
    <row r="181" spans="1:26" ht="15.75" customHeight="1" x14ac:dyDescent="0.25">
      <c r="A181" s="36">
        <v>45863</v>
      </c>
      <c r="B181" s="36">
        <v>45864</v>
      </c>
      <c r="C181" s="37" t="s">
        <v>48</v>
      </c>
      <c r="D181" s="38" t="s">
        <v>167</v>
      </c>
      <c r="E181" s="38" t="s">
        <v>16</v>
      </c>
      <c r="F181" s="38" t="s">
        <v>38</v>
      </c>
      <c r="G181" s="39" t="s">
        <v>51</v>
      </c>
      <c r="H181" s="43" t="s">
        <v>76</v>
      </c>
      <c r="I181" s="41">
        <v>6</v>
      </c>
      <c r="J181" s="42">
        <v>1410000</v>
      </c>
      <c r="K181" s="42">
        <f t="shared" si="0"/>
        <v>267900</v>
      </c>
      <c r="L181" s="42">
        <f t="shared" si="1"/>
        <v>1677900</v>
      </c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</row>
    <row r="182" spans="1:26" ht="15.75" customHeight="1" x14ac:dyDescent="0.25">
      <c r="A182" s="36">
        <v>45863</v>
      </c>
      <c r="B182" s="36">
        <v>45864</v>
      </c>
      <c r="C182" s="37" t="s">
        <v>48</v>
      </c>
      <c r="D182" s="38" t="s">
        <v>167</v>
      </c>
      <c r="E182" s="38" t="s">
        <v>10</v>
      </c>
      <c r="F182" s="38" t="s">
        <v>41</v>
      </c>
      <c r="G182" s="39" t="s">
        <v>51</v>
      </c>
      <c r="H182" s="43" t="s">
        <v>76</v>
      </c>
      <c r="I182" s="41">
        <v>1</v>
      </c>
      <c r="J182" s="42">
        <v>1950000</v>
      </c>
      <c r="K182" s="42">
        <f t="shared" si="0"/>
        <v>370500</v>
      </c>
      <c r="L182" s="42">
        <f t="shared" si="1"/>
        <v>2320500</v>
      </c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</row>
    <row r="183" spans="1:26" ht="15.75" customHeight="1" x14ac:dyDescent="0.25">
      <c r="A183" s="36">
        <v>45863</v>
      </c>
      <c r="B183" s="36">
        <v>45864</v>
      </c>
      <c r="C183" s="37" t="s">
        <v>48</v>
      </c>
      <c r="D183" s="38" t="s">
        <v>167</v>
      </c>
      <c r="E183" s="38" t="s">
        <v>13</v>
      </c>
      <c r="F183" s="38" t="s">
        <v>50</v>
      </c>
      <c r="G183" s="39" t="s">
        <v>51</v>
      </c>
      <c r="H183" s="43" t="s">
        <v>76</v>
      </c>
      <c r="I183" s="41">
        <v>2</v>
      </c>
      <c r="J183" s="42">
        <v>990000</v>
      </c>
      <c r="K183" s="42">
        <f t="shared" si="0"/>
        <v>188100</v>
      </c>
      <c r="L183" s="42">
        <f t="shared" si="1"/>
        <v>1178100</v>
      </c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</row>
    <row r="184" spans="1:26" ht="15.75" customHeight="1" x14ac:dyDescent="0.25">
      <c r="A184" s="36">
        <v>45863</v>
      </c>
      <c r="B184" s="36">
        <v>45864</v>
      </c>
      <c r="C184" s="37" t="s">
        <v>48</v>
      </c>
      <c r="D184" s="38" t="s">
        <v>168</v>
      </c>
      <c r="E184" s="38" t="s">
        <v>16</v>
      </c>
      <c r="F184" s="38" t="s">
        <v>38</v>
      </c>
      <c r="G184" s="39" t="s">
        <v>51</v>
      </c>
      <c r="H184" s="43" t="s">
        <v>78</v>
      </c>
      <c r="I184" s="41">
        <v>5</v>
      </c>
      <c r="J184" s="42">
        <v>1175000</v>
      </c>
      <c r="K184" s="42">
        <f t="shared" si="0"/>
        <v>223250</v>
      </c>
      <c r="L184" s="42">
        <f t="shared" si="1"/>
        <v>1398250</v>
      </c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</row>
    <row r="185" spans="1:26" ht="15.75" customHeight="1" x14ac:dyDescent="0.25">
      <c r="A185" s="36">
        <v>45863</v>
      </c>
      <c r="B185" s="36">
        <v>45864</v>
      </c>
      <c r="C185" s="37" t="s">
        <v>48</v>
      </c>
      <c r="D185" s="38" t="s">
        <v>168</v>
      </c>
      <c r="E185" s="38" t="s">
        <v>10</v>
      </c>
      <c r="F185" s="38" t="s">
        <v>41</v>
      </c>
      <c r="G185" s="39" t="s">
        <v>51</v>
      </c>
      <c r="H185" s="43" t="s">
        <v>78</v>
      </c>
      <c r="I185" s="41">
        <v>1</v>
      </c>
      <c r="J185" s="42">
        <v>1950000</v>
      </c>
      <c r="K185" s="42">
        <f t="shared" si="0"/>
        <v>370500</v>
      </c>
      <c r="L185" s="42">
        <f t="shared" si="1"/>
        <v>2320500</v>
      </c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</row>
    <row r="186" spans="1:26" ht="15.75" customHeight="1" x14ac:dyDescent="0.25">
      <c r="A186" s="36">
        <v>45863</v>
      </c>
      <c r="B186" s="36">
        <v>45864</v>
      </c>
      <c r="C186" s="37" t="s">
        <v>48</v>
      </c>
      <c r="D186" s="38" t="s">
        <v>168</v>
      </c>
      <c r="E186" s="38" t="s">
        <v>13</v>
      </c>
      <c r="F186" s="38" t="s">
        <v>50</v>
      </c>
      <c r="G186" s="39" t="s">
        <v>51</v>
      </c>
      <c r="H186" s="43" t="s">
        <v>78</v>
      </c>
      <c r="I186" s="41">
        <v>2</v>
      </c>
      <c r="J186" s="42">
        <v>990000</v>
      </c>
      <c r="K186" s="42">
        <f t="shared" si="0"/>
        <v>188100</v>
      </c>
      <c r="L186" s="42">
        <f t="shared" si="1"/>
        <v>1178100</v>
      </c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</row>
    <row r="187" spans="1:26" ht="15.75" customHeight="1" x14ac:dyDescent="0.25">
      <c r="A187" s="36">
        <v>45863</v>
      </c>
      <c r="B187" s="36">
        <v>45865</v>
      </c>
      <c r="C187" s="37" t="s">
        <v>48</v>
      </c>
      <c r="D187" s="38" t="s">
        <v>169</v>
      </c>
      <c r="E187" s="38" t="s">
        <v>16</v>
      </c>
      <c r="F187" s="38" t="s">
        <v>38</v>
      </c>
      <c r="G187" s="39" t="s">
        <v>51</v>
      </c>
      <c r="H187" s="43" t="s">
        <v>56</v>
      </c>
      <c r="I187" s="41">
        <v>6</v>
      </c>
      <c r="J187" s="42">
        <v>1410000</v>
      </c>
      <c r="K187" s="42">
        <f t="shared" si="0"/>
        <v>267900</v>
      </c>
      <c r="L187" s="42">
        <f t="shared" si="1"/>
        <v>1677900</v>
      </c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</row>
    <row r="188" spans="1:26" ht="15.75" customHeight="1" x14ac:dyDescent="0.25">
      <c r="A188" s="36">
        <v>45863</v>
      </c>
      <c r="B188" s="36">
        <v>45865</v>
      </c>
      <c r="C188" s="37" t="s">
        <v>48</v>
      </c>
      <c r="D188" s="38" t="s">
        <v>169</v>
      </c>
      <c r="E188" s="38" t="s">
        <v>10</v>
      </c>
      <c r="F188" s="38" t="s">
        <v>41</v>
      </c>
      <c r="G188" s="39" t="s">
        <v>51</v>
      </c>
      <c r="H188" s="43" t="s">
        <v>56</v>
      </c>
      <c r="I188" s="41">
        <v>1</v>
      </c>
      <c r="J188" s="42">
        <v>1950000</v>
      </c>
      <c r="K188" s="42">
        <f t="shared" si="0"/>
        <v>370500</v>
      </c>
      <c r="L188" s="42">
        <f t="shared" si="1"/>
        <v>2320500</v>
      </c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</row>
    <row r="189" spans="1:26" ht="15.75" customHeight="1" x14ac:dyDescent="0.25">
      <c r="A189" s="36">
        <v>45863</v>
      </c>
      <c r="B189" s="36">
        <v>45865</v>
      </c>
      <c r="C189" s="37" t="s">
        <v>48</v>
      </c>
      <c r="D189" s="38" t="s">
        <v>170</v>
      </c>
      <c r="E189" s="38" t="s">
        <v>16</v>
      </c>
      <c r="F189" s="38" t="s">
        <v>38</v>
      </c>
      <c r="G189" s="39" t="s">
        <v>51</v>
      </c>
      <c r="H189" s="43" t="s">
        <v>58</v>
      </c>
      <c r="I189" s="41">
        <v>5</v>
      </c>
      <c r="J189" s="42">
        <v>1175000</v>
      </c>
      <c r="K189" s="42">
        <f t="shared" si="0"/>
        <v>223250</v>
      </c>
      <c r="L189" s="42">
        <f t="shared" si="1"/>
        <v>1398250</v>
      </c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</row>
    <row r="190" spans="1:26" ht="15.75" customHeight="1" x14ac:dyDescent="0.25">
      <c r="A190" s="36">
        <v>45863</v>
      </c>
      <c r="B190" s="36">
        <v>45865</v>
      </c>
      <c r="C190" s="37" t="s">
        <v>48</v>
      </c>
      <c r="D190" s="38" t="s">
        <v>170</v>
      </c>
      <c r="E190" s="38" t="s">
        <v>10</v>
      </c>
      <c r="F190" s="38" t="s">
        <v>41</v>
      </c>
      <c r="G190" s="39" t="s">
        <v>51</v>
      </c>
      <c r="H190" s="43" t="s">
        <v>58</v>
      </c>
      <c r="I190" s="41">
        <v>1</v>
      </c>
      <c r="J190" s="42">
        <v>1950000</v>
      </c>
      <c r="K190" s="42">
        <f t="shared" si="0"/>
        <v>370500</v>
      </c>
      <c r="L190" s="42">
        <f t="shared" si="1"/>
        <v>2320500</v>
      </c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</row>
    <row r="191" spans="1:26" ht="15.75" customHeight="1" x14ac:dyDescent="0.25">
      <c r="A191" s="36">
        <v>45868</v>
      </c>
      <c r="B191" s="36">
        <v>45869</v>
      </c>
      <c r="C191" s="37" t="s">
        <v>48</v>
      </c>
      <c r="D191" s="38" t="s">
        <v>171</v>
      </c>
      <c r="E191" s="38" t="s">
        <v>10</v>
      </c>
      <c r="F191" s="38" t="s">
        <v>41</v>
      </c>
      <c r="G191" s="39" t="s">
        <v>172</v>
      </c>
      <c r="H191" s="40" t="s">
        <v>173</v>
      </c>
      <c r="I191" s="41">
        <v>1</v>
      </c>
      <c r="J191" s="42">
        <v>1950000</v>
      </c>
      <c r="K191" s="42">
        <f t="shared" si="0"/>
        <v>370500</v>
      </c>
      <c r="L191" s="42">
        <f t="shared" si="1"/>
        <v>2320500</v>
      </c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</row>
    <row r="192" spans="1:26" ht="15.75" customHeight="1" x14ac:dyDescent="0.25">
      <c r="A192" s="36">
        <v>45868</v>
      </c>
      <c r="B192" s="36">
        <v>45869</v>
      </c>
      <c r="C192" s="37" t="s">
        <v>48</v>
      </c>
      <c r="D192" s="38" t="s">
        <v>171</v>
      </c>
      <c r="E192" s="38" t="s">
        <v>16</v>
      </c>
      <c r="F192" s="38" t="s">
        <v>38</v>
      </c>
      <c r="G192" s="39" t="s">
        <v>172</v>
      </c>
      <c r="H192" s="40" t="s">
        <v>173</v>
      </c>
      <c r="I192" s="41">
        <v>5</v>
      </c>
      <c r="J192" s="42">
        <v>1175000</v>
      </c>
      <c r="K192" s="42">
        <f t="shared" si="0"/>
        <v>223250</v>
      </c>
      <c r="L192" s="42">
        <f t="shared" si="1"/>
        <v>1398250</v>
      </c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</row>
    <row r="193" spans="1:26" ht="15.75" customHeight="1" x14ac:dyDescent="0.25">
      <c r="A193" s="36">
        <v>45868</v>
      </c>
      <c r="B193" s="36">
        <v>45871</v>
      </c>
      <c r="C193" s="37" t="s">
        <v>48</v>
      </c>
      <c r="D193" s="38" t="s">
        <v>174</v>
      </c>
      <c r="E193" s="38" t="s">
        <v>16</v>
      </c>
      <c r="F193" s="38" t="s">
        <v>38</v>
      </c>
      <c r="G193" s="39" t="s">
        <v>51</v>
      </c>
      <c r="H193" s="43" t="s">
        <v>76</v>
      </c>
      <c r="I193" s="41">
        <v>6</v>
      </c>
      <c r="J193" s="42">
        <v>1410000</v>
      </c>
      <c r="K193" s="42">
        <f t="shared" si="0"/>
        <v>267900</v>
      </c>
      <c r="L193" s="42">
        <f t="shared" si="1"/>
        <v>1677900</v>
      </c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</row>
    <row r="194" spans="1:26" ht="15.75" customHeight="1" x14ac:dyDescent="0.25">
      <c r="A194" s="36">
        <v>45868</v>
      </c>
      <c r="B194" s="36">
        <v>45871</v>
      </c>
      <c r="C194" s="37" t="s">
        <v>48</v>
      </c>
      <c r="D194" s="38" t="s">
        <v>174</v>
      </c>
      <c r="E194" s="38" t="s">
        <v>10</v>
      </c>
      <c r="F194" s="38" t="s">
        <v>41</v>
      </c>
      <c r="G194" s="39" t="s">
        <v>51</v>
      </c>
      <c r="H194" s="43" t="s">
        <v>76</v>
      </c>
      <c r="I194" s="41">
        <v>1</v>
      </c>
      <c r="J194" s="42">
        <v>1950000</v>
      </c>
      <c r="K194" s="42">
        <f t="shared" si="0"/>
        <v>370500</v>
      </c>
      <c r="L194" s="42">
        <f t="shared" si="1"/>
        <v>2320500</v>
      </c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</row>
    <row r="195" spans="1:26" ht="15.75" customHeight="1" x14ac:dyDescent="0.25">
      <c r="A195" s="36">
        <v>45868</v>
      </c>
      <c r="B195" s="36">
        <v>45871</v>
      </c>
      <c r="C195" s="37" t="s">
        <v>48</v>
      </c>
      <c r="D195" s="38" t="s">
        <v>174</v>
      </c>
      <c r="E195" s="38" t="s">
        <v>13</v>
      </c>
      <c r="F195" s="38" t="s">
        <v>50</v>
      </c>
      <c r="G195" s="39" t="s">
        <v>51</v>
      </c>
      <c r="H195" s="43" t="s">
        <v>76</v>
      </c>
      <c r="I195" s="41">
        <v>2</v>
      </c>
      <c r="J195" s="42">
        <v>990000</v>
      </c>
      <c r="K195" s="42">
        <f t="shared" si="0"/>
        <v>188100</v>
      </c>
      <c r="L195" s="42">
        <f t="shared" si="1"/>
        <v>1178100</v>
      </c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</row>
    <row r="196" spans="1:26" ht="15.75" customHeight="1" x14ac:dyDescent="0.25">
      <c r="A196" s="36">
        <v>45868</v>
      </c>
      <c r="B196" s="36">
        <v>45871</v>
      </c>
      <c r="C196" s="37" t="s">
        <v>48</v>
      </c>
      <c r="D196" s="38" t="s">
        <v>175</v>
      </c>
      <c r="E196" s="38" t="s">
        <v>16</v>
      </c>
      <c r="F196" s="38" t="s">
        <v>38</v>
      </c>
      <c r="G196" s="39" t="s">
        <v>51</v>
      </c>
      <c r="H196" s="43" t="s">
        <v>78</v>
      </c>
      <c r="I196" s="41">
        <v>5</v>
      </c>
      <c r="J196" s="42">
        <v>1175000</v>
      </c>
      <c r="K196" s="42">
        <f t="shared" si="0"/>
        <v>223250</v>
      </c>
      <c r="L196" s="42">
        <f t="shared" si="1"/>
        <v>1398250</v>
      </c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</row>
    <row r="197" spans="1:26" ht="15.75" customHeight="1" x14ac:dyDescent="0.25">
      <c r="A197" s="36">
        <v>45868</v>
      </c>
      <c r="B197" s="36">
        <v>45871</v>
      </c>
      <c r="C197" s="37" t="s">
        <v>48</v>
      </c>
      <c r="D197" s="38" t="s">
        <v>175</v>
      </c>
      <c r="E197" s="38" t="s">
        <v>10</v>
      </c>
      <c r="F197" s="38" t="s">
        <v>41</v>
      </c>
      <c r="G197" s="39" t="s">
        <v>51</v>
      </c>
      <c r="H197" s="43" t="s">
        <v>78</v>
      </c>
      <c r="I197" s="41">
        <v>1</v>
      </c>
      <c r="J197" s="42">
        <v>1950000</v>
      </c>
      <c r="K197" s="42">
        <f t="shared" si="0"/>
        <v>370500</v>
      </c>
      <c r="L197" s="42">
        <f t="shared" si="1"/>
        <v>2320500</v>
      </c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</row>
    <row r="198" spans="1:26" ht="15.75" customHeight="1" x14ac:dyDescent="0.25">
      <c r="A198" s="36">
        <v>45868</v>
      </c>
      <c r="B198" s="36">
        <v>45871</v>
      </c>
      <c r="C198" s="37" t="s">
        <v>48</v>
      </c>
      <c r="D198" s="38" t="s">
        <v>175</v>
      </c>
      <c r="E198" s="38" t="s">
        <v>13</v>
      </c>
      <c r="F198" s="38" t="s">
        <v>50</v>
      </c>
      <c r="G198" s="39" t="s">
        <v>51</v>
      </c>
      <c r="H198" s="43" t="s">
        <v>78</v>
      </c>
      <c r="I198" s="41">
        <v>2</v>
      </c>
      <c r="J198" s="42">
        <v>990000</v>
      </c>
      <c r="K198" s="42">
        <f t="shared" si="0"/>
        <v>188100</v>
      </c>
      <c r="L198" s="42">
        <f t="shared" si="1"/>
        <v>1178100</v>
      </c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</row>
    <row r="199" spans="1:26" ht="15.75" customHeight="1" x14ac:dyDescent="0.25">
      <c r="A199" s="36">
        <v>45868</v>
      </c>
      <c r="B199" s="36">
        <v>45872</v>
      </c>
      <c r="C199" s="37" t="s">
        <v>48</v>
      </c>
      <c r="D199" s="38" t="s">
        <v>176</v>
      </c>
      <c r="E199" s="38" t="s">
        <v>16</v>
      </c>
      <c r="F199" s="38" t="s">
        <v>38</v>
      </c>
      <c r="G199" s="39" t="s">
        <v>51</v>
      </c>
      <c r="H199" s="43" t="s">
        <v>56</v>
      </c>
      <c r="I199" s="41">
        <v>6</v>
      </c>
      <c r="J199" s="42">
        <v>1410000</v>
      </c>
      <c r="K199" s="42">
        <f t="shared" si="0"/>
        <v>267900</v>
      </c>
      <c r="L199" s="42">
        <f t="shared" si="1"/>
        <v>1677900</v>
      </c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</row>
    <row r="200" spans="1:26" ht="15.75" customHeight="1" x14ac:dyDescent="0.25">
      <c r="A200" s="36">
        <v>45868</v>
      </c>
      <c r="B200" s="36">
        <v>45872</v>
      </c>
      <c r="C200" s="37" t="s">
        <v>48</v>
      </c>
      <c r="D200" s="38" t="s">
        <v>176</v>
      </c>
      <c r="E200" s="38" t="s">
        <v>10</v>
      </c>
      <c r="F200" s="38" t="s">
        <v>41</v>
      </c>
      <c r="G200" s="39" t="s">
        <v>51</v>
      </c>
      <c r="H200" s="43" t="s">
        <v>56</v>
      </c>
      <c r="I200" s="41">
        <v>1</v>
      </c>
      <c r="J200" s="42">
        <v>1950000</v>
      </c>
      <c r="K200" s="42">
        <f t="shared" si="0"/>
        <v>370500</v>
      </c>
      <c r="L200" s="42">
        <f t="shared" si="1"/>
        <v>2320500</v>
      </c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</row>
    <row r="201" spans="1:26" ht="15.75" customHeight="1" x14ac:dyDescent="0.25">
      <c r="A201" s="36">
        <v>45868</v>
      </c>
      <c r="B201" s="36">
        <v>45872</v>
      </c>
      <c r="C201" s="37" t="s">
        <v>48</v>
      </c>
      <c r="D201" s="38" t="s">
        <v>177</v>
      </c>
      <c r="E201" s="38" t="s">
        <v>16</v>
      </c>
      <c r="F201" s="38" t="s">
        <v>38</v>
      </c>
      <c r="G201" s="39" t="s">
        <v>51</v>
      </c>
      <c r="H201" s="43" t="s">
        <v>58</v>
      </c>
      <c r="I201" s="41">
        <v>5</v>
      </c>
      <c r="J201" s="42">
        <v>1175000</v>
      </c>
      <c r="K201" s="42">
        <f t="shared" si="0"/>
        <v>223250</v>
      </c>
      <c r="L201" s="42">
        <f t="shared" si="1"/>
        <v>1398250</v>
      </c>
      <c r="M201" s="12"/>
      <c r="N201" s="12"/>
      <c r="O201" s="12"/>
      <c r="P201" s="12"/>
      <c r="Q201" s="12"/>
      <c r="R201" s="12"/>
      <c r="S201" s="12"/>
      <c r="T201" s="12"/>
      <c r="U201" s="12"/>
      <c r="V201" s="12"/>
      <c r="W201" s="12"/>
      <c r="X201" s="12"/>
      <c r="Y201" s="12"/>
      <c r="Z201" s="12"/>
    </row>
    <row r="202" spans="1:26" ht="15.75" customHeight="1" x14ac:dyDescent="0.25">
      <c r="A202" s="36">
        <v>45868</v>
      </c>
      <c r="B202" s="36">
        <v>45872</v>
      </c>
      <c r="C202" s="37" t="s">
        <v>48</v>
      </c>
      <c r="D202" s="38" t="s">
        <v>177</v>
      </c>
      <c r="E202" s="38" t="s">
        <v>10</v>
      </c>
      <c r="F202" s="38" t="s">
        <v>41</v>
      </c>
      <c r="G202" s="39" t="s">
        <v>51</v>
      </c>
      <c r="H202" s="43" t="s">
        <v>58</v>
      </c>
      <c r="I202" s="41">
        <v>1</v>
      </c>
      <c r="J202" s="42">
        <v>1950000</v>
      </c>
      <c r="K202" s="42">
        <f t="shared" si="0"/>
        <v>370500</v>
      </c>
      <c r="L202" s="42">
        <f t="shared" si="1"/>
        <v>2320500</v>
      </c>
      <c r="M202" s="12"/>
      <c r="N202" s="12"/>
      <c r="O202" s="12"/>
      <c r="P202" s="12"/>
      <c r="Q202" s="12"/>
      <c r="R202" s="12"/>
      <c r="S202" s="12"/>
      <c r="T202" s="12"/>
      <c r="U202" s="12"/>
      <c r="V202" s="12"/>
      <c r="W202" s="12"/>
      <c r="X202" s="12"/>
      <c r="Y202" s="12"/>
      <c r="Z202" s="12"/>
    </row>
    <row r="203" spans="1:26" ht="15.75" customHeight="1" x14ac:dyDescent="0.25">
      <c r="A203" s="36">
        <v>45868</v>
      </c>
      <c r="B203" s="36">
        <v>45878</v>
      </c>
      <c r="C203" s="37" t="s">
        <v>48</v>
      </c>
      <c r="D203" s="38" t="s">
        <v>178</v>
      </c>
      <c r="E203" s="38" t="s">
        <v>16</v>
      </c>
      <c r="F203" s="38" t="s">
        <v>38</v>
      </c>
      <c r="G203" s="39" t="s">
        <v>51</v>
      </c>
      <c r="H203" s="43" t="s">
        <v>76</v>
      </c>
      <c r="I203" s="41">
        <v>6</v>
      </c>
      <c r="J203" s="42">
        <v>1410000</v>
      </c>
      <c r="K203" s="42">
        <f t="shared" si="0"/>
        <v>267900</v>
      </c>
      <c r="L203" s="42">
        <f t="shared" si="1"/>
        <v>1677900</v>
      </c>
      <c r="M203" s="12"/>
      <c r="N203" s="12"/>
      <c r="O203" s="12"/>
      <c r="P203" s="12"/>
      <c r="Q203" s="12"/>
      <c r="R203" s="12"/>
      <c r="S203" s="12"/>
      <c r="T203" s="12"/>
      <c r="U203" s="12"/>
      <c r="V203" s="12"/>
      <c r="W203" s="12"/>
      <c r="X203" s="12"/>
      <c r="Y203" s="12"/>
      <c r="Z203" s="12"/>
    </row>
    <row r="204" spans="1:26" ht="15.75" customHeight="1" x14ac:dyDescent="0.25">
      <c r="A204" s="36">
        <v>45868</v>
      </c>
      <c r="B204" s="36">
        <v>45878</v>
      </c>
      <c r="C204" s="37" t="s">
        <v>48</v>
      </c>
      <c r="D204" s="38" t="s">
        <v>178</v>
      </c>
      <c r="E204" s="38" t="s">
        <v>10</v>
      </c>
      <c r="F204" s="38" t="s">
        <v>41</v>
      </c>
      <c r="G204" s="39" t="s">
        <v>51</v>
      </c>
      <c r="H204" s="43" t="s">
        <v>76</v>
      </c>
      <c r="I204" s="41">
        <v>1</v>
      </c>
      <c r="J204" s="42">
        <v>1950000</v>
      </c>
      <c r="K204" s="42">
        <f t="shared" si="0"/>
        <v>370500</v>
      </c>
      <c r="L204" s="42">
        <f t="shared" si="1"/>
        <v>2320500</v>
      </c>
      <c r="M204" s="12"/>
      <c r="N204" s="12"/>
      <c r="O204" s="12"/>
      <c r="P204" s="12"/>
      <c r="Q204" s="12"/>
      <c r="R204" s="12"/>
      <c r="S204" s="12"/>
      <c r="T204" s="12"/>
      <c r="U204" s="12"/>
      <c r="V204" s="12"/>
      <c r="W204" s="12"/>
      <c r="X204" s="12"/>
      <c r="Y204" s="12"/>
      <c r="Z204" s="12"/>
    </row>
    <row r="205" spans="1:26" ht="15.75" customHeight="1" x14ac:dyDescent="0.25">
      <c r="A205" s="36">
        <v>45868</v>
      </c>
      <c r="B205" s="36">
        <v>45878</v>
      </c>
      <c r="C205" s="37" t="s">
        <v>48</v>
      </c>
      <c r="D205" s="38" t="s">
        <v>178</v>
      </c>
      <c r="E205" s="38" t="s">
        <v>13</v>
      </c>
      <c r="F205" s="38" t="s">
        <v>50</v>
      </c>
      <c r="G205" s="39" t="s">
        <v>51</v>
      </c>
      <c r="H205" s="43" t="s">
        <v>76</v>
      </c>
      <c r="I205" s="41">
        <v>2</v>
      </c>
      <c r="J205" s="42">
        <v>990000</v>
      </c>
      <c r="K205" s="42">
        <f t="shared" si="0"/>
        <v>188100</v>
      </c>
      <c r="L205" s="42">
        <f t="shared" si="1"/>
        <v>1178100</v>
      </c>
      <c r="M205" s="12"/>
      <c r="N205" s="12"/>
      <c r="O205" s="12"/>
      <c r="P205" s="12"/>
      <c r="Q205" s="12"/>
      <c r="R205" s="12"/>
      <c r="S205" s="12"/>
      <c r="T205" s="12"/>
      <c r="U205" s="12"/>
      <c r="V205" s="12"/>
      <c r="W205" s="12"/>
      <c r="X205" s="12"/>
      <c r="Y205" s="12"/>
      <c r="Z205" s="12"/>
    </row>
    <row r="206" spans="1:26" ht="15.75" customHeight="1" x14ac:dyDescent="0.25">
      <c r="A206" s="36">
        <v>45868</v>
      </c>
      <c r="B206" s="36">
        <v>45878</v>
      </c>
      <c r="C206" s="37" t="s">
        <v>48</v>
      </c>
      <c r="D206" s="38" t="s">
        <v>179</v>
      </c>
      <c r="E206" s="38" t="s">
        <v>16</v>
      </c>
      <c r="F206" s="38" t="s">
        <v>38</v>
      </c>
      <c r="G206" s="39" t="s">
        <v>51</v>
      </c>
      <c r="H206" s="43" t="s">
        <v>78</v>
      </c>
      <c r="I206" s="41">
        <v>10</v>
      </c>
      <c r="J206" s="42">
        <f>1175000*2</f>
        <v>2350000</v>
      </c>
      <c r="K206" s="42">
        <f t="shared" si="0"/>
        <v>446500</v>
      </c>
      <c r="L206" s="42">
        <f t="shared" si="1"/>
        <v>2796500</v>
      </c>
      <c r="M206" s="12"/>
      <c r="N206" s="12"/>
      <c r="O206" s="12"/>
      <c r="P206" s="12"/>
      <c r="Q206" s="12"/>
      <c r="R206" s="12"/>
      <c r="S206" s="12"/>
      <c r="T206" s="12"/>
      <c r="U206" s="12"/>
      <c r="V206" s="12"/>
      <c r="W206" s="12"/>
      <c r="X206" s="12"/>
      <c r="Y206" s="12"/>
      <c r="Z206" s="12"/>
    </row>
    <row r="207" spans="1:26" ht="15.75" customHeight="1" x14ac:dyDescent="0.25">
      <c r="A207" s="36">
        <v>45868</v>
      </c>
      <c r="B207" s="36">
        <v>45878</v>
      </c>
      <c r="C207" s="37" t="s">
        <v>48</v>
      </c>
      <c r="D207" s="38" t="s">
        <v>179</v>
      </c>
      <c r="E207" s="38" t="s">
        <v>10</v>
      </c>
      <c r="F207" s="38" t="s">
        <v>41</v>
      </c>
      <c r="G207" s="39" t="s">
        <v>51</v>
      </c>
      <c r="H207" s="43" t="s">
        <v>78</v>
      </c>
      <c r="I207" s="41">
        <v>2</v>
      </c>
      <c r="J207" s="42">
        <f>1950000*2</f>
        <v>3900000</v>
      </c>
      <c r="K207" s="42">
        <f t="shared" si="0"/>
        <v>741000</v>
      </c>
      <c r="L207" s="42">
        <f t="shared" si="1"/>
        <v>4641000</v>
      </c>
      <c r="M207" s="12"/>
      <c r="N207" s="12"/>
      <c r="O207" s="12"/>
      <c r="P207" s="12"/>
      <c r="Q207" s="12"/>
      <c r="R207" s="12"/>
      <c r="S207" s="12"/>
      <c r="T207" s="12"/>
      <c r="U207" s="12"/>
      <c r="V207" s="12"/>
      <c r="W207" s="12"/>
      <c r="X207" s="12"/>
      <c r="Y207" s="12"/>
      <c r="Z207" s="12"/>
    </row>
    <row r="208" spans="1:26" ht="15.75" customHeight="1" x14ac:dyDescent="0.25">
      <c r="A208" s="36">
        <v>45868</v>
      </c>
      <c r="B208" s="36">
        <v>45878</v>
      </c>
      <c r="C208" s="37" t="s">
        <v>48</v>
      </c>
      <c r="D208" s="38" t="s">
        <v>179</v>
      </c>
      <c r="E208" s="38" t="s">
        <v>13</v>
      </c>
      <c r="F208" s="38" t="s">
        <v>50</v>
      </c>
      <c r="G208" s="39" t="s">
        <v>51</v>
      </c>
      <c r="H208" s="43" t="s">
        <v>78</v>
      </c>
      <c r="I208" s="41">
        <v>2</v>
      </c>
      <c r="J208" s="42">
        <v>990000</v>
      </c>
      <c r="K208" s="42">
        <f t="shared" si="0"/>
        <v>188100</v>
      </c>
      <c r="L208" s="42">
        <f t="shared" si="1"/>
        <v>1178100</v>
      </c>
      <c r="M208" s="12"/>
      <c r="N208" s="12"/>
      <c r="O208" s="12"/>
      <c r="P208" s="12"/>
      <c r="Q208" s="12"/>
      <c r="R208" s="12"/>
      <c r="S208" s="12"/>
      <c r="T208" s="12"/>
      <c r="U208" s="12"/>
      <c r="V208" s="12"/>
      <c r="W208" s="12"/>
      <c r="X208" s="12"/>
      <c r="Y208" s="12"/>
      <c r="Z208" s="12"/>
    </row>
    <row r="209" spans="1:26" ht="15.75" customHeight="1" x14ac:dyDescent="0.25">
      <c r="A209" s="36">
        <v>45868</v>
      </c>
      <c r="B209" s="36">
        <v>45879</v>
      </c>
      <c r="C209" s="37" t="s">
        <v>48</v>
      </c>
      <c r="D209" s="38" t="s">
        <v>180</v>
      </c>
      <c r="E209" s="38" t="s">
        <v>16</v>
      </c>
      <c r="F209" s="38" t="s">
        <v>38</v>
      </c>
      <c r="G209" s="39" t="s">
        <v>51</v>
      </c>
      <c r="H209" s="43" t="s">
        <v>56</v>
      </c>
      <c r="I209" s="41">
        <v>6</v>
      </c>
      <c r="J209" s="42">
        <v>1410000</v>
      </c>
      <c r="K209" s="42">
        <f t="shared" si="0"/>
        <v>267900</v>
      </c>
      <c r="L209" s="42">
        <f t="shared" si="1"/>
        <v>1677900</v>
      </c>
      <c r="M209" s="12"/>
      <c r="N209" s="12"/>
      <c r="O209" s="12"/>
      <c r="P209" s="12"/>
      <c r="Q209" s="12"/>
      <c r="R209" s="12"/>
      <c r="S209" s="12"/>
      <c r="T209" s="12"/>
      <c r="U209" s="12"/>
      <c r="V209" s="12"/>
      <c r="W209" s="12"/>
      <c r="X209" s="12"/>
      <c r="Y209" s="12"/>
      <c r="Z209" s="12"/>
    </row>
    <row r="210" spans="1:26" ht="15.75" customHeight="1" x14ac:dyDescent="0.25">
      <c r="A210" s="36">
        <v>45868</v>
      </c>
      <c r="B210" s="36">
        <v>45879</v>
      </c>
      <c r="C210" s="37" t="s">
        <v>48</v>
      </c>
      <c r="D210" s="38" t="s">
        <v>180</v>
      </c>
      <c r="E210" s="38" t="s">
        <v>10</v>
      </c>
      <c r="F210" s="38" t="s">
        <v>41</v>
      </c>
      <c r="G210" s="39" t="s">
        <v>51</v>
      </c>
      <c r="H210" s="43" t="s">
        <v>56</v>
      </c>
      <c r="I210" s="41">
        <v>1</v>
      </c>
      <c r="J210" s="42">
        <v>1950000</v>
      </c>
      <c r="K210" s="42">
        <f t="shared" si="0"/>
        <v>370500</v>
      </c>
      <c r="L210" s="42">
        <f t="shared" si="1"/>
        <v>2320500</v>
      </c>
      <c r="M210" s="12"/>
      <c r="N210" s="12"/>
      <c r="O210" s="12"/>
      <c r="P210" s="12"/>
      <c r="Q210" s="12"/>
      <c r="R210" s="12"/>
      <c r="S210" s="12"/>
      <c r="T210" s="12"/>
      <c r="U210" s="12"/>
      <c r="V210" s="12"/>
      <c r="W210" s="12"/>
      <c r="X210" s="12"/>
      <c r="Y210" s="12"/>
      <c r="Z210" s="12"/>
    </row>
    <row r="211" spans="1:26" ht="15.75" customHeight="1" x14ac:dyDescent="0.25">
      <c r="A211" s="36">
        <v>45878</v>
      </c>
      <c r="B211" s="36">
        <v>45879</v>
      </c>
      <c r="C211" s="37" t="s">
        <v>36</v>
      </c>
      <c r="D211" s="38" t="s">
        <v>181</v>
      </c>
      <c r="E211" s="38" t="s">
        <v>16</v>
      </c>
      <c r="F211" s="38" t="s">
        <v>182</v>
      </c>
      <c r="G211" s="39" t="s">
        <v>183</v>
      </c>
      <c r="H211" s="43" t="s">
        <v>184</v>
      </c>
      <c r="I211" s="41">
        <v>1</v>
      </c>
      <c r="J211" s="42">
        <v>4519500</v>
      </c>
      <c r="K211" s="42">
        <f t="shared" si="0"/>
        <v>858705</v>
      </c>
      <c r="L211" s="42">
        <f t="shared" si="1"/>
        <v>5378205</v>
      </c>
      <c r="M211" s="12"/>
      <c r="N211" s="12"/>
      <c r="O211" s="12"/>
      <c r="P211" s="12"/>
      <c r="Q211" s="12"/>
      <c r="R211" s="12"/>
      <c r="S211" s="12"/>
      <c r="T211" s="12"/>
      <c r="U211" s="12"/>
      <c r="V211" s="12"/>
      <c r="W211" s="12"/>
      <c r="X211" s="12"/>
      <c r="Y211" s="12"/>
      <c r="Z211" s="12"/>
    </row>
    <row r="212" spans="1:26" ht="15.75" customHeight="1" x14ac:dyDescent="0.25">
      <c r="A212" s="36">
        <v>45870</v>
      </c>
      <c r="B212" s="36">
        <v>45871</v>
      </c>
      <c r="C212" s="37" t="s">
        <v>48</v>
      </c>
      <c r="D212" s="38" t="s">
        <v>185</v>
      </c>
      <c r="E212" s="38" t="s">
        <v>16</v>
      </c>
      <c r="F212" s="38" t="s">
        <v>38</v>
      </c>
      <c r="G212" s="39" t="s">
        <v>172</v>
      </c>
      <c r="H212" s="43" t="s">
        <v>173</v>
      </c>
      <c r="I212" s="41">
        <v>5</v>
      </c>
      <c r="J212" s="42">
        <v>1175000</v>
      </c>
      <c r="K212" s="42">
        <f t="shared" si="0"/>
        <v>223250</v>
      </c>
      <c r="L212" s="42">
        <f t="shared" si="1"/>
        <v>1398250</v>
      </c>
      <c r="M212" s="12"/>
      <c r="N212" s="12"/>
      <c r="O212" s="12"/>
      <c r="P212" s="12"/>
      <c r="Q212" s="12"/>
      <c r="R212" s="12"/>
      <c r="S212" s="12"/>
      <c r="T212" s="12"/>
      <c r="U212" s="12"/>
      <c r="V212" s="12"/>
      <c r="W212" s="12"/>
      <c r="X212" s="12"/>
      <c r="Y212" s="12"/>
      <c r="Z212" s="12"/>
    </row>
    <row r="213" spans="1:26" ht="15.75" customHeight="1" x14ac:dyDescent="0.25">
      <c r="A213" s="36">
        <v>45870</v>
      </c>
      <c r="B213" s="36">
        <v>45871</v>
      </c>
      <c r="C213" s="37" t="s">
        <v>48</v>
      </c>
      <c r="D213" s="38" t="s">
        <v>185</v>
      </c>
      <c r="E213" s="38" t="s">
        <v>10</v>
      </c>
      <c r="F213" s="38" t="s">
        <v>41</v>
      </c>
      <c r="G213" s="39" t="s">
        <v>172</v>
      </c>
      <c r="H213" s="43" t="s">
        <v>173</v>
      </c>
      <c r="I213" s="41">
        <v>1</v>
      </c>
      <c r="J213" s="42">
        <v>1950000</v>
      </c>
      <c r="K213" s="42">
        <f t="shared" si="0"/>
        <v>370500</v>
      </c>
      <c r="L213" s="42">
        <f t="shared" si="1"/>
        <v>2320500</v>
      </c>
      <c r="M213" s="12"/>
      <c r="N213" s="12"/>
      <c r="O213" s="12"/>
      <c r="P213" s="12"/>
      <c r="Q213" s="12"/>
      <c r="R213" s="12"/>
      <c r="S213" s="12"/>
      <c r="T213" s="12"/>
      <c r="U213" s="12"/>
      <c r="V213" s="12"/>
      <c r="W213" s="12"/>
      <c r="X213" s="12"/>
      <c r="Y213" s="12"/>
      <c r="Z213" s="12"/>
    </row>
    <row r="214" spans="1:26" ht="15.75" customHeight="1" x14ac:dyDescent="0.25">
      <c r="A214" s="36">
        <v>45871</v>
      </c>
      <c r="B214" s="36" t="s">
        <v>186</v>
      </c>
      <c r="C214" s="37" t="s">
        <v>48</v>
      </c>
      <c r="D214" s="38" t="s">
        <v>187</v>
      </c>
      <c r="E214" s="38" t="s">
        <v>6</v>
      </c>
      <c r="F214" s="38" t="s">
        <v>124</v>
      </c>
      <c r="G214" s="39" t="s">
        <v>172</v>
      </c>
      <c r="H214" s="43" t="s">
        <v>188</v>
      </c>
      <c r="I214" s="41">
        <v>2</v>
      </c>
      <c r="J214" s="42">
        <f>2250000*2</f>
        <v>4500000</v>
      </c>
      <c r="K214" s="42">
        <f t="shared" si="0"/>
        <v>855000</v>
      </c>
      <c r="L214" s="42">
        <f t="shared" si="1"/>
        <v>5355000</v>
      </c>
      <c r="M214" s="12"/>
      <c r="N214" s="12"/>
      <c r="O214" s="12"/>
      <c r="P214" s="12"/>
      <c r="Q214" s="12"/>
      <c r="R214" s="12"/>
      <c r="S214" s="12"/>
      <c r="T214" s="12"/>
      <c r="U214" s="12"/>
      <c r="V214" s="12"/>
      <c r="W214" s="12"/>
      <c r="X214" s="12"/>
      <c r="Y214" s="12"/>
      <c r="Z214" s="12"/>
    </row>
    <row r="215" spans="1:26" ht="15.75" customHeight="1" x14ac:dyDescent="0.25">
      <c r="A215" s="36">
        <v>45871</v>
      </c>
      <c r="B215" s="36" t="s">
        <v>186</v>
      </c>
      <c r="C215" s="37" t="s">
        <v>48</v>
      </c>
      <c r="D215" s="38" t="s">
        <v>187</v>
      </c>
      <c r="E215" s="38" t="s">
        <v>8</v>
      </c>
      <c r="F215" s="38" t="s">
        <v>189</v>
      </c>
      <c r="G215" s="39" t="s">
        <v>172</v>
      </c>
      <c r="H215" s="43" t="s">
        <v>188</v>
      </c>
      <c r="I215" s="41">
        <v>2</v>
      </c>
      <c r="J215" s="42">
        <f>1650000*2</f>
        <v>3300000</v>
      </c>
      <c r="K215" s="42">
        <f t="shared" si="0"/>
        <v>627000</v>
      </c>
      <c r="L215" s="42">
        <f t="shared" si="1"/>
        <v>3927000</v>
      </c>
      <c r="M215" s="12"/>
      <c r="N215" s="12"/>
      <c r="O215" s="12"/>
      <c r="P215" s="12"/>
      <c r="Q215" s="12"/>
      <c r="R215" s="12"/>
      <c r="S215" s="12"/>
      <c r="T215" s="12"/>
      <c r="U215" s="12"/>
      <c r="V215" s="12"/>
      <c r="W215" s="12"/>
      <c r="X215" s="12"/>
      <c r="Y215" s="12"/>
      <c r="Z215" s="12"/>
    </row>
    <row r="216" spans="1:26" ht="15.75" customHeight="1" x14ac:dyDescent="0.25">
      <c r="A216" s="36">
        <v>45871</v>
      </c>
      <c r="B216" s="36" t="s">
        <v>186</v>
      </c>
      <c r="C216" s="37" t="s">
        <v>48</v>
      </c>
      <c r="D216" s="38" t="s">
        <v>187</v>
      </c>
      <c r="E216" s="38" t="s">
        <v>16</v>
      </c>
      <c r="F216" s="38" t="s">
        <v>190</v>
      </c>
      <c r="G216" s="39" t="s">
        <v>172</v>
      </c>
      <c r="H216" s="43" t="s">
        <v>188</v>
      </c>
      <c r="I216" s="41">
        <v>2</v>
      </c>
      <c r="J216" s="42">
        <f>1450000*2</f>
        <v>2900000</v>
      </c>
      <c r="K216" s="42">
        <f t="shared" si="0"/>
        <v>551000</v>
      </c>
      <c r="L216" s="42">
        <f t="shared" si="1"/>
        <v>3451000</v>
      </c>
      <c r="M216" s="12"/>
      <c r="N216" s="12"/>
      <c r="O216" s="12"/>
      <c r="P216" s="12"/>
      <c r="Q216" s="12"/>
      <c r="R216" s="12"/>
      <c r="S216" s="12"/>
      <c r="T216" s="12"/>
      <c r="U216" s="12"/>
      <c r="V216" s="12"/>
      <c r="W216" s="12"/>
      <c r="X216" s="12"/>
      <c r="Y216" s="12"/>
      <c r="Z216" s="12"/>
    </row>
    <row r="217" spans="1:26" ht="15.75" customHeight="1" x14ac:dyDescent="0.25">
      <c r="A217" s="36">
        <v>45871</v>
      </c>
      <c r="B217" s="36" t="s">
        <v>186</v>
      </c>
      <c r="C217" s="37" t="s">
        <v>48</v>
      </c>
      <c r="D217" s="38" t="s">
        <v>187</v>
      </c>
      <c r="E217" s="38" t="s">
        <v>16</v>
      </c>
      <c r="F217" s="38" t="s">
        <v>191</v>
      </c>
      <c r="G217" s="39" t="s">
        <v>172</v>
      </c>
      <c r="H217" s="43" t="s">
        <v>188</v>
      </c>
      <c r="I217" s="41">
        <v>3</v>
      </c>
      <c r="J217" s="42">
        <f>1008403*4</f>
        <v>4033612</v>
      </c>
      <c r="K217" s="42">
        <f t="shared" si="0"/>
        <v>766386.28</v>
      </c>
      <c r="L217" s="42">
        <f t="shared" si="1"/>
        <v>4799998.28</v>
      </c>
      <c r="M217" s="12"/>
      <c r="N217" s="12"/>
      <c r="O217" s="12"/>
      <c r="P217" s="12"/>
      <c r="Q217" s="12"/>
      <c r="R217" s="12"/>
      <c r="S217" s="12"/>
      <c r="T217" s="12"/>
      <c r="U217" s="12"/>
      <c r="V217" s="12"/>
      <c r="W217" s="12"/>
      <c r="X217" s="12"/>
      <c r="Y217" s="12"/>
      <c r="Z217" s="12"/>
    </row>
    <row r="218" spans="1:26" ht="15.75" customHeight="1" x14ac:dyDescent="0.25">
      <c r="A218" s="36">
        <v>45879</v>
      </c>
      <c r="B218" s="36">
        <v>45880</v>
      </c>
      <c r="C218" s="37" t="s">
        <v>48</v>
      </c>
      <c r="D218" s="38" t="s">
        <v>192</v>
      </c>
      <c r="E218" s="38" t="s">
        <v>16</v>
      </c>
      <c r="F218" s="38" t="s">
        <v>38</v>
      </c>
      <c r="G218" s="39" t="s">
        <v>172</v>
      </c>
      <c r="H218" s="43" t="s">
        <v>173</v>
      </c>
      <c r="I218" s="41">
        <v>5</v>
      </c>
      <c r="J218" s="42">
        <v>1175000</v>
      </c>
      <c r="K218" s="42">
        <f t="shared" si="0"/>
        <v>223250</v>
      </c>
      <c r="L218" s="42">
        <f t="shared" si="1"/>
        <v>1398250</v>
      </c>
      <c r="M218" s="12"/>
      <c r="N218" s="12"/>
      <c r="O218" s="12"/>
      <c r="P218" s="12"/>
      <c r="Q218" s="12"/>
      <c r="R218" s="12"/>
      <c r="S218" s="12"/>
      <c r="T218" s="12"/>
      <c r="U218" s="12"/>
      <c r="V218" s="12"/>
      <c r="W218" s="12"/>
      <c r="X218" s="12"/>
      <c r="Y218" s="12"/>
      <c r="Z218" s="12"/>
    </row>
    <row r="219" spans="1:26" ht="15.75" customHeight="1" x14ac:dyDescent="0.25">
      <c r="A219" s="36">
        <v>45879</v>
      </c>
      <c r="B219" s="36">
        <v>45880</v>
      </c>
      <c r="C219" s="37" t="s">
        <v>48</v>
      </c>
      <c r="D219" s="38" t="s">
        <v>192</v>
      </c>
      <c r="E219" s="38" t="s">
        <v>10</v>
      </c>
      <c r="F219" s="38" t="s">
        <v>41</v>
      </c>
      <c r="G219" s="39" t="s">
        <v>172</v>
      </c>
      <c r="H219" s="43" t="s">
        <v>173</v>
      </c>
      <c r="I219" s="41">
        <v>1</v>
      </c>
      <c r="J219" s="42">
        <v>1950000</v>
      </c>
      <c r="K219" s="42">
        <f t="shared" si="0"/>
        <v>370500</v>
      </c>
      <c r="L219" s="42">
        <f t="shared" si="1"/>
        <v>2320500</v>
      </c>
      <c r="M219" s="12"/>
      <c r="N219" s="12"/>
      <c r="O219" s="12"/>
      <c r="P219" s="12"/>
      <c r="Q219" s="12"/>
      <c r="R219" s="12"/>
      <c r="S219" s="12"/>
      <c r="T219" s="12"/>
      <c r="U219" s="12"/>
      <c r="V219" s="12"/>
      <c r="W219" s="12"/>
      <c r="X219" s="12"/>
      <c r="Y219" s="12"/>
      <c r="Z219" s="12"/>
    </row>
    <row r="220" spans="1:26" ht="15.75" customHeight="1" x14ac:dyDescent="0.25">
      <c r="A220" s="36">
        <v>45877</v>
      </c>
      <c r="B220" s="36">
        <v>45879</v>
      </c>
      <c r="C220" s="37" t="s">
        <v>48</v>
      </c>
      <c r="D220" s="38" t="s">
        <v>193</v>
      </c>
      <c r="E220" s="38" t="s">
        <v>10</v>
      </c>
      <c r="F220" s="38" t="s">
        <v>151</v>
      </c>
      <c r="G220" s="39" t="s">
        <v>172</v>
      </c>
      <c r="H220" s="43" t="s">
        <v>188</v>
      </c>
      <c r="I220" s="41">
        <v>1</v>
      </c>
      <c r="J220" s="42">
        <v>588235.29</v>
      </c>
      <c r="K220" s="42">
        <f t="shared" si="0"/>
        <v>111764.70510000001</v>
      </c>
      <c r="L220" s="42">
        <f t="shared" si="1"/>
        <v>699999.99510000006</v>
      </c>
      <c r="M220" s="12"/>
      <c r="N220" s="12"/>
      <c r="O220" s="12"/>
      <c r="P220" s="12"/>
      <c r="Q220" s="12"/>
      <c r="R220" s="12"/>
      <c r="S220" s="12"/>
      <c r="T220" s="12"/>
      <c r="U220" s="12"/>
      <c r="V220" s="12"/>
      <c r="W220" s="12"/>
      <c r="X220" s="12"/>
      <c r="Y220" s="12"/>
      <c r="Z220" s="12"/>
    </row>
    <row r="221" spans="1:26" ht="15.75" customHeight="1" x14ac:dyDescent="0.25">
      <c r="A221" s="36">
        <v>45877</v>
      </c>
      <c r="B221" s="36">
        <v>45879</v>
      </c>
      <c r="C221" s="37" t="s">
        <v>48</v>
      </c>
      <c r="D221" s="38" t="s">
        <v>194</v>
      </c>
      <c r="E221" s="38" t="s">
        <v>12</v>
      </c>
      <c r="F221" s="38" t="s">
        <v>45</v>
      </c>
      <c r="G221" s="39" t="s">
        <v>172</v>
      </c>
      <c r="H221" s="43" t="s">
        <v>188</v>
      </c>
      <c r="I221" s="41">
        <v>110</v>
      </c>
      <c r="J221" s="42">
        <f>26500*110</f>
        <v>2915000</v>
      </c>
      <c r="K221" s="42">
        <f t="shared" si="0"/>
        <v>553850</v>
      </c>
      <c r="L221" s="42">
        <f t="shared" si="1"/>
        <v>3468850</v>
      </c>
      <c r="M221" s="12"/>
      <c r="N221" s="12"/>
      <c r="O221" s="12"/>
      <c r="P221" s="12"/>
      <c r="Q221" s="12"/>
      <c r="R221" s="12"/>
      <c r="S221" s="12"/>
      <c r="T221" s="12"/>
      <c r="U221" s="12"/>
      <c r="V221" s="12"/>
      <c r="W221" s="12"/>
      <c r="X221" s="12"/>
      <c r="Y221" s="12"/>
      <c r="Z221" s="12"/>
    </row>
    <row r="222" spans="1:26" ht="15.75" customHeight="1" x14ac:dyDescent="0.25">
      <c r="A222" s="36">
        <v>45868</v>
      </c>
      <c r="B222" s="36">
        <v>45885</v>
      </c>
      <c r="C222" s="37" t="s">
        <v>48</v>
      </c>
      <c r="D222" s="38" t="s">
        <v>195</v>
      </c>
      <c r="E222" s="38" t="s">
        <v>16</v>
      </c>
      <c r="F222" s="38" t="s">
        <v>38</v>
      </c>
      <c r="G222" s="39" t="s">
        <v>51</v>
      </c>
      <c r="H222" s="43" t="s">
        <v>76</v>
      </c>
      <c r="I222" s="41">
        <v>6</v>
      </c>
      <c r="J222" s="42">
        <v>1410000</v>
      </c>
      <c r="K222" s="42">
        <f t="shared" si="0"/>
        <v>267900</v>
      </c>
      <c r="L222" s="42">
        <f t="shared" si="1"/>
        <v>1677900</v>
      </c>
      <c r="M222" s="12"/>
      <c r="N222" s="12"/>
      <c r="O222" s="12"/>
      <c r="P222" s="12"/>
      <c r="Q222" s="12"/>
      <c r="R222" s="12"/>
      <c r="S222" s="12"/>
      <c r="T222" s="12"/>
      <c r="U222" s="12"/>
      <c r="V222" s="12"/>
      <c r="W222" s="12"/>
      <c r="X222" s="12"/>
      <c r="Y222" s="12"/>
      <c r="Z222" s="12"/>
    </row>
    <row r="223" spans="1:26" ht="15.75" customHeight="1" x14ac:dyDescent="0.25">
      <c r="A223" s="36">
        <v>45868</v>
      </c>
      <c r="B223" s="36">
        <v>45885</v>
      </c>
      <c r="C223" s="37" t="s">
        <v>48</v>
      </c>
      <c r="D223" s="38" t="s">
        <v>195</v>
      </c>
      <c r="E223" s="38" t="s">
        <v>10</v>
      </c>
      <c r="F223" s="38" t="s">
        <v>41</v>
      </c>
      <c r="G223" s="39" t="s">
        <v>51</v>
      </c>
      <c r="H223" s="43" t="s">
        <v>76</v>
      </c>
      <c r="I223" s="41">
        <v>1</v>
      </c>
      <c r="J223" s="42">
        <v>1950000</v>
      </c>
      <c r="K223" s="42">
        <f t="shared" si="0"/>
        <v>370500</v>
      </c>
      <c r="L223" s="42">
        <f t="shared" si="1"/>
        <v>2320500</v>
      </c>
      <c r="M223" s="12"/>
      <c r="N223" s="12"/>
      <c r="O223" s="12"/>
      <c r="P223" s="12"/>
      <c r="Q223" s="12"/>
      <c r="R223" s="12"/>
      <c r="S223" s="12"/>
      <c r="T223" s="12"/>
      <c r="U223" s="12"/>
      <c r="V223" s="12"/>
      <c r="W223" s="12"/>
      <c r="X223" s="12"/>
      <c r="Y223" s="12"/>
      <c r="Z223" s="12"/>
    </row>
    <row r="224" spans="1:26" ht="15.75" customHeight="1" x14ac:dyDescent="0.25">
      <c r="A224" s="36">
        <v>45868</v>
      </c>
      <c r="B224" s="36">
        <v>45885</v>
      </c>
      <c r="C224" s="37" t="s">
        <v>48</v>
      </c>
      <c r="D224" s="38" t="s">
        <v>195</v>
      </c>
      <c r="E224" s="38" t="s">
        <v>13</v>
      </c>
      <c r="F224" s="38" t="s">
        <v>50</v>
      </c>
      <c r="G224" s="39" t="s">
        <v>51</v>
      </c>
      <c r="H224" s="43" t="s">
        <v>76</v>
      </c>
      <c r="I224" s="41">
        <v>2</v>
      </c>
      <c r="J224" s="42">
        <v>990000</v>
      </c>
      <c r="K224" s="42">
        <f t="shared" si="0"/>
        <v>188100</v>
      </c>
      <c r="L224" s="42">
        <f t="shared" si="1"/>
        <v>1178100</v>
      </c>
      <c r="M224" s="12"/>
      <c r="N224" s="12"/>
      <c r="O224" s="12"/>
      <c r="P224" s="12"/>
      <c r="Q224" s="12"/>
      <c r="R224" s="12"/>
      <c r="S224" s="12"/>
      <c r="T224" s="12"/>
      <c r="U224" s="12"/>
      <c r="V224" s="12"/>
      <c r="W224" s="12"/>
      <c r="X224" s="12"/>
      <c r="Y224" s="12"/>
      <c r="Z224" s="12"/>
    </row>
    <row r="225" spans="1:26" ht="15.75" customHeight="1" x14ac:dyDescent="0.25">
      <c r="A225" s="36">
        <v>45868</v>
      </c>
      <c r="B225" s="36">
        <v>45885</v>
      </c>
      <c r="C225" s="37" t="s">
        <v>48</v>
      </c>
      <c r="D225" s="38" t="s">
        <v>196</v>
      </c>
      <c r="E225" s="38" t="s">
        <v>16</v>
      </c>
      <c r="F225" s="38" t="s">
        <v>38</v>
      </c>
      <c r="G225" s="39" t="s">
        <v>51</v>
      </c>
      <c r="H225" s="43" t="s">
        <v>78</v>
      </c>
      <c r="I225" s="41">
        <v>5</v>
      </c>
      <c r="J225" s="42">
        <v>1175000</v>
      </c>
      <c r="K225" s="42">
        <f t="shared" si="0"/>
        <v>223250</v>
      </c>
      <c r="L225" s="42">
        <f t="shared" si="1"/>
        <v>1398250</v>
      </c>
      <c r="M225" s="12"/>
      <c r="N225" s="12"/>
      <c r="O225" s="12"/>
      <c r="P225" s="12"/>
      <c r="Q225" s="12"/>
      <c r="R225" s="12"/>
      <c r="S225" s="12"/>
      <c r="T225" s="12"/>
      <c r="U225" s="12"/>
      <c r="V225" s="12"/>
      <c r="W225" s="12"/>
      <c r="X225" s="12"/>
      <c r="Y225" s="12"/>
      <c r="Z225" s="12"/>
    </row>
    <row r="226" spans="1:26" ht="15.75" customHeight="1" x14ac:dyDescent="0.25">
      <c r="A226" s="36">
        <v>45868</v>
      </c>
      <c r="B226" s="36">
        <v>45885</v>
      </c>
      <c r="C226" s="37" t="s">
        <v>48</v>
      </c>
      <c r="D226" s="38" t="s">
        <v>196</v>
      </c>
      <c r="E226" s="38" t="s">
        <v>10</v>
      </c>
      <c r="F226" s="38" t="s">
        <v>41</v>
      </c>
      <c r="G226" s="39" t="s">
        <v>51</v>
      </c>
      <c r="H226" s="43" t="s">
        <v>78</v>
      </c>
      <c r="I226" s="41">
        <v>1</v>
      </c>
      <c r="J226" s="42">
        <v>1950000</v>
      </c>
      <c r="K226" s="42">
        <f t="shared" si="0"/>
        <v>370500</v>
      </c>
      <c r="L226" s="42">
        <f t="shared" si="1"/>
        <v>2320500</v>
      </c>
      <c r="M226" s="12"/>
      <c r="N226" s="12"/>
      <c r="O226" s="12"/>
      <c r="P226" s="12"/>
      <c r="Q226" s="12"/>
      <c r="R226" s="12"/>
      <c r="S226" s="12"/>
      <c r="T226" s="12"/>
      <c r="U226" s="12"/>
      <c r="V226" s="12"/>
      <c r="W226" s="12"/>
      <c r="X226" s="12"/>
      <c r="Y226" s="12"/>
      <c r="Z226" s="12"/>
    </row>
    <row r="227" spans="1:26" ht="15.75" customHeight="1" x14ac:dyDescent="0.25">
      <c r="A227" s="36">
        <v>45868</v>
      </c>
      <c r="B227" s="36">
        <v>45885</v>
      </c>
      <c r="C227" s="37" t="s">
        <v>48</v>
      </c>
      <c r="D227" s="38" t="s">
        <v>196</v>
      </c>
      <c r="E227" s="38" t="s">
        <v>13</v>
      </c>
      <c r="F227" s="38" t="s">
        <v>50</v>
      </c>
      <c r="G227" s="39" t="s">
        <v>51</v>
      </c>
      <c r="H227" s="43" t="s">
        <v>78</v>
      </c>
      <c r="I227" s="41">
        <v>2</v>
      </c>
      <c r="J227" s="42">
        <v>990000</v>
      </c>
      <c r="K227" s="42">
        <f t="shared" si="0"/>
        <v>188100</v>
      </c>
      <c r="L227" s="42">
        <f t="shared" si="1"/>
        <v>1178100</v>
      </c>
      <c r="M227" s="12"/>
      <c r="N227" s="12"/>
      <c r="O227" s="12"/>
      <c r="P227" s="12"/>
      <c r="Q227" s="12"/>
      <c r="R227" s="12"/>
      <c r="S227" s="12"/>
      <c r="T227" s="12"/>
      <c r="U227" s="12"/>
      <c r="V227" s="12"/>
      <c r="W227" s="12"/>
      <c r="X227" s="12"/>
      <c r="Y227" s="12"/>
      <c r="Z227" s="12"/>
    </row>
    <row r="228" spans="1:26" ht="15.75" customHeight="1" x14ac:dyDescent="0.25">
      <c r="A228" s="36">
        <v>45868</v>
      </c>
      <c r="B228" s="36">
        <v>45887</v>
      </c>
      <c r="C228" s="37" t="s">
        <v>48</v>
      </c>
      <c r="D228" s="38" t="s">
        <v>197</v>
      </c>
      <c r="E228" s="38" t="s">
        <v>16</v>
      </c>
      <c r="F228" s="38" t="s">
        <v>38</v>
      </c>
      <c r="G228" s="39" t="s">
        <v>51</v>
      </c>
      <c r="H228" s="43" t="s">
        <v>56</v>
      </c>
      <c r="I228" s="41">
        <v>6</v>
      </c>
      <c r="J228" s="42">
        <v>1410000</v>
      </c>
      <c r="K228" s="42">
        <f t="shared" si="0"/>
        <v>267900</v>
      </c>
      <c r="L228" s="42">
        <f t="shared" si="1"/>
        <v>1677900</v>
      </c>
      <c r="M228" s="12"/>
      <c r="N228" s="12"/>
      <c r="O228" s="12"/>
      <c r="P228" s="12"/>
      <c r="Q228" s="12"/>
      <c r="R228" s="12"/>
      <c r="S228" s="12"/>
      <c r="T228" s="12"/>
      <c r="U228" s="12"/>
      <c r="V228" s="12"/>
      <c r="W228" s="12"/>
      <c r="X228" s="12"/>
      <c r="Y228" s="12"/>
      <c r="Z228" s="12"/>
    </row>
    <row r="229" spans="1:26" ht="15.75" customHeight="1" x14ac:dyDescent="0.25">
      <c r="A229" s="36">
        <v>45868</v>
      </c>
      <c r="B229" s="36">
        <v>45887</v>
      </c>
      <c r="C229" s="37" t="s">
        <v>48</v>
      </c>
      <c r="D229" s="38" t="s">
        <v>197</v>
      </c>
      <c r="E229" s="38" t="s">
        <v>10</v>
      </c>
      <c r="F229" s="38" t="s">
        <v>41</v>
      </c>
      <c r="G229" s="39" t="s">
        <v>51</v>
      </c>
      <c r="H229" s="43" t="s">
        <v>56</v>
      </c>
      <c r="I229" s="41">
        <v>1</v>
      </c>
      <c r="J229" s="42">
        <v>1950000</v>
      </c>
      <c r="K229" s="42">
        <f t="shared" si="0"/>
        <v>370500</v>
      </c>
      <c r="L229" s="42">
        <f t="shared" si="1"/>
        <v>2320500</v>
      </c>
      <c r="M229" s="12"/>
      <c r="N229" s="12"/>
      <c r="O229" s="12"/>
      <c r="P229" s="12"/>
      <c r="Q229" s="12"/>
      <c r="R229" s="12"/>
      <c r="S229" s="12"/>
      <c r="T229" s="12"/>
      <c r="U229" s="12"/>
      <c r="V229" s="12"/>
      <c r="W229" s="12"/>
      <c r="X229" s="12"/>
      <c r="Y229" s="12"/>
      <c r="Z229" s="12"/>
    </row>
    <row r="230" spans="1:26" ht="15.75" customHeight="1" x14ac:dyDescent="0.25">
      <c r="A230" s="36">
        <v>45868</v>
      </c>
      <c r="B230" s="36">
        <v>45887</v>
      </c>
      <c r="C230" s="37" t="s">
        <v>48</v>
      </c>
      <c r="D230" s="38" t="s">
        <v>198</v>
      </c>
      <c r="E230" s="38" t="s">
        <v>16</v>
      </c>
      <c r="F230" s="38" t="s">
        <v>38</v>
      </c>
      <c r="G230" s="39" t="s">
        <v>51</v>
      </c>
      <c r="H230" s="43" t="s">
        <v>58</v>
      </c>
      <c r="I230" s="41">
        <v>5</v>
      </c>
      <c r="J230" s="42">
        <v>1175000</v>
      </c>
      <c r="K230" s="42">
        <f t="shared" si="0"/>
        <v>223250</v>
      </c>
      <c r="L230" s="42">
        <f t="shared" si="1"/>
        <v>1398250</v>
      </c>
      <c r="M230" s="12"/>
      <c r="N230" s="12"/>
      <c r="O230" s="12"/>
      <c r="P230" s="12"/>
      <c r="Q230" s="12"/>
      <c r="R230" s="12"/>
      <c r="S230" s="12"/>
      <c r="T230" s="12"/>
      <c r="U230" s="12"/>
      <c r="V230" s="12"/>
      <c r="W230" s="12"/>
      <c r="X230" s="12"/>
      <c r="Y230" s="12"/>
      <c r="Z230" s="12"/>
    </row>
    <row r="231" spans="1:26" ht="15.75" customHeight="1" x14ac:dyDescent="0.25">
      <c r="A231" s="36">
        <v>45868</v>
      </c>
      <c r="B231" s="36">
        <v>45887</v>
      </c>
      <c r="C231" s="37" t="s">
        <v>48</v>
      </c>
      <c r="D231" s="38" t="s">
        <v>198</v>
      </c>
      <c r="E231" s="38" t="s">
        <v>10</v>
      </c>
      <c r="F231" s="38" t="s">
        <v>41</v>
      </c>
      <c r="G231" s="39" t="s">
        <v>51</v>
      </c>
      <c r="H231" s="43" t="s">
        <v>58</v>
      </c>
      <c r="I231" s="41">
        <v>1</v>
      </c>
      <c r="J231" s="42">
        <v>1950000</v>
      </c>
      <c r="K231" s="42">
        <f t="shared" si="0"/>
        <v>370500</v>
      </c>
      <c r="L231" s="42">
        <f t="shared" si="1"/>
        <v>2320500</v>
      </c>
      <c r="M231" s="12"/>
      <c r="N231" s="12"/>
      <c r="O231" s="12"/>
      <c r="P231" s="12"/>
      <c r="Q231" s="12"/>
      <c r="R231" s="12"/>
      <c r="S231" s="12"/>
      <c r="T231" s="12"/>
      <c r="U231" s="12"/>
      <c r="V231" s="12"/>
      <c r="W231" s="12"/>
      <c r="X231" s="12"/>
      <c r="Y231" s="12"/>
      <c r="Z231" s="12"/>
    </row>
    <row r="232" spans="1:26" ht="15.75" customHeight="1" x14ac:dyDescent="0.25">
      <c r="A232" s="36">
        <v>45875</v>
      </c>
      <c r="B232" s="36">
        <v>45877</v>
      </c>
      <c r="C232" s="37" t="s">
        <v>48</v>
      </c>
      <c r="D232" s="38" t="s">
        <v>199</v>
      </c>
      <c r="E232" s="38" t="s">
        <v>12</v>
      </c>
      <c r="F232" s="38" t="s">
        <v>45</v>
      </c>
      <c r="G232" s="39" t="s">
        <v>172</v>
      </c>
      <c r="H232" s="43" t="s">
        <v>188</v>
      </c>
      <c r="I232" s="41">
        <v>100</v>
      </c>
      <c r="J232" s="42">
        <f>26500*100</f>
        <v>2650000</v>
      </c>
      <c r="K232" s="42">
        <f t="shared" si="0"/>
        <v>503500</v>
      </c>
      <c r="L232" s="42">
        <f t="shared" si="1"/>
        <v>3153500</v>
      </c>
      <c r="M232" s="12"/>
      <c r="N232" s="12"/>
      <c r="O232" s="12"/>
      <c r="P232" s="12"/>
      <c r="Q232" s="12"/>
      <c r="R232" s="12"/>
      <c r="S232" s="12"/>
      <c r="T232" s="12"/>
      <c r="U232" s="12"/>
      <c r="V232" s="12"/>
      <c r="W232" s="12"/>
      <c r="X232" s="12"/>
      <c r="Y232" s="12"/>
      <c r="Z232" s="12"/>
    </row>
    <row r="233" spans="1:26" ht="15.75" customHeight="1" x14ac:dyDescent="0.25">
      <c r="A233" s="36">
        <v>45878</v>
      </c>
      <c r="B233" s="36">
        <v>45879</v>
      </c>
      <c r="C233" s="37" t="s">
        <v>48</v>
      </c>
      <c r="D233" s="38" t="s">
        <v>200</v>
      </c>
      <c r="E233" s="38" t="s">
        <v>10</v>
      </c>
      <c r="F233" s="38" t="s">
        <v>151</v>
      </c>
      <c r="G233" s="39" t="s">
        <v>172</v>
      </c>
      <c r="H233" s="43" t="s">
        <v>188</v>
      </c>
      <c r="I233" s="41">
        <v>1</v>
      </c>
      <c r="J233" s="42">
        <v>588235.29</v>
      </c>
      <c r="K233" s="42">
        <f t="shared" si="0"/>
        <v>111764.70510000001</v>
      </c>
      <c r="L233" s="42">
        <f t="shared" si="1"/>
        <v>699999.99510000006</v>
      </c>
      <c r="M233" s="12"/>
      <c r="N233" s="12"/>
      <c r="O233" s="12"/>
      <c r="P233" s="12"/>
      <c r="Q233" s="12"/>
      <c r="R233" s="12"/>
      <c r="S233" s="12"/>
      <c r="T233" s="12"/>
      <c r="U233" s="12"/>
      <c r="V233" s="12"/>
      <c r="W233" s="12"/>
      <c r="X233" s="12"/>
      <c r="Y233" s="12"/>
      <c r="Z233" s="12"/>
    </row>
    <row r="234" spans="1:26" ht="15.75" customHeight="1" x14ac:dyDescent="0.25">
      <c r="A234" s="36">
        <v>45868</v>
      </c>
      <c r="B234" s="36">
        <v>45892</v>
      </c>
      <c r="C234" s="37" t="s">
        <v>48</v>
      </c>
      <c r="D234" s="38" t="s">
        <v>201</v>
      </c>
      <c r="E234" s="38" t="s">
        <v>16</v>
      </c>
      <c r="F234" s="38" t="s">
        <v>38</v>
      </c>
      <c r="G234" s="39" t="s">
        <v>51</v>
      </c>
      <c r="H234" s="43" t="s">
        <v>76</v>
      </c>
      <c r="I234" s="41">
        <v>6</v>
      </c>
      <c r="J234" s="42">
        <v>1410000</v>
      </c>
      <c r="K234" s="42">
        <f t="shared" si="0"/>
        <v>267900</v>
      </c>
      <c r="L234" s="42">
        <f t="shared" si="1"/>
        <v>1677900</v>
      </c>
      <c r="M234" s="12"/>
      <c r="N234" s="12"/>
      <c r="O234" s="12"/>
      <c r="P234" s="12"/>
      <c r="Q234" s="12"/>
      <c r="R234" s="12"/>
      <c r="S234" s="12"/>
      <c r="T234" s="12"/>
      <c r="U234" s="12"/>
      <c r="V234" s="12"/>
      <c r="W234" s="12"/>
      <c r="X234" s="12"/>
      <c r="Y234" s="12"/>
      <c r="Z234" s="12"/>
    </row>
    <row r="235" spans="1:26" ht="15.75" customHeight="1" x14ac:dyDescent="0.25">
      <c r="A235" s="36">
        <v>45868</v>
      </c>
      <c r="B235" s="36">
        <v>45892</v>
      </c>
      <c r="C235" s="37" t="s">
        <v>48</v>
      </c>
      <c r="D235" s="38" t="s">
        <v>201</v>
      </c>
      <c r="E235" s="38" t="s">
        <v>10</v>
      </c>
      <c r="F235" s="38" t="s">
        <v>41</v>
      </c>
      <c r="G235" s="39" t="s">
        <v>51</v>
      </c>
      <c r="H235" s="43" t="s">
        <v>76</v>
      </c>
      <c r="I235" s="41">
        <v>1</v>
      </c>
      <c r="J235" s="42">
        <v>1950000</v>
      </c>
      <c r="K235" s="42">
        <f t="shared" si="0"/>
        <v>370500</v>
      </c>
      <c r="L235" s="42">
        <f t="shared" si="1"/>
        <v>2320500</v>
      </c>
      <c r="M235" s="12"/>
      <c r="N235" s="12"/>
      <c r="O235" s="12"/>
      <c r="P235" s="12"/>
      <c r="Q235" s="12"/>
      <c r="R235" s="12"/>
      <c r="S235" s="12"/>
      <c r="T235" s="12"/>
      <c r="U235" s="12"/>
      <c r="V235" s="12"/>
      <c r="W235" s="12"/>
      <c r="X235" s="12"/>
      <c r="Y235" s="12"/>
      <c r="Z235" s="12"/>
    </row>
    <row r="236" spans="1:26" ht="15.75" customHeight="1" x14ac:dyDescent="0.25">
      <c r="A236" s="36">
        <v>45868</v>
      </c>
      <c r="B236" s="36">
        <v>45892</v>
      </c>
      <c r="C236" s="37" t="s">
        <v>48</v>
      </c>
      <c r="D236" s="38" t="s">
        <v>201</v>
      </c>
      <c r="E236" s="38" t="s">
        <v>13</v>
      </c>
      <c r="F236" s="38" t="s">
        <v>50</v>
      </c>
      <c r="G236" s="39" t="s">
        <v>51</v>
      </c>
      <c r="H236" s="43" t="s">
        <v>76</v>
      </c>
      <c r="I236" s="41">
        <v>2</v>
      </c>
      <c r="J236" s="42">
        <v>990000</v>
      </c>
      <c r="K236" s="42">
        <f t="shared" si="0"/>
        <v>188100</v>
      </c>
      <c r="L236" s="42">
        <f t="shared" si="1"/>
        <v>1178100</v>
      </c>
      <c r="M236" s="12"/>
      <c r="N236" s="12"/>
      <c r="O236" s="12"/>
      <c r="P236" s="12"/>
      <c r="Q236" s="12"/>
      <c r="R236" s="12"/>
      <c r="S236" s="12"/>
      <c r="T236" s="12"/>
      <c r="U236" s="12"/>
      <c r="V236" s="12"/>
      <c r="W236" s="12"/>
      <c r="X236" s="12"/>
      <c r="Y236" s="12"/>
      <c r="Z236" s="12"/>
    </row>
    <row r="237" spans="1:26" ht="15.75" customHeight="1" x14ac:dyDescent="0.25">
      <c r="A237" s="36">
        <v>45868</v>
      </c>
      <c r="B237" s="36">
        <v>45892</v>
      </c>
      <c r="C237" s="37" t="s">
        <v>48</v>
      </c>
      <c r="D237" s="38" t="s">
        <v>202</v>
      </c>
      <c r="E237" s="38" t="s">
        <v>16</v>
      </c>
      <c r="F237" s="38" t="s">
        <v>38</v>
      </c>
      <c r="G237" s="39" t="s">
        <v>51</v>
      </c>
      <c r="H237" s="43" t="s">
        <v>78</v>
      </c>
      <c r="I237" s="41">
        <v>5</v>
      </c>
      <c r="J237" s="42">
        <v>1175000</v>
      </c>
      <c r="K237" s="42">
        <f t="shared" si="0"/>
        <v>223250</v>
      </c>
      <c r="L237" s="42">
        <f t="shared" si="1"/>
        <v>1398250</v>
      </c>
      <c r="M237" s="12"/>
      <c r="N237" s="12"/>
      <c r="O237" s="12"/>
      <c r="P237" s="12"/>
      <c r="Q237" s="12"/>
      <c r="R237" s="12"/>
      <c r="S237" s="12"/>
      <c r="T237" s="12"/>
      <c r="U237" s="12"/>
      <c r="V237" s="12"/>
      <c r="W237" s="12"/>
      <c r="X237" s="12"/>
      <c r="Y237" s="12"/>
      <c r="Z237" s="12"/>
    </row>
    <row r="238" spans="1:26" ht="15.75" customHeight="1" x14ac:dyDescent="0.25">
      <c r="A238" s="36">
        <v>45868</v>
      </c>
      <c r="B238" s="36">
        <v>45892</v>
      </c>
      <c r="C238" s="37" t="s">
        <v>48</v>
      </c>
      <c r="D238" s="38" t="s">
        <v>202</v>
      </c>
      <c r="E238" s="38" t="s">
        <v>10</v>
      </c>
      <c r="F238" s="38" t="s">
        <v>41</v>
      </c>
      <c r="G238" s="39" t="s">
        <v>51</v>
      </c>
      <c r="H238" s="43" t="s">
        <v>78</v>
      </c>
      <c r="I238" s="41">
        <v>1</v>
      </c>
      <c r="J238" s="42">
        <v>1950000</v>
      </c>
      <c r="K238" s="42">
        <f t="shared" si="0"/>
        <v>370500</v>
      </c>
      <c r="L238" s="42">
        <f t="shared" si="1"/>
        <v>2320500</v>
      </c>
      <c r="M238" s="12"/>
      <c r="N238" s="12"/>
      <c r="O238" s="12"/>
      <c r="P238" s="12"/>
      <c r="Q238" s="12"/>
      <c r="R238" s="12"/>
      <c r="S238" s="12"/>
      <c r="T238" s="12"/>
      <c r="U238" s="12"/>
      <c r="V238" s="12"/>
      <c r="W238" s="12"/>
      <c r="X238" s="12"/>
      <c r="Y238" s="12"/>
      <c r="Z238" s="12"/>
    </row>
    <row r="239" spans="1:26" ht="15.75" customHeight="1" x14ac:dyDescent="0.25">
      <c r="A239" s="36">
        <v>45868</v>
      </c>
      <c r="B239" s="36">
        <v>45892</v>
      </c>
      <c r="C239" s="37" t="s">
        <v>48</v>
      </c>
      <c r="D239" s="38" t="s">
        <v>202</v>
      </c>
      <c r="E239" s="38" t="s">
        <v>13</v>
      </c>
      <c r="F239" s="38" t="s">
        <v>50</v>
      </c>
      <c r="G239" s="39" t="s">
        <v>51</v>
      </c>
      <c r="H239" s="43" t="s">
        <v>78</v>
      </c>
      <c r="I239" s="41">
        <v>2</v>
      </c>
      <c r="J239" s="42">
        <v>990000</v>
      </c>
      <c r="K239" s="42">
        <f t="shared" si="0"/>
        <v>188100</v>
      </c>
      <c r="L239" s="42">
        <f t="shared" si="1"/>
        <v>1178100</v>
      </c>
      <c r="M239" s="12"/>
      <c r="N239" s="12"/>
      <c r="O239" s="12"/>
      <c r="P239" s="12"/>
      <c r="Q239" s="12"/>
      <c r="R239" s="12"/>
      <c r="S239" s="12"/>
      <c r="T239" s="12"/>
      <c r="U239" s="12"/>
      <c r="V239" s="12"/>
      <c r="W239" s="12"/>
      <c r="X239" s="12"/>
      <c r="Y239" s="12"/>
      <c r="Z239" s="12"/>
    </row>
    <row r="240" spans="1:26" ht="15.75" customHeight="1" x14ac:dyDescent="0.25">
      <c r="A240" s="36">
        <v>45868</v>
      </c>
      <c r="B240" s="36">
        <v>45893</v>
      </c>
      <c r="C240" s="37" t="s">
        <v>48</v>
      </c>
      <c r="D240" s="38" t="s">
        <v>203</v>
      </c>
      <c r="E240" s="38" t="s">
        <v>16</v>
      </c>
      <c r="F240" s="38" t="s">
        <v>38</v>
      </c>
      <c r="G240" s="39" t="s">
        <v>51</v>
      </c>
      <c r="H240" s="43" t="s">
        <v>56</v>
      </c>
      <c r="I240" s="41">
        <v>6</v>
      </c>
      <c r="J240" s="42">
        <v>1410000</v>
      </c>
      <c r="K240" s="42">
        <f t="shared" si="0"/>
        <v>267900</v>
      </c>
      <c r="L240" s="42">
        <f t="shared" si="1"/>
        <v>1677900</v>
      </c>
      <c r="M240" s="12"/>
      <c r="N240" s="12"/>
      <c r="O240" s="12"/>
      <c r="P240" s="12"/>
      <c r="Q240" s="12"/>
      <c r="R240" s="12"/>
      <c r="S240" s="12"/>
      <c r="T240" s="12"/>
      <c r="U240" s="12"/>
      <c r="V240" s="12"/>
      <c r="W240" s="12"/>
      <c r="X240" s="12"/>
      <c r="Y240" s="12"/>
      <c r="Z240" s="12"/>
    </row>
    <row r="241" spans="1:26" ht="15.75" customHeight="1" x14ac:dyDescent="0.25">
      <c r="A241" s="36">
        <v>45868</v>
      </c>
      <c r="B241" s="36">
        <v>45893</v>
      </c>
      <c r="C241" s="37" t="s">
        <v>48</v>
      </c>
      <c r="D241" s="38" t="s">
        <v>203</v>
      </c>
      <c r="E241" s="38" t="s">
        <v>10</v>
      </c>
      <c r="F241" s="38" t="s">
        <v>41</v>
      </c>
      <c r="G241" s="39" t="s">
        <v>51</v>
      </c>
      <c r="H241" s="43" t="s">
        <v>56</v>
      </c>
      <c r="I241" s="41">
        <v>1</v>
      </c>
      <c r="J241" s="42">
        <v>1950000</v>
      </c>
      <c r="K241" s="42">
        <f t="shared" si="0"/>
        <v>370500</v>
      </c>
      <c r="L241" s="42">
        <f t="shared" si="1"/>
        <v>2320500</v>
      </c>
      <c r="M241" s="12"/>
      <c r="N241" s="12"/>
      <c r="O241" s="12"/>
      <c r="P241" s="12"/>
      <c r="Q241" s="12"/>
      <c r="R241" s="12"/>
      <c r="S241" s="12"/>
      <c r="T241" s="12"/>
      <c r="U241" s="12"/>
      <c r="V241" s="12"/>
      <c r="W241" s="12"/>
      <c r="X241" s="12"/>
      <c r="Y241" s="12"/>
      <c r="Z241" s="12"/>
    </row>
    <row r="242" spans="1:26" ht="15.75" customHeight="1" x14ac:dyDescent="0.25">
      <c r="A242" s="36">
        <v>45868</v>
      </c>
      <c r="B242" s="36">
        <v>45893</v>
      </c>
      <c r="C242" s="37" t="s">
        <v>48</v>
      </c>
      <c r="D242" s="38" t="s">
        <v>204</v>
      </c>
      <c r="E242" s="38" t="s">
        <v>16</v>
      </c>
      <c r="F242" s="38" t="s">
        <v>38</v>
      </c>
      <c r="G242" s="39" t="s">
        <v>51</v>
      </c>
      <c r="H242" s="43" t="s">
        <v>58</v>
      </c>
      <c r="I242" s="41">
        <v>5</v>
      </c>
      <c r="J242" s="42">
        <v>1175000</v>
      </c>
      <c r="K242" s="42">
        <f t="shared" si="0"/>
        <v>223250</v>
      </c>
      <c r="L242" s="42">
        <f t="shared" si="1"/>
        <v>1398250</v>
      </c>
      <c r="M242" s="12"/>
      <c r="N242" s="12"/>
      <c r="O242" s="12"/>
      <c r="P242" s="12"/>
      <c r="Q242" s="12"/>
      <c r="R242" s="12"/>
      <c r="S242" s="12"/>
      <c r="T242" s="12"/>
      <c r="U242" s="12"/>
      <c r="V242" s="12"/>
      <c r="W242" s="12"/>
      <c r="X242" s="12"/>
      <c r="Y242" s="12"/>
      <c r="Z242" s="12"/>
    </row>
    <row r="243" spans="1:26" ht="15.75" customHeight="1" x14ac:dyDescent="0.25">
      <c r="A243" s="36">
        <v>45868</v>
      </c>
      <c r="B243" s="36">
        <v>45893</v>
      </c>
      <c r="C243" s="37" t="s">
        <v>48</v>
      </c>
      <c r="D243" s="38" t="s">
        <v>204</v>
      </c>
      <c r="E243" s="38" t="s">
        <v>10</v>
      </c>
      <c r="F243" s="38" t="s">
        <v>41</v>
      </c>
      <c r="G243" s="39" t="s">
        <v>51</v>
      </c>
      <c r="H243" s="43" t="s">
        <v>58</v>
      </c>
      <c r="I243" s="41">
        <v>1</v>
      </c>
      <c r="J243" s="42">
        <v>1950000</v>
      </c>
      <c r="K243" s="42">
        <f t="shared" si="0"/>
        <v>370500</v>
      </c>
      <c r="L243" s="42">
        <f t="shared" si="1"/>
        <v>2320500</v>
      </c>
      <c r="M243" s="12"/>
      <c r="N243" s="12"/>
      <c r="O243" s="12"/>
      <c r="P243" s="12"/>
      <c r="Q243" s="12"/>
      <c r="R243" s="12"/>
      <c r="S243" s="12"/>
      <c r="T243" s="12"/>
      <c r="U243" s="12"/>
      <c r="V243" s="12"/>
      <c r="W243" s="12"/>
      <c r="X243" s="12"/>
      <c r="Y243" s="12"/>
      <c r="Z243" s="12"/>
    </row>
    <row r="244" spans="1:26" ht="15.75" customHeight="1" x14ac:dyDescent="0.25">
      <c r="A244" s="36">
        <v>45868</v>
      </c>
      <c r="B244" s="36">
        <v>45900</v>
      </c>
      <c r="C244" s="37" t="s">
        <v>48</v>
      </c>
      <c r="D244" s="38" t="s">
        <v>205</v>
      </c>
      <c r="E244" s="38" t="s">
        <v>10</v>
      </c>
      <c r="F244" s="38" t="s">
        <v>151</v>
      </c>
      <c r="G244" s="39" t="s">
        <v>51</v>
      </c>
      <c r="H244" s="43" t="s">
        <v>206</v>
      </c>
      <c r="I244" s="41">
        <v>1</v>
      </c>
      <c r="J244" s="42">
        <v>588235.29</v>
      </c>
      <c r="K244" s="42">
        <f t="shared" si="0"/>
        <v>111764.70510000001</v>
      </c>
      <c r="L244" s="42">
        <f t="shared" si="1"/>
        <v>699999.99510000006</v>
      </c>
      <c r="M244" s="12"/>
      <c r="N244" s="12"/>
      <c r="O244" s="12"/>
      <c r="P244" s="12"/>
      <c r="Q244" s="12"/>
      <c r="R244" s="12"/>
      <c r="S244" s="12"/>
      <c r="T244" s="12"/>
      <c r="U244" s="12"/>
      <c r="V244" s="12"/>
      <c r="W244" s="12"/>
      <c r="X244" s="12"/>
      <c r="Y244" s="12"/>
      <c r="Z244" s="12"/>
    </row>
    <row r="245" spans="1:26" ht="15.75" customHeight="1" x14ac:dyDescent="0.25">
      <c r="A245" s="36">
        <v>45904</v>
      </c>
      <c r="B245" s="36">
        <v>45905</v>
      </c>
      <c r="C245" s="37" t="s">
        <v>48</v>
      </c>
      <c r="D245" s="38" t="s">
        <v>207</v>
      </c>
      <c r="E245" s="38" t="s">
        <v>12</v>
      </c>
      <c r="F245" s="38" t="s">
        <v>45</v>
      </c>
      <c r="G245" s="39" t="s">
        <v>208</v>
      </c>
      <c r="H245" s="40" t="s">
        <v>209</v>
      </c>
      <c r="I245" s="41">
        <v>30</v>
      </c>
      <c r="J245" s="42">
        <f>26500*30</f>
        <v>795000</v>
      </c>
      <c r="K245" s="42">
        <f t="shared" si="0"/>
        <v>151050</v>
      </c>
      <c r="L245" s="42">
        <f t="shared" si="1"/>
        <v>946050</v>
      </c>
      <c r="M245" s="12"/>
      <c r="N245" s="12"/>
      <c r="O245" s="12"/>
      <c r="P245" s="12"/>
      <c r="Q245" s="12"/>
      <c r="R245" s="12"/>
      <c r="S245" s="12"/>
      <c r="T245" s="12"/>
      <c r="U245" s="12"/>
      <c r="V245" s="12"/>
      <c r="W245" s="12"/>
      <c r="X245" s="12"/>
      <c r="Y245" s="12"/>
      <c r="Z245" s="12"/>
    </row>
    <row r="246" spans="1:26" ht="15.75" customHeight="1" x14ac:dyDescent="0.25">
      <c r="A246" s="36">
        <v>45868</v>
      </c>
      <c r="B246" s="36">
        <v>45899</v>
      </c>
      <c r="C246" s="37" t="s">
        <v>48</v>
      </c>
      <c r="D246" s="38" t="s">
        <v>210</v>
      </c>
      <c r="E246" s="38" t="s">
        <v>16</v>
      </c>
      <c r="F246" s="38" t="s">
        <v>38</v>
      </c>
      <c r="G246" s="39" t="s">
        <v>51</v>
      </c>
      <c r="H246" s="43" t="s">
        <v>76</v>
      </c>
      <c r="I246" s="41">
        <v>6</v>
      </c>
      <c r="J246" s="42">
        <v>1410000</v>
      </c>
      <c r="K246" s="42">
        <f t="shared" si="0"/>
        <v>267900</v>
      </c>
      <c r="L246" s="42">
        <f t="shared" si="1"/>
        <v>1677900</v>
      </c>
      <c r="M246" s="12"/>
      <c r="N246" s="12"/>
      <c r="O246" s="12"/>
      <c r="P246" s="12"/>
      <c r="Q246" s="12"/>
      <c r="R246" s="12"/>
      <c r="S246" s="12"/>
      <c r="T246" s="12"/>
      <c r="U246" s="12"/>
      <c r="V246" s="12"/>
      <c r="W246" s="12"/>
      <c r="X246" s="12"/>
      <c r="Y246" s="12"/>
      <c r="Z246" s="12"/>
    </row>
    <row r="247" spans="1:26" ht="15.75" customHeight="1" x14ac:dyDescent="0.25">
      <c r="A247" s="36">
        <v>45868</v>
      </c>
      <c r="B247" s="36">
        <v>45899</v>
      </c>
      <c r="C247" s="37" t="s">
        <v>48</v>
      </c>
      <c r="D247" s="38" t="s">
        <v>210</v>
      </c>
      <c r="E247" s="38" t="s">
        <v>10</v>
      </c>
      <c r="F247" s="38" t="s">
        <v>41</v>
      </c>
      <c r="G247" s="39" t="s">
        <v>51</v>
      </c>
      <c r="H247" s="43" t="s">
        <v>76</v>
      </c>
      <c r="I247" s="41">
        <v>1</v>
      </c>
      <c r="J247" s="42">
        <v>1950000</v>
      </c>
      <c r="K247" s="42">
        <f t="shared" si="0"/>
        <v>370500</v>
      </c>
      <c r="L247" s="42">
        <f t="shared" si="1"/>
        <v>2320500</v>
      </c>
      <c r="M247" s="12"/>
      <c r="N247" s="12"/>
      <c r="O247" s="12"/>
      <c r="P247" s="12"/>
      <c r="Q247" s="12"/>
      <c r="R247" s="12"/>
      <c r="S247" s="12"/>
      <c r="T247" s="12"/>
      <c r="U247" s="12"/>
      <c r="V247" s="12"/>
      <c r="W247" s="12"/>
      <c r="X247" s="12"/>
      <c r="Y247" s="12"/>
      <c r="Z247" s="12"/>
    </row>
    <row r="248" spans="1:26" ht="15.75" customHeight="1" x14ac:dyDescent="0.25">
      <c r="A248" s="36">
        <v>45868</v>
      </c>
      <c r="B248" s="36">
        <v>45899</v>
      </c>
      <c r="C248" s="37" t="s">
        <v>48</v>
      </c>
      <c r="D248" s="38" t="s">
        <v>210</v>
      </c>
      <c r="E248" s="38" t="s">
        <v>13</v>
      </c>
      <c r="F248" s="38" t="s">
        <v>50</v>
      </c>
      <c r="G248" s="39" t="s">
        <v>51</v>
      </c>
      <c r="H248" s="43" t="s">
        <v>76</v>
      </c>
      <c r="I248" s="41">
        <v>2</v>
      </c>
      <c r="J248" s="42">
        <v>990000</v>
      </c>
      <c r="K248" s="42">
        <f t="shared" si="0"/>
        <v>188100</v>
      </c>
      <c r="L248" s="42">
        <f t="shared" si="1"/>
        <v>1178100</v>
      </c>
      <c r="M248" s="12"/>
      <c r="N248" s="12"/>
      <c r="O248" s="12"/>
      <c r="P248" s="12"/>
      <c r="Q248" s="12"/>
      <c r="R248" s="12"/>
      <c r="S248" s="12"/>
      <c r="T248" s="12"/>
      <c r="U248" s="12"/>
      <c r="V248" s="12"/>
      <c r="W248" s="12"/>
      <c r="X248" s="12"/>
      <c r="Y248" s="12"/>
      <c r="Z248" s="12"/>
    </row>
    <row r="249" spans="1:26" ht="15.75" customHeight="1" x14ac:dyDescent="0.25">
      <c r="A249" s="36">
        <v>45868</v>
      </c>
      <c r="B249" s="36">
        <v>45899</v>
      </c>
      <c r="C249" s="37" t="s">
        <v>48</v>
      </c>
      <c r="D249" s="38" t="s">
        <v>211</v>
      </c>
      <c r="E249" s="38" t="s">
        <v>16</v>
      </c>
      <c r="F249" s="38" t="s">
        <v>38</v>
      </c>
      <c r="G249" s="39" t="s">
        <v>51</v>
      </c>
      <c r="H249" s="43" t="s">
        <v>78</v>
      </c>
      <c r="I249" s="41">
        <v>5</v>
      </c>
      <c r="J249" s="42">
        <v>1175000</v>
      </c>
      <c r="K249" s="42">
        <f t="shared" si="0"/>
        <v>223250</v>
      </c>
      <c r="L249" s="42">
        <f t="shared" si="1"/>
        <v>1398250</v>
      </c>
      <c r="M249" s="12"/>
      <c r="N249" s="12"/>
      <c r="O249" s="12"/>
      <c r="P249" s="12"/>
      <c r="Q249" s="12"/>
      <c r="R249" s="12"/>
      <c r="S249" s="12"/>
      <c r="T249" s="12"/>
      <c r="U249" s="12"/>
      <c r="V249" s="12"/>
      <c r="W249" s="12"/>
      <c r="X249" s="12"/>
      <c r="Y249" s="12"/>
      <c r="Z249" s="12"/>
    </row>
    <row r="250" spans="1:26" ht="15.75" customHeight="1" x14ac:dyDescent="0.25">
      <c r="A250" s="36">
        <v>45868</v>
      </c>
      <c r="B250" s="36">
        <v>45899</v>
      </c>
      <c r="C250" s="37" t="s">
        <v>48</v>
      </c>
      <c r="D250" s="38" t="s">
        <v>211</v>
      </c>
      <c r="E250" s="38" t="s">
        <v>10</v>
      </c>
      <c r="F250" s="38" t="s">
        <v>41</v>
      </c>
      <c r="G250" s="39" t="s">
        <v>51</v>
      </c>
      <c r="H250" s="43" t="s">
        <v>78</v>
      </c>
      <c r="I250" s="41">
        <v>1</v>
      </c>
      <c r="J250" s="42">
        <v>1950000</v>
      </c>
      <c r="K250" s="42">
        <f t="shared" si="0"/>
        <v>370500</v>
      </c>
      <c r="L250" s="42">
        <f t="shared" si="1"/>
        <v>2320500</v>
      </c>
      <c r="M250" s="12"/>
      <c r="N250" s="12"/>
      <c r="O250" s="12"/>
      <c r="P250" s="12"/>
      <c r="Q250" s="12"/>
      <c r="R250" s="12"/>
      <c r="S250" s="12"/>
      <c r="T250" s="12"/>
      <c r="U250" s="12"/>
      <c r="V250" s="12"/>
      <c r="W250" s="12"/>
      <c r="X250" s="12"/>
      <c r="Y250" s="12"/>
      <c r="Z250" s="12"/>
    </row>
    <row r="251" spans="1:26" ht="15.75" customHeight="1" x14ac:dyDescent="0.25">
      <c r="A251" s="36">
        <v>45868</v>
      </c>
      <c r="B251" s="36">
        <v>45899</v>
      </c>
      <c r="C251" s="37" t="s">
        <v>48</v>
      </c>
      <c r="D251" s="38" t="s">
        <v>211</v>
      </c>
      <c r="E251" s="38" t="s">
        <v>13</v>
      </c>
      <c r="F251" s="38" t="s">
        <v>50</v>
      </c>
      <c r="G251" s="39" t="s">
        <v>51</v>
      </c>
      <c r="H251" s="43" t="s">
        <v>78</v>
      </c>
      <c r="I251" s="41">
        <v>2</v>
      </c>
      <c r="J251" s="42">
        <v>990000</v>
      </c>
      <c r="K251" s="42">
        <f t="shared" si="0"/>
        <v>188100</v>
      </c>
      <c r="L251" s="42">
        <f t="shared" si="1"/>
        <v>1178100</v>
      </c>
      <c r="M251" s="12"/>
      <c r="N251" s="12"/>
      <c r="O251" s="12"/>
      <c r="P251" s="12"/>
      <c r="Q251" s="12"/>
      <c r="R251" s="12"/>
      <c r="S251" s="12"/>
      <c r="T251" s="12"/>
      <c r="U251" s="12"/>
      <c r="V251" s="12"/>
      <c r="W251" s="12"/>
      <c r="X251" s="12"/>
      <c r="Y251" s="12"/>
      <c r="Z251" s="12"/>
    </row>
    <row r="252" spans="1:26" ht="15.75" customHeight="1" x14ac:dyDescent="0.25">
      <c r="A252" s="36">
        <v>45868</v>
      </c>
      <c r="B252" s="36">
        <v>45900</v>
      </c>
      <c r="C252" s="37" t="s">
        <v>48</v>
      </c>
      <c r="D252" s="38" t="s">
        <v>212</v>
      </c>
      <c r="E252" s="38" t="s">
        <v>16</v>
      </c>
      <c r="F252" s="38" t="s">
        <v>38</v>
      </c>
      <c r="G252" s="39" t="s">
        <v>51</v>
      </c>
      <c r="H252" s="43" t="s">
        <v>56</v>
      </c>
      <c r="I252" s="41">
        <v>6</v>
      </c>
      <c r="J252" s="42">
        <v>1410000</v>
      </c>
      <c r="K252" s="42">
        <f t="shared" si="0"/>
        <v>267900</v>
      </c>
      <c r="L252" s="42">
        <f t="shared" si="1"/>
        <v>1677900</v>
      </c>
      <c r="M252" s="12"/>
      <c r="N252" s="12"/>
      <c r="O252" s="12"/>
      <c r="P252" s="12"/>
      <c r="Q252" s="12"/>
      <c r="R252" s="12"/>
      <c r="S252" s="12"/>
      <c r="T252" s="12"/>
      <c r="U252" s="12"/>
      <c r="V252" s="12"/>
      <c r="W252" s="12"/>
      <c r="X252" s="12"/>
      <c r="Y252" s="12"/>
      <c r="Z252" s="12"/>
    </row>
    <row r="253" spans="1:26" ht="15.75" customHeight="1" x14ac:dyDescent="0.25">
      <c r="A253" s="36">
        <v>45868</v>
      </c>
      <c r="B253" s="36">
        <v>45900</v>
      </c>
      <c r="C253" s="37" t="s">
        <v>48</v>
      </c>
      <c r="D253" s="38" t="s">
        <v>212</v>
      </c>
      <c r="E253" s="38" t="s">
        <v>10</v>
      </c>
      <c r="F253" s="38" t="s">
        <v>41</v>
      </c>
      <c r="G253" s="39" t="s">
        <v>51</v>
      </c>
      <c r="H253" s="43" t="s">
        <v>56</v>
      </c>
      <c r="I253" s="41">
        <v>1</v>
      </c>
      <c r="J253" s="42">
        <v>1950000</v>
      </c>
      <c r="K253" s="42">
        <f t="shared" si="0"/>
        <v>370500</v>
      </c>
      <c r="L253" s="42">
        <f t="shared" si="1"/>
        <v>2320500</v>
      </c>
      <c r="M253" s="12"/>
      <c r="N253" s="12"/>
      <c r="O253" s="12"/>
      <c r="P253" s="12"/>
      <c r="Q253" s="12"/>
      <c r="R253" s="12"/>
      <c r="S253" s="12"/>
      <c r="T253" s="12"/>
      <c r="U253" s="12"/>
      <c r="V253" s="12"/>
      <c r="W253" s="12"/>
      <c r="X253" s="12"/>
      <c r="Y253" s="12"/>
      <c r="Z253" s="12"/>
    </row>
    <row r="254" spans="1:26" ht="15.75" customHeight="1" x14ac:dyDescent="0.25">
      <c r="A254" s="36">
        <v>45868</v>
      </c>
      <c r="B254" s="36">
        <v>45900</v>
      </c>
      <c r="C254" s="37" t="s">
        <v>48</v>
      </c>
      <c r="D254" s="38" t="s">
        <v>213</v>
      </c>
      <c r="E254" s="38" t="s">
        <v>16</v>
      </c>
      <c r="F254" s="38" t="s">
        <v>38</v>
      </c>
      <c r="G254" s="39" t="s">
        <v>51</v>
      </c>
      <c r="H254" s="43" t="s">
        <v>58</v>
      </c>
      <c r="I254" s="41">
        <v>5</v>
      </c>
      <c r="J254" s="42">
        <v>1175000</v>
      </c>
      <c r="K254" s="42">
        <f t="shared" si="0"/>
        <v>223250</v>
      </c>
      <c r="L254" s="42">
        <f t="shared" si="1"/>
        <v>1398250</v>
      </c>
      <c r="M254" s="12"/>
      <c r="N254" s="12"/>
      <c r="O254" s="12"/>
      <c r="P254" s="12"/>
      <c r="Q254" s="12"/>
      <c r="R254" s="12"/>
      <c r="S254" s="12"/>
      <c r="T254" s="12"/>
      <c r="U254" s="12"/>
      <c r="V254" s="12"/>
      <c r="W254" s="12"/>
      <c r="X254" s="12"/>
      <c r="Y254" s="12"/>
      <c r="Z254" s="12"/>
    </row>
    <row r="255" spans="1:26" ht="15.75" customHeight="1" x14ac:dyDescent="0.25">
      <c r="A255" s="36">
        <v>45868</v>
      </c>
      <c r="B255" s="36">
        <v>45900</v>
      </c>
      <c r="C255" s="37" t="s">
        <v>48</v>
      </c>
      <c r="D255" s="38" t="s">
        <v>213</v>
      </c>
      <c r="E255" s="38" t="s">
        <v>10</v>
      </c>
      <c r="F255" s="38" t="s">
        <v>41</v>
      </c>
      <c r="G255" s="39" t="s">
        <v>51</v>
      </c>
      <c r="H255" s="43" t="s">
        <v>58</v>
      </c>
      <c r="I255" s="41">
        <v>1</v>
      </c>
      <c r="J255" s="42">
        <v>1950000</v>
      </c>
      <c r="K255" s="42">
        <f t="shared" si="0"/>
        <v>370500</v>
      </c>
      <c r="L255" s="42">
        <f t="shared" si="1"/>
        <v>2320500</v>
      </c>
      <c r="M255" s="12"/>
      <c r="N255" s="12"/>
      <c r="O255" s="12"/>
      <c r="P255" s="12"/>
      <c r="Q255" s="12"/>
      <c r="R255" s="12"/>
      <c r="S255" s="12"/>
      <c r="T255" s="12"/>
      <c r="U255" s="12"/>
      <c r="V255" s="12"/>
      <c r="W255" s="12"/>
      <c r="X255" s="12"/>
      <c r="Y255" s="12"/>
      <c r="Z255" s="12"/>
    </row>
    <row r="256" spans="1:26" ht="15.75" customHeight="1" x14ac:dyDescent="0.25">
      <c r="A256" s="36">
        <v>45904</v>
      </c>
      <c r="B256" s="36">
        <v>45905</v>
      </c>
      <c r="C256" s="37" t="s">
        <v>48</v>
      </c>
      <c r="D256" s="38" t="s">
        <v>234</v>
      </c>
      <c r="E256" s="38" t="s">
        <v>10</v>
      </c>
      <c r="F256" s="38" t="s">
        <v>151</v>
      </c>
      <c r="G256" s="39" t="s">
        <v>208</v>
      </c>
      <c r="H256" s="40" t="s">
        <v>235</v>
      </c>
      <c r="I256" s="41">
        <v>1</v>
      </c>
      <c r="J256" s="42">
        <v>588235.29</v>
      </c>
      <c r="K256" s="42">
        <f t="shared" si="0"/>
        <v>111764.70510000001</v>
      </c>
      <c r="L256" s="42">
        <f t="shared" si="1"/>
        <v>699999.99510000006</v>
      </c>
      <c r="M256" s="12"/>
      <c r="N256" s="12"/>
      <c r="O256" s="12"/>
      <c r="P256" s="12"/>
      <c r="Q256" s="12"/>
      <c r="R256" s="12"/>
      <c r="S256" s="12"/>
      <c r="T256" s="12"/>
      <c r="U256" s="12"/>
      <c r="V256" s="12"/>
      <c r="W256" s="12"/>
      <c r="X256" s="12"/>
      <c r="Y256" s="12"/>
      <c r="Z256" s="12"/>
    </row>
    <row r="257" spans="1:26" ht="15.75" customHeight="1" x14ac:dyDescent="0.25">
      <c r="A257" s="36">
        <v>45904</v>
      </c>
      <c r="B257" s="36">
        <v>45905</v>
      </c>
      <c r="C257" s="37" t="s">
        <v>36</v>
      </c>
      <c r="D257" s="38" t="s">
        <v>236</v>
      </c>
      <c r="E257" s="38" t="s">
        <v>14</v>
      </c>
      <c r="F257" s="38" t="s">
        <v>86</v>
      </c>
      <c r="G257" s="39" t="s">
        <v>208</v>
      </c>
      <c r="H257" s="40" t="s">
        <v>235</v>
      </c>
      <c r="I257" s="41" t="s">
        <v>237</v>
      </c>
      <c r="J257" s="42">
        <v>198528</v>
      </c>
      <c r="K257" s="42">
        <f t="shared" ref="K257:K404" si="2">J257*0.19</f>
        <v>37720.32</v>
      </c>
      <c r="L257" s="42">
        <f t="shared" ref="L257:L404" si="3">J257+K257</f>
        <v>236248.32000000001</v>
      </c>
      <c r="M257" s="12"/>
      <c r="N257" s="12"/>
      <c r="O257" s="12"/>
      <c r="P257" s="12"/>
      <c r="Q257" s="12"/>
      <c r="R257" s="12"/>
      <c r="S257" s="12"/>
      <c r="T257" s="12"/>
      <c r="U257" s="12"/>
      <c r="V257" s="12"/>
      <c r="W257" s="12"/>
      <c r="X257" s="12"/>
      <c r="Y257" s="12"/>
      <c r="Z257" s="12"/>
    </row>
    <row r="258" spans="1:26" ht="15.75" customHeight="1" x14ac:dyDescent="0.25">
      <c r="A258" s="36">
        <v>45905</v>
      </c>
      <c r="B258" s="36">
        <v>45906</v>
      </c>
      <c r="C258" s="37" t="s">
        <v>48</v>
      </c>
      <c r="D258" s="38" t="s">
        <v>238</v>
      </c>
      <c r="E258" s="38" t="s">
        <v>16</v>
      </c>
      <c r="F258" s="38" t="s">
        <v>38</v>
      </c>
      <c r="G258" s="39" t="s">
        <v>51</v>
      </c>
      <c r="H258" s="43" t="s">
        <v>76</v>
      </c>
      <c r="I258" s="41">
        <v>6</v>
      </c>
      <c r="J258" s="42">
        <v>1410000</v>
      </c>
      <c r="K258" s="42">
        <f t="shared" si="2"/>
        <v>267900</v>
      </c>
      <c r="L258" s="42">
        <f t="shared" si="3"/>
        <v>1677900</v>
      </c>
      <c r="M258" s="12"/>
      <c r="N258" s="12"/>
      <c r="O258" s="12"/>
      <c r="P258" s="12"/>
      <c r="Q258" s="12"/>
      <c r="R258" s="12"/>
      <c r="S258" s="12"/>
      <c r="T258" s="12"/>
      <c r="U258" s="12"/>
      <c r="V258" s="12"/>
      <c r="W258" s="12"/>
      <c r="X258" s="12"/>
      <c r="Y258" s="12"/>
      <c r="Z258" s="12"/>
    </row>
    <row r="259" spans="1:26" ht="15.75" customHeight="1" x14ac:dyDescent="0.25">
      <c r="A259" s="36">
        <v>45905</v>
      </c>
      <c r="B259" s="36">
        <v>45906</v>
      </c>
      <c r="C259" s="37" t="s">
        <v>48</v>
      </c>
      <c r="D259" s="38" t="s">
        <v>238</v>
      </c>
      <c r="E259" s="38" t="s">
        <v>10</v>
      </c>
      <c r="F259" s="38" t="s">
        <v>41</v>
      </c>
      <c r="G259" s="39" t="s">
        <v>51</v>
      </c>
      <c r="H259" s="43" t="s">
        <v>76</v>
      </c>
      <c r="I259" s="41">
        <v>1</v>
      </c>
      <c r="J259" s="42">
        <v>1950000</v>
      </c>
      <c r="K259" s="42">
        <f t="shared" si="2"/>
        <v>370500</v>
      </c>
      <c r="L259" s="42">
        <f t="shared" si="3"/>
        <v>2320500</v>
      </c>
      <c r="M259" s="12"/>
      <c r="N259" s="12"/>
      <c r="O259" s="12"/>
      <c r="P259" s="12"/>
      <c r="Q259" s="12"/>
      <c r="R259" s="12"/>
      <c r="S259" s="12"/>
      <c r="T259" s="12"/>
      <c r="U259" s="12"/>
      <c r="V259" s="12"/>
      <c r="W259" s="12"/>
      <c r="X259" s="12"/>
      <c r="Y259" s="12"/>
      <c r="Z259" s="12"/>
    </row>
    <row r="260" spans="1:26" ht="15.75" customHeight="1" x14ac:dyDescent="0.25">
      <c r="A260" s="36">
        <v>45905</v>
      </c>
      <c r="B260" s="36">
        <v>45906</v>
      </c>
      <c r="C260" s="37" t="s">
        <v>48</v>
      </c>
      <c r="D260" s="38" t="s">
        <v>238</v>
      </c>
      <c r="E260" s="38" t="s">
        <v>13</v>
      </c>
      <c r="F260" s="38" t="s">
        <v>50</v>
      </c>
      <c r="G260" s="39" t="s">
        <v>51</v>
      </c>
      <c r="H260" s="43" t="s">
        <v>76</v>
      </c>
      <c r="I260" s="41">
        <v>2</v>
      </c>
      <c r="J260" s="42">
        <v>990000</v>
      </c>
      <c r="K260" s="42">
        <f t="shared" si="2"/>
        <v>188100</v>
      </c>
      <c r="L260" s="42">
        <f t="shared" si="3"/>
        <v>1178100</v>
      </c>
      <c r="M260" s="12"/>
      <c r="N260" s="12"/>
      <c r="O260" s="12"/>
      <c r="P260" s="12"/>
      <c r="Q260" s="12"/>
      <c r="R260" s="12"/>
      <c r="S260" s="12"/>
      <c r="T260" s="12"/>
      <c r="U260" s="12"/>
      <c r="V260" s="12"/>
      <c r="W260" s="12"/>
      <c r="X260" s="12"/>
      <c r="Y260" s="12"/>
      <c r="Z260" s="12"/>
    </row>
    <row r="261" spans="1:26" ht="15.75" customHeight="1" x14ac:dyDescent="0.25">
      <c r="A261" s="36">
        <v>45905</v>
      </c>
      <c r="B261" s="36">
        <v>45906</v>
      </c>
      <c r="C261" s="37" t="s">
        <v>48</v>
      </c>
      <c r="D261" s="38" t="s">
        <v>239</v>
      </c>
      <c r="E261" s="38" t="s">
        <v>16</v>
      </c>
      <c r="F261" s="38" t="s">
        <v>38</v>
      </c>
      <c r="G261" s="39" t="s">
        <v>51</v>
      </c>
      <c r="H261" s="43" t="s">
        <v>78</v>
      </c>
      <c r="I261" s="41">
        <v>5</v>
      </c>
      <c r="J261" s="42">
        <v>1175000</v>
      </c>
      <c r="K261" s="42">
        <f t="shared" si="2"/>
        <v>223250</v>
      </c>
      <c r="L261" s="42">
        <f t="shared" si="3"/>
        <v>1398250</v>
      </c>
      <c r="M261" s="12"/>
      <c r="N261" s="12"/>
      <c r="O261" s="12"/>
      <c r="P261" s="12"/>
      <c r="Q261" s="12"/>
      <c r="R261" s="12"/>
      <c r="S261" s="12"/>
      <c r="T261" s="12"/>
      <c r="U261" s="12"/>
      <c r="V261" s="12"/>
      <c r="W261" s="12"/>
      <c r="X261" s="12"/>
      <c r="Y261" s="12"/>
      <c r="Z261" s="12"/>
    </row>
    <row r="262" spans="1:26" ht="15.75" customHeight="1" x14ac:dyDescent="0.25">
      <c r="A262" s="36">
        <v>45905</v>
      </c>
      <c r="B262" s="36">
        <v>45906</v>
      </c>
      <c r="C262" s="37" t="s">
        <v>48</v>
      </c>
      <c r="D262" s="38" t="s">
        <v>239</v>
      </c>
      <c r="E262" s="38" t="s">
        <v>10</v>
      </c>
      <c r="F262" s="38" t="s">
        <v>41</v>
      </c>
      <c r="G262" s="39" t="s">
        <v>51</v>
      </c>
      <c r="H262" s="43" t="s">
        <v>78</v>
      </c>
      <c r="I262" s="41">
        <v>1</v>
      </c>
      <c r="J262" s="42">
        <v>1950000</v>
      </c>
      <c r="K262" s="42">
        <f t="shared" si="2"/>
        <v>370500</v>
      </c>
      <c r="L262" s="42">
        <f t="shared" si="3"/>
        <v>2320500</v>
      </c>
      <c r="M262" s="12"/>
      <c r="N262" s="12"/>
      <c r="O262" s="12"/>
      <c r="P262" s="12"/>
      <c r="Q262" s="12"/>
      <c r="R262" s="12"/>
      <c r="S262" s="12"/>
      <c r="T262" s="12"/>
      <c r="U262" s="12"/>
      <c r="V262" s="12"/>
      <c r="W262" s="12"/>
      <c r="X262" s="12"/>
      <c r="Y262" s="12"/>
      <c r="Z262" s="12"/>
    </row>
    <row r="263" spans="1:26" ht="15.75" customHeight="1" x14ac:dyDescent="0.25">
      <c r="A263" s="36">
        <v>45905</v>
      </c>
      <c r="B263" s="36">
        <v>45906</v>
      </c>
      <c r="C263" s="37" t="s">
        <v>48</v>
      </c>
      <c r="D263" s="38" t="s">
        <v>239</v>
      </c>
      <c r="E263" s="38" t="s">
        <v>13</v>
      </c>
      <c r="F263" s="38" t="s">
        <v>50</v>
      </c>
      <c r="G263" s="39" t="s">
        <v>51</v>
      </c>
      <c r="H263" s="43" t="s">
        <v>78</v>
      </c>
      <c r="I263" s="41">
        <v>2</v>
      </c>
      <c r="J263" s="42">
        <v>990000</v>
      </c>
      <c r="K263" s="42">
        <f t="shared" si="2"/>
        <v>188100</v>
      </c>
      <c r="L263" s="42">
        <f t="shared" si="3"/>
        <v>1178100</v>
      </c>
      <c r="M263" s="12"/>
      <c r="N263" s="12"/>
      <c r="O263" s="12"/>
      <c r="P263" s="12"/>
      <c r="Q263" s="12"/>
      <c r="R263" s="12"/>
      <c r="S263" s="12"/>
      <c r="T263" s="12"/>
      <c r="U263" s="12"/>
      <c r="V263" s="12"/>
      <c r="W263" s="12"/>
      <c r="X263" s="12"/>
      <c r="Y263" s="12"/>
      <c r="Z263" s="12"/>
    </row>
    <row r="264" spans="1:26" ht="15.75" customHeight="1" x14ac:dyDescent="0.25">
      <c r="A264" s="36">
        <v>45905</v>
      </c>
      <c r="B264" s="36">
        <v>45907</v>
      </c>
      <c r="C264" s="37" t="s">
        <v>48</v>
      </c>
      <c r="D264" s="38" t="s">
        <v>240</v>
      </c>
      <c r="E264" s="38" t="s">
        <v>16</v>
      </c>
      <c r="F264" s="38" t="s">
        <v>38</v>
      </c>
      <c r="G264" s="39" t="s">
        <v>51</v>
      </c>
      <c r="H264" s="43" t="s">
        <v>56</v>
      </c>
      <c r="I264" s="41">
        <v>6</v>
      </c>
      <c r="J264" s="42">
        <v>1410000</v>
      </c>
      <c r="K264" s="42">
        <f t="shared" si="2"/>
        <v>267900</v>
      </c>
      <c r="L264" s="42">
        <f t="shared" si="3"/>
        <v>1677900</v>
      </c>
      <c r="M264" s="12"/>
      <c r="N264" s="12"/>
      <c r="O264" s="12"/>
      <c r="P264" s="12"/>
      <c r="Q264" s="12"/>
      <c r="R264" s="12"/>
      <c r="S264" s="12"/>
      <c r="T264" s="12"/>
      <c r="U264" s="12"/>
      <c r="V264" s="12"/>
      <c r="W264" s="12"/>
      <c r="X264" s="12"/>
      <c r="Y264" s="12"/>
      <c r="Z264" s="12"/>
    </row>
    <row r="265" spans="1:26" ht="15.75" customHeight="1" x14ac:dyDescent="0.25">
      <c r="A265" s="36">
        <v>45905</v>
      </c>
      <c r="B265" s="36">
        <v>45907</v>
      </c>
      <c r="C265" s="37" t="s">
        <v>48</v>
      </c>
      <c r="D265" s="38" t="s">
        <v>240</v>
      </c>
      <c r="E265" s="38" t="s">
        <v>10</v>
      </c>
      <c r="F265" s="38" t="s">
        <v>41</v>
      </c>
      <c r="G265" s="39" t="s">
        <v>51</v>
      </c>
      <c r="H265" s="43" t="s">
        <v>56</v>
      </c>
      <c r="I265" s="41">
        <v>1</v>
      </c>
      <c r="J265" s="42">
        <v>1950000</v>
      </c>
      <c r="K265" s="42">
        <f t="shared" si="2"/>
        <v>370500</v>
      </c>
      <c r="L265" s="42">
        <f t="shared" si="3"/>
        <v>2320500</v>
      </c>
      <c r="M265" s="12"/>
      <c r="N265" s="12"/>
      <c r="O265" s="12"/>
      <c r="P265" s="12"/>
      <c r="Q265" s="12"/>
      <c r="R265" s="12"/>
      <c r="S265" s="12"/>
      <c r="T265" s="12"/>
      <c r="U265" s="12"/>
      <c r="V265" s="12"/>
      <c r="W265" s="12"/>
      <c r="X265" s="12"/>
      <c r="Y265" s="12"/>
      <c r="Z265" s="12"/>
    </row>
    <row r="266" spans="1:26" ht="15.75" customHeight="1" x14ac:dyDescent="0.25">
      <c r="A266" s="36">
        <v>45905</v>
      </c>
      <c r="B266" s="36">
        <v>45907</v>
      </c>
      <c r="C266" s="37" t="s">
        <v>48</v>
      </c>
      <c r="D266" s="38" t="s">
        <v>241</v>
      </c>
      <c r="E266" s="38" t="s">
        <v>16</v>
      </c>
      <c r="F266" s="38" t="s">
        <v>38</v>
      </c>
      <c r="G266" s="39" t="s">
        <v>51</v>
      </c>
      <c r="H266" s="43" t="s">
        <v>58</v>
      </c>
      <c r="I266" s="41">
        <v>5</v>
      </c>
      <c r="J266" s="42">
        <v>1175000</v>
      </c>
      <c r="K266" s="42">
        <f t="shared" si="2"/>
        <v>223250</v>
      </c>
      <c r="L266" s="42">
        <f t="shared" si="3"/>
        <v>1398250</v>
      </c>
      <c r="M266" s="12"/>
      <c r="N266" s="12"/>
      <c r="O266" s="12"/>
      <c r="P266" s="12"/>
      <c r="Q266" s="12"/>
      <c r="R266" s="12"/>
      <c r="S266" s="12"/>
      <c r="T266" s="12"/>
      <c r="U266" s="12"/>
      <c r="V266" s="12"/>
      <c r="W266" s="12"/>
      <c r="X266" s="12"/>
      <c r="Y266" s="12"/>
      <c r="Z266" s="12"/>
    </row>
    <row r="267" spans="1:26" ht="15.75" customHeight="1" x14ac:dyDescent="0.25">
      <c r="A267" s="36">
        <v>45905</v>
      </c>
      <c r="B267" s="36">
        <v>45907</v>
      </c>
      <c r="C267" s="37" t="s">
        <v>48</v>
      </c>
      <c r="D267" s="38" t="s">
        <v>241</v>
      </c>
      <c r="E267" s="38" t="s">
        <v>10</v>
      </c>
      <c r="F267" s="38" t="s">
        <v>41</v>
      </c>
      <c r="G267" s="39" t="s">
        <v>51</v>
      </c>
      <c r="H267" s="43" t="s">
        <v>58</v>
      </c>
      <c r="I267" s="41">
        <v>1</v>
      </c>
      <c r="J267" s="42">
        <v>1950000</v>
      </c>
      <c r="K267" s="42">
        <f t="shared" si="2"/>
        <v>370500</v>
      </c>
      <c r="L267" s="42">
        <f t="shared" si="3"/>
        <v>2320500</v>
      </c>
      <c r="M267" s="12"/>
      <c r="N267" s="12"/>
      <c r="O267" s="12"/>
      <c r="P267" s="12"/>
      <c r="Q267" s="12"/>
      <c r="R267" s="12"/>
      <c r="S267" s="12"/>
      <c r="T267" s="12"/>
      <c r="U267" s="12"/>
      <c r="V267" s="12"/>
      <c r="W267" s="12"/>
      <c r="X267" s="12"/>
      <c r="Y267" s="12"/>
      <c r="Z267" s="12"/>
    </row>
    <row r="268" spans="1:26" ht="15.75" customHeight="1" x14ac:dyDescent="0.25">
      <c r="A268" s="36">
        <v>45910</v>
      </c>
      <c r="B268" s="36">
        <v>45911</v>
      </c>
      <c r="C268" s="37" t="s">
        <v>48</v>
      </c>
      <c r="D268" s="38" t="s">
        <v>242</v>
      </c>
      <c r="E268" s="38" t="s">
        <v>10</v>
      </c>
      <c r="F268" s="38" t="s">
        <v>41</v>
      </c>
      <c r="G268" s="39" t="s">
        <v>243</v>
      </c>
      <c r="H268" s="43" t="s">
        <v>244</v>
      </c>
      <c r="I268" s="41">
        <v>1</v>
      </c>
      <c r="J268" s="42">
        <v>1950000</v>
      </c>
      <c r="K268" s="42">
        <f t="shared" si="2"/>
        <v>370500</v>
      </c>
      <c r="L268" s="42">
        <f t="shared" si="3"/>
        <v>2320500</v>
      </c>
      <c r="M268" s="12"/>
      <c r="N268" s="12"/>
      <c r="O268" s="12"/>
      <c r="P268" s="12"/>
      <c r="Q268" s="12"/>
      <c r="R268" s="12"/>
      <c r="S268" s="12"/>
      <c r="T268" s="12"/>
      <c r="U268" s="12"/>
      <c r="V268" s="12"/>
      <c r="W268" s="12"/>
      <c r="X268" s="12"/>
      <c r="Y268" s="12"/>
      <c r="Z268" s="12"/>
    </row>
    <row r="269" spans="1:26" ht="17.25" customHeight="1" x14ac:dyDescent="0.25">
      <c r="A269" s="71">
        <v>45909</v>
      </c>
      <c r="B269" s="36">
        <v>45911</v>
      </c>
      <c r="C269" s="37" t="s">
        <v>48</v>
      </c>
      <c r="D269" s="38" t="s">
        <v>245</v>
      </c>
      <c r="E269" s="38" t="s">
        <v>12</v>
      </c>
      <c r="F269" s="38" t="s">
        <v>45</v>
      </c>
      <c r="G269" s="39" t="s">
        <v>243</v>
      </c>
      <c r="H269" s="43" t="s">
        <v>244</v>
      </c>
      <c r="I269" s="41">
        <v>50</v>
      </c>
      <c r="J269" s="42">
        <v>1325000</v>
      </c>
      <c r="K269" s="42">
        <f t="shared" si="2"/>
        <v>251750</v>
      </c>
      <c r="L269" s="42">
        <f t="shared" si="3"/>
        <v>1576750</v>
      </c>
      <c r="M269" s="12"/>
      <c r="N269" s="12"/>
      <c r="O269" s="12"/>
      <c r="P269" s="12"/>
      <c r="Q269" s="12"/>
      <c r="R269" s="12"/>
      <c r="S269" s="12"/>
      <c r="T269" s="12"/>
      <c r="U269" s="12"/>
      <c r="V269" s="12"/>
      <c r="W269" s="12"/>
      <c r="X269" s="12"/>
      <c r="Y269" s="12"/>
      <c r="Z269" s="12"/>
    </row>
    <row r="270" spans="1:26" ht="15.75" customHeight="1" x14ac:dyDescent="0.25">
      <c r="A270" s="36">
        <v>45911</v>
      </c>
      <c r="B270" s="36">
        <v>45911</v>
      </c>
      <c r="C270" s="37" t="s">
        <v>36</v>
      </c>
      <c r="D270" s="38" t="s">
        <v>246</v>
      </c>
      <c r="E270" s="38" t="s">
        <v>10</v>
      </c>
      <c r="F270" s="38" t="s">
        <v>41</v>
      </c>
      <c r="G270" s="39" t="s">
        <v>243</v>
      </c>
      <c r="H270" s="43" t="s">
        <v>244</v>
      </c>
      <c r="I270" s="41">
        <v>1</v>
      </c>
      <c r="J270" s="42">
        <v>1950000</v>
      </c>
      <c r="K270" s="42">
        <f t="shared" si="2"/>
        <v>370500</v>
      </c>
      <c r="L270" s="42">
        <f t="shared" si="3"/>
        <v>2320500</v>
      </c>
      <c r="M270" s="12"/>
      <c r="N270" s="12"/>
      <c r="O270" s="12"/>
      <c r="P270" s="12"/>
      <c r="Q270" s="12"/>
      <c r="R270" s="12"/>
      <c r="S270" s="12"/>
      <c r="T270" s="12"/>
      <c r="U270" s="12"/>
      <c r="V270" s="12"/>
      <c r="W270" s="12"/>
      <c r="X270" s="12"/>
      <c r="Y270" s="12"/>
      <c r="Z270" s="12"/>
    </row>
    <row r="271" spans="1:26" ht="17.25" customHeight="1" x14ac:dyDescent="0.25">
      <c r="A271" s="36">
        <v>45910</v>
      </c>
      <c r="B271" s="36">
        <v>45911</v>
      </c>
      <c r="C271" s="37" t="s">
        <v>48</v>
      </c>
      <c r="D271" s="38" t="s">
        <v>247</v>
      </c>
      <c r="E271" s="38" t="s">
        <v>16</v>
      </c>
      <c r="F271" s="38" t="s">
        <v>38</v>
      </c>
      <c r="G271" s="39" t="s">
        <v>248</v>
      </c>
      <c r="H271" s="43" t="s">
        <v>249</v>
      </c>
      <c r="I271" s="41">
        <v>3</v>
      </c>
      <c r="J271" s="42">
        <v>705000</v>
      </c>
      <c r="K271" s="42">
        <f t="shared" si="2"/>
        <v>133950</v>
      </c>
      <c r="L271" s="42">
        <f t="shared" si="3"/>
        <v>838950</v>
      </c>
      <c r="M271" s="12"/>
      <c r="N271" s="12"/>
      <c r="O271" s="12"/>
      <c r="P271" s="12"/>
      <c r="Q271" s="12"/>
      <c r="R271" s="12"/>
      <c r="S271" s="12"/>
      <c r="T271" s="12"/>
      <c r="U271" s="12"/>
      <c r="V271" s="12"/>
      <c r="W271" s="12"/>
      <c r="X271" s="12"/>
      <c r="Y271" s="12"/>
      <c r="Z271" s="12"/>
    </row>
    <row r="272" spans="1:26" ht="15.75" customHeight="1" x14ac:dyDescent="0.25">
      <c r="A272" s="36">
        <v>45910</v>
      </c>
      <c r="B272" s="36">
        <v>45911</v>
      </c>
      <c r="C272" s="37" t="s">
        <v>48</v>
      </c>
      <c r="D272" s="38" t="s">
        <v>247</v>
      </c>
      <c r="E272" s="38" t="s">
        <v>10</v>
      </c>
      <c r="F272" s="38" t="s">
        <v>41</v>
      </c>
      <c r="G272" s="39" t="s">
        <v>248</v>
      </c>
      <c r="H272" s="43" t="s">
        <v>249</v>
      </c>
      <c r="I272" s="41">
        <v>1</v>
      </c>
      <c r="J272" s="42">
        <v>1950000</v>
      </c>
      <c r="K272" s="42">
        <f t="shared" si="2"/>
        <v>370500</v>
      </c>
      <c r="L272" s="42">
        <f t="shared" si="3"/>
        <v>2320500</v>
      </c>
      <c r="M272" s="12"/>
      <c r="N272" s="12"/>
      <c r="O272" s="12"/>
      <c r="P272" s="12"/>
      <c r="Q272" s="12"/>
      <c r="R272" s="12"/>
      <c r="S272" s="12"/>
      <c r="T272" s="12"/>
      <c r="U272" s="12"/>
      <c r="V272" s="12"/>
      <c r="W272" s="12"/>
      <c r="X272" s="12"/>
      <c r="Y272" s="12"/>
      <c r="Z272" s="12"/>
    </row>
    <row r="273" spans="1:26" ht="15.75" customHeight="1" x14ac:dyDescent="0.25">
      <c r="A273" s="36">
        <v>45910</v>
      </c>
      <c r="B273" s="36">
        <v>45921</v>
      </c>
      <c r="C273" s="37" t="s">
        <v>48</v>
      </c>
      <c r="D273" s="38" t="s">
        <v>250</v>
      </c>
      <c r="E273" s="38" t="s">
        <v>16</v>
      </c>
      <c r="F273" s="38" t="s">
        <v>38</v>
      </c>
      <c r="G273" s="39" t="s">
        <v>248</v>
      </c>
      <c r="H273" s="43" t="s">
        <v>251</v>
      </c>
      <c r="I273" s="41">
        <v>3</v>
      </c>
      <c r="J273" s="42">
        <v>705000</v>
      </c>
      <c r="K273" s="42">
        <f t="shared" si="2"/>
        <v>133950</v>
      </c>
      <c r="L273" s="42">
        <f t="shared" si="3"/>
        <v>838950</v>
      </c>
      <c r="M273" s="12"/>
      <c r="N273" s="12"/>
      <c r="O273" s="12"/>
      <c r="P273" s="12"/>
      <c r="Q273" s="12"/>
      <c r="R273" s="12"/>
      <c r="S273" s="12"/>
      <c r="T273" s="12"/>
      <c r="U273" s="12"/>
      <c r="V273" s="12"/>
      <c r="W273" s="12"/>
      <c r="X273" s="12"/>
      <c r="Y273" s="12"/>
      <c r="Z273" s="12"/>
    </row>
    <row r="274" spans="1:26" ht="15.75" customHeight="1" x14ac:dyDescent="0.25">
      <c r="A274" s="36">
        <v>45910</v>
      </c>
      <c r="B274" s="36">
        <v>45921</v>
      </c>
      <c r="C274" s="37" t="s">
        <v>48</v>
      </c>
      <c r="D274" s="38" t="s">
        <v>250</v>
      </c>
      <c r="E274" s="38" t="s">
        <v>10</v>
      </c>
      <c r="F274" s="38" t="s">
        <v>41</v>
      </c>
      <c r="G274" s="39" t="s">
        <v>248</v>
      </c>
      <c r="H274" s="43" t="s">
        <v>251</v>
      </c>
      <c r="I274" s="41">
        <v>1</v>
      </c>
      <c r="J274" s="42">
        <v>1950000</v>
      </c>
      <c r="K274" s="42">
        <f t="shared" si="2"/>
        <v>370500</v>
      </c>
      <c r="L274" s="42">
        <f t="shared" si="3"/>
        <v>2320500</v>
      </c>
      <c r="M274" s="12"/>
      <c r="N274" s="12"/>
      <c r="O274" s="12"/>
      <c r="P274" s="12"/>
      <c r="Q274" s="12"/>
      <c r="R274" s="12"/>
      <c r="S274" s="12"/>
      <c r="T274" s="12"/>
      <c r="U274" s="12"/>
      <c r="V274" s="12"/>
      <c r="W274" s="12"/>
      <c r="X274" s="12"/>
      <c r="Y274" s="12"/>
      <c r="Z274" s="12"/>
    </row>
    <row r="275" spans="1:26" ht="17.25" customHeight="1" x14ac:dyDescent="0.25">
      <c r="A275" s="36">
        <v>45910</v>
      </c>
      <c r="B275" s="36">
        <v>45911</v>
      </c>
      <c r="C275" s="37" t="s">
        <v>48</v>
      </c>
      <c r="D275" s="38" t="s">
        <v>252</v>
      </c>
      <c r="E275" s="38" t="s">
        <v>10</v>
      </c>
      <c r="F275" s="38" t="s">
        <v>41</v>
      </c>
      <c r="G275" s="39" t="s">
        <v>248</v>
      </c>
      <c r="H275" s="43" t="s">
        <v>253</v>
      </c>
      <c r="I275" s="41">
        <v>1</v>
      </c>
      <c r="J275" s="42">
        <v>1950000</v>
      </c>
      <c r="K275" s="42">
        <f t="shared" si="2"/>
        <v>370500</v>
      </c>
      <c r="L275" s="42">
        <f t="shared" si="3"/>
        <v>2320500</v>
      </c>
      <c r="M275" s="12"/>
      <c r="N275" s="12"/>
      <c r="O275" s="12"/>
      <c r="P275" s="12"/>
      <c r="Q275" s="12"/>
      <c r="R275" s="12"/>
      <c r="S275" s="12"/>
      <c r="T275" s="12"/>
      <c r="U275" s="12"/>
      <c r="V275" s="12"/>
      <c r="W275" s="12"/>
      <c r="X275" s="12"/>
      <c r="Y275" s="12"/>
      <c r="Z275" s="12"/>
    </row>
    <row r="276" spans="1:26" ht="15.75" customHeight="1" x14ac:dyDescent="0.25">
      <c r="A276" s="36">
        <v>45912</v>
      </c>
      <c r="B276" s="36">
        <v>45913</v>
      </c>
      <c r="C276" s="37" t="s">
        <v>48</v>
      </c>
      <c r="D276" s="38" t="s">
        <v>254</v>
      </c>
      <c r="E276" s="38" t="s">
        <v>16</v>
      </c>
      <c r="F276" s="38" t="s">
        <v>38</v>
      </c>
      <c r="G276" s="39" t="s">
        <v>51</v>
      </c>
      <c r="H276" s="43" t="s">
        <v>76</v>
      </c>
      <c r="I276" s="41">
        <v>6</v>
      </c>
      <c r="J276" s="42">
        <v>1410000</v>
      </c>
      <c r="K276" s="42">
        <f t="shared" si="2"/>
        <v>267900</v>
      </c>
      <c r="L276" s="42">
        <f t="shared" si="3"/>
        <v>1677900</v>
      </c>
      <c r="M276" s="12"/>
      <c r="N276" s="12"/>
      <c r="O276" s="12"/>
      <c r="P276" s="12"/>
      <c r="Q276" s="12"/>
      <c r="R276" s="12"/>
      <c r="S276" s="12"/>
      <c r="T276" s="12"/>
      <c r="U276" s="12"/>
      <c r="V276" s="12"/>
      <c r="W276" s="12"/>
      <c r="X276" s="12"/>
      <c r="Y276" s="12"/>
      <c r="Z276" s="12"/>
    </row>
    <row r="277" spans="1:26" ht="15.75" customHeight="1" x14ac:dyDescent="0.25">
      <c r="A277" s="36">
        <v>45912</v>
      </c>
      <c r="B277" s="36">
        <v>45913</v>
      </c>
      <c r="C277" s="37" t="s">
        <v>48</v>
      </c>
      <c r="D277" s="38" t="s">
        <v>254</v>
      </c>
      <c r="E277" s="38" t="s">
        <v>10</v>
      </c>
      <c r="F277" s="38" t="s">
        <v>41</v>
      </c>
      <c r="G277" s="39" t="s">
        <v>51</v>
      </c>
      <c r="H277" s="43" t="s">
        <v>76</v>
      </c>
      <c r="I277" s="41">
        <v>1</v>
      </c>
      <c r="J277" s="42">
        <v>1950000</v>
      </c>
      <c r="K277" s="42">
        <f t="shared" si="2"/>
        <v>370500</v>
      </c>
      <c r="L277" s="42">
        <f t="shared" si="3"/>
        <v>2320500</v>
      </c>
      <c r="M277" s="12"/>
      <c r="N277" s="12"/>
      <c r="O277" s="12"/>
      <c r="P277" s="12"/>
      <c r="Q277" s="12"/>
      <c r="R277" s="12"/>
      <c r="S277" s="12"/>
      <c r="T277" s="12"/>
      <c r="U277" s="12"/>
      <c r="V277" s="12"/>
      <c r="W277" s="12"/>
      <c r="X277" s="12"/>
      <c r="Y277" s="12"/>
      <c r="Z277" s="12"/>
    </row>
    <row r="278" spans="1:26" ht="15.75" customHeight="1" x14ac:dyDescent="0.25">
      <c r="A278" s="36">
        <v>45912</v>
      </c>
      <c r="B278" s="36">
        <v>45913</v>
      </c>
      <c r="C278" s="37" t="s">
        <v>48</v>
      </c>
      <c r="D278" s="38" t="s">
        <v>254</v>
      </c>
      <c r="E278" s="38" t="s">
        <v>13</v>
      </c>
      <c r="F278" s="38" t="s">
        <v>50</v>
      </c>
      <c r="G278" s="39" t="s">
        <v>51</v>
      </c>
      <c r="H278" s="43" t="s">
        <v>76</v>
      </c>
      <c r="I278" s="41">
        <v>2</v>
      </c>
      <c r="J278" s="42">
        <v>990000</v>
      </c>
      <c r="K278" s="42">
        <f t="shared" si="2"/>
        <v>188100</v>
      </c>
      <c r="L278" s="42">
        <f t="shared" si="3"/>
        <v>1178100</v>
      </c>
      <c r="M278" s="12"/>
      <c r="N278" s="12"/>
      <c r="O278" s="12"/>
      <c r="P278" s="12"/>
      <c r="Q278" s="12"/>
      <c r="R278" s="12"/>
      <c r="S278" s="12"/>
      <c r="T278" s="12"/>
      <c r="U278" s="12"/>
      <c r="V278" s="12"/>
      <c r="W278" s="12"/>
      <c r="X278" s="12"/>
      <c r="Y278" s="12"/>
      <c r="Z278" s="12"/>
    </row>
    <row r="279" spans="1:26" ht="15.75" customHeight="1" x14ac:dyDescent="0.25">
      <c r="A279" s="36">
        <v>45912</v>
      </c>
      <c r="B279" s="36">
        <v>45913</v>
      </c>
      <c r="C279" s="37" t="s">
        <v>48</v>
      </c>
      <c r="D279" s="38" t="s">
        <v>255</v>
      </c>
      <c r="E279" s="38" t="s">
        <v>16</v>
      </c>
      <c r="F279" s="38" t="s">
        <v>38</v>
      </c>
      <c r="G279" s="39" t="s">
        <v>51</v>
      </c>
      <c r="H279" s="43" t="s">
        <v>78</v>
      </c>
      <c r="I279" s="41">
        <v>5</v>
      </c>
      <c r="J279" s="42">
        <v>1175000</v>
      </c>
      <c r="K279" s="42">
        <f t="shared" si="2"/>
        <v>223250</v>
      </c>
      <c r="L279" s="42">
        <f t="shared" si="3"/>
        <v>1398250</v>
      </c>
      <c r="M279" s="12"/>
      <c r="N279" s="12"/>
      <c r="O279" s="12"/>
      <c r="P279" s="12"/>
      <c r="Q279" s="12"/>
      <c r="R279" s="12"/>
      <c r="S279" s="12"/>
      <c r="T279" s="12"/>
      <c r="U279" s="12"/>
      <c r="V279" s="12"/>
      <c r="W279" s="12"/>
      <c r="X279" s="12"/>
      <c r="Y279" s="12"/>
      <c r="Z279" s="12"/>
    </row>
    <row r="280" spans="1:26" ht="15.75" customHeight="1" x14ac:dyDescent="0.25">
      <c r="A280" s="36">
        <v>45912</v>
      </c>
      <c r="B280" s="36">
        <v>45913</v>
      </c>
      <c r="C280" s="37" t="s">
        <v>48</v>
      </c>
      <c r="D280" s="38" t="s">
        <v>255</v>
      </c>
      <c r="E280" s="38" t="s">
        <v>10</v>
      </c>
      <c r="F280" s="38" t="s">
        <v>41</v>
      </c>
      <c r="G280" s="39" t="s">
        <v>51</v>
      </c>
      <c r="H280" s="43" t="s">
        <v>78</v>
      </c>
      <c r="I280" s="41">
        <v>1</v>
      </c>
      <c r="J280" s="42">
        <v>1950000</v>
      </c>
      <c r="K280" s="42">
        <f t="shared" si="2"/>
        <v>370500</v>
      </c>
      <c r="L280" s="42">
        <f t="shared" si="3"/>
        <v>2320500</v>
      </c>
      <c r="M280" s="12"/>
      <c r="N280" s="12"/>
      <c r="O280" s="12"/>
      <c r="P280" s="12"/>
      <c r="Q280" s="12"/>
      <c r="R280" s="12"/>
      <c r="S280" s="12"/>
      <c r="T280" s="12"/>
      <c r="U280" s="12"/>
      <c r="V280" s="12"/>
      <c r="W280" s="12"/>
      <c r="X280" s="12"/>
      <c r="Y280" s="12"/>
      <c r="Z280" s="12"/>
    </row>
    <row r="281" spans="1:26" ht="15.75" customHeight="1" x14ac:dyDescent="0.25">
      <c r="A281" s="36">
        <v>45912</v>
      </c>
      <c r="B281" s="36">
        <v>45913</v>
      </c>
      <c r="C281" s="37" t="s">
        <v>48</v>
      </c>
      <c r="D281" s="38" t="s">
        <v>255</v>
      </c>
      <c r="E281" s="38" t="s">
        <v>13</v>
      </c>
      <c r="F281" s="38" t="s">
        <v>50</v>
      </c>
      <c r="G281" s="39" t="s">
        <v>51</v>
      </c>
      <c r="H281" s="43" t="s">
        <v>78</v>
      </c>
      <c r="I281" s="41">
        <v>2</v>
      </c>
      <c r="J281" s="42">
        <v>990000</v>
      </c>
      <c r="K281" s="42">
        <f t="shared" si="2"/>
        <v>188100</v>
      </c>
      <c r="L281" s="42">
        <f t="shared" si="3"/>
        <v>1178100</v>
      </c>
      <c r="M281" s="12"/>
      <c r="N281" s="12"/>
      <c r="O281" s="12"/>
      <c r="P281" s="12"/>
      <c r="Q281" s="12"/>
      <c r="R281" s="12"/>
      <c r="S281" s="12"/>
      <c r="T281" s="12"/>
      <c r="U281" s="12"/>
      <c r="V281" s="12"/>
      <c r="W281" s="12"/>
      <c r="X281" s="12"/>
      <c r="Y281" s="12"/>
      <c r="Z281" s="12"/>
    </row>
    <row r="282" spans="1:26" ht="15.75" customHeight="1" x14ac:dyDescent="0.25">
      <c r="A282" s="36">
        <v>45912</v>
      </c>
      <c r="B282" s="36">
        <v>45914</v>
      </c>
      <c r="C282" s="37" t="s">
        <v>48</v>
      </c>
      <c r="D282" s="38" t="s">
        <v>256</v>
      </c>
      <c r="E282" s="38" t="s">
        <v>16</v>
      </c>
      <c r="F282" s="38" t="s">
        <v>38</v>
      </c>
      <c r="G282" s="39" t="s">
        <v>51</v>
      </c>
      <c r="H282" s="43" t="s">
        <v>56</v>
      </c>
      <c r="I282" s="41">
        <v>6</v>
      </c>
      <c r="J282" s="42">
        <v>1410000</v>
      </c>
      <c r="K282" s="42">
        <f t="shared" si="2"/>
        <v>267900</v>
      </c>
      <c r="L282" s="42">
        <f t="shared" si="3"/>
        <v>1677900</v>
      </c>
      <c r="M282" s="12"/>
      <c r="N282" s="12"/>
      <c r="O282" s="12"/>
      <c r="P282" s="12"/>
      <c r="Q282" s="12"/>
      <c r="R282" s="12"/>
      <c r="S282" s="12"/>
      <c r="T282" s="12"/>
      <c r="U282" s="12"/>
      <c r="V282" s="12"/>
      <c r="W282" s="12"/>
      <c r="X282" s="12"/>
      <c r="Y282" s="12"/>
      <c r="Z282" s="12"/>
    </row>
    <row r="283" spans="1:26" ht="15.75" customHeight="1" x14ac:dyDescent="0.25">
      <c r="A283" s="36">
        <v>45912</v>
      </c>
      <c r="B283" s="36">
        <v>45914</v>
      </c>
      <c r="C283" s="37" t="s">
        <v>48</v>
      </c>
      <c r="D283" s="38" t="s">
        <v>256</v>
      </c>
      <c r="E283" s="38" t="s">
        <v>10</v>
      </c>
      <c r="F283" s="38" t="s">
        <v>41</v>
      </c>
      <c r="G283" s="39" t="s">
        <v>51</v>
      </c>
      <c r="H283" s="43" t="s">
        <v>56</v>
      </c>
      <c r="I283" s="41">
        <v>1</v>
      </c>
      <c r="J283" s="42">
        <v>1950000</v>
      </c>
      <c r="K283" s="42">
        <f t="shared" si="2"/>
        <v>370500</v>
      </c>
      <c r="L283" s="42">
        <f t="shared" si="3"/>
        <v>2320500</v>
      </c>
      <c r="M283" s="12"/>
      <c r="N283" s="12"/>
      <c r="O283" s="12"/>
      <c r="P283" s="12"/>
      <c r="Q283" s="12"/>
      <c r="R283" s="12"/>
      <c r="S283" s="12"/>
      <c r="T283" s="12"/>
      <c r="U283" s="12"/>
      <c r="V283" s="12"/>
      <c r="W283" s="12"/>
      <c r="X283" s="12"/>
      <c r="Y283" s="12"/>
      <c r="Z283" s="12"/>
    </row>
    <row r="284" spans="1:26" ht="15.75" customHeight="1" x14ac:dyDescent="0.25">
      <c r="A284" s="36">
        <v>45912</v>
      </c>
      <c r="B284" s="36">
        <v>45914</v>
      </c>
      <c r="C284" s="37" t="s">
        <v>48</v>
      </c>
      <c r="D284" s="38" t="s">
        <v>257</v>
      </c>
      <c r="E284" s="38" t="s">
        <v>16</v>
      </c>
      <c r="F284" s="38" t="s">
        <v>38</v>
      </c>
      <c r="G284" s="39" t="s">
        <v>51</v>
      </c>
      <c r="H284" s="43" t="s">
        <v>58</v>
      </c>
      <c r="I284" s="41">
        <v>5</v>
      </c>
      <c r="J284" s="42">
        <v>1175000</v>
      </c>
      <c r="K284" s="42">
        <f t="shared" si="2"/>
        <v>223250</v>
      </c>
      <c r="L284" s="42">
        <f t="shared" si="3"/>
        <v>1398250</v>
      </c>
      <c r="M284" s="12"/>
      <c r="N284" s="12"/>
      <c r="O284" s="12"/>
      <c r="P284" s="12"/>
      <c r="Q284" s="12"/>
      <c r="R284" s="12"/>
      <c r="S284" s="12"/>
      <c r="T284" s="12"/>
      <c r="U284" s="12"/>
      <c r="V284" s="12"/>
      <c r="W284" s="12"/>
      <c r="X284" s="12"/>
      <c r="Y284" s="12"/>
      <c r="Z284" s="12"/>
    </row>
    <row r="285" spans="1:26" ht="15.75" customHeight="1" x14ac:dyDescent="0.25">
      <c r="A285" s="36">
        <v>45912</v>
      </c>
      <c r="B285" s="36">
        <v>45914</v>
      </c>
      <c r="C285" s="37" t="s">
        <v>48</v>
      </c>
      <c r="D285" s="38" t="s">
        <v>257</v>
      </c>
      <c r="E285" s="38" t="s">
        <v>10</v>
      </c>
      <c r="F285" s="38" t="s">
        <v>41</v>
      </c>
      <c r="G285" s="39" t="s">
        <v>51</v>
      </c>
      <c r="H285" s="43" t="s">
        <v>58</v>
      </c>
      <c r="I285" s="41">
        <v>1</v>
      </c>
      <c r="J285" s="42">
        <v>1950000</v>
      </c>
      <c r="K285" s="42">
        <f t="shared" si="2"/>
        <v>370500</v>
      </c>
      <c r="L285" s="42">
        <f t="shared" si="3"/>
        <v>2320500</v>
      </c>
      <c r="M285" s="12"/>
      <c r="N285" s="12"/>
      <c r="O285" s="12"/>
      <c r="P285" s="12"/>
      <c r="Q285" s="12"/>
      <c r="R285" s="12"/>
      <c r="S285" s="12"/>
      <c r="T285" s="12"/>
      <c r="U285" s="12"/>
      <c r="V285" s="12"/>
      <c r="W285" s="12"/>
      <c r="X285" s="12"/>
      <c r="Y285" s="12"/>
      <c r="Z285" s="12"/>
    </row>
    <row r="286" spans="1:26" ht="15.75" customHeight="1" x14ac:dyDescent="0.25">
      <c r="A286" s="36">
        <v>45910</v>
      </c>
      <c r="B286" s="36">
        <v>45912</v>
      </c>
      <c r="C286" s="37" t="s">
        <v>48</v>
      </c>
      <c r="D286" s="38" t="s">
        <v>258</v>
      </c>
      <c r="E286" s="38" t="s">
        <v>12</v>
      </c>
      <c r="F286" s="38" t="s">
        <v>45</v>
      </c>
      <c r="G286" s="39" t="s">
        <v>248</v>
      </c>
      <c r="H286" s="43" t="s">
        <v>253</v>
      </c>
      <c r="I286" s="41">
        <v>250</v>
      </c>
      <c r="J286" s="42">
        <v>6622500</v>
      </c>
      <c r="K286" s="42">
        <f t="shared" si="2"/>
        <v>1258275</v>
      </c>
      <c r="L286" s="42">
        <f t="shared" si="3"/>
        <v>7880775</v>
      </c>
      <c r="M286" s="12"/>
      <c r="N286" s="12"/>
      <c r="O286" s="12"/>
      <c r="P286" s="12"/>
      <c r="Q286" s="12"/>
      <c r="R286" s="12"/>
      <c r="S286" s="12"/>
      <c r="T286" s="12"/>
      <c r="U286" s="12"/>
      <c r="V286" s="12"/>
      <c r="W286" s="12"/>
      <c r="X286" s="12"/>
      <c r="Y286" s="12"/>
      <c r="Z286" s="12"/>
    </row>
    <row r="287" spans="1:26" ht="15.75" customHeight="1" x14ac:dyDescent="0.25">
      <c r="A287" s="36">
        <v>45910</v>
      </c>
      <c r="B287" s="36">
        <v>45913</v>
      </c>
      <c r="C287" s="37" t="s">
        <v>48</v>
      </c>
      <c r="D287" s="38" t="s">
        <v>259</v>
      </c>
      <c r="E287" s="38" t="s">
        <v>12</v>
      </c>
      <c r="F287" s="38" t="s">
        <v>260</v>
      </c>
      <c r="G287" s="39" t="s">
        <v>248</v>
      </c>
      <c r="H287" s="43" t="s">
        <v>253</v>
      </c>
      <c r="I287" s="41">
        <v>80</v>
      </c>
      <c r="J287" s="42">
        <v>1277280</v>
      </c>
      <c r="K287" s="42">
        <f t="shared" si="2"/>
        <v>242683.2</v>
      </c>
      <c r="L287" s="42">
        <f t="shared" si="3"/>
        <v>1519963.2</v>
      </c>
      <c r="M287" s="12"/>
      <c r="N287" s="12"/>
      <c r="O287" s="12"/>
      <c r="P287" s="12"/>
      <c r="Q287" s="12"/>
      <c r="R287" s="12"/>
      <c r="S287" s="12"/>
      <c r="T287" s="12"/>
      <c r="U287" s="12"/>
      <c r="V287" s="12"/>
      <c r="W287" s="12"/>
      <c r="X287" s="12"/>
      <c r="Y287" s="12"/>
      <c r="Z287" s="12"/>
    </row>
    <row r="288" spans="1:26" ht="15.75" customHeight="1" x14ac:dyDescent="0.25">
      <c r="A288" s="36">
        <v>45910</v>
      </c>
      <c r="B288" s="36">
        <v>45911</v>
      </c>
      <c r="C288" s="37" t="s">
        <v>48</v>
      </c>
      <c r="D288" s="38" t="s">
        <v>261</v>
      </c>
      <c r="E288" s="38" t="s">
        <v>14</v>
      </c>
      <c r="F288" s="38" t="s">
        <v>143</v>
      </c>
      <c r="G288" s="39" t="s">
        <v>243</v>
      </c>
      <c r="H288" s="43" t="s">
        <v>244</v>
      </c>
      <c r="I288" s="41">
        <v>2</v>
      </c>
      <c r="J288" s="42">
        <v>744000</v>
      </c>
      <c r="K288" s="42">
        <f t="shared" si="2"/>
        <v>141360</v>
      </c>
      <c r="L288" s="42">
        <f t="shared" si="3"/>
        <v>885360</v>
      </c>
      <c r="M288" s="12"/>
      <c r="N288" s="12"/>
      <c r="O288" s="12"/>
      <c r="P288" s="12"/>
      <c r="Q288" s="12"/>
      <c r="R288" s="12"/>
      <c r="S288" s="12"/>
      <c r="T288" s="12"/>
      <c r="U288" s="12"/>
      <c r="V288" s="12"/>
      <c r="W288" s="12"/>
      <c r="X288" s="12"/>
      <c r="Y288" s="12"/>
      <c r="Z288" s="12"/>
    </row>
    <row r="289" spans="1:26" ht="15.75" customHeight="1" x14ac:dyDescent="0.25">
      <c r="A289" s="36">
        <v>45919</v>
      </c>
      <c r="B289" s="36">
        <v>45920</v>
      </c>
      <c r="C289" s="37" t="s">
        <v>48</v>
      </c>
      <c r="D289" s="38" t="s">
        <v>262</v>
      </c>
      <c r="E289" s="38" t="s">
        <v>16</v>
      </c>
      <c r="F289" s="38" t="s">
        <v>38</v>
      </c>
      <c r="G289" s="39" t="s">
        <v>51</v>
      </c>
      <c r="H289" s="43" t="s">
        <v>76</v>
      </c>
      <c r="I289" s="41">
        <v>6</v>
      </c>
      <c r="J289" s="42">
        <v>1410000</v>
      </c>
      <c r="K289" s="42">
        <f t="shared" si="2"/>
        <v>267900</v>
      </c>
      <c r="L289" s="42">
        <f t="shared" si="3"/>
        <v>1677900</v>
      </c>
      <c r="M289" s="12"/>
      <c r="N289" s="12"/>
      <c r="O289" s="12"/>
      <c r="P289" s="12"/>
      <c r="Q289" s="12"/>
      <c r="R289" s="12"/>
      <c r="S289" s="12"/>
      <c r="T289" s="12"/>
      <c r="U289" s="12"/>
      <c r="V289" s="12"/>
      <c r="W289" s="12"/>
      <c r="X289" s="12"/>
      <c r="Y289" s="12"/>
      <c r="Z289" s="12"/>
    </row>
    <row r="290" spans="1:26" ht="15.75" customHeight="1" x14ac:dyDescent="0.25">
      <c r="A290" s="36">
        <v>45919</v>
      </c>
      <c r="B290" s="36">
        <v>45920</v>
      </c>
      <c r="C290" s="37" t="s">
        <v>48</v>
      </c>
      <c r="D290" s="38" t="s">
        <v>262</v>
      </c>
      <c r="E290" s="38" t="s">
        <v>10</v>
      </c>
      <c r="F290" s="38" t="s">
        <v>41</v>
      </c>
      <c r="G290" s="39" t="s">
        <v>51</v>
      </c>
      <c r="H290" s="43" t="s">
        <v>76</v>
      </c>
      <c r="I290" s="41">
        <v>1</v>
      </c>
      <c r="J290" s="42">
        <v>1950000</v>
      </c>
      <c r="K290" s="42">
        <f t="shared" si="2"/>
        <v>370500</v>
      </c>
      <c r="L290" s="42">
        <f t="shared" si="3"/>
        <v>2320500</v>
      </c>
      <c r="M290" s="12"/>
      <c r="N290" s="12"/>
      <c r="O290" s="12"/>
      <c r="P290" s="12"/>
      <c r="Q290" s="12"/>
      <c r="R290" s="12"/>
      <c r="S290" s="12"/>
      <c r="T290" s="12"/>
      <c r="U290" s="12"/>
      <c r="V290" s="12"/>
      <c r="W290" s="12"/>
      <c r="X290" s="12"/>
      <c r="Y290" s="12"/>
      <c r="Z290" s="12"/>
    </row>
    <row r="291" spans="1:26" ht="15.75" customHeight="1" x14ac:dyDescent="0.25">
      <c r="A291" s="36">
        <v>45919</v>
      </c>
      <c r="B291" s="36">
        <v>45920</v>
      </c>
      <c r="C291" s="37" t="s">
        <v>48</v>
      </c>
      <c r="D291" s="38" t="s">
        <v>262</v>
      </c>
      <c r="E291" s="38" t="s">
        <v>13</v>
      </c>
      <c r="F291" s="38" t="s">
        <v>50</v>
      </c>
      <c r="G291" s="39" t="s">
        <v>51</v>
      </c>
      <c r="H291" s="43" t="s">
        <v>76</v>
      </c>
      <c r="I291" s="41">
        <v>2</v>
      </c>
      <c r="J291" s="42">
        <v>990000</v>
      </c>
      <c r="K291" s="42">
        <f t="shared" si="2"/>
        <v>188100</v>
      </c>
      <c r="L291" s="42">
        <f t="shared" si="3"/>
        <v>1178100</v>
      </c>
      <c r="M291" s="12"/>
      <c r="N291" s="12"/>
      <c r="O291" s="12"/>
      <c r="P291" s="12"/>
      <c r="Q291" s="12"/>
      <c r="R291" s="12"/>
      <c r="S291" s="12"/>
      <c r="T291" s="12"/>
      <c r="U291" s="12"/>
      <c r="V291" s="12"/>
      <c r="W291" s="12"/>
      <c r="X291" s="12"/>
      <c r="Y291" s="12"/>
      <c r="Z291" s="12"/>
    </row>
    <row r="292" spans="1:26" ht="15.75" customHeight="1" x14ac:dyDescent="0.25">
      <c r="A292" s="36">
        <v>45919</v>
      </c>
      <c r="B292" s="36">
        <v>45920</v>
      </c>
      <c r="C292" s="37" t="s">
        <v>48</v>
      </c>
      <c r="D292" s="38" t="s">
        <v>263</v>
      </c>
      <c r="E292" s="38" t="s">
        <v>16</v>
      </c>
      <c r="F292" s="38" t="s">
        <v>38</v>
      </c>
      <c r="G292" s="39" t="s">
        <v>51</v>
      </c>
      <c r="H292" s="43" t="s">
        <v>78</v>
      </c>
      <c r="I292" s="41">
        <v>5</v>
      </c>
      <c r="J292" s="42">
        <v>1175000</v>
      </c>
      <c r="K292" s="42">
        <f t="shared" si="2"/>
        <v>223250</v>
      </c>
      <c r="L292" s="42">
        <f t="shared" si="3"/>
        <v>1398250</v>
      </c>
      <c r="M292" s="12"/>
      <c r="N292" s="12"/>
      <c r="O292" s="12"/>
      <c r="P292" s="12"/>
      <c r="Q292" s="12"/>
      <c r="R292" s="12"/>
      <c r="S292" s="12"/>
      <c r="T292" s="12"/>
      <c r="U292" s="12"/>
      <c r="V292" s="12"/>
      <c r="W292" s="12"/>
      <c r="X292" s="12"/>
      <c r="Y292" s="12"/>
      <c r="Z292" s="12"/>
    </row>
    <row r="293" spans="1:26" ht="15.75" customHeight="1" x14ac:dyDescent="0.25">
      <c r="A293" s="36">
        <v>45919</v>
      </c>
      <c r="B293" s="36">
        <v>45920</v>
      </c>
      <c r="C293" s="37" t="s">
        <v>48</v>
      </c>
      <c r="D293" s="38" t="s">
        <v>263</v>
      </c>
      <c r="E293" s="38" t="s">
        <v>10</v>
      </c>
      <c r="F293" s="38" t="s">
        <v>41</v>
      </c>
      <c r="G293" s="39" t="s">
        <v>51</v>
      </c>
      <c r="H293" s="43" t="s">
        <v>78</v>
      </c>
      <c r="I293" s="41">
        <v>1</v>
      </c>
      <c r="J293" s="42">
        <v>1950000</v>
      </c>
      <c r="K293" s="42">
        <f t="shared" si="2"/>
        <v>370500</v>
      </c>
      <c r="L293" s="42">
        <f t="shared" si="3"/>
        <v>2320500</v>
      </c>
      <c r="M293" s="12"/>
      <c r="N293" s="12"/>
      <c r="O293" s="12"/>
      <c r="P293" s="12"/>
      <c r="Q293" s="12"/>
      <c r="R293" s="12"/>
      <c r="S293" s="12"/>
      <c r="T293" s="12"/>
      <c r="U293" s="12"/>
      <c r="V293" s="12"/>
      <c r="W293" s="12"/>
      <c r="X293" s="12"/>
      <c r="Y293" s="12"/>
      <c r="Z293" s="12"/>
    </row>
    <row r="294" spans="1:26" ht="15.75" customHeight="1" x14ac:dyDescent="0.25">
      <c r="A294" s="36">
        <v>45919</v>
      </c>
      <c r="B294" s="36">
        <v>45920</v>
      </c>
      <c r="C294" s="37" t="s">
        <v>48</v>
      </c>
      <c r="D294" s="38" t="s">
        <v>263</v>
      </c>
      <c r="E294" s="38" t="s">
        <v>13</v>
      </c>
      <c r="F294" s="38" t="s">
        <v>50</v>
      </c>
      <c r="G294" s="39" t="s">
        <v>51</v>
      </c>
      <c r="H294" s="43" t="s">
        <v>78</v>
      </c>
      <c r="I294" s="41">
        <v>2</v>
      </c>
      <c r="J294" s="42">
        <v>990000</v>
      </c>
      <c r="K294" s="42">
        <f t="shared" si="2"/>
        <v>188100</v>
      </c>
      <c r="L294" s="42">
        <f t="shared" si="3"/>
        <v>1178100</v>
      </c>
      <c r="M294" s="12"/>
      <c r="N294" s="12"/>
      <c r="O294" s="12"/>
      <c r="P294" s="12"/>
      <c r="Q294" s="12"/>
      <c r="R294" s="12"/>
      <c r="S294" s="12"/>
      <c r="T294" s="12"/>
      <c r="U294" s="12"/>
      <c r="V294" s="12"/>
      <c r="W294" s="12"/>
      <c r="X294" s="12"/>
      <c r="Y294" s="12"/>
      <c r="Z294" s="12"/>
    </row>
    <row r="295" spans="1:26" ht="15.75" customHeight="1" x14ac:dyDescent="0.25">
      <c r="A295" s="36">
        <v>45919</v>
      </c>
      <c r="B295" s="36">
        <v>45921</v>
      </c>
      <c r="C295" s="37" t="s">
        <v>48</v>
      </c>
      <c r="D295" s="38" t="s">
        <v>264</v>
      </c>
      <c r="E295" s="38" t="s">
        <v>16</v>
      </c>
      <c r="F295" s="38" t="s">
        <v>38</v>
      </c>
      <c r="G295" s="39" t="s">
        <v>51</v>
      </c>
      <c r="H295" s="43" t="s">
        <v>56</v>
      </c>
      <c r="I295" s="41">
        <v>6</v>
      </c>
      <c r="J295" s="42">
        <v>1410000</v>
      </c>
      <c r="K295" s="42">
        <f t="shared" si="2"/>
        <v>267900</v>
      </c>
      <c r="L295" s="42">
        <f t="shared" si="3"/>
        <v>1677900</v>
      </c>
      <c r="M295" s="12"/>
      <c r="N295" s="12"/>
      <c r="O295" s="12"/>
      <c r="P295" s="12"/>
      <c r="Q295" s="12"/>
      <c r="R295" s="12"/>
      <c r="S295" s="12"/>
      <c r="T295" s="12"/>
      <c r="U295" s="12"/>
      <c r="V295" s="12"/>
      <c r="W295" s="12"/>
      <c r="X295" s="12"/>
      <c r="Y295" s="12"/>
      <c r="Z295" s="12"/>
    </row>
    <row r="296" spans="1:26" ht="15.75" customHeight="1" x14ac:dyDescent="0.25">
      <c r="A296" s="36">
        <v>45919</v>
      </c>
      <c r="B296" s="36">
        <v>45921</v>
      </c>
      <c r="C296" s="37" t="s">
        <v>48</v>
      </c>
      <c r="D296" s="38" t="s">
        <v>264</v>
      </c>
      <c r="E296" s="38" t="s">
        <v>10</v>
      </c>
      <c r="F296" s="38" t="s">
        <v>41</v>
      </c>
      <c r="G296" s="39" t="s">
        <v>51</v>
      </c>
      <c r="H296" s="43" t="s">
        <v>56</v>
      </c>
      <c r="I296" s="41">
        <v>1</v>
      </c>
      <c r="J296" s="42">
        <v>1950000</v>
      </c>
      <c r="K296" s="42">
        <f t="shared" si="2"/>
        <v>370500</v>
      </c>
      <c r="L296" s="42">
        <f t="shared" si="3"/>
        <v>2320500</v>
      </c>
      <c r="M296" s="12"/>
      <c r="N296" s="12"/>
      <c r="O296" s="12"/>
      <c r="P296" s="12"/>
      <c r="Q296" s="12"/>
      <c r="R296" s="12"/>
      <c r="S296" s="12"/>
      <c r="T296" s="12"/>
      <c r="U296" s="12"/>
      <c r="V296" s="12"/>
      <c r="W296" s="12"/>
      <c r="X296" s="12"/>
      <c r="Y296" s="12"/>
      <c r="Z296" s="12"/>
    </row>
    <row r="297" spans="1:26" ht="15.75" customHeight="1" x14ac:dyDescent="0.25">
      <c r="A297" s="36">
        <v>45919</v>
      </c>
      <c r="B297" s="36">
        <v>45921</v>
      </c>
      <c r="C297" s="37" t="s">
        <v>48</v>
      </c>
      <c r="D297" s="38" t="s">
        <v>265</v>
      </c>
      <c r="E297" s="38" t="s">
        <v>16</v>
      </c>
      <c r="F297" s="38" t="s">
        <v>38</v>
      </c>
      <c r="G297" s="39" t="s">
        <v>51</v>
      </c>
      <c r="H297" s="43" t="s">
        <v>58</v>
      </c>
      <c r="I297" s="41">
        <v>5</v>
      </c>
      <c r="J297" s="42">
        <v>1175000</v>
      </c>
      <c r="K297" s="42">
        <f t="shared" si="2"/>
        <v>223250</v>
      </c>
      <c r="L297" s="42">
        <f t="shared" si="3"/>
        <v>1398250</v>
      </c>
      <c r="M297" s="12"/>
      <c r="N297" s="12"/>
      <c r="O297" s="12"/>
      <c r="P297" s="12"/>
      <c r="Q297" s="12"/>
      <c r="R297" s="12"/>
      <c r="S297" s="12"/>
      <c r="T297" s="12"/>
      <c r="U297" s="12"/>
      <c r="V297" s="12"/>
      <c r="W297" s="12"/>
      <c r="X297" s="12"/>
      <c r="Y297" s="12"/>
      <c r="Z297" s="12"/>
    </row>
    <row r="298" spans="1:26" ht="15.75" customHeight="1" x14ac:dyDescent="0.25">
      <c r="A298" s="36">
        <v>45919</v>
      </c>
      <c r="B298" s="36">
        <v>45921</v>
      </c>
      <c r="C298" s="37" t="s">
        <v>48</v>
      </c>
      <c r="D298" s="38" t="s">
        <v>265</v>
      </c>
      <c r="E298" s="38" t="s">
        <v>10</v>
      </c>
      <c r="F298" s="38" t="s">
        <v>41</v>
      </c>
      <c r="G298" s="39" t="s">
        <v>51</v>
      </c>
      <c r="H298" s="43" t="s">
        <v>58</v>
      </c>
      <c r="I298" s="41">
        <v>1</v>
      </c>
      <c r="J298" s="42">
        <v>1950000</v>
      </c>
      <c r="K298" s="42">
        <f t="shared" si="2"/>
        <v>370500</v>
      </c>
      <c r="L298" s="42">
        <f t="shared" si="3"/>
        <v>2320500</v>
      </c>
      <c r="M298" s="12"/>
      <c r="N298" s="12"/>
      <c r="O298" s="12"/>
      <c r="P298" s="12"/>
      <c r="Q298" s="12"/>
      <c r="R298" s="12"/>
      <c r="S298" s="12"/>
      <c r="T298" s="12"/>
      <c r="U298" s="12"/>
      <c r="V298" s="12"/>
      <c r="W298" s="12"/>
      <c r="X298" s="12"/>
      <c r="Y298" s="12"/>
      <c r="Z298" s="12"/>
    </row>
    <row r="299" spans="1:26" ht="15.75" customHeight="1" x14ac:dyDescent="0.25">
      <c r="A299" s="36">
        <v>45926</v>
      </c>
      <c r="B299" s="36">
        <v>45927</v>
      </c>
      <c r="C299" s="37" t="s">
        <v>48</v>
      </c>
      <c r="D299" s="38" t="s">
        <v>266</v>
      </c>
      <c r="E299" s="38" t="s">
        <v>16</v>
      </c>
      <c r="F299" s="38" t="s">
        <v>38</v>
      </c>
      <c r="G299" s="39" t="s">
        <v>51</v>
      </c>
      <c r="H299" s="43" t="s">
        <v>76</v>
      </c>
      <c r="I299" s="41">
        <v>6</v>
      </c>
      <c r="J299" s="42">
        <v>1410000</v>
      </c>
      <c r="K299" s="42">
        <f t="shared" si="2"/>
        <v>267900</v>
      </c>
      <c r="L299" s="42">
        <f t="shared" si="3"/>
        <v>1677900</v>
      </c>
      <c r="M299" s="12"/>
      <c r="N299" s="12"/>
      <c r="O299" s="12"/>
      <c r="P299" s="12"/>
      <c r="Q299" s="12"/>
      <c r="R299" s="12"/>
      <c r="S299" s="12"/>
      <c r="T299" s="12"/>
      <c r="U299" s="12"/>
      <c r="V299" s="12"/>
      <c r="W299" s="12"/>
      <c r="X299" s="12"/>
      <c r="Y299" s="12"/>
      <c r="Z299" s="12"/>
    </row>
    <row r="300" spans="1:26" ht="15.75" customHeight="1" x14ac:dyDescent="0.25">
      <c r="A300" s="36">
        <v>45926</v>
      </c>
      <c r="B300" s="36">
        <v>45927</v>
      </c>
      <c r="C300" s="37" t="s">
        <v>48</v>
      </c>
      <c r="D300" s="38" t="s">
        <v>266</v>
      </c>
      <c r="E300" s="38" t="s">
        <v>10</v>
      </c>
      <c r="F300" s="38" t="s">
        <v>41</v>
      </c>
      <c r="G300" s="39" t="s">
        <v>51</v>
      </c>
      <c r="H300" s="43" t="s">
        <v>76</v>
      </c>
      <c r="I300" s="41">
        <v>1</v>
      </c>
      <c r="J300" s="42">
        <v>1950000</v>
      </c>
      <c r="K300" s="42">
        <f t="shared" si="2"/>
        <v>370500</v>
      </c>
      <c r="L300" s="42">
        <f t="shared" si="3"/>
        <v>2320500</v>
      </c>
      <c r="M300" s="12"/>
      <c r="N300" s="12"/>
      <c r="O300" s="12"/>
      <c r="P300" s="12"/>
      <c r="Q300" s="12"/>
      <c r="R300" s="12"/>
      <c r="S300" s="12"/>
      <c r="T300" s="12"/>
      <c r="U300" s="12"/>
      <c r="V300" s="12"/>
      <c r="W300" s="12"/>
      <c r="X300" s="12"/>
      <c r="Y300" s="12"/>
      <c r="Z300" s="12"/>
    </row>
    <row r="301" spans="1:26" ht="15.75" customHeight="1" x14ac:dyDescent="0.25">
      <c r="A301" s="36">
        <v>45926</v>
      </c>
      <c r="B301" s="36">
        <v>45927</v>
      </c>
      <c r="C301" s="37" t="s">
        <v>48</v>
      </c>
      <c r="D301" s="38" t="s">
        <v>266</v>
      </c>
      <c r="E301" s="38" t="s">
        <v>13</v>
      </c>
      <c r="F301" s="38" t="s">
        <v>50</v>
      </c>
      <c r="G301" s="39" t="s">
        <v>51</v>
      </c>
      <c r="H301" s="43" t="s">
        <v>76</v>
      </c>
      <c r="I301" s="41">
        <v>2</v>
      </c>
      <c r="J301" s="42">
        <v>990000</v>
      </c>
      <c r="K301" s="42">
        <f t="shared" si="2"/>
        <v>188100</v>
      </c>
      <c r="L301" s="42">
        <f t="shared" si="3"/>
        <v>1178100</v>
      </c>
      <c r="M301" s="12"/>
      <c r="N301" s="12"/>
      <c r="O301" s="12"/>
      <c r="P301" s="12"/>
      <c r="Q301" s="12"/>
      <c r="R301" s="12"/>
      <c r="S301" s="12"/>
      <c r="T301" s="12"/>
      <c r="U301" s="12"/>
      <c r="V301" s="12"/>
      <c r="W301" s="12"/>
      <c r="X301" s="12"/>
      <c r="Y301" s="12"/>
      <c r="Z301" s="12"/>
    </row>
    <row r="302" spans="1:26" ht="15.75" customHeight="1" x14ac:dyDescent="0.25">
      <c r="A302" s="36">
        <v>45926</v>
      </c>
      <c r="B302" s="36">
        <v>45927</v>
      </c>
      <c r="C302" s="37" t="s">
        <v>48</v>
      </c>
      <c r="D302" s="38" t="s">
        <v>267</v>
      </c>
      <c r="E302" s="38" t="s">
        <v>16</v>
      </c>
      <c r="F302" s="38" t="s">
        <v>38</v>
      </c>
      <c r="G302" s="39" t="s">
        <v>51</v>
      </c>
      <c r="H302" s="43" t="s">
        <v>78</v>
      </c>
      <c r="I302" s="41">
        <v>5</v>
      </c>
      <c r="J302" s="42">
        <v>1175000</v>
      </c>
      <c r="K302" s="42">
        <f t="shared" si="2"/>
        <v>223250</v>
      </c>
      <c r="L302" s="42">
        <f t="shared" si="3"/>
        <v>1398250</v>
      </c>
      <c r="M302" s="12"/>
      <c r="N302" s="12"/>
      <c r="O302" s="12"/>
      <c r="P302" s="12"/>
      <c r="Q302" s="12"/>
      <c r="R302" s="12"/>
      <c r="S302" s="12"/>
      <c r="T302" s="12"/>
      <c r="U302" s="12"/>
      <c r="V302" s="12"/>
      <c r="W302" s="12"/>
      <c r="X302" s="12"/>
      <c r="Y302" s="12"/>
      <c r="Z302" s="12"/>
    </row>
    <row r="303" spans="1:26" ht="15.75" customHeight="1" x14ac:dyDescent="0.25">
      <c r="A303" s="36">
        <v>45926</v>
      </c>
      <c r="B303" s="36">
        <v>45927</v>
      </c>
      <c r="C303" s="37" t="s">
        <v>48</v>
      </c>
      <c r="D303" s="38" t="s">
        <v>267</v>
      </c>
      <c r="E303" s="38" t="s">
        <v>10</v>
      </c>
      <c r="F303" s="38" t="s">
        <v>41</v>
      </c>
      <c r="G303" s="39" t="s">
        <v>51</v>
      </c>
      <c r="H303" s="43" t="s">
        <v>78</v>
      </c>
      <c r="I303" s="41">
        <v>1</v>
      </c>
      <c r="J303" s="42">
        <v>1950000</v>
      </c>
      <c r="K303" s="42">
        <f t="shared" si="2"/>
        <v>370500</v>
      </c>
      <c r="L303" s="42">
        <f t="shared" si="3"/>
        <v>2320500</v>
      </c>
      <c r="M303" s="12"/>
      <c r="N303" s="12"/>
      <c r="O303" s="12"/>
      <c r="P303" s="12"/>
      <c r="Q303" s="12"/>
      <c r="R303" s="12"/>
      <c r="S303" s="12"/>
      <c r="T303" s="12"/>
      <c r="U303" s="12"/>
      <c r="V303" s="12"/>
      <c r="W303" s="12"/>
      <c r="X303" s="12"/>
      <c r="Y303" s="12"/>
      <c r="Z303" s="12"/>
    </row>
    <row r="304" spans="1:26" ht="15.75" customHeight="1" x14ac:dyDescent="0.25">
      <c r="A304" s="36">
        <v>45926</v>
      </c>
      <c r="B304" s="36">
        <v>45927</v>
      </c>
      <c r="C304" s="37" t="s">
        <v>48</v>
      </c>
      <c r="D304" s="38" t="s">
        <v>267</v>
      </c>
      <c r="E304" s="38" t="s">
        <v>13</v>
      </c>
      <c r="F304" s="38" t="s">
        <v>50</v>
      </c>
      <c r="G304" s="39" t="s">
        <v>51</v>
      </c>
      <c r="H304" s="43" t="s">
        <v>78</v>
      </c>
      <c r="I304" s="41">
        <v>2</v>
      </c>
      <c r="J304" s="42">
        <v>990000</v>
      </c>
      <c r="K304" s="42">
        <f t="shared" si="2"/>
        <v>188100</v>
      </c>
      <c r="L304" s="42">
        <f t="shared" si="3"/>
        <v>1178100</v>
      </c>
      <c r="M304" s="12"/>
      <c r="N304" s="12"/>
      <c r="O304" s="12"/>
      <c r="P304" s="12"/>
      <c r="Q304" s="12"/>
      <c r="R304" s="12"/>
      <c r="S304" s="12"/>
      <c r="T304" s="12"/>
      <c r="U304" s="12"/>
      <c r="V304" s="12"/>
      <c r="W304" s="12"/>
      <c r="X304" s="12"/>
      <c r="Y304" s="12"/>
      <c r="Z304" s="12"/>
    </row>
    <row r="305" spans="1:26" ht="15.75" customHeight="1" x14ac:dyDescent="0.25">
      <c r="A305" s="36">
        <v>45926</v>
      </c>
      <c r="B305" s="36">
        <v>45928</v>
      </c>
      <c r="C305" s="37" t="s">
        <v>48</v>
      </c>
      <c r="D305" s="38" t="s">
        <v>268</v>
      </c>
      <c r="E305" s="38" t="s">
        <v>16</v>
      </c>
      <c r="F305" s="38" t="s">
        <v>38</v>
      </c>
      <c r="G305" s="39" t="s">
        <v>51</v>
      </c>
      <c r="H305" s="43" t="s">
        <v>56</v>
      </c>
      <c r="I305" s="41">
        <v>6</v>
      </c>
      <c r="J305" s="42">
        <v>1410000</v>
      </c>
      <c r="K305" s="42">
        <f t="shared" si="2"/>
        <v>267900</v>
      </c>
      <c r="L305" s="42">
        <f t="shared" si="3"/>
        <v>1677900</v>
      </c>
      <c r="M305" s="12"/>
      <c r="N305" s="12"/>
      <c r="O305" s="12"/>
      <c r="P305" s="12"/>
      <c r="Q305" s="12"/>
      <c r="R305" s="12"/>
      <c r="S305" s="12"/>
      <c r="T305" s="12"/>
      <c r="U305" s="12"/>
      <c r="V305" s="12"/>
      <c r="W305" s="12"/>
      <c r="X305" s="12"/>
      <c r="Y305" s="12"/>
      <c r="Z305" s="12"/>
    </row>
    <row r="306" spans="1:26" ht="15.75" customHeight="1" x14ac:dyDescent="0.25">
      <c r="A306" s="36">
        <v>45926</v>
      </c>
      <c r="B306" s="36">
        <v>45928</v>
      </c>
      <c r="C306" s="37" t="s">
        <v>48</v>
      </c>
      <c r="D306" s="38" t="s">
        <v>268</v>
      </c>
      <c r="E306" s="38" t="s">
        <v>10</v>
      </c>
      <c r="F306" s="38" t="s">
        <v>41</v>
      </c>
      <c r="G306" s="39" t="s">
        <v>51</v>
      </c>
      <c r="H306" s="43" t="s">
        <v>56</v>
      </c>
      <c r="I306" s="41">
        <v>1</v>
      </c>
      <c r="J306" s="42">
        <v>1950000</v>
      </c>
      <c r="K306" s="42">
        <f t="shared" si="2"/>
        <v>370500</v>
      </c>
      <c r="L306" s="42">
        <f t="shared" si="3"/>
        <v>2320500</v>
      </c>
      <c r="M306" s="12"/>
      <c r="N306" s="12"/>
      <c r="O306" s="12"/>
      <c r="P306" s="12"/>
      <c r="Q306" s="12"/>
      <c r="R306" s="12"/>
      <c r="S306" s="12"/>
      <c r="T306" s="12"/>
      <c r="U306" s="12"/>
      <c r="V306" s="12"/>
      <c r="W306" s="12"/>
      <c r="X306" s="12"/>
      <c r="Y306" s="12"/>
      <c r="Z306" s="12"/>
    </row>
    <row r="307" spans="1:26" ht="15.75" customHeight="1" x14ac:dyDescent="0.25">
      <c r="A307" s="36">
        <v>45926</v>
      </c>
      <c r="B307" s="36">
        <v>45928</v>
      </c>
      <c r="C307" s="37" t="s">
        <v>48</v>
      </c>
      <c r="D307" s="38" t="s">
        <v>269</v>
      </c>
      <c r="E307" s="38" t="s">
        <v>16</v>
      </c>
      <c r="F307" s="38" t="s">
        <v>38</v>
      </c>
      <c r="G307" s="39" t="s">
        <v>51</v>
      </c>
      <c r="H307" s="43" t="s">
        <v>58</v>
      </c>
      <c r="I307" s="41">
        <v>5</v>
      </c>
      <c r="J307" s="42">
        <v>1175000</v>
      </c>
      <c r="K307" s="42">
        <f t="shared" si="2"/>
        <v>223250</v>
      </c>
      <c r="L307" s="42">
        <f t="shared" si="3"/>
        <v>1398250</v>
      </c>
      <c r="M307" s="12"/>
      <c r="N307" s="12"/>
      <c r="O307" s="12"/>
      <c r="P307" s="12"/>
      <c r="Q307" s="12"/>
      <c r="R307" s="12"/>
      <c r="S307" s="12"/>
      <c r="T307" s="12"/>
      <c r="U307" s="12"/>
      <c r="V307" s="12"/>
      <c r="W307" s="12"/>
      <c r="X307" s="12"/>
      <c r="Y307" s="12"/>
      <c r="Z307" s="12"/>
    </row>
    <row r="308" spans="1:26" ht="15.75" customHeight="1" x14ac:dyDescent="0.25">
      <c r="A308" s="36">
        <v>45926</v>
      </c>
      <c r="B308" s="36">
        <v>45928</v>
      </c>
      <c r="C308" s="37" t="s">
        <v>48</v>
      </c>
      <c r="D308" s="38" t="s">
        <v>269</v>
      </c>
      <c r="E308" s="38" t="s">
        <v>10</v>
      </c>
      <c r="F308" s="38" t="s">
        <v>41</v>
      </c>
      <c r="G308" s="39" t="s">
        <v>51</v>
      </c>
      <c r="H308" s="43" t="s">
        <v>58</v>
      </c>
      <c r="I308" s="41">
        <v>1</v>
      </c>
      <c r="J308" s="42">
        <v>1950000</v>
      </c>
      <c r="K308" s="42">
        <f t="shared" si="2"/>
        <v>370500</v>
      </c>
      <c r="L308" s="42">
        <f t="shared" si="3"/>
        <v>2320500</v>
      </c>
      <c r="M308" s="12"/>
      <c r="N308" s="12"/>
      <c r="O308" s="12"/>
      <c r="P308" s="12"/>
      <c r="Q308" s="12"/>
      <c r="R308" s="12"/>
      <c r="S308" s="12"/>
      <c r="T308" s="12"/>
      <c r="U308" s="12"/>
      <c r="V308" s="12"/>
      <c r="W308" s="12"/>
      <c r="X308" s="12"/>
      <c r="Y308" s="12"/>
      <c r="Z308" s="12"/>
    </row>
    <row r="309" spans="1:26" ht="15.75" customHeight="1" x14ac:dyDescent="0.25">
      <c r="A309" s="36">
        <v>45933</v>
      </c>
      <c r="B309" s="36">
        <v>45935</v>
      </c>
      <c r="C309" s="37" t="s">
        <v>48</v>
      </c>
      <c r="D309" s="38" t="s">
        <v>270</v>
      </c>
      <c r="E309" s="38" t="s">
        <v>10</v>
      </c>
      <c r="F309" s="38" t="s">
        <v>151</v>
      </c>
      <c r="G309" s="39" t="s">
        <v>51</v>
      </c>
      <c r="H309" s="43" t="s">
        <v>271</v>
      </c>
      <c r="I309" s="41">
        <v>1</v>
      </c>
      <c r="J309" s="42">
        <v>588235.29</v>
      </c>
      <c r="K309" s="42">
        <f t="shared" si="2"/>
        <v>111764.70510000001</v>
      </c>
      <c r="L309" s="42">
        <f t="shared" si="3"/>
        <v>699999.99510000006</v>
      </c>
      <c r="M309" s="12"/>
      <c r="N309" s="12"/>
      <c r="O309" s="12"/>
      <c r="P309" s="12"/>
      <c r="Q309" s="12"/>
      <c r="R309" s="12"/>
      <c r="S309" s="12"/>
      <c r="T309" s="12"/>
      <c r="U309" s="12"/>
      <c r="V309" s="12"/>
      <c r="W309" s="12"/>
      <c r="X309" s="12"/>
      <c r="Y309" s="12"/>
      <c r="Z309" s="12"/>
    </row>
    <row r="310" spans="1:26" ht="15.75" customHeight="1" x14ac:dyDescent="0.25">
      <c r="A310" s="36">
        <v>45933</v>
      </c>
      <c r="B310" s="36">
        <v>45934</v>
      </c>
      <c r="C310" s="37" t="s">
        <v>48</v>
      </c>
      <c r="D310" s="38" t="s">
        <v>272</v>
      </c>
      <c r="E310" s="38" t="s">
        <v>16</v>
      </c>
      <c r="F310" s="38" t="s">
        <v>38</v>
      </c>
      <c r="G310" s="39" t="s">
        <v>51</v>
      </c>
      <c r="H310" s="43" t="s">
        <v>76</v>
      </c>
      <c r="I310" s="41">
        <v>6</v>
      </c>
      <c r="J310" s="42">
        <v>1410000</v>
      </c>
      <c r="K310" s="42">
        <f t="shared" si="2"/>
        <v>267900</v>
      </c>
      <c r="L310" s="42">
        <f t="shared" si="3"/>
        <v>1677900</v>
      </c>
      <c r="M310" s="12"/>
      <c r="N310" s="12"/>
      <c r="O310" s="12"/>
      <c r="P310" s="12"/>
      <c r="Q310" s="12"/>
      <c r="R310" s="12"/>
      <c r="S310" s="12"/>
      <c r="T310" s="12"/>
      <c r="U310" s="12"/>
      <c r="V310" s="12"/>
      <c r="W310" s="12"/>
      <c r="X310" s="12"/>
      <c r="Y310" s="12"/>
      <c r="Z310" s="12"/>
    </row>
    <row r="311" spans="1:26" ht="15.75" customHeight="1" x14ac:dyDescent="0.25">
      <c r="A311" s="36">
        <v>45933</v>
      </c>
      <c r="B311" s="36">
        <v>45934</v>
      </c>
      <c r="C311" s="37" t="s">
        <v>48</v>
      </c>
      <c r="D311" s="38" t="s">
        <v>272</v>
      </c>
      <c r="E311" s="38" t="s">
        <v>10</v>
      </c>
      <c r="F311" s="38" t="s">
        <v>41</v>
      </c>
      <c r="G311" s="39" t="s">
        <v>51</v>
      </c>
      <c r="H311" s="43" t="s">
        <v>76</v>
      </c>
      <c r="I311" s="41">
        <v>1</v>
      </c>
      <c r="J311" s="42">
        <v>1950000</v>
      </c>
      <c r="K311" s="42">
        <f t="shared" si="2"/>
        <v>370500</v>
      </c>
      <c r="L311" s="42">
        <f t="shared" si="3"/>
        <v>2320500</v>
      </c>
      <c r="M311" s="12"/>
      <c r="N311" s="12"/>
      <c r="O311" s="12"/>
      <c r="P311" s="12"/>
      <c r="Q311" s="12"/>
      <c r="R311" s="12"/>
      <c r="S311" s="12"/>
      <c r="T311" s="12"/>
      <c r="U311" s="12"/>
      <c r="V311" s="12"/>
      <c r="W311" s="12"/>
      <c r="X311" s="12"/>
      <c r="Y311" s="12"/>
      <c r="Z311" s="12"/>
    </row>
    <row r="312" spans="1:26" ht="15.75" customHeight="1" x14ac:dyDescent="0.25">
      <c r="A312" s="36">
        <v>45933</v>
      </c>
      <c r="B312" s="36">
        <v>45934</v>
      </c>
      <c r="C312" s="37" t="s">
        <v>48</v>
      </c>
      <c r="D312" s="38" t="s">
        <v>272</v>
      </c>
      <c r="E312" s="38" t="s">
        <v>13</v>
      </c>
      <c r="F312" s="38" t="s">
        <v>50</v>
      </c>
      <c r="G312" s="39" t="s">
        <v>51</v>
      </c>
      <c r="H312" s="43" t="s">
        <v>76</v>
      </c>
      <c r="I312" s="41">
        <v>2</v>
      </c>
      <c r="J312" s="42">
        <v>990000</v>
      </c>
      <c r="K312" s="42">
        <f t="shared" si="2"/>
        <v>188100</v>
      </c>
      <c r="L312" s="42">
        <f t="shared" si="3"/>
        <v>1178100</v>
      </c>
      <c r="M312" s="12"/>
      <c r="N312" s="12"/>
      <c r="O312" s="12"/>
      <c r="P312" s="12"/>
      <c r="Q312" s="12"/>
      <c r="R312" s="12"/>
      <c r="S312" s="12"/>
      <c r="T312" s="12"/>
      <c r="U312" s="12"/>
      <c r="V312" s="12"/>
      <c r="W312" s="12"/>
      <c r="X312" s="12"/>
      <c r="Y312" s="12"/>
      <c r="Z312" s="12"/>
    </row>
    <row r="313" spans="1:26" ht="15.75" customHeight="1" x14ac:dyDescent="0.25">
      <c r="A313" s="36">
        <v>45933</v>
      </c>
      <c r="B313" s="36">
        <v>45934</v>
      </c>
      <c r="C313" s="37" t="s">
        <v>48</v>
      </c>
      <c r="D313" s="38" t="s">
        <v>273</v>
      </c>
      <c r="E313" s="38" t="s">
        <v>16</v>
      </c>
      <c r="F313" s="38" t="s">
        <v>38</v>
      </c>
      <c r="G313" s="39" t="s">
        <v>51</v>
      </c>
      <c r="H313" s="43" t="s">
        <v>78</v>
      </c>
      <c r="I313" s="41">
        <v>5</v>
      </c>
      <c r="J313" s="42">
        <v>1175000</v>
      </c>
      <c r="K313" s="42">
        <f t="shared" si="2"/>
        <v>223250</v>
      </c>
      <c r="L313" s="42">
        <f t="shared" si="3"/>
        <v>1398250</v>
      </c>
      <c r="M313" s="12"/>
      <c r="N313" s="12"/>
      <c r="O313" s="12"/>
      <c r="P313" s="12"/>
      <c r="Q313" s="12"/>
      <c r="R313" s="12"/>
      <c r="S313" s="12"/>
      <c r="T313" s="12"/>
      <c r="U313" s="12"/>
      <c r="V313" s="12"/>
      <c r="W313" s="12"/>
      <c r="X313" s="12"/>
      <c r="Y313" s="12"/>
      <c r="Z313" s="12"/>
    </row>
    <row r="314" spans="1:26" ht="15.75" customHeight="1" x14ac:dyDescent="0.25">
      <c r="A314" s="36">
        <v>45933</v>
      </c>
      <c r="B314" s="36">
        <v>45934</v>
      </c>
      <c r="C314" s="37" t="s">
        <v>48</v>
      </c>
      <c r="D314" s="38" t="s">
        <v>273</v>
      </c>
      <c r="E314" s="38" t="s">
        <v>10</v>
      </c>
      <c r="F314" s="38" t="s">
        <v>41</v>
      </c>
      <c r="G314" s="39" t="s">
        <v>51</v>
      </c>
      <c r="H314" s="43" t="s">
        <v>78</v>
      </c>
      <c r="I314" s="41">
        <v>1</v>
      </c>
      <c r="J314" s="42">
        <v>1950000</v>
      </c>
      <c r="K314" s="42">
        <f t="shared" si="2"/>
        <v>370500</v>
      </c>
      <c r="L314" s="42">
        <f t="shared" si="3"/>
        <v>2320500</v>
      </c>
      <c r="M314" s="12"/>
      <c r="N314" s="12"/>
      <c r="O314" s="12"/>
      <c r="P314" s="12"/>
      <c r="Q314" s="12"/>
      <c r="R314" s="12"/>
      <c r="S314" s="12"/>
      <c r="T314" s="12"/>
      <c r="U314" s="12"/>
      <c r="V314" s="12"/>
      <c r="W314" s="12"/>
      <c r="X314" s="12"/>
      <c r="Y314" s="12"/>
      <c r="Z314" s="12"/>
    </row>
    <row r="315" spans="1:26" ht="15.75" customHeight="1" x14ac:dyDescent="0.25">
      <c r="A315" s="36">
        <v>45933</v>
      </c>
      <c r="B315" s="36">
        <v>45934</v>
      </c>
      <c r="C315" s="37" t="s">
        <v>48</v>
      </c>
      <c r="D315" s="38" t="s">
        <v>273</v>
      </c>
      <c r="E315" s="38" t="s">
        <v>13</v>
      </c>
      <c r="F315" s="38" t="s">
        <v>50</v>
      </c>
      <c r="G315" s="39" t="s">
        <v>51</v>
      </c>
      <c r="H315" s="43" t="s">
        <v>78</v>
      </c>
      <c r="I315" s="41">
        <v>2</v>
      </c>
      <c r="J315" s="42">
        <v>990000</v>
      </c>
      <c r="K315" s="42">
        <f t="shared" si="2"/>
        <v>188100</v>
      </c>
      <c r="L315" s="42">
        <f t="shared" si="3"/>
        <v>1178100</v>
      </c>
      <c r="M315" s="12"/>
      <c r="N315" s="12"/>
      <c r="O315" s="12"/>
      <c r="P315" s="12"/>
      <c r="Q315" s="12"/>
      <c r="R315" s="12"/>
      <c r="S315" s="12"/>
      <c r="T315" s="12"/>
      <c r="U315" s="12"/>
      <c r="V315" s="12"/>
      <c r="W315" s="12"/>
      <c r="X315" s="12"/>
      <c r="Y315" s="12"/>
      <c r="Z315" s="12"/>
    </row>
    <row r="316" spans="1:26" ht="15.75" customHeight="1" x14ac:dyDescent="0.25">
      <c r="A316" s="36">
        <v>45933</v>
      </c>
      <c r="B316" s="36">
        <v>45935</v>
      </c>
      <c r="C316" s="37" t="s">
        <v>48</v>
      </c>
      <c r="D316" s="38" t="s">
        <v>274</v>
      </c>
      <c r="E316" s="38" t="s">
        <v>16</v>
      </c>
      <c r="F316" s="38" t="s">
        <v>38</v>
      </c>
      <c r="G316" s="39" t="s">
        <v>51</v>
      </c>
      <c r="H316" s="43" t="s">
        <v>56</v>
      </c>
      <c r="I316" s="41">
        <v>6</v>
      </c>
      <c r="J316" s="42">
        <v>1410000</v>
      </c>
      <c r="K316" s="42">
        <f t="shared" si="2"/>
        <v>267900</v>
      </c>
      <c r="L316" s="42">
        <f t="shared" si="3"/>
        <v>1677900</v>
      </c>
      <c r="M316" s="12"/>
      <c r="N316" s="12"/>
      <c r="O316" s="12"/>
      <c r="P316" s="12"/>
      <c r="Q316" s="12"/>
      <c r="R316" s="12"/>
      <c r="S316" s="12"/>
      <c r="T316" s="12"/>
      <c r="U316" s="12"/>
      <c r="V316" s="12"/>
      <c r="W316" s="12"/>
      <c r="X316" s="12"/>
      <c r="Y316" s="12"/>
      <c r="Z316" s="12"/>
    </row>
    <row r="317" spans="1:26" ht="15.75" customHeight="1" x14ac:dyDescent="0.25">
      <c r="A317" s="36">
        <v>45933</v>
      </c>
      <c r="B317" s="36">
        <v>45935</v>
      </c>
      <c r="C317" s="37" t="s">
        <v>48</v>
      </c>
      <c r="D317" s="38" t="s">
        <v>274</v>
      </c>
      <c r="E317" s="38" t="s">
        <v>10</v>
      </c>
      <c r="F317" s="38" t="s">
        <v>41</v>
      </c>
      <c r="G317" s="39" t="s">
        <v>51</v>
      </c>
      <c r="H317" s="43" t="s">
        <v>56</v>
      </c>
      <c r="I317" s="41">
        <v>1</v>
      </c>
      <c r="J317" s="42">
        <v>1950000</v>
      </c>
      <c r="K317" s="42">
        <f t="shared" si="2"/>
        <v>370500</v>
      </c>
      <c r="L317" s="42">
        <f t="shared" si="3"/>
        <v>2320500</v>
      </c>
      <c r="M317" s="12"/>
      <c r="N317" s="12"/>
      <c r="O317" s="12"/>
      <c r="P317" s="12"/>
      <c r="Q317" s="12"/>
      <c r="R317" s="12"/>
      <c r="S317" s="12"/>
      <c r="T317" s="12"/>
      <c r="U317" s="12"/>
      <c r="V317" s="12"/>
      <c r="W317" s="12"/>
      <c r="X317" s="12"/>
      <c r="Y317" s="12"/>
      <c r="Z317" s="12"/>
    </row>
    <row r="318" spans="1:26" ht="15.75" customHeight="1" x14ac:dyDescent="0.25">
      <c r="A318" s="36">
        <v>45933</v>
      </c>
      <c r="B318" s="36">
        <v>45935</v>
      </c>
      <c r="C318" s="37" t="s">
        <v>48</v>
      </c>
      <c r="D318" s="38" t="s">
        <v>275</v>
      </c>
      <c r="E318" s="38" t="s">
        <v>16</v>
      </c>
      <c r="F318" s="38" t="s">
        <v>38</v>
      </c>
      <c r="G318" s="39" t="s">
        <v>51</v>
      </c>
      <c r="H318" s="43" t="s">
        <v>58</v>
      </c>
      <c r="I318" s="41">
        <v>5</v>
      </c>
      <c r="J318" s="42">
        <v>1175000</v>
      </c>
      <c r="K318" s="42">
        <f t="shared" si="2"/>
        <v>223250</v>
      </c>
      <c r="L318" s="42">
        <f t="shared" si="3"/>
        <v>1398250</v>
      </c>
      <c r="M318" s="12"/>
      <c r="N318" s="12"/>
      <c r="O318" s="12"/>
      <c r="P318" s="12"/>
      <c r="Q318" s="12"/>
      <c r="R318" s="12"/>
      <c r="S318" s="12"/>
      <c r="T318" s="12"/>
      <c r="U318" s="12"/>
      <c r="V318" s="12"/>
      <c r="W318" s="12"/>
      <c r="X318" s="12"/>
      <c r="Y318" s="12"/>
      <c r="Z318" s="12"/>
    </row>
    <row r="319" spans="1:26" ht="15.75" customHeight="1" x14ac:dyDescent="0.25">
      <c r="A319" s="36">
        <v>45933</v>
      </c>
      <c r="B319" s="36">
        <v>45935</v>
      </c>
      <c r="C319" s="37" t="s">
        <v>48</v>
      </c>
      <c r="D319" s="38" t="s">
        <v>275</v>
      </c>
      <c r="E319" s="38" t="s">
        <v>10</v>
      </c>
      <c r="F319" s="38" t="s">
        <v>41</v>
      </c>
      <c r="G319" s="39" t="s">
        <v>51</v>
      </c>
      <c r="H319" s="43" t="s">
        <v>58</v>
      </c>
      <c r="I319" s="41">
        <v>1</v>
      </c>
      <c r="J319" s="42">
        <v>1950000</v>
      </c>
      <c r="K319" s="42">
        <f t="shared" si="2"/>
        <v>370500</v>
      </c>
      <c r="L319" s="42">
        <f t="shared" si="3"/>
        <v>2320500</v>
      </c>
      <c r="M319" s="12"/>
      <c r="N319" s="12"/>
      <c r="O319" s="12"/>
      <c r="P319" s="12"/>
      <c r="Q319" s="12"/>
      <c r="R319" s="12"/>
      <c r="S319" s="12"/>
      <c r="T319" s="12"/>
      <c r="U319" s="12"/>
      <c r="V319" s="12"/>
      <c r="W319" s="12"/>
      <c r="X319" s="12"/>
      <c r="Y319" s="12"/>
      <c r="Z319" s="12"/>
    </row>
    <row r="320" spans="1:26" ht="15.75" customHeight="1" x14ac:dyDescent="0.25">
      <c r="A320" s="72">
        <v>45933</v>
      </c>
      <c r="B320" s="72">
        <v>45935</v>
      </c>
      <c r="C320" s="73" t="s">
        <v>36</v>
      </c>
      <c r="D320" s="74" t="s">
        <v>276</v>
      </c>
      <c r="E320" s="74" t="s">
        <v>16</v>
      </c>
      <c r="F320" s="75" t="s">
        <v>182</v>
      </c>
      <c r="G320" s="74" t="s">
        <v>277</v>
      </c>
      <c r="H320" s="76" t="s">
        <v>278</v>
      </c>
      <c r="I320" s="77">
        <v>1</v>
      </c>
      <c r="J320" s="78">
        <v>4519500</v>
      </c>
      <c r="K320" s="78">
        <f t="shared" si="2"/>
        <v>858705</v>
      </c>
      <c r="L320" s="78">
        <f t="shared" si="3"/>
        <v>5378205</v>
      </c>
      <c r="M320" s="79"/>
      <c r="N320" s="79"/>
      <c r="O320" s="79"/>
      <c r="P320" s="79"/>
      <c r="Q320" s="79"/>
      <c r="R320" s="79"/>
      <c r="S320" s="79"/>
      <c r="T320" s="79"/>
      <c r="U320" s="79"/>
      <c r="V320" s="79"/>
      <c r="W320" s="79"/>
      <c r="X320" s="79"/>
      <c r="Y320" s="79"/>
      <c r="Z320" s="79"/>
    </row>
    <row r="321" spans="1:26" ht="15.75" customHeight="1" x14ac:dyDescent="0.25">
      <c r="A321" s="36">
        <v>45940</v>
      </c>
      <c r="B321" s="36">
        <v>45941</v>
      </c>
      <c r="C321" s="37" t="s">
        <v>48</v>
      </c>
      <c r="D321" s="38" t="s">
        <v>279</v>
      </c>
      <c r="E321" s="38" t="s">
        <v>16</v>
      </c>
      <c r="F321" s="38" t="s">
        <v>38</v>
      </c>
      <c r="G321" s="39" t="s">
        <v>51</v>
      </c>
      <c r="H321" s="43" t="s">
        <v>76</v>
      </c>
      <c r="I321" s="41">
        <v>6</v>
      </c>
      <c r="J321" s="42">
        <v>1410000</v>
      </c>
      <c r="K321" s="42">
        <f t="shared" si="2"/>
        <v>267900</v>
      </c>
      <c r="L321" s="42">
        <f t="shared" si="3"/>
        <v>1677900</v>
      </c>
      <c r="M321" s="12"/>
      <c r="N321" s="12"/>
      <c r="O321" s="12"/>
      <c r="P321" s="12"/>
      <c r="Q321" s="12"/>
      <c r="R321" s="12"/>
      <c r="S321" s="12"/>
      <c r="T321" s="12"/>
      <c r="U321" s="12"/>
      <c r="V321" s="12"/>
      <c r="W321" s="12"/>
      <c r="X321" s="12"/>
      <c r="Y321" s="12"/>
      <c r="Z321" s="12"/>
    </row>
    <row r="322" spans="1:26" ht="15.75" customHeight="1" x14ac:dyDescent="0.25">
      <c r="A322" s="36">
        <v>45940</v>
      </c>
      <c r="B322" s="36">
        <v>45941</v>
      </c>
      <c r="C322" s="37" t="s">
        <v>48</v>
      </c>
      <c r="D322" s="38" t="s">
        <v>279</v>
      </c>
      <c r="E322" s="38" t="s">
        <v>10</v>
      </c>
      <c r="F322" s="38" t="s">
        <v>41</v>
      </c>
      <c r="G322" s="39" t="s">
        <v>51</v>
      </c>
      <c r="H322" s="43" t="s">
        <v>76</v>
      </c>
      <c r="I322" s="41">
        <v>1</v>
      </c>
      <c r="J322" s="42">
        <v>1950000</v>
      </c>
      <c r="K322" s="42">
        <f t="shared" si="2"/>
        <v>370500</v>
      </c>
      <c r="L322" s="42">
        <f t="shared" si="3"/>
        <v>2320500</v>
      </c>
      <c r="M322" s="12"/>
      <c r="N322" s="12"/>
      <c r="O322" s="12"/>
      <c r="P322" s="12"/>
      <c r="Q322" s="12"/>
      <c r="R322" s="12"/>
      <c r="S322" s="12"/>
      <c r="T322" s="12"/>
      <c r="U322" s="12"/>
      <c r="V322" s="12"/>
      <c r="W322" s="12"/>
      <c r="X322" s="12"/>
      <c r="Y322" s="12"/>
      <c r="Z322" s="12"/>
    </row>
    <row r="323" spans="1:26" ht="15.75" customHeight="1" x14ac:dyDescent="0.25">
      <c r="A323" s="36">
        <v>45940</v>
      </c>
      <c r="B323" s="36">
        <v>45941</v>
      </c>
      <c r="C323" s="37" t="s">
        <v>48</v>
      </c>
      <c r="D323" s="38" t="s">
        <v>279</v>
      </c>
      <c r="E323" s="38" t="s">
        <v>13</v>
      </c>
      <c r="F323" s="38" t="s">
        <v>50</v>
      </c>
      <c r="G323" s="39" t="s">
        <v>51</v>
      </c>
      <c r="H323" s="43" t="s">
        <v>76</v>
      </c>
      <c r="I323" s="41">
        <v>4</v>
      </c>
      <c r="J323" s="42">
        <v>1980000</v>
      </c>
      <c r="K323" s="42">
        <f t="shared" si="2"/>
        <v>376200</v>
      </c>
      <c r="L323" s="42">
        <f t="shared" si="3"/>
        <v>2356200</v>
      </c>
      <c r="M323" s="12"/>
      <c r="N323" s="12"/>
      <c r="O323" s="12"/>
      <c r="P323" s="12"/>
      <c r="Q323" s="12"/>
      <c r="R323" s="12"/>
      <c r="S323" s="12"/>
      <c r="T323" s="12"/>
      <c r="U323" s="12"/>
      <c r="V323" s="12"/>
      <c r="W323" s="12"/>
      <c r="X323" s="12"/>
      <c r="Y323" s="12"/>
      <c r="Z323" s="12"/>
    </row>
    <row r="324" spans="1:26" ht="15.75" customHeight="1" x14ac:dyDescent="0.25">
      <c r="A324" s="36">
        <v>45940</v>
      </c>
      <c r="B324" s="36">
        <v>45941</v>
      </c>
      <c r="C324" s="37" t="s">
        <v>48</v>
      </c>
      <c r="D324" s="38" t="s">
        <v>280</v>
      </c>
      <c r="E324" s="38" t="s">
        <v>16</v>
      </c>
      <c r="F324" s="38" t="s">
        <v>38</v>
      </c>
      <c r="G324" s="39" t="s">
        <v>51</v>
      </c>
      <c r="H324" s="43" t="s">
        <v>78</v>
      </c>
      <c r="I324" s="41">
        <v>5</v>
      </c>
      <c r="J324" s="42">
        <v>1175000</v>
      </c>
      <c r="K324" s="42">
        <f t="shared" si="2"/>
        <v>223250</v>
      </c>
      <c r="L324" s="42">
        <f t="shared" si="3"/>
        <v>1398250</v>
      </c>
      <c r="M324" s="12"/>
      <c r="N324" s="12"/>
      <c r="O324" s="12"/>
      <c r="P324" s="12"/>
      <c r="Q324" s="12"/>
      <c r="R324" s="12"/>
      <c r="S324" s="12"/>
      <c r="T324" s="12"/>
      <c r="U324" s="12"/>
      <c r="V324" s="12"/>
      <c r="W324" s="12"/>
      <c r="X324" s="12"/>
      <c r="Y324" s="12"/>
      <c r="Z324" s="12"/>
    </row>
    <row r="325" spans="1:26" ht="15.75" customHeight="1" x14ac:dyDescent="0.25">
      <c r="A325" s="36">
        <v>45940</v>
      </c>
      <c r="B325" s="36">
        <v>45941</v>
      </c>
      <c r="C325" s="37" t="s">
        <v>48</v>
      </c>
      <c r="D325" s="38" t="s">
        <v>280</v>
      </c>
      <c r="E325" s="38" t="s">
        <v>10</v>
      </c>
      <c r="F325" s="38" t="s">
        <v>41</v>
      </c>
      <c r="G325" s="39" t="s">
        <v>51</v>
      </c>
      <c r="H325" s="43" t="s">
        <v>78</v>
      </c>
      <c r="I325" s="41">
        <v>1</v>
      </c>
      <c r="J325" s="42">
        <v>1950000</v>
      </c>
      <c r="K325" s="42">
        <f t="shared" si="2"/>
        <v>370500</v>
      </c>
      <c r="L325" s="42">
        <f t="shared" si="3"/>
        <v>2320500</v>
      </c>
      <c r="M325" s="12"/>
      <c r="N325" s="12"/>
      <c r="O325" s="12"/>
      <c r="P325" s="12"/>
      <c r="Q325" s="12"/>
      <c r="R325" s="12"/>
      <c r="S325" s="12"/>
      <c r="T325" s="12"/>
      <c r="U325" s="12"/>
      <c r="V325" s="12"/>
      <c r="W325" s="12"/>
      <c r="X325" s="12"/>
      <c r="Y325" s="12"/>
      <c r="Z325" s="12"/>
    </row>
    <row r="326" spans="1:26" ht="15.75" customHeight="1" x14ac:dyDescent="0.25">
      <c r="A326" s="36">
        <v>45940</v>
      </c>
      <c r="B326" s="36">
        <v>45941</v>
      </c>
      <c r="C326" s="37" t="s">
        <v>48</v>
      </c>
      <c r="D326" s="38" t="s">
        <v>280</v>
      </c>
      <c r="E326" s="38" t="s">
        <v>13</v>
      </c>
      <c r="F326" s="38" t="s">
        <v>50</v>
      </c>
      <c r="G326" s="39" t="s">
        <v>51</v>
      </c>
      <c r="H326" s="43" t="s">
        <v>78</v>
      </c>
      <c r="I326" s="41">
        <v>4</v>
      </c>
      <c r="J326" s="42">
        <v>1980000</v>
      </c>
      <c r="K326" s="42">
        <f t="shared" si="2"/>
        <v>376200</v>
      </c>
      <c r="L326" s="42">
        <f t="shared" si="3"/>
        <v>2356200</v>
      </c>
      <c r="M326" s="12"/>
      <c r="N326" s="12"/>
      <c r="O326" s="12"/>
      <c r="P326" s="12"/>
      <c r="Q326" s="12"/>
      <c r="R326" s="12"/>
      <c r="S326" s="12"/>
      <c r="T326" s="12"/>
      <c r="U326" s="12"/>
      <c r="V326" s="12"/>
      <c r="W326" s="12"/>
      <c r="X326" s="12"/>
      <c r="Y326" s="12"/>
      <c r="Z326" s="12"/>
    </row>
    <row r="327" spans="1:26" ht="15.75" customHeight="1" x14ac:dyDescent="0.25">
      <c r="A327" s="36">
        <v>45940</v>
      </c>
      <c r="B327" s="36">
        <v>45943</v>
      </c>
      <c r="C327" s="37" t="s">
        <v>48</v>
      </c>
      <c r="D327" s="38" t="s">
        <v>281</v>
      </c>
      <c r="E327" s="38" t="s">
        <v>16</v>
      </c>
      <c r="F327" s="38" t="s">
        <v>38</v>
      </c>
      <c r="G327" s="39" t="s">
        <v>51</v>
      </c>
      <c r="H327" s="43" t="s">
        <v>56</v>
      </c>
      <c r="I327" s="41">
        <v>6</v>
      </c>
      <c r="J327" s="42">
        <v>1410000</v>
      </c>
      <c r="K327" s="42">
        <f t="shared" si="2"/>
        <v>267900</v>
      </c>
      <c r="L327" s="42">
        <f t="shared" si="3"/>
        <v>1677900</v>
      </c>
      <c r="M327" s="12"/>
      <c r="N327" s="12"/>
      <c r="O327" s="12"/>
      <c r="P327" s="12"/>
      <c r="Q327" s="12"/>
      <c r="R327" s="12"/>
      <c r="S327" s="12"/>
      <c r="T327" s="12"/>
      <c r="U327" s="12"/>
      <c r="V327" s="12"/>
      <c r="W327" s="12"/>
      <c r="X327" s="12"/>
      <c r="Y327" s="12"/>
      <c r="Z327" s="12"/>
    </row>
    <row r="328" spans="1:26" ht="15.75" customHeight="1" x14ac:dyDescent="0.25">
      <c r="A328" s="36">
        <v>45940</v>
      </c>
      <c r="B328" s="36">
        <v>45943</v>
      </c>
      <c r="C328" s="37" t="s">
        <v>48</v>
      </c>
      <c r="D328" s="38" t="s">
        <v>281</v>
      </c>
      <c r="E328" s="38" t="s">
        <v>10</v>
      </c>
      <c r="F328" s="38" t="s">
        <v>41</v>
      </c>
      <c r="G328" s="39" t="s">
        <v>51</v>
      </c>
      <c r="H328" s="43" t="s">
        <v>56</v>
      </c>
      <c r="I328" s="41">
        <v>1</v>
      </c>
      <c r="J328" s="42">
        <v>1950000</v>
      </c>
      <c r="K328" s="42">
        <f t="shared" si="2"/>
        <v>370500</v>
      </c>
      <c r="L328" s="42">
        <f t="shared" si="3"/>
        <v>2320500</v>
      </c>
      <c r="M328" s="12"/>
      <c r="N328" s="12"/>
      <c r="O328" s="12"/>
      <c r="P328" s="12"/>
      <c r="Q328" s="12"/>
      <c r="R328" s="12"/>
      <c r="S328" s="12"/>
      <c r="T328" s="12"/>
      <c r="U328" s="12"/>
      <c r="V328" s="12"/>
      <c r="W328" s="12"/>
      <c r="X328" s="12"/>
      <c r="Y328" s="12"/>
      <c r="Z328" s="12"/>
    </row>
    <row r="329" spans="1:26" ht="15.75" customHeight="1" x14ac:dyDescent="0.25">
      <c r="A329" s="36">
        <v>45940</v>
      </c>
      <c r="B329" s="36">
        <v>45943</v>
      </c>
      <c r="C329" s="37" t="s">
        <v>48</v>
      </c>
      <c r="D329" s="59" t="s">
        <v>282</v>
      </c>
      <c r="E329" s="38" t="s">
        <v>16</v>
      </c>
      <c r="F329" s="38" t="s">
        <v>38</v>
      </c>
      <c r="G329" s="39" t="s">
        <v>51</v>
      </c>
      <c r="H329" s="43" t="s">
        <v>58</v>
      </c>
      <c r="I329" s="41">
        <v>5</v>
      </c>
      <c r="J329" s="42">
        <v>1175000</v>
      </c>
      <c r="K329" s="42">
        <f t="shared" si="2"/>
        <v>223250</v>
      </c>
      <c r="L329" s="42">
        <f t="shared" si="3"/>
        <v>1398250</v>
      </c>
      <c r="M329" s="12"/>
      <c r="N329" s="12"/>
      <c r="O329" s="12"/>
      <c r="P329" s="12"/>
      <c r="Q329" s="12"/>
      <c r="R329" s="12"/>
      <c r="S329" s="12"/>
      <c r="T329" s="12"/>
      <c r="U329" s="12"/>
      <c r="V329" s="12"/>
      <c r="W329" s="12"/>
      <c r="X329" s="12"/>
      <c r="Y329" s="12"/>
      <c r="Z329" s="12"/>
    </row>
    <row r="330" spans="1:26" ht="15.75" customHeight="1" x14ac:dyDescent="0.25">
      <c r="A330" s="36">
        <v>45940</v>
      </c>
      <c r="B330" s="36">
        <v>45943</v>
      </c>
      <c r="C330" s="37" t="s">
        <v>48</v>
      </c>
      <c r="D330" s="59" t="s">
        <v>282</v>
      </c>
      <c r="E330" s="38" t="s">
        <v>10</v>
      </c>
      <c r="F330" s="38" t="s">
        <v>41</v>
      </c>
      <c r="G330" s="39" t="s">
        <v>51</v>
      </c>
      <c r="H330" s="43" t="s">
        <v>58</v>
      </c>
      <c r="I330" s="41">
        <v>1</v>
      </c>
      <c r="J330" s="42">
        <v>1950000</v>
      </c>
      <c r="K330" s="42">
        <f t="shared" si="2"/>
        <v>370500</v>
      </c>
      <c r="L330" s="42">
        <f t="shared" si="3"/>
        <v>2320500</v>
      </c>
      <c r="M330" s="12"/>
      <c r="N330" s="12"/>
      <c r="O330" s="12"/>
      <c r="P330" s="12"/>
      <c r="Q330" s="12"/>
      <c r="R330" s="12"/>
      <c r="S330" s="12"/>
      <c r="T330" s="12"/>
      <c r="U330" s="12"/>
      <c r="V330" s="12"/>
      <c r="W330" s="12"/>
      <c r="X330" s="12"/>
      <c r="Y330" s="12"/>
      <c r="Z330" s="12"/>
    </row>
    <row r="331" spans="1:26" ht="17.25" customHeight="1" x14ac:dyDescent="0.25">
      <c r="A331" s="36">
        <v>45940</v>
      </c>
      <c r="B331" s="36">
        <v>45948</v>
      </c>
      <c r="C331" s="37" t="s">
        <v>48</v>
      </c>
      <c r="D331" s="59" t="s">
        <v>283</v>
      </c>
      <c r="E331" s="38" t="s">
        <v>16</v>
      </c>
      <c r="F331" s="38" t="s">
        <v>38</v>
      </c>
      <c r="G331" s="39" t="s">
        <v>51</v>
      </c>
      <c r="H331" s="43" t="s">
        <v>76</v>
      </c>
      <c r="I331" s="41">
        <v>6</v>
      </c>
      <c r="J331" s="42">
        <v>1410000</v>
      </c>
      <c r="K331" s="42">
        <f t="shared" si="2"/>
        <v>267900</v>
      </c>
      <c r="L331" s="42">
        <f t="shared" si="3"/>
        <v>1677900</v>
      </c>
      <c r="M331" s="12"/>
      <c r="N331" s="12"/>
      <c r="O331" s="12"/>
      <c r="P331" s="12"/>
      <c r="Q331" s="12"/>
      <c r="R331" s="12"/>
      <c r="S331" s="12"/>
      <c r="T331" s="12"/>
      <c r="U331" s="12"/>
      <c r="V331" s="12"/>
      <c r="W331" s="12"/>
      <c r="X331" s="12"/>
      <c r="Y331" s="12"/>
      <c r="Z331" s="12"/>
    </row>
    <row r="332" spans="1:26" ht="15.75" customHeight="1" x14ac:dyDescent="0.25">
      <c r="A332" s="36">
        <v>45940</v>
      </c>
      <c r="B332" s="36">
        <v>45948</v>
      </c>
      <c r="C332" s="37" t="s">
        <v>48</v>
      </c>
      <c r="D332" s="59" t="s">
        <v>283</v>
      </c>
      <c r="E332" s="38" t="s">
        <v>10</v>
      </c>
      <c r="F332" s="38" t="s">
        <v>41</v>
      </c>
      <c r="G332" s="39" t="s">
        <v>51</v>
      </c>
      <c r="H332" s="43" t="s">
        <v>76</v>
      </c>
      <c r="I332" s="41">
        <v>1</v>
      </c>
      <c r="J332" s="42">
        <v>1950000</v>
      </c>
      <c r="K332" s="42">
        <f t="shared" si="2"/>
        <v>370500</v>
      </c>
      <c r="L332" s="42">
        <f t="shared" si="3"/>
        <v>2320500</v>
      </c>
      <c r="M332" s="12"/>
      <c r="N332" s="12"/>
      <c r="O332" s="12"/>
      <c r="P332" s="12"/>
      <c r="Q332" s="12"/>
      <c r="R332" s="12"/>
      <c r="S332" s="12"/>
      <c r="T332" s="12"/>
      <c r="U332" s="12"/>
      <c r="V332" s="12"/>
      <c r="W332" s="12"/>
      <c r="X332" s="12"/>
      <c r="Y332" s="12"/>
      <c r="Z332" s="12"/>
    </row>
    <row r="333" spans="1:26" ht="15.75" customHeight="1" x14ac:dyDescent="0.25">
      <c r="A333" s="36">
        <v>45940</v>
      </c>
      <c r="B333" s="36">
        <v>45948</v>
      </c>
      <c r="C333" s="37" t="s">
        <v>48</v>
      </c>
      <c r="D333" s="59" t="s">
        <v>283</v>
      </c>
      <c r="E333" s="38" t="s">
        <v>13</v>
      </c>
      <c r="F333" s="38" t="s">
        <v>50</v>
      </c>
      <c r="G333" s="39" t="s">
        <v>51</v>
      </c>
      <c r="H333" s="43" t="s">
        <v>76</v>
      </c>
      <c r="I333" s="41">
        <v>2</v>
      </c>
      <c r="J333" s="42">
        <v>990000</v>
      </c>
      <c r="K333" s="42">
        <f t="shared" si="2"/>
        <v>188100</v>
      </c>
      <c r="L333" s="42">
        <f t="shared" si="3"/>
        <v>1178100</v>
      </c>
      <c r="M333" s="12"/>
      <c r="N333" s="12"/>
      <c r="O333" s="12"/>
      <c r="P333" s="12"/>
      <c r="Q333" s="12"/>
      <c r="R333" s="12"/>
      <c r="S333" s="12"/>
      <c r="T333" s="12"/>
      <c r="U333" s="12"/>
      <c r="V333" s="12"/>
      <c r="W333" s="12"/>
      <c r="X333" s="12"/>
      <c r="Y333" s="12"/>
      <c r="Z333" s="12"/>
    </row>
    <row r="334" spans="1:26" ht="15.75" customHeight="1" x14ac:dyDescent="0.25">
      <c r="A334" s="36">
        <v>45940</v>
      </c>
      <c r="B334" s="36">
        <v>45948</v>
      </c>
      <c r="C334" s="37" t="s">
        <v>48</v>
      </c>
      <c r="D334" s="59" t="s">
        <v>284</v>
      </c>
      <c r="E334" s="38" t="s">
        <v>16</v>
      </c>
      <c r="F334" s="38" t="s">
        <v>38</v>
      </c>
      <c r="G334" s="39" t="s">
        <v>51</v>
      </c>
      <c r="H334" s="43" t="s">
        <v>78</v>
      </c>
      <c r="I334" s="41">
        <v>5</v>
      </c>
      <c r="J334" s="42">
        <v>1175000</v>
      </c>
      <c r="K334" s="42">
        <f t="shared" si="2"/>
        <v>223250</v>
      </c>
      <c r="L334" s="42">
        <f t="shared" si="3"/>
        <v>1398250</v>
      </c>
      <c r="M334" s="12"/>
      <c r="N334" s="12"/>
      <c r="O334" s="12"/>
      <c r="P334" s="12"/>
      <c r="Q334" s="12"/>
      <c r="R334" s="12"/>
      <c r="S334" s="12"/>
      <c r="T334" s="12"/>
      <c r="U334" s="12"/>
      <c r="V334" s="12"/>
      <c r="W334" s="12"/>
      <c r="X334" s="12"/>
      <c r="Y334" s="12"/>
      <c r="Z334" s="12"/>
    </row>
    <row r="335" spans="1:26" ht="15.75" customHeight="1" x14ac:dyDescent="0.25">
      <c r="A335" s="36">
        <v>45940</v>
      </c>
      <c r="B335" s="36">
        <v>45948</v>
      </c>
      <c r="C335" s="37" t="s">
        <v>48</v>
      </c>
      <c r="D335" s="59" t="s">
        <v>284</v>
      </c>
      <c r="E335" s="38" t="s">
        <v>10</v>
      </c>
      <c r="F335" s="38" t="s">
        <v>41</v>
      </c>
      <c r="G335" s="39" t="s">
        <v>51</v>
      </c>
      <c r="H335" s="43" t="s">
        <v>78</v>
      </c>
      <c r="I335" s="41">
        <v>1</v>
      </c>
      <c r="J335" s="42">
        <v>1950000</v>
      </c>
      <c r="K335" s="42">
        <f t="shared" si="2"/>
        <v>370500</v>
      </c>
      <c r="L335" s="42">
        <f t="shared" si="3"/>
        <v>2320500</v>
      </c>
      <c r="M335" s="12"/>
      <c r="N335" s="12"/>
      <c r="O335" s="12"/>
      <c r="P335" s="12"/>
      <c r="Q335" s="12"/>
      <c r="R335" s="12"/>
      <c r="S335" s="12"/>
      <c r="T335" s="12"/>
      <c r="U335" s="12"/>
      <c r="V335" s="12"/>
      <c r="W335" s="12"/>
      <c r="X335" s="12"/>
      <c r="Y335" s="12"/>
      <c r="Z335" s="12"/>
    </row>
    <row r="336" spans="1:26" ht="15.75" customHeight="1" x14ac:dyDescent="0.25">
      <c r="A336" s="36">
        <v>45940</v>
      </c>
      <c r="B336" s="36">
        <v>45948</v>
      </c>
      <c r="C336" s="37" t="s">
        <v>48</v>
      </c>
      <c r="D336" s="59" t="s">
        <v>284</v>
      </c>
      <c r="E336" s="38" t="s">
        <v>13</v>
      </c>
      <c r="F336" s="38" t="s">
        <v>50</v>
      </c>
      <c r="G336" s="39" t="s">
        <v>51</v>
      </c>
      <c r="H336" s="43" t="s">
        <v>78</v>
      </c>
      <c r="I336" s="41">
        <v>2</v>
      </c>
      <c r="J336" s="42">
        <v>990000</v>
      </c>
      <c r="K336" s="42">
        <f t="shared" si="2"/>
        <v>188100</v>
      </c>
      <c r="L336" s="42">
        <f t="shared" si="3"/>
        <v>1178100</v>
      </c>
      <c r="M336" s="12"/>
      <c r="N336" s="12"/>
      <c r="O336" s="12"/>
      <c r="P336" s="12"/>
      <c r="Q336" s="12"/>
      <c r="R336" s="12"/>
      <c r="S336" s="12"/>
      <c r="T336" s="12"/>
      <c r="U336" s="12"/>
      <c r="V336" s="12"/>
      <c r="W336" s="12"/>
      <c r="X336" s="12"/>
      <c r="Y336" s="12"/>
      <c r="Z336" s="12"/>
    </row>
    <row r="337" spans="1:26" ht="15.75" customHeight="1" x14ac:dyDescent="0.25">
      <c r="A337" s="36">
        <v>45940</v>
      </c>
      <c r="B337" s="36">
        <v>45949</v>
      </c>
      <c r="C337" s="37" t="s">
        <v>48</v>
      </c>
      <c r="D337" s="59" t="s">
        <v>285</v>
      </c>
      <c r="E337" s="38" t="s">
        <v>16</v>
      </c>
      <c r="F337" s="38" t="s">
        <v>38</v>
      </c>
      <c r="G337" s="39" t="s">
        <v>51</v>
      </c>
      <c r="H337" s="43" t="s">
        <v>56</v>
      </c>
      <c r="I337" s="41">
        <v>6</v>
      </c>
      <c r="J337" s="42">
        <v>1410000</v>
      </c>
      <c r="K337" s="42">
        <f t="shared" si="2"/>
        <v>267900</v>
      </c>
      <c r="L337" s="42">
        <f t="shared" si="3"/>
        <v>1677900</v>
      </c>
      <c r="M337" s="12"/>
      <c r="N337" s="12"/>
      <c r="O337" s="12"/>
      <c r="P337" s="12"/>
      <c r="Q337" s="12"/>
      <c r="R337" s="12"/>
      <c r="S337" s="12"/>
      <c r="T337" s="12"/>
      <c r="U337" s="12"/>
      <c r="V337" s="12"/>
      <c r="W337" s="12"/>
      <c r="X337" s="12"/>
      <c r="Y337" s="12"/>
      <c r="Z337" s="12"/>
    </row>
    <row r="338" spans="1:26" ht="15.75" customHeight="1" x14ac:dyDescent="0.25">
      <c r="A338" s="36">
        <v>45940</v>
      </c>
      <c r="B338" s="36">
        <v>45949</v>
      </c>
      <c r="C338" s="37" t="s">
        <v>48</v>
      </c>
      <c r="D338" s="59" t="s">
        <v>285</v>
      </c>
      <c r="E338" s="38" t="s">
        <v>10</v>
      </c>
      <c r="F338" s="38" t="s">
        <v>41</v>
      </c>
      <c r="G338" s="39" t="s">
        <v>51</v>
      </c>
      <c r="H338" s="43" t="s">
        <v>56</v>
      </c>
      <c r="I338" s="41">
        <v>1</v>
      </c>
      <c r="J338" s="42">
        <v>1950000</v>
      </c>
      <c r="K338" s="42">
        <f t="shared" si="2"/>
        <v>370500</v>
      </c>
      <c r="L338" s="42">
        <f t="shared" si="3"/>
        <v>2320500</v>
      </c>
      <c r="M338" s="12"/>
      <c r="N338" s="12"/>
      <c r="O338" s="12"/>
      <c r="P338" s="12"/>
      <c r="Q338" s="12"/>
      <c r="R338" s="12"/>
      <c r="S338" s="12"/>
      <c r="T338" s="12"/>
      <c r="U338" s="12"/>
      <c r="V338" s="12"/>
      <c r="W338" s="12"/>
      <c r="X338" s="12"/>
      <c r="Y338" s="12"/>
      <c r="Z338" s="12"/>
    </row>
    <row r="339" spans="1:26" ht="15.75" customHeight="1" x14ac:dyDescent="0.25">
      <c r="A339" s="36">
        <v>45940</v>
      </c>
      <c r="B339" s="36">
        <v>45949</v>
      </c>
      <c r="C339" s="37" t="s">
        <v>48</v>
      </c>
      <c r="D339" s="38" t="s">
        <v>286</v>
      </c>
      <c r="E339" s="38" t="s">
        <v>16</v>
      </c>
      <c r="F339" s="38" t="s">
        <v>38</v>
      </c>
      <c r="G339" s="39" t="s">
        <v>51</v>
      </c>
      <c r="H339" s="43" t="s">
        <v>58</v>
      </c>
      <c r="I339" s="41">
        <v>5</v>
      </c>
      <c r="J339" s="42">
        <v>1175000</v>
      </c>
      <c r="K339" s="42">
        <f t="shared" si="2"/>
        <v>223250</v>
      </c>
      <c r="L339" s="42">
        <f t="shared" si="3"/>
        <v>1398250</v>
      </c>
      <c r="M339" s="12"/>
      <c r="N339" s="12"/>
      <c r="O339" s="12"/>
      <c r="P339" s="12"/>
      <c r="Q339" s="12"/>
      <c r="R339" s="12"/>
      <c r="S339" s="12"/>
      <c r="T339" s="12"/>
      <c r="U339" s="12"/>
      <c r="V339" s="12"/>
      <c r="W339" s="12"/>
      <c r="X339" s="12"/>
      <c r="Y339" s="12"/>
      <c r="Z339" s="12"/>
    </row>
    <row r="340" spans="1:26" ht="15.75" customHeight="1" x14ac:dyDescent="0.25">
      <c r="A340" s="36">
        <v>45940</v>
      </c>
      <c r="B340" s="36">
        <v>45949</v>
      </c>
      <c r="C340" s="37" t="s">
        <v>48</v>
      </c>
      <c r="D340" s="38" t="s">
        <v>286</v>
      </c>
      <c r="E340" s="38" t="s">
        <v>10</v>
      </c>
      <c r="F340" s="38" t="s">
        <v>41</v>
      </c>
      <c r="G340" s="39" t="s">
        <v>51</v>
      </c>
      <c r="H340" s="43" t="s">
        <v>58</v>
      </c>
      <c r="I340" s="41">
        <v>1</v>
      </c>
      <c r="J340" s="42">
        <v>1950000</v>
      </c>
      <c r="K340" s="42">
        <f t="shared" si="2"/>
        <v>370500</v>
      </c>
      <c r="L340" s="42">
        <f t="shared" si="3"/>
        <v>2320500</v>
      </c>
      <c r="M340" s="12"/>
      <c r="N340" s="12"/>
      <c r="O340" s="12"/>
      <c r="P340" s="12"/>
      <c r="Q340" s="12"/>
      <c r="R340" s="12"/>
      <c r="S340" s="12"/>
      <c r="T340" s="12"/>
      <c r="U340" s="12"/>
      <c r="V340" s="12"/>
      <c r="W340" s="12"/>
      <c r="X340" s="12"/>
      <c r="Y340" s="12"/>
      <c r="Z340" s="12"/>
    </row>
    <row r="341" spans="1:26" ht="15.75" customHeight="1" x14ac:dyDescent="0.25">
      <c r="A341" s="80">
        <v>45954</v>
      </c>
      <c r="B341" s="80">
        <v>45955</v>
      </c>
      <c r="C341" s="58" t="s">
        <v>48</v>
      </c>
      <c r="D341" s="38" t="s">
        <v>287</v>
      </c>
      <c r="E341" s="38" t="s">
        <v>16</v>
      </c>
      <c r="F341" s="38" t="s">
        <v>38</v>
      </c>
      <c r="G341" s="39" t="s">
        <v>51</v>
      </c>
      <c r="H341" s="43" t="s">
        <v>76</v>
      </c>
      <c r="I341" s="41">
        <v>6</v>
      </c>
      <c r="J341" s="42">
        <v>1410000</v>
      </c>
      <c r="K341" s="42">
        <f t="shared" si="2"/>
        <v>267900</v>
      </c>
      <c r="L341" s="42">
        <f t="shared" si="3"/>
        <v>1677900</v>
      </c>
      <c r="M341"/>
      <c r="N341"/>
      <c r="O341"/>
      <c r="P341"/>
      <c r="Q341"/>
      <c r="R341"/>
      <c r="S341"/>
      <c r="T341"/>
      <c r="U341"/>
      <c r="V341"/>
      <c r="W341"/>
      <c r="X341"/>
      <c r="Y341"/>
      <c r="Z341"/>
    </row>
    <row r="342" spans="1:26" ht="15.75" customHeight="1" x14ac:dyDescent="0.25">
      <c r="A342" s="36">
        <v>45954</v>
      </c>
      <c r="B342" s="36">
        <v>45955</v>
      </c>
      <c r="C342" s="37" t="s">
        <v>48</v>
      </c>
      <c r="D342" s="38" t="s">
        <v>287</v>
      </c>
      <c r="E342" s="38" t="s">
        <v>10</v>
      </c>
      <c r="F342" s="38" t="s">
        <v>41</v>
      </c>
      <c r="G342" s="39" t="s">
        <v>51</v>
      </c>
      <c r="H342" s="43" t="s">
        <v>76</v>
      </c>
      <c r="I342" s="41">
        <v>1</v>
      </c>
      <c r="J342" s="42">
        <v>1950000</v>
      </c>
      <c r="K342" s="42">
        <f t="shared" si="2"/>
        <v>370500</v>
      </c>
      <c r="L342" s="42">
        <f t="shared" si="3"/>
        <v>2320500</v>
      </c>
      <c r="M342"/>
      <c r="N342"/>
      <c r="O342"/>
      <c r="P342"/>
      <c r="Q342"/>
      <c r="R342"/>
      <c r="S342"/>
      <c r="T342"/>
      <c r="U342"/>
      <c r="V342"/>
      <c r="W342"/>
      <c r="X342"/>
      <c r="Y342"/>
      <c r="Z342"/>
    </row>
    <row r="343" spans="1:26" ht="15.75" customHeight="1" x14ac:dyDescent="0.25">
      <c r="A343" s="36">
        <v>45954</v>
      </c>
      <c r="B343" s="36">
        <v>45955</v>
      </c>
      <c r="C343" s="37" t="s">
        <v>48</v>
      </c>
      <c r="D343" s="38" t="s">
        <v>287</v>
      </c>
      <c r="E343" s="38" t="s">
        <v>13</v>
      </c>
      <c r="F343" s="38" t="s">
        <v>50</v>
      </c>
      <c r="G343" s="39" t="s">
        <v>51</v>
      </c>
      <c r="H343" s="43" t="s">
        <v>76</v>
      </c>
      <c r="I343" s="41">
        <v>2</v>
      </c>
      <c r="J343" s="42">
        <v>990000</v>
      </c>
      <c r="K343" s="42">
        <f t="shared" si="2"/>
        <v>188100</v>
      </c>
      <c r="L343" s="42">
        <f t="shared" si="3"/>
        <v>1178100</v>
      </c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</row>
    <row r="344" spans="1:26" ht="15.75" customHeight="1" x14ac:dyDescent="0.25">
      <c r="A344" s="36">
        <v>45954</v>
      </c>
      <c r="B344" s="36">
        <v>45955</v>
      </c>
      <c r="C344" s="37" t="s">
        <v>48</v>
      </c>
      <c r="D344" s="38" t="s">
        <v>288</v>
      </c>
      <c r="E344" s="38" t="s">
        <v>16</v>
      </c>
      <c r="F344" s="38" t="s">
        <v>38</v>
      </c>
      <c r="G344" s="39" t="s">
        <v>51</v>
      </c>
      <c r="H344" s="43" t="s">
        <v>78</v>
      </c>
      <c r="I344" s="41">
        <v>5</v>
      </c>
      <c r="J344" s="42">
        <v>1175000</v>
      </c>
      <c r="K344" s="42">
        <f t="shared" si="2"/>
        <v>223250</v>
      </c>
      <c r="L344" s="42">
        <f t="shared" si="3"/>
        <v>1398250</v>
      </c>
      <c r="M344"/>
      <c r="N344"/>
      <c r="O344"/>
      <c r="P344"/>
      <c r="Q344"/>
      <c r="R344"/>
      <c r="S344"/>
      <c r="T344"/>
      <c r="U344"/>
      <c r="V344"/>
      <c r="W344"/>
      <c r="X344"/>
      <c r="Y344"/>
      <c r="Z344"/>
    </row>
    <row r="345" spans="1:26" ht="15.75" customHeight="1" x14ac:dyDescent="0.25">
      <c r="A345" s="36">
        <v>45954</v>
      </c>
      <c r="B345" s="36">
        <v>45955</v>
      </c>
      <c r="C345" s="37" t="s">
        <v>48</v>
      </c>
      <c r="D345" s="38" t="s">
        <v>288</v>
      </c>
      <c r="E345" s="38" t="s">
        <v>10</v>
      </c>
      <c r="F345" s="38" t="s">
        <v>41</v>
      </c>
      <c r="G345" s="39" t="s">
        <v>51</v>
      </c>
      <c r="H345" s="43" t="s">
        <v>78</v>
      </c>
      <c r="I345" s="41">
        <v>1</v>
      </c>
      <c r="J345" s="42">
        <v>1950000</v>
      </c>
      <c r="K345" s="42">
        <f t="shared" si="2"/>
        <v>370500</v>
      </c>
      <c r="L345" s="42">
        <f t="shared" si="3"/>
        <v>2320500</v>
      </c>
      <c r="M345"/>
      <c r="N345"/>
      <c r="O345"/>
      <c r="P345"/>
      <c r="Q345"/>
      <c r="R345"/>
      <c r="S345"/>
      <c r="T345"/>
      <c r="U345"/>
      <c r="V345"/>
      <c r="W345"/>
      <c r="X345"/>
      <c r="Y345"/>
      <c r="Z345"/>
    </row>
    <row r="346" spans="1:26" ht="15.75" customHeight="1" x14ac:dyDescent="0.25">
      <c r="A346" s="36">
        <v>45954</v>
      </c>
      <c r="B346" s="36">
        <v>45955</v>
      </c>
      <c r="C346" s="37" t="s">
        <v>48</v>
      </c>
      <c r="D346" s="38" t="s">
        <v>288</v>
      </c>
      <c r="E346" s="38" t="s">
        <v>13</v>
      </c>
      <c r="F346" s="38" t="s">
        <v>50</v>
      </c>
      <c r="G346" s="39" t="s">
        <v>51</v>
      </c>
      <c r="H346" s="43" t="s">
        <v>78</v>
      </c>
      <c r="I346" s="41">
        <v>2</v>
      </c>
      <c r="J346" s="42">
        <v>990000</v>
      </c>
      <c r="K346" s="42">
        <f t="shared" si="2"/>
        <v>188100</v>
      </c>
      <c r="L346" s="42">
        <f t="shared" si="3"/>
        <v>1178100</v>
      </c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</row>
    <row r="347" spans="1:26" ht="15.75" customHeight="1" x14ac:dyDescent="0.25">
      <c r="A347" s="36">
        <v>45954</v>
      </c>
      <c r="B347" s="36">
        <v>45956</v>
      </c>
      <c r="C347" s="37" t="s">
        <v>48</v>
      </c>
      <c r="D347" s="38" t="s">
        <v>289</v>
      </c>
      <c r="E347" s="38" t="s">
        <v>16</v>
      </c>
      <c r="F347" s="38" t="s">
        <v>38</v>
      </c>
      <c r="G347" s="39" t="s">
        <v>51</v>
      </c>
      <c r="H347" s="43" t="s">
        <v>56</v>
      </c>
      <c r="I347" s="41">
        <v>6</v>
      </c>
      <c r="J347" s="42">
        <v>1410000</v>
      </c>
      <c r="K347" s="42">
        <f t="shared" si="2"/>
        <v>267900</v>
      </c>
      <c r="L347" s="42">
        <f t="shared" si="3"/>
        <v>1677900</v>
      </c>
      <c r="M347"/>
      <c r="N347"/>
      <c r="O347"/>
      <c r="P347"/>
      <c r="Q347"/>
      <c r="R347"/>
      <c r="S347"/>
      <c r="T347"/>
      <c r="U347"/>
      <c r="V347"/>
      <c r="W347"/>
      <c r="X347"/>
      <c r="Y347"/>
      <c r="Z347"/>
    </row>
    <row r="348" spans="1:26" ht="15.75" customHeight="1" x14ac:dyDescent="0.25">
      <c r="A348" s="36">
        <v>45954</v>
      </c>
      <c r="B348" s="36">
        <v>45956</v>
      </c>
      <c r="C348" s="37" t="s">
        <v>48</v>
      </c>
      <c r="D348" s="38" t="s">
        <v>289</v>
      </c>
      <c r="E348" s="38" t="s">
        <v>10</v>
      </c>
      <c r="F348" s="38" t="s">
        <v>41</v>
      </c>
      <c r="G348" s="39" t="s">
        <v>51</v>
      </c>
      <c r="H348" s="43" t="s">
        <v>56</v>
      </c>
      <c r="I348" s="41">
        <v>1</v>
      </c>
      <c r="J348" s="42">
        <v>1950000</v>
      </c>
      <c r="K348" s="42">
        <f t="shared" si="2"/>
        <v>370500</v>
      </c>
      <c r="L348" s="42">
        <f t="shared" si="3"/>
        <v>2320500</v>
      </c>
      <c r="M348"/>
      <c r="N348"/>
      <c r="O348"/>
      <c r="P348"/>
      <c r="Q348"/>
      <c r="R348"/>
      <c r="S348"/>
      <c r="T348"/>
      <c r="U348"/>
      <c r="V348"/>
      <c r="W348"/>
      <c r="X348"/>
      <c r="Y348"/>
      <c r="Z348"/>
    </row>
    <row r="349" spans="1:26" ht="15.75" customHeight="1" x14ac:dyDescent="0.25">
      <c r="A349" s="36">
        <v>45954</v>
      </c>
      <c r="B349" s="36">
        <v>45956</v>
      </c>
      <c r="C349" s="37" t="s">
        <v>48</v>
      </c>
      <c r="D349" s="38" t="s">
        <v>290</v>
      </c>
      <c r="E349" s="38" t="s">
        <v>16</v>
      </c>
      <c r="F349" s="38" t="s">
        <v>38</v>
      </c>
      <c r="G349" s="39" t="s">
        <v>51</v>
      </c>
      <c r="H349" s="43" t="s">
        <v>58</v>
      </c>
      <c r="I349" s="41">
        <v>5</v>
      </c>
      <c r="J349" s="42">
        <v>1175000</v>
      </c>
      <c r="K349" s="42">
        <f t="shared" si="2"/>
        <v>223250</v>
      </c>
      <c r="L349" s="42">
        <f t="shared" si="3"/>
        <v>1398250</v>
      </c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</row>
    <row r="350" spans="1:26" ht="15.75" customHeight="1" x14ac:dyDescent="0.25">
      <c r="A350" s="36">
        <v>45954</v>
      </c>
      <c r="B350" s="36">
        <v>45956</v>
      </c>
      <c r="C350" s="37" t="s">
        <v>48</v>
      </c>
      <c r="D350" s="38" t="s">
        <v>290</v>
      </c>
      <c r="E350" s="38" t="s">
        <v>10</v>
      </c>
      <c r="F350" s="38" t="s">
        <v>41</v>
      </c>
      <c r="G350" s="39" t="s">
        <v>51</v>
      </c>
      <c r="H350" s="43" t="s">
        <v>58</v>
      </c>
      <c r="I350" s="41">
        <v>1</v>
      </c>
      <c r="J350" s="42">
        <v>1950000</v>
      </c>
      <c r="K350" s="42">
        <f t="shared" si="2"/>
        <v>370500</v>
      </c>
      <c r="L350" s="42">
        <f t="shared" si="3"/>
        <v>2320500</v>
      </c>
      <c r="M350"/>
      <c r="N350"/>
      <c r="O350"/>
      <c r="P350"/>
      <c r="Q350"/>
      <c r="R350"/>
      <c r="S350"/>
      <c r="T350"/>
      <c r="U350"/>
      <c r="V350"/>
      <c r="W350"/>
      <c r="X350"/>
      <c r="Y350"/>
      <c r="Z350"/>
    </row>
    <row r="351" spans="1:26" ht="15.75" customHeight="1" x14ac:dyDescent="0.25">
      <c r="A351" s="36">
        <v>45962</v>
      </c>
      <c r="B351" s="36">
        <v>45962</v>
      </c>
      <c r="C351" s="37" t="s">
        <v>48</v>
      </c>
      <c r="D351" s="38" t="s">
        <v>294</v>
      </c>
      <c r="E351" s="38" t="s">
        <v>10</v>
      </c>
      <c r="F351" s="38" t="s">
        <v>41</v>
      </c>
      <c r="G351" s="39" t="s">
        <v>51</v>
      </c>
      <c r="H351" s="43" t="s">
        <v>76</v>
      </c>
      <c r="I351" s="41">
        <v>1</v>
      </c>
      <c r="J351" s="42">
        <v>1950000</v>
      </c>
      <c r="K351" s="42">
        <f t="shared" si="2"/>
        <v>370500</v>
      </c>
      <c r="L351" s="42">
        <f t="shared" si="3"/>
        <v>2320500</v>
      </c>
      <c r="M351"/>
      <c r="N351"/>
      <c r="O351"/>
      <c r="P351"/>
      <c r="Q351"/>
      <c r="R351"/>
      <c r="S351"/>
      <c r="T351"/>
      <c r="U351"/>
      <c r="V351"/>
      <c r="W351"/>
      <c r="X351"/>
      <c r="Y351"/>
      <c r="Z351"/>
    </row>
    <row r="352" spans="1:26" ht="15.75" customHeight="1" x14ac:dyDescent="0.25">
      <c r="A352" s="36">
        <v>45962</v>
      </c>
      <c r="B352" s="36">
        <v>45962</v>
      </c>
      <c r="C352" s="37" t="s">
        <v>48</v>
      </c>
      <c r="D352" s="38" t="s">
        <v>294</v>
      </c>
      <c r="E352" s="38" t="s">
        <v>16</v>
      </c>
      <c r="F352" s="38" t="s">
        <v>38</v>
      </c>
      <c r="G352" s="39" t="s">
        <v>51</v>
      </c>
      <c r="H352" s="43" t="s">
        <v>76</v>
      </c>
      <c r="I352" s="41">
        <v>6</v>
      </c>
      <c r="J352" s="42">
        <v>1410000</v>
      </c>
      <c r="K352" s="42">
        <f t="shared" si="2"/>
        <v>267900</v>
      </c>
      <c r="L352" s="42">
        <f t="shared" si="3"/>
        <v>1677900</v>
      </c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</row>
    <row r="353" spans="1:26" ht="15.75" customHeight="1" x14ac:dyDescent="0.25">
      <c r="A353" s="36">
        <v>45962</v>
      </c>
      <c r="B353" s="36">
        <v>45963</v>
      </c>
      <c r="C353" s="37" t="s">
        <v>48</v>
      </c>
      <c r="D353" s="38" t="s">
        <v>294</v>
      </c>
      <c r="E353" s="38" t="s">
        <v>13</v>
      </c>
      <c r="F353" s="38" t="s">
        <v>50</v>
      </c>
      <c r="G353" s="39" t="s">
        <v>51</v>
      </c>
      <c r="H353" s="43" t="s">
        <v>76</v>
      </c>
      <c r="I353" s="41">
        <v>2</v>
      </c>
      <c r="J353" s="42">
        <v>990000</v>
      </c>
      <c r="K353" s="42">
        <f t="shared" si="2"/>
        <v>188100</v>
      </c>
      <c r="L353" s="42">
        <f t="shared" si="3"/>
        <v>1178100</v>
      </c>
      <c r="M353"/>
      <c r="N353"/>
      <c r="O353"/>
      <c r="P353"/>
      <c r="Q353"/>
      <c r="R353"/>
      <c r="S353"/>
      <c r="T353"/>
      <c r="U353"/>
      <c r="V353"/>
      <c r="W353"/>
      <c r="X353"/>
      <c r="Y353"/>
      <c r="Z353"/>
    </row>
    <row r="354" spans="1:26" ht="15.75" customHeight="1" x14ac:dyDescent="0.25">
      <c r="A354" s="36">
        <v>45962</v>
      </c>
      <c r="B354" s="36">
        <v>45964</v>
      </c>
      <c r="C354" s="37" t="s">
        <v>48</v>
      </c>
      <c r="D354" s="38" t="s">
        <v>294</v>
      </c>
      <c r="E354" s="38" t="s">
        <v>13</v>
      </c>
      <c r="F354" s="38" t="s">
        <v>50</v>
      </c>
      <c r="G354" s="39" t="s">
        <v>51</v>
      </c>
      <c r="H354" s="43" t="s">
        <v>76</v>
      </c>
      <c r="I354" s="41">
        <v>2</v>
      </c>
      <c r="J354" s="42">
        <v>990000</v>
      </c>
      <c r="K354" s="42">
        <f t="shared" si="2"/>
        <v>188100</v>
      </c>
      <c r="L354" s="42">
        <f t="shared" si="3"/>
        <v>1178100</v>
      </c>
      <c r="M354"/>
      <c r="N354"/>
      <c r="O354"/>
      <c r="P354"/>
      <c r="Q354"/>
      <c r="R354"/>
      <c r="S354"/>
      <c r="T354"/>
      <c r="U354"/>
      <c r="V354"/>
      <c r="W354"/>
      <c r="X354"/>
      <c r="Y354"/>
      <c r="Z354"/>
    </row>
    <row r="355" spans="1:26" ht="15.75" customHeight="1" x14ac:dyDescent="0.25">
      <c r="A355" s="36">
        <v>45962</v>
      </c>
      <c r="B355" s="36">
        <v>45962</v>
      </c>
      <c r="C355" s="37" t="s">
        <v>48</v>
      </c>
      <c r="D355" s="38" t="s">
        <v>295</v>
      </c>
      <c r="E355" s="38" t="s">
        <v>10</v>
      </c>
      <c r="F355" s="38" t="s">
        <v>41</v>
      </c>
      <c r="G355" s="39" t="s">
        <v>51</v>
      </c>
      <c r="H355" s="43" t="s">
        <v>78</v>
      </c>
      <c r="I355" s="41">
        <v>1</v>
      </c>
      <c r="J355" s="42">
        <v>1950000</v>
      </c>
      <c r="K355" s="42">
        <f t="shared" si="2"/>
        <v>370500</v>
      </c>
      <c r="L355" s="42">
        <f t="shared" si="3"/>
        <v>2320500</v>
      </c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</row>
    <row r="356" spans="1:26" ht="15.75" customHeight="1" x14ac:dyDescent="0.25">
      <c r="A356" s="36">
        <v>45962</v>
      </c>
      <c r="B356" s="36">
        <v>45962</v>
      </c>
      <c r="C356" s="37" t="s">
        <v>48</v>
      </c>
      <c r="D356" s="38" t="s">
        <v>295</v>
      </c>
      <c r="E356" s="38" t="s">
        <v>16</v>
      </c>
      <c r="F356" s="38" t="s">
        <v>38</v>
      </c>
      <c r="G356" s="39" t="s">
        <v>51</v>
      </c>
      <c r="H356" s="43" t="s">
        <v>78</v>
      </c>
      <c r="I356" s="41">
        <v>5</v>
      </c>
      <c r="J356" s="42">
        <v>1175000</v>
      </c>
      <c r="K356" s="42">
        <f t="shared" si="2"/>
        <v>223250</v>
      </c>
      <c r="L356" s="42">
        <f t="shared" si="3"/>
        <v>1398250</v>
      </c>
      <c r="M356"/>
      <c r="N356"/>
      <c r="O356"/>
      <c r="P356"/>
      <c r="Q356"/>
      <c r="R356"/>
      <c r="S356"/>
      <c r="T356"/>
      <c r="U356"/>
      <c r="V356"/>
      <c r="W356"/>
      <c r="X356"/>
      <c r="Y356"/>
      <c r="Z356"/>
    </row>
    <row r="357" spans="1:26" ht="15.75" customHeight="1" x14ac:dyDescent="0.25">
      <c r="A357" s="36">
        <v>45962</v>
      </c>
      <c r="B357" s="36">
        <v>45963</v>
      </c>
      <c r="C357" s="37" t="s">
        <v>48</v>
      </c>
      <c r="D357" s="38" t="s">
        <v>295</v>
      </c>
      <c r="E357" s="38" t="s">
        <v>13</v>
      </c>
      <c r="F357" s="38" t="s">
        <v>50</v>
      </c>
      <c r="G357" s="39" t="s">
        <v>51</v>
      </c>
      <c r="H357" s="43" t="s">
        <v>78</v>
      </c>
      <c r="I357" s="41">
        <v>2</v>
      </c>
      <c r="J357" s="42">
        <v>990000</v>
      </c>
      <c r="K357" s="42">
        <f t="shared" si="2"/>
        <v>188100</v>
      </c>
      <c r="L357" s="42">
        <f t="shared" si="3"/>
        <v>1178100</v>
      </c>
      <c r="M357"/>
      <c r="N357"/>
      <c r="O357"/>
      <c r="P357"/>
      <c r="Q357"/>
      <c r="R357"/>
      <c r="S357"/>
      <c r="T357"/>
      <c r="U357"/>
      <c r="V357"/>
      <c r="W357"/>
      <c r="X357"/>
      <c r="Y357"/>
      <c r="Z357"/>
    </row>
    <row r="358" spans="1:26" ht="15.75" customHeight="1" x14ac:dyDescent="0.25">
      <c r="A358" s="36">
        <v>45962</v>
      </c>
      <c r="B358" s="36">
        <v>45964</v>
      </c>
      <c r="C358" s="37" t="s">
        <v>48</v>
      </c>
      <c r="D358" s="38" t="s">
        <v>295</v>
      </c>
      <c r="E358" s="38" t="s">
        <v>13</v>
      </c>
      <c r="F358" s="38" t="s">
        <v>50</v>
      </c>
      <c r="G358" s="39" t="s">
        <v>51</v>
      </c>
      <c r="H358" s="43" t="s">
        <v>78</v>
      </c>
      <c r="I358" s="41">
        <v>2</v>
      </c>
      <c r="J358" s="42">
        <v>990000</v>
      </c>
      <c r="K358" s="42">
        <f t="shared" si="2"/>
        <v>188100</v>
      </c>
      <c r="L358" s="42">
        <f t="shared" si="3"/>
        <v>1178100</v>
      </c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</row>
    <row r="359" spans="1:26" ht="15.75" customHeight="1" x14ac:dyDescent="0.25">
      <c r="A359" s="36">
        <v>45962</v>
      </c>
      <c r="B359" s="36">
        <v>45964</v>
      </c>
      <c r="C359" s="37" t="s">
        <v>48</v>
      </c>
      <c r="D359" s="38" t="s">
        <v>296</v>
      </c>
      <c r="E359" s="38" t="s">
        <v>16</v>
      </c>
      <c r="F359" s="38" t="s">
        <v>38</v>
      </c>
      <c r="G359" s="39" t="s">
        <v>51</v>
      </c>
      <c r="H359" s="43" t="s">
        <v>56</v>
      </c>
      <c r="I359" s="41">
        <v>6</v>
      </c>
      <c r="J359" s="42">
        <v>1410000</v>
      </c>
      <c r="K359" s="42">
        <f t="shared" si="2"/>
        <v>267900</v>
      </c>
      <c r="L359" s="42">
        <f t="shared" si="3"/>
        <v>1677900</v>
      </c>
      <c r="M359"/>
      <c r="N359"/>
      <c r="O359"/>
      <c r="P359"/>
      <c r="Q359"/>
      <c r="R359"/>
      <c r="S359"/>
      <c r="T359"/>
      <c r="U359"/>
      <c r="V359"/>
      <c r="W359"/>
      <c r="X359"/>
      <c r="Y359"/>
      <c r="Z359"/>
    </row>
    <row r="360" spans="1:26" ht="15.75" customHeight="1" x14ac:dyDescent="0.25">
      <c r="A360" s="36">
        <v>45962</v>
      </c>
      <c r="B360" s="36">
        <v>45964</v>
      </c>
      <c r="C360" s="37" t="s">
        <v>48</v>
      </c>
      <c r="D360" s="38" t="s">
        <v>296</v>
      </c>
      <c r="E360" s="38" t="s">
        <v>10</v>
      </c>
      <c r="F360" s="38" t="s">
        <v>41</v>
      </c>
      <c r="G360" s="39" t="s">
        <v>51</v>
      </c>
      <c r="H360" s="43" t="s">
        <v>56</v>
      </c>
      <c r="I360" s="41">
        <v>1</v>
      </c>
      <c r="J360" s="42">
        <v>1950000</v>
      </c>
      <c r="K360" s="42">
        <f t="shared" si="2"/>
        <v>370500</v>
      </c>
      <c r="L360" s="42">
        <f t="shared" si="3"/>
        <v>2320500</v>
      </c>
      <c r="M360"/>
      <c r="N360"/>
      <c r="O360"/>
      <c r="P360"/>
      <c r="Q360"/>
      <c r="R360"/>
      <c r="S360"/>
      <c r="T360"/>
      <c r="U360"/>
      <c r="V360"/>
      <c r="W360"/>
      <c r="X360"/>
      <c r="Y360"/>
      <c r="Z360"/>
    </row>
    <row r="361" spans="1:26" ht="15.75" customHeight="1" x14ac:dyDescent="0.25">
      <c r="A361" s="36">
        <v>45962</v>
      </c>
      <c r="B361" s="36">
        <v>45964</v>
      </c>
      <c r="C361" s="37" t="s">
        <v>48</v>
      </c>
      <c r="D361" s="38" t="s">
        <v>297</v>
      </c>
      <c r="E361" s="38" t="s">
        <v>16</v>
      </c>
      <c r="F361" s="38" t="s">
        <v>38</v>
      </c>
      <c r="G361" s="39" t="s">
        <v>51</v>
      </c>
      <c r="H361" s="43" t="s">
        <v>58</v>
      </c>
      <c r="I361" s="41">
        <v>5</v>
      </c>
      <c r="J361" s="42">
        <v>1175000</v>
      </c>
      <c r="K361" s="42">
        <f t="shared" si="2"/>
        <v>223250</v>
      </c>
      <c r="L361" s="42">
        <f t="shared" si="3"/>
        <v>1398250</v>
      </c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</row>
    <row r="362" spans="1:26" ht="15.75" customHeight="1" x14ac:dyDescent="0.25">
      <c r="A362" s="36">
        <v>45962</v>
      </c>
      <c r="B362" s="36">
        <v>45964</v>
      </c>
      <c r="C362" s="37" t="s">
        <v>48</v>
      </c>
      <c r="D362" s="38" t="s">
        <v>297</v>
      </c>
      <c r="E362" s="38" t="s">
        <v>10</v>
      </c>
      <c r="F362" s="38" t="s">
        <v>41</v>
      </c>
      <c r="G362" s="39" t="s">
        <v>51</v>
      </c>
      <c r="H362" s="43" t="s">
        <v>58</v>
      </c>
      <c r="I362" s="41">
        <v>1</v>
      </c>
      <c r="J362" s="42">
        <v>1950000</v>
      </c>
      <c r="K362" s="42">
        <f t="shared" si="2"/>
        <v>370500</v>
      </c>
      <c r="L362" s="42">
        <f t="shared" si="3"/>
        <v>2320500</v>
      </c>
      <c r="M362"/>
      <c r="N362"/>
      <c r="O362"/>
      <c r="P362"/>
      <c r="Q362"/>
      <c r="R362"/>
      <c r="S362"/>
      <c r="T362"/>
      <c r="U362"/>
      <c r="V362"/>
      <c r="W362"/>
      <c r="X362"/>
      <c r="Y362"/>
      <c r="Z362"/>
    </row>
    <row r="363" spans="1:26" ht="15.75" customHeight="1" x14ac:dyDescent="0.25">
      <c r="A363" s="36">
        <v>45969</v>
      </c>
      <c r="B363" s="36">
        <v>45969</v>
      </c>
      <c r="C363" s="37" t="s">
        <v>48</v>
      </c>
      <c r="D363" s="38" t="s">
        <v>298</v>
      </c>
      <c r="E363" s="38" t="s">
        <v>10</v>
      </c>
      <c r="F363" s="38" t="s">
        <v>41</v>
      </c>
      <c r="G363" s="39" t="s">
        <v>51</v>
      </c>
      <c r="H363" s="43" t="s">
        <v>76</v>
      </c>
      <c r="I363" s="41">
        <v>1</v>
      </c>
      <c r="J363" s="42">
        <v>1950000</v>
      </c>
      <c r="K363" s="42">
        <f t="shared" si="2"/>
        <v>370500</v>
      </c>
      <c r="L363" s="42">
        <f t="shared" si="3"/>
        <v>2320500</v>
      </c>
      <c r="M363"/>
      <c r="N363"/>
      <c r="O363"/>
      <c r="P363"/>
      <c r="Q363"/>
      <c r="R363"/>
      <c r="S363"/>
      <c r="T363"/>
      <c r="U363"/>
      <c r="V363"/>
      <c r="W363"/>
      <c r="X363"/>
      <c r="Y363"/>
      <c r="Z363"/>
    </row>
    <row r="364" spans="1:26" ht="15.75" customHeight="1" x14ac:dyDescent="0.25">
      <c r="A364" s="36">
        <v>45969</v>
      </c>
      <c r="B364" s="36">
        <v>45969</v>
      </c>
      <c r="C364" s="37" t="s">
        <v>48</v>
      </c>
      <c r="D364" s="38" t="s">
        <v>298</v>
      </c>
      <c r="E364" s="38" t="s">
        <v>16</v>
      </c>
      <c r="F364" s="38" t="s">
        <v>38</v>
      </c>
      <c r="G364" s="39" t="s">
        <v>51</v>
      </c>
      <c r="H364" s="43" t="s">
        <v>76</v>
      </c>
      <c r="I364" s="41">
        <v>6</v>
      </c>
      <c r="J364" s="42">
        <v>1410000</v>
      </c>
      <c r="K364" s="42">
        <f t="shared" si="2"/>
        <v>267900</v>
      </c>
      <c r="L364" s="42">
        <f t="shared" si="3"/>
        <v>1677900</v>
      </c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</row>
    <row r="365" spans="1:26" ht="15.75" customHeight="1" x14ac:dyDescent="0.25">
      <c r="A365" s="36">
        <v>45969</v>
      </c>
      <c r="B365" s="36">
        <v>45970</v>
      </c>
      <c r="C365" s="37" t="s">
        <v>48</v>
      </c>
      <c r="D365" s="38" t="s">
        <v>298</v>
      </c>
      <c r="E365" s="38" t="s">
        <v>13</v>
      </c>
      <c r="F365" s="38" t="s">
        <v>50</v>
      </c>
      <c r="G365" s="39" t="s">
        <v>51</v>
      </c>
      <c r="H365" s="43" t="s">
        <v>76</v>
      </c>
      <c r="I365" s="41">
        <v>2</v>
      </c>
      <c r="J365" s="42">
        <v>990000</v>
      </c>
      <c r="K365" s="42">
        <f t="shared" si="2"/>
        <v>188100</v>
      </c>
      <c r="L365" s="42">
        <f t="shared" si="3"/>
        <v>1178100</v>
      </c>
      <c r="M365"/>
      <c r="N365"/>
      <c r="O365"/>
      <c r="P365"/>
      <c r="Q365"/>
      <c r="R365"/>
      <c r="S365"/>
      <c r="T365"/>
      <c r="U365"/>
      <c r="V365"/>
      <c r="W365"/>
      <c r="X365"/>
      <c r="Y365"/>
      <c r="Z365"/>
    </row>
    <row r="366" spans="1:26" ht="15.75" customHeight="1" x14ac:dyDescent="0.25">
      <c r="A366" s="36">
        <v>45969</v>
      </c>
      <c r="B366" s="36">
        <v>45969</v>
      </c>
      <c r="C366" s="37" t="s">
        <v>48</v>
      </c>
      <c r="D366" s="38" t="s">
        <v>299</v>
      </c>
      <c r="E366" s="38" t="s">
        <v>10</v>
      </c>
      <c r="F366" s="38" t="s">
        <v>41</v>
      </c>
      <c r="G366" s="39" t="s">
        <v>51</v>
      </c>
      <c r="H366" s="43" t="s">
        <v>78</v>
      </c>
      <c r="I366" s="41">
        <v>1</v>
      </c>
      <c r="J366" s="42">
        <v>1950000</v>
      </c>
      <c r="K366" s="42">
        <f t="shared" si="2"/>
        <v>370500</v>
      </c>
      <c r="L366" s="42">
        <f t="shared" si="3"/>
        <v>2320500</v>
      </c>
      <c r="M366"/>
      <c r="N366"/>
      <c r="O366"/>
      <c r="P366"/>
      <c r="Q366"/>
      <c r="R366"/>
      <c r="S366"/>
      <c r="T366"/>
      <c r="U366"/>
      <c r="V366"/>
      <c r="W366"/>
      <c r="X366"/>
      <c r="Y366"/>
      <c r="Z366"/>
    </row>
    <row r="367" spans="1:26" ht="15.75" customHeight="1" x14ac:dyDescent="0.25">
      <c r="A367" s="36">
        <v>45969</v>
      </c>
      <c r="B367" s="36">
        <v>45969</v>
      </c>
      <c r="C367" s="37" t="s">
        <v>48</v>
      </c>
      <c r="D367" s="38" t="s">
        <v>299</v>
      </c>
      <c r="E367" s="38" t="s">
        <v>16</v>
      </c>
      <c r="F367" s="38" t="s">
        <v>38</v>
      </c>
      <c r="G367" s="39" t="s">
        <v>51</v>
      </c>
      <c r="H367" s="43" t="s">
        <v>78</v>
      </c>
      <c r="I367" s="41">
        <v>5</v>
      </c>
      <c r="J367" s="42">
        <v>1175000</v>
      </c>
      <c r="K367" s="42">
        <f t="shared" si="2"/>
        <v>223250</v>
      </c>
      <c r="L367" s="42">
        <f t="shared" si="3"/>
        <v>1398250</v>
      </c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</row>
    <row r="368" spans="1:26" ht="15.75" customHeight="1" x14ac:dyDescent="0.25">
      <c r="A368" s="36">
        <v>45969</v>
      </c>
      <c r="B368" s="36">
        <v>45970</v>
      </c>
      <c r="C368" s="37" t="s">
        <v>48</v>
      </c>
      <c r="D368" s="38" t="s">
        <v>299</v>
      </c>
      <c r="E368" s="38" t="s">
        <v>13</v>
      </c>
      <c r="F368" s="38" t="s">
        <v>50</v>
      </c>
      <c r="G368" s="39" t="s">
        <v>51</v>
      </c>
      <c r="H368" s="43" t="s">
        <v>78</v>
      </c>
      <c r="I368" s="41">
        <v>2</v>
      </c>
      <c r="J368" s="42">
        <v>990000</v>
      </c>
      <c r="K368" s="42">
        <f t="shared" si="2"/>
        <v>188100</v>
      </c>
      <c r="L368" s="42">
        <f t="shared" si="3"/>
        <v>1178100</v>
      </c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</row>
    <row r="369" spans="1:26" ht="15.75" customHeight="1" x14ac:dyDescent="0.25">
      <c r="A369" s="36">
        <v>45969</v>
      </c>
      <c r="B369" s="36">
        <v>45970</v>
      </c>
      <c r="C369" s="37" t="s">
        <v>48</v>
      </c>
      <c r="D369" s="38" t="s">
        <v>300</v>
      </c>
      <c r="E369" s="38" t="s">
        <v>16</v>
      </c>
      <c r="F369" s="38" t="s">
        <v>38</v>
      </c>
      <c r="G369" s="39" t="s">
        <v>51</v>
      </c>
      <c r="H369" s="43" t="s">
        <v>56</v>
      </c>
      <c r="I369" s="41">
        <v>6</v>
      </c>
      <c r="J369" s="42">
        <v>1410000</v>
      </c>
      <c r="K369" s="42">
        <f t="shared" si="2"/>
        <v>267900</v>
      </c>
      <c r="L369" s="42">
        <f t="shared" si="3"/>
        <v>1677900</v>
      </c>
      <c r="M369"/>
      <c r="N369"/>
      <c r="O369"/>
      <c r="P369"/>
      <c r="Q369"/>
      <c r="R369"/>
      <c r="S369"/>
      <c r="T369"/>
      <c r="U369"/>
      <c r="V369"/>
      <c r="W369"/>
      <c r="X369"/>
      <c r="Y369"/>
      <c r="Z369"/>
    </row>
    <row r="370" spans="1:26" ht="15.75" customHeight="1" x14ac:dyDescent="0.25">
      <c r="A370" s="36">
        <v>45969</v>
      </c>
      <c r="B370" s="36">
        <v>45970</v>
      </c>
      <c r="C370" s="37" t="s">
        <v>48</v>
      </c>
      <c r="D370" s="38" t="s">
        <v>300</v>
      </c>
      <c r="E370" s="38" t="s">
        <v>10</v>
      </c>
      <c r="F370" s="38" t="s">
        <v>41</v>
      </c>
      <c r="G370" s="39" t="s">
        <v>51</v>
      </c>
      <c r="H370" s="43" t="s">
        <v>56</v>
      </c>
      <c r="I370" s="41">
        <v>1</v>
      </c>
      <c r="J370" s="42">
        <v>1950000</v>
      </c>
      <c r="K370" s="42">
        <f t="shared" si="2"/>
        <v>370500</v>
      </c>
      <c r="L370" s="42">
        <f t="shared" si="3"/>
        <v>2320500</v>
      </c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</row>
    <row r="371" spans="1:26" ht="15.75" customHeight="1" x14ac:dyDescent="0.25">
      <c r="A371" s="36">
        <v>45969</v>
      </c>
      <c r="B371" s="36">
        <v>45970</v>
      </c>
      <c r="C371" s="37" t="s">
        <v>48</v>
      </c>
      <c r="D371" s="38" t="s">
        <v>301</v>
      </c>
      <c r="E371" s="38" t="s">
        <v>16</v>
      </c>
      <c r="F371" s="38" t="s">
        <v>38</v>
      </c>
      <c r="G371" s="39" t="s">
        <v>51</v>
      </c>
      <c r="H371" s="43" t="s">
        <v>58</v>
      </c>
      <c r="I371" s="41">
        <v>5</v>
      </c>
      <c r="J371" s="42">
        <v>1175000</v>
      </c>
      <c r="K371" s="42">
        <f t="shared" si="2"/>
        <v>223250</v>
      </c>
      <c r="L371" s="42">
        <f t="shared" si="3"/>
        <v>1398250</v>
      </c>
      <c r="M371"/>
      <c r="N371"/>
      <c r="O371"/>
      <c r="P371"/>
      <c r="Q371"/>
      <c r="R371"/>
      <c r="S371"/>
      <c r="T371"/>
      <c r="U371"/>
      <c r="V371"/>
      <c r="W371"/>
      <c r="X371"/>
      <c r="Y371"/>
      <c r="Z371"/>
    </row>
    <row r="372" spans="1:26" ht="15.75" customHeight="1" x14ac:dyDescent="0.25">
      <c r="A372" s="36">
        <v>45969</v>
      </c>
      <c r="B372" s="36">
        <v>45970</v>
      </c>
      <c r="C372" s="37" t="s">
        <v>48</v>
      </c>
      <c r="D372" s="38" t="s">
        <v>301</v>
      </c>
      <c r="E372" s="38" t="s">
        <v>10</v>
      </c>
      <c r="F372" s="38" t="s">
        <v>41</v>
      </c>
      <c r="G372" s="39" t="s">
        <v>51</v>
      </c>
      <c r="H372" s="43" t="s">
        <v>58</v>
      </c>
      <c r="I372" s="41">
        <v>1</v>
      </c>
      <c r="J372" s="42">
        <v>1950000</v>
      </c>
      <c r="K372" s="42">
        <f t="shared" si="2"/>
        <v>370500</v>
      </c>
      <c r="L372" s="42">
        <f t="shared" si="3"/>
        <v>2320500</v>
      </c>
      <c r="M372"/>
      <c r="N372"/>
      <c r="O372"/>
      <c r="P372"/>
      <c r="Q372"/>
      <c r="R372"/>
      <c r="S372"/>
      <c r="T372"/>
      <c r="U372"/>
      <c r="V372"/>
      <c r="W372"/>
      <c r="X372"/>
      <c r="Y372"/>
      <c r="Z372"/>
    </row>
    <row r="373" spans="1:26" ht="15.75" customHeight="1" x14ac:dyDescent="0.25">
      <c r="A373" s="36">
        <v>45976</v>
      </c>
      <c r="B373" s="36">
        <v>45976</v>
      </c>
      <c r="C373" s="37" t="s">
        <v>48</v>
      </c>
      <c r="D373" s="38" t="s">
        <v>302</v>
      </c>
      <c r="E373" s="38" t="s">
        <v>10</v>
      </c>
      <c r="F373" s="38" t="s">
        <v>41</v>
      </c>
      <c r="G373" s="39" t="s">
        <v>51</v>
      </c>
      <c r="H373" s="43" t="s">
        <v>76</v>
      </c>
      <c r="I373" s="41">
        <v>1</v>
      </c>
      <c r="J373" s="42">
        <v>1950000</v>
      </c>
      <c r="K373" s="42">
        <f t="shared" si="2"/>
        <v>370500</v>
      </c>
      <c r="L373" s="42">
        <f t="shared" si="3"/>
        <v>2320500</v>
      </c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</row>
    <row r="374" spans="1:26" ht="15.75" customHeight="1" x14ac:dyDescent="0.25">
      <c r="A374" s="36">
        <v>45976</v>
      </c>
      <c r="B374" s="36">
        <v>45976</v>
      </c>
      <c r="C374" s="37" t="s">
        <v>48</v>
      </c>
      <c r="D374" s="38" t="s">
        <v>302</v>
      </c>
      <c r="E374" s="38" t="s">
        <v>16</v>
      </c>
      <c r="F374" s="38" t="s">
        <v>38</v>
      </c>
      <c r="G374" s="39" t="s">
        <v>51</v>
      </c>
      <c r="H374" s="43" t="s">
        <v>76</v>
      </c>
      <c r="I374" s="41">
        <v>6</v>
      </c>
      <c r="J374" s="42">
        <v>1410000</v>
      </c>
      <c r="K374" s="42">
        <f t="shared" si="2"/>
        <v>267900</v>
      </c>
      <c r="L374" s="42">
        <f t="shared" si="3"/>
        <v>1677900</v>
      </c>
      <c r="M374"/>
      <c r="N374"/>
      <c r="O374"/>
      <c r="P374"/>
      <c r="Q374"/>
      <c r="R374"/>
      <c r="S374"/>
      <c r="T374"/>
      <c r="U374"/>
      <c r="V374"/>
      <c r="W374"/>
      <c r="X374"/>
      <c r="Y374"/>
      <c r="Z374"/>
    </row>
    <row r="375" spans="1:26" ht="15.75" customHeight="1" x14ac:dyDescent="0.25">
      <c r="A375" s="36">
        <v>45976</v>
      </c>
      <c r="B375" s="36">
        <v>45977</v>
      </c>
      <c r="C375" s="37" t="s">
        <v>48</v>
      </c>
      <c r="D375" s="38" t="s">
        <v>302</v>
      </c>
      <c r="E375" s="38" t="s">
        <v>13</v>
      </c>
      <c r="F375" s="38" t="s">
        <v>50</v>
      </c>
      <c r="G375" s="39" t="s">
        <v>51</v>
      </c>
      <c r="H375" s="43" t="s">
        <v>76</v>
      </c>
      <c r="I375" s="41">
        <v>2</v>
      </c>
      <c r="J375" s="42">
        <v>990000</v>
      </c>
      <c r="K375" s="42">
        <f t="shared" si="2"/>
        <v>188100</v>
      </c>
      <c r="L375" s="42">
        <f t="shared" si="3"/>
        <v>1178100</v>
      </c>
      <c r="M375"/>
      <c r="N375"/>
      <c r="O375"/>
      <c r="P375"/>
      <c r="Q375"/>
      <c r="R375"/>
      <c r="S375"/>
      <c r="T375"/>
      <c r="U375"/>
      <c r="V375"/>
      <c r="W375"/>
      <c r="X375"/>
      <c r="Y375"/>
      <c r="Z375"/>
    </row>
    <row r="376" spans="1:26" ht="15.75" customHeight="1" x14ac:dyDescent="0.25">
      <c r="A376" s="36">
        <v>45976</v>
      </c>
      <c r="B376" s="36">
        <v>45978</v>
      </c>
      <c r="C376" s="37" t="s">
        <v>48</v>
      </c>
      <c r="D376" s="38" t="s">
        <v>302</v>
      </c>
      <c r="E376" s="38" t="s">
        <v>13</v>
      </c>
      <c r="F376" s="38" t="s">
        <v>50</v>
      </c>
      <c r="G376" s="39" t="s">
        <v>51</v>
      </c>
      <c r="H376" s="43" t="s">
        <v>76</v>
      </c>
      <c r="I376" s="41">
        <v>2</v>
      </c>
      <c r="J376" s="42">
        <v>990000</v>
      </c>
      <c r="K376" s="42">
        <f t="shared" si="2"/>
        <v>188100</v>
      </c>
      <c r="L376" s="42">
        <f t="shared" si="3"/>
        <v>1178100</v>
      </c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</row>
    <row r="377" spans="1:26" ht="15.75" customHeight="1" x14ac:dyDescent="0.25">
      <c r="A377" s="36">
        <v>45976</v>
      </c>
      <c r="B377" s="36">
        <v>45977</v>
      </c>
      <c r="C377" s="37" t="s">
        <v>48</v>
      </c>
      <c r="D377" s="38" t="s">
        <v>303</v>
      </c>
      <c r="E377" s="38" t="s">
        <v>10</v>
      </c>
      <c r="F377" s="38" t="s">
        <v>41</v>
      </c>
      <c r="G377" s="39" t="s">
        <v>51</v>
      </c>
      <c r="H377" s="43" t="s">
        <v>78</v>
      </c>
      <c r="I377" s="41">
        <v>1</v>
      </c>
      <c r="J377" s="42">
        <v>1950000</v>
      </c>
      <c r="K377" s="42">
        <f t="shared" si="2"/>
        <v>370500</v>
      </c>
      <c r="L377" s="42">
        <f t="shared" si="3"/>
        <v>2320500</v>
      </c>
      <c r="M377"/>
      <c r="N377"/>
      <c r="O377"/>
      <c r="P377"/>
      <c r="Q377"/>
      <c r="R377"/>
      <c r="S377"/>
      <c r="T377"/>
      <c r="U377"/>
      <c r="V377"/>
      <c r="W377"/>
      <c r="X377"/>
      <c r="Y377"/>
      <c r="Z377"/>
    </row>
    <row r="378" spans="1:26" ht="15.75" customHeight="1" x14ac:dyDescent="0.25">
      <c r="A378" s="36">
        <v>45976</v>
      </c>
      <c r="B378" s="36">
        <v>45977</v>
      </c>
      <c r="C378" s="37" t="s">
        <v>48</v>
      </c>
      <c r="D378" s="38" t="s">
        <v>303</v>
      </c>
      <c r="E378" s="38" t="s">
        <v>16</v>
      </c>
      <c r="F378" s="38" t="s">
        <v>38</v>
      </c>
      <c r="G378" s="39" t="s">
        <v>51</v>
      </c>
      <c r="H378" s="43" t="s">
        <v>78</v>
      </c>
      <c r="I378" s="41">
        <v>5</v>
      </c>
      <c r="J378" s="42">
        <v>1175000</v>
      </c>
      <c r="K378" s="42">
        <f t="shared" si="2"/>
        <v>223250</v>
      </c>
      <c r="L378" s="42">
        <f t="shared" si="3"/>
        <v>1398250</v>
      </c>
      <c r="M378"/>
      <c r="N378"/>
      <c r="O378"/>
      <c r="P378"/>
      <c r="Q378"/>
      <c r="R378"/>
      <c r="S378"/>
      <c r="T378"/>
      <c r="U378"/>
      <c r="V378"/>
      <c r="W378"/>
      <c r="X378"/>
      <c r="Y378"/>
      <c r="Z378"/>
    </row>
    <row r="379" spans="1:26" ht="15.75" customHeight="1" x14ac:dyDescent="0.25">
      <c r="A379" s="36">
        <v>45976</v>
      </c>
      <c r="B379" s="36">
        <v>45977</v>
      </c>
      <c r="C379" s="37" t="s">
        <v>48</v>
      </c>
      <c r="D379" s="38" t="s">
        <v>303</v>
      </c>
      <c r="E379" s="38" t="s">
        <v>13</v>
      </c>
      <c r="F379" s="38" t="s">
        <v>50</v>
      </c>
      <c r="G379" s="39" t="s">
        <v>51</v>
      </c>
      <c r="H379" s="43" t="s">
        <v>78</v>
      </c>
      <c r="I379" s="41">
        <v>2</v>
      </c>
      <c r="J379" s="42">
        <v>990000</v>
      </c>
      <c r="K379" s="42">
        <f t="shared" si="2"/>
        <v>188100</v>
      </c>
      <c r="L379" s="42">
        <f t="shared" si="3"/>
        <v>1178100</v>
      </c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</row>
    <row r="380" spans="1:26" ht="15.75" customHeight="1" x14ac:dyDescent="0.25">
      <c r="A380" s="36">
        <v>45976</v>
      </c>
      <c r="B380" s="36">
        <v>45978</v>
      </c>
      <c r="C380" s="37" t="s">
        <v>48</v>
      </c>
      <c r="D380" s="38" t="s">
        <v>303</v>
      </c>
      <c r="E380" s="38" t="s">
        <v>13</v>
      </c>
      <c r="F380" s="38" t="s">
        <v>50</v>
      </c>
      <c r="G380" s="39" t="s">
        <v>51</v>
      </c>
      <c r="H380" s="43" t="s">
        <v>78</v>
      </c>
      <c r="I380" s="41">
        <v>2</v>
      </c>
      <c r="J380" s="42">
        <v>990000</v>
      </c>
      <c r="K380" s="42">
        <f t="shared" si="2"/>
        <v>188100</v>
      </c>
      <c r="L380" s="42">
        <f t="shared" si="3"/>
        <v>1178100</v>
      </c>
      <c r="M380"/>
      <c r="N380"/>
      <c r="O380"/>
      <c r="P380"/>
      <c r="Q380"/>
      <c r="R380"/>
      <c r="S380"/>
      <c r="T380"/>
      <c r="U380"/>
      <c r="V380"/>
      <c r="W380"/>
      <c r="X380"/>
      <c r="Y380"/>
      <c r="Z380"/>
    </row>
    <row r="381" spans="1:26" ht="15.75" customHeight="1" x14ac:dyDescent="0.25">
      <c r="A381" s="36">
        <v>45976</v>
      </c>
      <c r="B381" s="36">
        <v>45978</v>
      </c>
      <c r="C381" s="37" t="s">
        <v>48</v>
      </c>
      <c r="D381" s="38" t="s">
        <v>304</v>
      </c>
      <c r="E381" s="38" t="s">
        <v>16</v>
      </c>
      <c r="F381" s="38" t="s">
        <v>38</v>
      </c>
      <c r="G381" s="39" t="s">
        <v>51</v>
      </c>
      <c r="H381" s="43" t="s">
        <v>56</v>
      </c>
      <c r="I381" s="41">
        <v>6</v>
      </c>
      <c r="J381" s="42">
        <v>1410000</v>
      </c>
      <c r="K381" s="42">
        <f t="shared" si="2"/>
        <v>267900</v>
      </c>
      <c r="L381" s="42">
        <f t="shared" si="3"/>
        <v>1677900</v>
      </c>
      <c r="M381"/>
      <c r="N381"/>
      <c r="O381"/>
      <c r="P381"/>
      <c r="Q381"/>
      <c r="R381"/>
      <c r="S381"/>
      <c r="T381"/>
      <c r="U381"/>
      <c r="V381"/>
      <c r="W381"/>
      <c r="X381"/>
      <c r="Y381"/>
      <c r="Z381"/>
    </row>
    <row r="382" spans="1:26" ht="15.75" customHeight="1" x14ac:dyDescent="0.25">
      <c r="A382" s="36">
        <v>45976</v>
      </c>
      <c r="B382" s="36">
        <v>45978</v>
      </c>
      <c r="C382" s="37" t="s">
        <v>48</v>
      </c>
      <c r="D382" s="38" t="s">
        <v>304</v>
      </c>
      <c r="E382" s="38" t="s">
        <v>10</v>
      </c>
      <c r="F382" s="38" t="s">
        <v>41</v>
      </c>
      <c r="G382" s="39" t="s">
        <v>51</v>
      </c>
      <c r="H382" s="43" t="s">
        <v>56</v>
      </c>
      <c r="I382" s="41">
        <v>1</v>
      </c>
      <c r="J382" s="42">
        <v>1950000</v>
      </c>
      <c r="K382" s="42">
        <f t="shared" si="2"/>
        <v>370500</v>
      </c>
      <c r="L382" s="42">
        <f t="shared" si="3"/>
        <v>2320500</v>
      </c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</row>
    <row r="383" spans="1:26" ht="15.75" customHeight="1" x14ac:dyDescent="0.25">
      <c r="A383" s="36">
        <v>45976</v>
      </c>
      <c r="B383" s="36">
        <v>45978</v>
      </c>
      <c r="C383" s="37" t="s">
        <v>48</v>
      </c>
      <c r="D383" s="38" t="s">
        <v>305</v>
      </c>
      <c r="E383" s="38" t="s">
        <v>16</v>
      </c>
      <c r="F383" s="38" t="s">
        <v>38</v>
      </c>
      <c r="G383" s="39" t="s">
        <v>51</v>
      </c>
      <c r="H383" s="43" t="s">
        <v>58</v>
      </c>
      <c r="I383" s="41">
        <v>5</v>
      </c>
      <c r="J383" s="42">
        <v>1175000</v>
      </c>
      <c r="K383" s="42">
        <f t="shared" si="2"/>
        <v>223250</v>
      </c>
      <c r="L383" s="42">
        <f t="shared" si="3"/>
        <v>1398250</v>
      </c>
      <c r="M383"/>
      <c r="N383"/>
      <c r="O383"/>
      <c r="P383"/>
      <c r="Q383"/>
      <c r="R383"/>
      <c r="S383"/>
      <c r="T383"/>
      <c r="U383"/>
      <c r="V383"/>
      <c r="W383"/>
      <c r="X383"/>
      <c r="Y383"/>
      <c r="Z383"/>
    </row>
    <row r="384" spans="1:26" ht="15.75" customHeight="1" x14ac:dyDescent="0.25">
      <c r="A384" s="36">
        <v>45976</v>
      </c>
      <c r="B384" s="36">
        <v>45978</v>
      </c>
      <c r="C384" s="37" t="s">
        <v>48</v>
      </c>
      <c r="D384" s="38" t="s">
        <v>305</v>
      </c>
      <c r="E384" s="38" t="s">
        <v>10</v>
      </c>
      <c r="F384" s="38" t="s">
        <v>41</v>
      </c>
      <c r="G384" s="39" t="s">
        <v>51</v>
      </c>
      <c r="H384" s="43" t="s">
        <v>58</v>
      </c>
      <c r="I384" s="41">
        <v>1</v>
      </c>
      <c r="J384" s="42">
        <v>1950000</v>
      </c>
      <c r="K384" s="42">
        <f t="shared" si="2"/>
        <v>370500</v>
      </c>
      <c r="L384" s="42">
        <f t="shared" si="3"/>
        <v>2320500</v>
      </c>
      <c r="M384"/>
      <c r="N384"/>
      <c r="O384"/>
      <c r="P384"/>
      <c r="Q384"/>
      <c r="R384"/>
      <c r="S384"/>
      <c r="T384"/>
      <c r="U384"/>
      <c r="V384"/>
      <c r="W384"/>
      <c r="X384"/>
      <c r="Y384"/>
      <c r="Z384"/>
    </row>
    <row r="385" spans="1:26" ht="15.75" customHeight="1" x14ac:dyDescent="0.25">
      <c r="A385" s="36">
        <v>45983</v>
      </c>
      <c r="B385" s="36">
        <v>45983</v>
      </c>
      <c r="C385" s="37" t="s">
        <v>48</v>
      </c>
      <c r="D385" s="38" t="s">
        <v>306</v>
      </c>
      <c r="E385" s="38" t="s">
        <v>10</v>
      </c>
      <c r="F385" s="38" t="s">
        <v>41</v>
      </c>
      <c r="G385" s="39" t="s">
        <v>51</v>
      </c>
      <c r="H385" s="43" t="s">
        <v>76</v>
      </c>
      <c r="I385" s="41">
        <v>1</v>
      </c>
      <c r="J385" s="42">
        <v>1950000</v>
      </c>
      <c r="K385" s="42">
        <f t="shared" si="2"/>
        <v>370500</v>
      </c>
      <c r="L385" s="42">
        <f t="shared" si="3"/>
        <v>2320500</v>
      </c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</row>
    <row r="386" spans="1:26" ht="15.75" customHeight="1" x14ac:dyDescent="0.25">
      <c r="A386" s="36">
        <v>45983</v>
      </c>
      <c r="B386" s="36">
        <v>45983</v>
      </c>
      <c r="C386" s="37" t="s">
        <v>48</v>
      </c>
      <c r="D386" s="38" t="s">
        <v>306</v>
      </c>
      <c r="E386" s="38" t="s">
        <v>16</v>
      </c>
      <c r="F386" s="38" t="s">
        <v>38</v>
      </c>
      <c r="G386" s="39" t="s">
        <v>51</v>
      </c>
      <c r="H386" s="43" t="s">
        <v>76</v>
      </c>
      <c r="I386" s="41">
        <v>6</v>
      </c>
      <c r="J386" s="42">
        <v>1410000</v>
      </c>
      <c r="K386" s="42">
        <f t="shared" si="2"/>
        <v>267900</v>
      </c>
      <c r="L386" s="42">
        <f t="shared" si="3"/>
        <v>1677900</v>
      </c>
      <c r="M386"/>
      <c r="N386"/>
      <c r="O386"/>
      <c r="P386"/>
      <c r="Q386"/>
      <c r="R386"/>
      <c r="S386"/>
      <c r="T386"/>
      <c r="U386"/>
      <c r="V386"/>
      <c r="W386"/>
      <c r="X386"/>
      <c r="Y386"/>
      <c r="Z386"/>
    </row>
    <row r="387" spans="1:26" ht="15.75" customHeight="1" x14ac:dyDescent="0.25">
      <c r="A387" s="36">
        <v>45983</v>
      </c>
      <c r="B387" s="36">
        <v>45984</v>
      </c>
      <c r="C387" s="37" t="s">
        <v>48</v>
      </c>
      <c r="D387" s="38" t="s">
        <v>306</v>
      </c>
      <c r="E387" s="38" t="s">
        <v>13</v>
      </c>
      <c r="F387" s="38" t="s">
        <v>50</v>
      </c>
      <c r="G387" s="39" t="s">
        <v>51</v>
      </c>
      <c r="H387" s="43" t="s">
        <v>76</v>
      </c>
      <c r="I387" s="41">
        <v>2</v>
      </c>
      <c r="J387" s="42">
        <v>990000</v>
      </c>
      <c r="K387" s="42">
        <f t="shared" si="2"/>
        <v>188100</v>
      </c>
      <c r="L387" s="42">
        <f t="shared" si="3"/>
        <v>1178100</v>
      </c>
      <c r="M387"/>
      <c r="N387"/>
      <c r="O387"/>
      <c r="P387"/>
      <c r="Q387"/>
      <c r="R387"/>
      <c r="S387"/>
      <c r="T387"/>
      <c r="U387"/>
      <c r="V387"/>
      <c r="W387"/>
      <c r="X387"/>
      <c r="Y387"/>
      <c r="Z387"/>
    </row>
    <row r="388" spans="1:26" ht="15.75" customHeight="1" x14ac:dyDescent="0.25">
      <c r="A388" s="36">
        <v>45983</v>
      </c>
      <c r="B388" s="36">
        <v>45983</v>
      </c>
      <c r="C388" s="37" t="s">
        <v>48</v>
      </c>
      <c r="D388" s="38" t="s">
        <v>307</v>
      </c>
      <c r="E388" s="38" t="s">
        <v>10</v>
      </c>
      <c r="F388" s="38" t="s">
        <v>41</v>
      </c>
      <c r="G388" s="39" t="s">
        <v>51</v>
      </c>
      <c r="H388" s="43" t="s">
        <v>78</v>
      </c>
      <c r="I388" s="41">
        <v>1</v>
      </c>
      <c r="J388" s="42">
        <v>1950000</v>
      </c>
      <c r="K388" s="42">
        <f t="shared" si="2"/>
        <v>370500</v>
      </c>
      <c r="L388" s="42">
        <f t="shared" si="3"/>
        <v>2320500</v>
      </c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</row>
    <row r="389" spans="1:26" ht="15.75" customHeight="1" x14ac:dyDescent="0.25">
      <c r="A389" s="36">
        <v>45983</v>
      </c>
      <c r="B389" s="36">
        <v>45983</v>
      </c>
      <c r="C389" s="37" t="s">
        <v>48</v>
      </c>
      <c r="D389" s="38" t="s">
        <v>307</v>
      </c>
      <c r="E389" s="38" t="s">
        <v>16</v>
      </c>
      <c r="F389" s="38" t="s">
        <v>38</v>
      </c>
      <c r="G389" s="39" t="s">
        <v>51</v>
      </c>
      <c r="H389" s="43" t="s">
        <v>78</v>
      </c>
      <c r="I389" s="41">
        <v>5</v>
      </c>
      <c r="J389" s="42">
        <v>1175000</v>
      </c>
      <c r="K389" s="42">
        <f t="shared" si="2"/>
        <v>223250</v>
      </c>
      <c r="L389" s="42">
        <f t="shared" si="3"/>
        <v>1398250</v>
      </c>
      <c r="M389"/>
      <c r="N389"/>
      <c r="O389"/>
      <c r="P389"/>
      <c r="Q389"/>
      <c r="R389"/>
      <c r="S389"/>
      <c r="T389"/>
      <c r="U389"/>
      <c r="V389"/>
      <c r="W389"/>
      <c r="X389"/>
      <c r="Y389"/>
      <c r="Z389"/>
    </row>
    <row r="390" spans="1:26" ht="15.75" customHeight="1" x14ac:dyDescent="0.25">
      <c r="A390" s="36">
        <v>45983</v>
      </c>
      <c r="B390" s="36">
        <v>45984</v>
      </c>
      <c r="C390" s="37" t="s">
        <v>48</v>
      </c>
      <c r="D390" s="38" t="s">
        <v>307</v>
      </c>
      <c r="E390" s="38" t="s">
        <v>13</v>
      </c>
      <c r="F390" s="38" t="s">
        <v>50</v>
      </c>
      <c r="G390" s="39" t="s">
        <v>51</v>
      </c>
      <c r="H390" s="43" t="s">
        <v>78</v>
      </c>
      <c r="I390" s="41">
        <v>2</v>
      </c>
      <c r="J390" s="42">
        <v>990000</v>
      </c>
      <c r="K390" s="42">
        <f t="shared" si="2"/>
        <v>188100</v>
      </c>
      <c r="L390" s="42">
        <f t="shared" si="3"/>
        <v>1178100</v>
      </c>
      <c r="M390"/>
      <c r="N390"/>
      <c r="O390"/>
      <c r="P390"/>
      <c r="Q390"/>
      <c r="R390"/>
      <c r="S390"/>
      <c r="T390"/>
      <c r="U390"/>
      <c r="V390"/>
      <c r="W390"/>
      <c r="X390"/>
      <c r="Y390"/>
      <c r="Z390"/>
    </row>
    <row r="391" spans="1:26" ht="15.75" customHeight="1" x14ac:dyDescent="0.25">
      <c r="A391" s="36">
        <v>45983</v>
      </c>
      <c r="B391" s="36">
        <v>45984</v>
      </c>
      <c r="C391" s="37" t="s">
        <v>48</v>
      </c>
      <c r="D391" s="38" t="s">
        <v>308</v>
      </c>
      <c r="E391" s="38" t="s">
        <v>16</v>
      </c>
      <c r="F391" s="38" t="s">
        <v>38</v>
      </c>
      <c r="G391" s="39" t="s">
        <v>51</v>
      </c>
      <c r="H391" s="43" t="s">
        <v>56</v>
      </c>
      <c r="I391" s="41">
        <v>6</v>
      </c>
      <c r="J391" s="42">
        <v>1410000</v>
      </c>
      <c r="K391" s="42">
        <f t="shared" si="2"/>
        <v>267900</v>
      </c>
      <c r="L391" s="42">
        <f t="shared" si="3"/>
        <v>1677900</v>
      </c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</row>
    <row r="392" spans="1:26" ht="15.75" customHeight="1" x14ac:dyDescent="0.25">
      <c r="A392" s="36">
        <v>45983</v>
      </c>
      <c r="B392" s="36">
        <v>45984</v>
      </c>
      <c r="C392" s="37" t="s">
        <v>48</v>
      </c>
      <c r="D392" s="38" t="s">
        <v>308</v>
      </c>
      <c r="E392" s="38" t="s">
        <v>10</v>
      </c>
      <c r="F392" s="38" t="s">
        <v>41</v>
      </c>
      <c r="G392" s="39" t="s">
        <v>51</v>
      </c>
      <c r="H392" s="43" t="s">
        <v>56</v>
      </c>
      <c r="I392" s="41">
        <v>1</v>
      </c>
      <c r="J392" s="42">
        <v>1950000</v>
      </c>
      <c r="K392" s="42">
        <f t="shared" si="2"/>
        <v>370500</v>
      </c>
      <c r="L392" s="42">
        <f t="shared" si="3"/>
        <v>2320500</v>
      </c>
      <c r="M392"/>
      <c r="N392"/>
      <c r="O392"/>
      <c r="P392"/>
      <c r="Q392"/>
      <c r="R392"/>
      <c r="S392"/>
      <c r="T392"/>
      <c r="U392"/>
      <c r="V392"/>
      <c r="W392"/>
      <c r="X392"/>
      <c r="Y392"/>
      <c r="Z392"/>
    </row>
    <row r="393" spans="1:26" ht="15.75" customHeight="1" x14ac:dyDescent="0.25">
      <c r="A393" s="36">
        <v>45983</v>
      </c>
      <c r="B393" s="36">
        <v>45984</v>
      </c>
      <c r="C393" s="37" t="s">
        <v>48</v>
      </c>
      <c r="D393" s="38" t="s">
        <v>309</v>
      </c>
      <c r="E393" s="38" t="s">
        <v>16</v>
      </c>
      <c r="F393" s="38" t="s">
        <v>38</v>
      </c>
      <c r="G393" s="39" t="s">
        <v>51</v>
      </c>
      <c r="H393" s="43" t="s">
        <v>58</v>
      </c>
      <c r="I393" s="41">
        <v>5</v>
      </c>
      <c r="J393" s="42">
        <v>1175000</v>
      </c>
      <c r="K393" s="42">
        <f t="shared" si="2"/>
        <v>223250</v>
      </c>
      <c r="L393" s="42">
        <f t="shared" si="3"/>
        <v>1398250</v>
      </c>
      <c r="M393"/>
      <c r="N393"/>
      <c r="O393"/>
      <c r="P393"/>
      <c r="Q393"/>
      <c r="R393"/>
      <c r="S393"/>
      <c r="T393"/>
      <c r="U393"/>
      <c r="V393"/>
      <c r="W393"/>
      <c r="X393"/>
      <c r="Y393"/>
      <c r="Z393"/>
    </row>
    <row r="394" spans="1:26" ht="15.75" customHeight="1" x14ac:dyDescent="0.25">
      <c r="A394" s="36">
        <v>45983</v>
      </c>
      <c r="B394" s="36">
        <v>45984</v>
      </c>
      <c r="C394" s="37" t="s">
        <v>48</v>
      </c>
      <c r="D394" s="38" t="s">
        <v>309</v>
      </c>
      <c r="E394" s="38" t="s">
        <v>10</v>
      </c>
      <c r="F394" s="38" t="s">
        <v>41</v>
      </c>
      <c r="G394" s="39" t="s">
        <v>51</v>
      </c>
      <c r="H394" s="43" t="s">
        <v>58</v>
      </c>
      <c r="I394" s="41">
        <v>1</v>
      </c>
      <c r="J394" s="42">
        <v>1950000</v>
      </c>
      <c r="K394" s="42">
        <f t="shared" si="2"/>
        <v>370500</v>
      </c>
      <c r="L394" s="42">
        <f t="shared" si="3"/>
        <v>2320500</v>
      </c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</row>
    <row r="395" spans="1:26" ht="15.75" customHeight="1" x14ac:dyDescent="0.25">
      <c r="A395" s="36">
        <v>45990</v>
      </c>
      <c r="B395" s="36">
        <v>45991</v>
      </c>
      <c r="C395" s="37" t="s">
        <v>48</v>
      </c>
      <c r="D395" s="38" t="s">
        <v>310</v>
      </c>
      <c r="E395" s="38" t="s">
        <v>10</v>
      </c>
      <c r="F395" s="38" t="s">
        <v>41</v>
      </c>
      <c r="G395" s="39" t="s">
        <v>51</v>
      </c>
      <c r="H395" s="43" t="s">
        <v>76</v>
      </c>
      <c r="I395" s="41">
        <v>1</v>
      </c>
      <c r="J395" s="42">
        <v>1950000</v>
      </c>
      <c r="K395" s="42">
        <f t="shared" si="2"/>
        <v>370500</v>
      </c>
      <c r="L395" s="42">
        <f t="shared" si="3"/>
        <v>2320500</v>
      </c>
      <c r="M395"/>
      <c r="N395"/>
      <c r="O395"/>
      <c r="P395"/>
      <c r="Q395"/>
      <c r="R395"/>
      <c r="S395"/>
      <c r="T395"/>
      <c r="U395"/>
      <c r="V395"/>
      <c r="W395"/>
      <c r="X395"/>
      <c r="Y395"/>
      <c r="Z395"/>
    </row>
    <row r="396" spans="1:26" ht="15.75" customHeight="1" x14ac:dyDescent="0.25">
      <c r="A396" s="36">
        <v>45990</v>
      </c>
      <c r="B396" s="36">
        <v>45991</v>
      </c>
      <c r="C396" s="37" t="s">
        <v>48</v>
      </c>
      <c r="D396" s="38" t="s">
        <v>310</v>
      </c>
      <c r="E396" s="38" t="s">
        <v>16</v>
      </c>
      <c r="F396" s="38" t="s">
        <v>38</v>
      </c>
      <c r="G396" s="39" t="s">
        <v>51</v>
      </c>
      <c r="H396" s="43" t="s">
        <v>76</v>
      </c>
      <c r="I396" s="41">
        <v>6</v>
      </c>
      <c r="J396" s="42">
        <v>1410000</v>
      </c>
      <c r="K396" s="42">
        <f t="shared" si="2"/>
        <v>267900</v>
      </c>
      <c r="L396" s="42">
        <f t="shared" si="3"/>
        <v>1677900</v>
      </c>
      <c r="M396"/>
      <c r="N396"/>
      <c r="O396"/>
      <c r="P396"/>
      <c r="Q396"/>
      <c r="R396"/>
      <c r="S396"/>
      <c r="T396"/>
      <c r="U396"/>
      <c r="V396"/>
      <c r="W396"/>
      <c r="X396"/>
      <c r="Y396"/>
      <c r="Z396"/>
    </row>
    <row r="397" spans="1:26" ht="15.75" customHeight="1" x14ac:dyDescent="0.25">
      <c r="A397" s="36">
        <v>45990</v>
      </c>
      <c r="B397" s="36">
        <v>45991</v>
      </c>
      <c r="C397" s="37" t="s">
        <v>48</v>
      </c>
      <c r="D397" s="38" t="s">
        <v>310</v>
      </c>
      <c r="E397" s="38" t="s">
        <v>13</v>
      </c>
      <c r="F397" s="38" t="s">
        <v>50</v>
      </c>
      <c r="G397" s="39" t="s">
        <v>51</v>
      </c>
      <c r="H397" s="43" t="s">
        <v>76</v>
      </c>
      <c r="I397" s="41">
        <v>2</v>
      </c>
      <c r="J397" s="42">
        <v>990000</v>
      </c>
      <c r="K397" s="42">
        <f t="shared" si="2"/>
        <v>188100</v>
      </c>
      <c r="L397" s="42">
        <f t="shared" si="3"/>
        <v>1178100</v>
      </c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</row>
    <row r="398" spans="1:26" ht="15.75" customHeight="1" x14ac:dyDescent="0.25">
      <c r="A398" s="36">
        <v>45990</v>
      </c>
      <c r="B398" s="36">
        <v>45991</v>
      </c>
      <c r="C398" s="37" t="s">
        <v>48</v>
      </c>
      <c r="D398" s="38" t="s">
        <v>311</v>
      </c>
      <c r="E398" s="38" t="s">
        <v>10</v>
      </c>
      <c r="F398" s="38" t="s">
        <v>41</v>
      </c>
      <c r="G398" s="39" t="s">
        <v>51</v>
      </c>
      <c r="H398" s="43" t="s">
        <v>78</v>
      </c>
      <c r="I398" s="41">
        <v>1</v>
      </c>
      <c r="J398" s="42">
        <v>1950000</v>
      </c>
      <c r="K398" s="42">
        <f t="shared" si="2"/>
        <v>370500</v>
      </c>
      <c r="L398" s="42">
        <f t="shared" si="3"/>
        <v>2320500</v>
      </c>
      <c r="M398"/>
      <c r="N398"/>
      <c r="O398"/>
      <c r="P398"/>
      <c r="Q398"/>
      <c r="R398"/>
      <c r="S398"/>
      <c r="T398"/>
      <c r="U398"/>
      <c r="V398"/>
      <c r="W398"/>
      <c r="X398"/>
      <c r="Y398"/>
      <c r="Z398"/>
    </row>
    <row r="399" spans="1:26" ht="15.75" customHeight="1" x14ac:dyDescent="0.25">
      <c r="A399" s="36">
        <v>45990</v>
      </c>
      <c r="B399" s="36">
        <v>45991</v>
      </c>
      <c r="C399" s="37" t="s">
        <v>48</v>
      </c>
      <c r="D399" s="38" t="s">
        <v>311</v>
      </c>
      <c r="E399" s="38" t="s">
        <v>16</v>
      </c>
      <c r="F399" s="38" t="s">
        <v>38</v>
      </c>
      <c r="G399" s="39" t="s">
        <v>51</v>
      </c>
      <c r="H399" s="43" t="s">
        <v>78</v>
      </c>
      <c r="I399" s="41">
        <v>5</v>
      </c>
      <c r="J399" s="42">
        <v>1175000</v>
      </c>
      <c r="K399" s="42">
        <f t="shared" si="2"/>
        <v>223250</v>
      </c>
      <c r="L399" s="42">
        <f t="shared" si="3"/>
        <v>1398250</v>
      </c>
      <c r="M399"/>
      <c r="N399"/>
      <c r="O399"/>
      <c r="P399"/>
      <c r="Q399"/>
      <c r="R399"/>
      <c r="S399"/>
      <c r="T399"/>
      <c r="U399"/>
      <c r="V399"/>
      <c r="W399"/>
      <c r="X399"/>
      <c r="Y399"/>
      <c r="Z399"/>
    </row>
    <row r="400" spans="1:26" ht="15.75" customHeight="1" x14ac:dyDescent="0.25">
      <c r="A400" s="36">
        <v>45990</v>
      </c>
      <c r="B400" s="36">
        <v>45991</v>
      </c>
      <c r="C400" s="37" t="s">
        <v>48</v>
      </c>
      <c r="D400" s="38" t="s">
        <v>311</v>
      </c>
      <c r="E400" s="38" t="s">
        <v>13</v>
      </c>
      <c r="F400" s="38" t="s">
        <v>50</v>
      </c>
      <c r="G400" s="39" t="s">
        <v>51</v>
      </c>
      <c r="H400" s="43" t="s">
        <v>78</v>
      </c>
      <c r="I400" s="41">
        <v>2</v>
      </c>
      <c r="J400" s="42">
        <v>990000</v>
      </c>
      <c r="K400" s="42">
        <f t="shared" si="2"/>
        <v>188100</v>
      </c>
      <c r="L400" s="42">
        <f t="shared" si="3"/>
        <v>1178100</v>
      </c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</row>
    <row r="401" spans="1:26" ht="15.75" customHeight="1" x14ac:dyDescent="0.25">
      <c r="A401" s="36">
        <v>45990</v>
      </c>
      <c r="B401" s="36">
        <v>45991</v>
      </c>
      <c r="C401" s="37" t="s">
        <v>48</v>
      </c>
      <c r="D401" s="38" t="s">
        <v>312</v>
      </c>
      <c r="E401" s="38" t="s">
        <v>16</v>
      </c>
      <c r="F401" s="38" t="s">
        <v>38</v>
      </c>
      <c r="G401" s="39" t="s">
        <v>51</v>
      </c>
      <c r="H401" s="43" t="s">
        <v>56</v>
      </c>
      <c r="I401" s="41">
        <v>6</v>
      </c>
      <c r="J401" s="42">
        <v>1410000</v>
      </c>
      <c r="K401" s="42">
        <f t="shared" si="2"/>
        <v>267900</v>
      </c>
      <c r="L401" s="42">
        <f t="shared" si="3"/>
        <v>1677900</v>
      </c>
      <c r="M401"/>
      <c r="N401"/>
      <c r="O401"/>
      <c r="P401"/>
      <c r="Q401"/>
      <c r="R401"/>
      <c r="S401"/>
      <c r="T401"/>
      <c r="U401"/>
      <c r="V401"/>
      <c r="W401"/>
      <c r="X401"/>
      <c r="Y401"/>
      <c r="Z401"/>
    </row>
    <row r="402" spans="1:26" ht="15.75" customHeight="1" x14ac:dyDescent="0.25">
      <c r="A402" s="36">
        <v>45990</v>
      </c>
      <c r="B402" s="36">
        <v>45991</v>
      </c>
      <c r="C402" s="37" t="s">
        <v>48</v>
      </c>
      <c r="D402" s="38" t="s">
        <v>312</v>
      </c>
      <c r="E402" s="38" t="s">
        <v>10</v>
      </c>
      <c r="F402" s="38" t="s">
        <v>41</v>
      </c>
      <c r="G402" s="39" t="s">
        <v>51</v>
      </c>
      <c r="H402" s="43" t="s">
        <v>56</v>
      </c>
      <c r="I402" s="41">
        <v>1</v>
      </c>
      <c r="J402" s="42">
        <v>1950000</v>
      </c>
      <c r="K402" s="42">
        <f t="shared" si="2"/>
        <v>370500</v>
      </c>
      <c r="L402" s="42">
        <f t="shared" si="3"/>
        <v>2320500</v>
      </c>
      <c r="M402"/>
      <c r="N402"/>
      <c r="O402"/>
      <c r="P402"/>
      <c r="Q402"/>
      <c r="R402"/>
      <c r="S402"/>
      <c r="T402"/>
      <c r="U402"/>
      <c r="V402"/>
      <c r="W402"/>
      <c r="X402"/>
      <c r="Y402"/>
      <c r="Z402"/>
    </row>
    <row r="403" spans="1:26" ht="15.75" customHeight="1" x14ac:dyDescent="0.25">
      <c r="A403" s="36">
        <v>45990</v>
      </c>
      <c r="B403" s="36">
        <v>45991</v>
      </c>
      <c r="C403" s="37" t="s">
        <v>48</v>
      </c>
      <c r="D403" s="38" t="s">
        <v>313</v>
      </c>
      <c r="E403" s="38" t="s">
        <v>16</v>
      </c>
      <c r="F403" s="38" t="s">
        <v>38</v>
      </c>
      <c r="G403" s="39" t="s">
        <v>51</v>
      </c>
      <c r="H403" s="43" t="s">
        <v>58</v>
      </c>
      <c r="I403" s="41">
        <v>5</v>
      </c>
      <c r="J403" s="42">
        <v>1175000</v>
      </c>
      <c r="K403" s="42">
        <f t="shared" si="2"/>
        <v>223250</v>
      </c>
      <c r="L403" s="42">
        <f t="shared" si="3"/>
        <v>1398250</v>
      </c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</row>
    <row r="404" spans="1:26" ht="15.75" customHeight="1" x14ac:dyDescent="0.25">
      <c r="A404" s="36">
        <v>45990</v>
      </c>
      <c r="B404" s="36">
        <v>45991</v>
      </c>
      <c r="C404" s="37" t="s">
        <v>48</v>
      </c>
      <c r="D404" s="38" t="s">
        <v>313</v>
      </c>
      <c r="E404" s="38" t="s">
        <v>10</v>
      </c>
      <c r="F404" s="38" t="s">
        <v>41</v>
      </c>
      <c r="G404" s="39" t="s">
        <v>51</v>
      </c>
      <c r="H404" s="43" t="s">
        <v>58</v>
      </c>
      <c r="I404" s="41">
        <v>1</v>
      </c>
      <c r="J404" s="42">
        <v>1950000</v>
      </c>
      <c r="K404" s="42">
        <f t="shared" si="2"/>
        <v>370500</v>
      </c>
      <c r="L404" s="42">
        <f t="shared" si="3"/>
        <v>2320500</v>
      </c>
      <c r="M404"/>
      <c r="N404"/>
      <c r="O404"/>
      <c r="P404"/>
      <c r="Q404"/>
      <c r="R404"/>
      <c r="S404"/>
      <c r="T404"/>
      <c r="U404"/>
      <c r="V404"/>
      <c r="W404"/>
      <c r="X404"/>
      <c r="Y404"/>
      <c r="Z404"/>
    </row>
    <row r="405" spans="1:26" ht="15.75" customHeight="1" x14ac:dyDescent="0.3">
      <c r="A405" s="36"/>
      <c r="B405" s="36"/>
      <c r="C405" s="37"/>
      <c r="D405" s="38"/>
      <c r="E405" s="38"/>
      <c r="F405" s="38"/>
      <c r="G405" s="39"/>
      <c r="H405" s="43"/>
      <c r="I405" s="41"/>
      <c r="J405" s="42"/>
      <c r="K405" s="53" t="s">
        <v>214</v>
      </c>
      <c r="L405" s="54">
        <f>SUM(J2:J404)</f>
        <v>742489031.74000001</v>
      </c>
      <c r="M405" s="12"/>
      <c r="N405" s="12"/>
      <c r="O405" s="12"/>
      <c r="P405" s="12"/>
      <c r="Q405" s="12"/>
      <c r="R405" s="12"/>
      <c r="S405" s="12"/>
      <c r="T405" s="12"/>
      <c r="U405" s="12"/>
      <c r="V405" s="12"/>
      <c r="W405" s="12"/>
      <c r="X405" s="12"/>
      <c r="Y405" s="12"/>
      <c r="Z405" s="12"/>
    </row>
    <row r="406" spans="1:26" ht="20.25" x14ac:dyDescent="0.3">
      <c r="A406" s="36"/>
      <c r="B406" s="36"/>
      <c r="C406" s="37"/>
      <c r="D406" s="38"/>
      <c r="E406" s="38"/>
      <c r="F406" s="38"/>
      <c r="G406" s="39"/>
      <c r="H406" s="43"/>
      <c r="I406" s="41"/>
      <c r="J406" s="42"/>
      <c r="K406" s="55" t="s">
        <v>33</v>
      </c>
      <c r="L406" s="56">
        <f>SUM(K2:K404)</f>
        <v>141072916.03060001</v>
      </c>
      <c r="M406" s="12"/>
      <c r="N406" s="12"/>
      <c r="O406" s="12"/>
      <c r="P406" s="12"/>
      <c r="Q406" s="12"/>
      <c r="R406" s="12"/>
      <c r="S406" s="12"/>
      <c r="T406" s="12"/>
      <c r="U406" s="12"/>
      <c r="V406" s="12"/>
      <c r="W406" s="12"/>
      <c r="X406" s="12"/>
      <c r="Y406" s="12"/>
      <c r="Z406" s="12"/>
    </row>
    <row r="407" spans="1:26" ht="15.75" customHeight="1" x14ac:dyDescent="0.3">
      <c r="A407" s="57"/>
      <c r="B407" s="57"/>
      <c r="C407" s="58"/>
      <c r="D407" s="59"/>
      <c r="E407" s="59"/>
      <c r="F407" s="59"/>
      <c r="G407" s="60"/>
      <c r="H407" s="61"/>
      <c r="I407" s="62"/>
      <c r="J407" s="63"/>
      <c r="K407" s="55" t="s">
        <v>34</v>
      </c>
      <c r="L407" s="64">
        <f>L405+L406</f>
        <v>883561947.77060008</v>
      </c>
      <c r="M407" s="12"/>
      <c r="N407" s="12"/>
      <c r="O407" s="12"/>
      <c r="P407" s="12"/>
      <c r="Q407" s="12"/>
      <c r="R407" s="12"/>
      <c r="S407" s="12"/>
      <c r="T407" s="12"/>
      <c r="U407" s="12"/>
      <c r="V407" s="12"/>
      <c r="W407" s="12"/>
      <c r="X407" s="12"/>
      <c r="Y407" s="12"/>
      <c r="Z407" s="12"/>
    </row>
    <row r="408" spans="1:26" ht="15.75" customHeight="1" x14ac:dyDescent="0.25">
      <c r="A408" s="36"/>
      <c r="B408" s="36"/>
      <c r="C408" s="37"/>
      <c r="D408" s="38"/>
      <c r="E408" s="38"/>
      <c r="F408" s="38"/>
      <c r="G408" s="39"/>
      <c r="H408" s="43"/>
      <c r="I408" s="41"/>
      <c r="J408" s="42"/>
      <c r="K408" s="42"/>
      <c r="L408" s="42"/>
      <c r="M408" s="12"/>
      <c r="N408" s="12"/>
      <c r="O408" s="12"/>
      <c r="P408" s="12"/>
      <c r="Q408" s="12"/>
      <c r="R408" s="12"/>
      <c r="S408" s="12"/>
      <c r="T408" s="12"/>
      <c r="U408" s="12"/>
      <c r="V408" s="12"/>
      <c r="W408" s="12"/>
      <c r="X408" s="12"/>
      <c r="Y408" s="12"/>
      <c r="Z408" s="12"/>
    </row>
    <row r="409" spans="1:26" ht="15.75" hidden="1" customHeight="1" x14ac:dyDescent="0.25">
      <c r="A409" s="36">
        <v>45985</v>
      </c>
      <c r="B409" s="36">
        <v>45997</v>
      </c>
      <c r="C409" s="37" t="s">
        <v>48</v>
      </c>
      <c r="D409" s="38" t="s">
        <v>215</v>
      </c>
      <c r="E409" s="38" t="s">
        <v>10</v>
      </c>
      <c r="F409" s="38" t="s">
        <v>41</v>
      </c>
      <c r="G409" s="39" t="s">
        <v>51</v>
      </c>
      <c r="H409" s="43" t="s">
        <v>76</v>
      </c>
      <c r="I409" s="41">
        <v>1</v>
      </c>
      <c r="J409" s="42">
        <v>1950000</v>
      </c>
      <c r="K409" s="42">
        <f t="shared" ref="K409:K450" si="4">J409*0.19</f>
        <v>370500</v>
      </c>
      <c r="L409" s="42">
        <f t="shared" ref="L409:L450" si="5">J409+K409</f>
        <v>2320500</v>
      </c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</row>
    <row r="410" spans="1:26" ht="15.75" hidden="1" customHeight="1" x14ac:dyDescent="0.25">
      <c r="A410" s="36">
        <v>45985</v>
      </c>
      <c r="B410" s="36">
        <v>45997</v>
      </c>
      <c r="C410" s="37" t="s">
        <v>48</v>
      </c>
      <c r="D410" s="38" t="s">
        <v>215</v>
      </c>
      <c r="E410" s="38" t="s">
        <v>16</v>
      </c>
      <c r="F410" s="38" t="s">
        <v>38</v>
      </c>
      <c r="G410" s="39" t="s">
        <v>51</v>
      </c>
      <c r="H410" s="43" t="s">
        <v>76</v>
      </c>
      <c r="I410" s="41">
        <v>6</v>
      </c>
      <c r="J410" s="42">
        <v>1410000</v>
      </c>
      <c r="K410" s="42">
        <f t="shared" si="4"/>
        <v>267900</v>
      </c>
      <c r="L410" s="42">
        <f t="shared" si="5"/>
        <v>1677900</v>
      </c>
      <c r="M410"/>
      <c r="N410"/>
      <c r="O410"/>
      <c r="P410"/>
      <c r="Q410"/>
      <c r="R410"/>
      <c r="S410"/>
      <c r="T410"/>
      <c r="U410"/>
      <c r="V410"/>
      <c r="W410"/>
      <c r="X410"/>
      <c r="Y410"/>
      <c r="Z410"/>
    </row>
    <row r="411" spans="1:26" ht="15.75" hidden="1" customHeight="1" x14ac:dyDescent="0.25">
      <c r="A411" s="36">
        <v>45985</v>
      </c>
      <c r="B411" s="36">
        <v>45998</v>
      </c>
      <c r="C411" s="37" t="s">
        <v>48</v>
      </c>
      <c r="D411" s="38" t="s">
        <v>215</v>
      </c>
      <c r="E411" s="38" t="s">
        <v>13</v>
      </c>
      <c r="F411" s="38" t="s">
        <v>50</v>
      </c>
      <c r="G411" s="39" t="s">
        <v>51</v>
      </c>
      <c r="H411" s="43" t="s">
        <v>76</v>
      </c>
      <c r="I411" s="41">
        <v>2</v>
      </c>
      <c r="J411" s="42">
        <v>990000</v>
      </c>
      <c r="K411" s="42">
        <f t="shared" si="4"/>
        <v>188100</v>
      </c>
      <c r="L411" s="42">
        <f t="shared" si="5"/>
        <v>1178100</v>
      </c>
      <c r="M411"/>
      <c r="N411"/>
      <c r="O411"/>
      <c r="P411"/>
      <c r="Q411"/>
      <c r="R411"/>
      <c r="S411"/>
      <c r="T411"/>
      <c r="U411"/>
      <c r="V411"/>
      <c r="W411"/>
      <c r="X411"/>
      <c r="Y411"/>
      <c r="Z411"/>
    </row>
    <row r="412" spans="1:26" ht="15.75" hidden="1" customHeight="1" x14ac:dyDescent="0.25">
      <c r="A412" s="36">
        <v>45985</v>
      </c>
      <c r="B412" s="36">
        <v>45999</v>
      </c>
      <c r="C412" s="37" t="s">
        <v>48</v>
      </c>
      <c r="D412" s="38" t="s">
        <v>215</v>
      </c>
      <c r="E412" s="38" t="s">
        <v>13</v>
      </c>
      <c r="F412" s="38" t="s">
        <v>50</v>
      </c>
      <c r="G412" s="39" t="s">
        <v>51</v>
      </c>
      <c r="H412" s="43" t="s">
        <v>76</v>
      </c>
      <c r="I412" s="41">
        <v>2</v>
      </c>
      <c r="J412" s="42">
        <v>990000</v>
      </c>
      <c r="K412" s="42">
        <f t="shared" si="4"/>
        <v>188100</v>
      </c>
      <c r="L412" s="42">
        <f t="shared" si="5"/>
        <v>1178100</v>
      </c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</row>
    <row r="413" spans="1:26" ht="15.75" hidden="1" customHeight="1" x14ac:dyDescent="0.25">
      <c r="A413" s="36">
        <v>45986</v>
      </c>
      <c r="B413" s="36">
        <v>45997</v>
      </c>
      <c r="C413" s="37" t="s">
        <v>48</v>
      </c>
      <c r="D413" s="38" t="s">
        <v>216</v>
      </c>
      <c r="E413" s="38" t="s">
        <v>10</v>
      </c>
      <c r="F413" s="38" t="s">
        <v>41</v>
      </c>
      <c r="G413" s="39" t="s">
        <v>51</v>
      </c>
      <c r="H413" s="43" t="s">
        <v>78</v>
      </c>
      <c r="I413" s="41">
        <v>1</v>
      </c>
      <c r="J413" s="42">
        <v>1950000</v>
      </c>
      <c r="K413" s="42">
        <f t="shared" si="4"/>
        <v>370500</v>
      </c>
      <c r="L413" s="42">
        <f t="shared" si="5"/>
        <v>2320500</v>
      </c>
      <c r="M413"/>
      <c r="N413"/>
      <c r="O413"/>
      <c r="P413"/>
      <c r="Q413"/>
      <c r="R413"/>
      <c r="S413"/>
      <c r="T413"/>
      <c r="U413"/>
      <c r="V413"/>
      <c r="W413"/>
      <c r="X413"/>
      <c r="Y413"/>
      <c r="Z413"/>
    </row>
    <row r="414" spans="1:26" ht="15.75" hidden="1" customHeight="1" x14ac:dyDescent="0.25">
      <c r="A414" s="36">
        <v>45986</v>
      </c>
      <c r="B414" s="36">
        <v>45997</v>
      </c>
      <c r="C414" s="37" t="s">
        <v>48</v>
      </c>
      <c r="D414" s="38" t="s">
        <v>216</v>
      </c>
      <c r="E414" s="38" t="s">
        <v>16</v>
      </c>
      <c r="F414" s="38" t="s">
        <v>38</v>
      </c>
      <c r="G414" s="39" t="s">
        <v>51</v>
      </c>
      <c r="H414" s="43" t="s">
        <v>78</v>
      </c>
      <c r="I414" s="41">
        <v>5</v>
      </c>
      <c r="J414" s="42">
        <v>1175000</v>
      </c>
      <c r="K414" s="42">
        <f t="shared" si="4"/>
        <v>223250</v>
      </c>
      <c r="L414" s="42">
        <f t="shared" si="5"/>
        <v>1398250</v>
      </c>
      <c r="M414"/>
      <c r="N414"/>
      <c r="O414"/>
      <c r="P414"/>
      <c r="Q414"/>
      <c r="R414"/>
      <c r="S414"/>
      <c r="T414"/>
      <c r="U414"/>
      <c r="V414"/>
      <c r="W414"/>
      <c r="X414"/>
      <c r="Y414"/>
      <c r="Z414"/>
    </row>
    <row r="415" spans="1:26" ht="15.75" hidden="1" customHeight="1" x14ac:dyDescent="0.25">
      <c r="A415" s="36">
        <v>45986</v>
      </c>
      <c r="B415" s="36">
        <v>45998</v>
      </c>
      <c r="C415" s="37" t="s">
        <v>48</v>
      </c>
      <c r="D415" s="38" t="s">
        <v>216</v>
      </c>
      <c r="E415" s="38" t="s">
        <v>13</v>
      </c>
      <c r="F415" s="38" t="s">
        <v>50</v>
      </c>
      <c r="G415" s="39" t="s">
        <v>51</v>
      </c>
      <c r="H415" s="43" t="s">
        <v>78</v>
      </c>
      <c r="I415" s="41">
        <v>2</v>
      </c>
      <c r="J415" s="42">
        <v>990000</v>
      </c>
      <c r="K415" s="42">
        <f t="shared" si="4"/>
        <v>188100</v>
      </c>
      <c r="L415" s="42">
        <f t="shared" si="5"/>
        <v>1178100</v>
      </c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</row>
    <row r="416" spans="1:26" ht="15.75" hidden="1" customHeight="1" x14ac:dyDescent="0.25">
      <c r="A416" s="36">
        <v>45986</v>
      </c>
      <c r="B416" s="36">
        <v>45999</v>
      </c>
      <c r="C416" s="37" t="s">
        <v>48</v>
      </c>
      <c r="D416" s="38" t="s">
        <v>216</v>
      </c>
      <c r="E416" s="38" t="s">
        <v>13</v>
      </c>
      <c r="F416" s="38" t="s">
        <v>50</v>
      </c>
      <c r="G416" s="39" t="s">
        <v>51</v>
      </c>
      <c r="H416" s="43" t="s">
        <v>78</v>
      </c>
      <c r="I416" s="41">
        <v>2</v>
      </c>
      <c r="J416" s="42">
        <v>990000</v>
      </c>
      <c r="K416" s="42">
        <f t="shared" si="4"/>
        <v>188100</v>
      </c>
      <c r="L416" s="42">
        <f t="shared" si="5"/>
        <v>1178100</v>
      </c>
      <c r="M416"/>
      <c r="N416"/>
      <c r="O416"/>
      <c r="P416"/>
      <c r="Q416"/>
      <c r="R416"/>
      <c r="S416"/>
      <c r="T416"/>
      <c r="U416"/>
      <c r="V416"/>
      <c r="W416"/>
      <c r="X416"/>
      <c r="Y416"/>
      <c r="Z416"/>
    </row>
    <row r="417" spans="1:26" ht="15.75" hidden="1" customHeight="1" x14ac:dyDescent="0.25">
      <c r="A417" s="36">
        <v>45986</v>
      </c>
      <c r="B417" s="36">
        <v>45999</v>
      </c>
      <c r="C417" s="37" t="s">
        <v>48</v>
      </c>
      <c r="D417" s="38" t="s">
        <v>217</v>
      </c>
      <c r="E417" s="38" t="s">
        <v>16</v>
      </c>
      <c r="F417" s="38" t="s">
        <v>38</v>
      </c>
      <c r="G417" s="39" t="s">
        <v>51</v>
      </c>
      <c r="H417" s="43" t="s">
        <v>56</v>
      </c>
      <c r="I417" s="41">
        <v>6</v>
      </c>
      <c r="J417" s="42">
        <v>1410000</v>
      </c>
      <c r="K417" s="42">
        <f t="shared" si="4"/>
        <v>267900</v>
      </c>
      <c r="L417" s="42">
        <f t="shared" si="5"/>
        <v>1677900</v>
      </c>
      <c r="M417"/>
      <c r="N417"/>
      <c r="O417"/>
      <c r="P417"/>
      <c r="Q417"/>
      <c r="R417"/>
      <c r="S417"/>
      <c r="T417"/>
      <c r="U417"/>
      <c r="V417"/>
      <c r="W417"/>
      <c r="X417"/>
      <c r="Y417"/>
      <c r="Z417"/>
    </row>
    <row r="418" spans="1:26" ht="15.75" hidden="1" customHeight="1" x14ac:dyDescent="0.25">
      <c r="A418" s="36">
        <v>45986</v>
      </c>
      <c r="B418" s="36">
        <v>45999</v>
      </c>
      <c r="C418" s="37" t="s">
        <v>48</v>
      </c>
      <c r="D418" s="38" t="s">
        <v>217</v>
      </c>
      <c r="E418" s="38" t="s">
        <v>10</v>
      </c>
      <c r="F418" s="38" t="s">
        <v>41</v>
      </c>
      <c r="G418" s="39" t="s">
        <v>51</v>
      </c>
      <c r="H418" s="43" t="s">
        <v>56</v>
      </c>
      <c r="I418" s="41">
        <v>1</v>
      </c>
      <c r="J418" s="42">
        <v>1950000</v>
      </c>
      <c r="K418" s="42">
        <f t="shared" si="4"/>
        <v>370500</v>
      </c>
      <c r="L418" s="42">
        <f t="shared" si="5"/>
        <v>2320500</v>
      </c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</row>
    <row r="419" spans="1:26" ht="15.75" hidden="1" customHeight="1" x14ac:dyDescent="0.25">
      <c r="A419" s="36">
        <v>45986</v>
      </c>
      <c r="B419" s="36">
        <v>45999</v>
      </c>
      <c r="C419" s="37" t="s">
        <v>48</v>
      </c>
      <c r="D419" s="38" t="s">
        <v>218</v>
      </c>
      <c r="E419" s="38" t="s">
        <v>16</v>
      </c>
      <c r="F419" s="38" t="s">
        <v>38</v>
      </c>
      <c r="G419" s="39" t="s">
        <v>51</v>
      </c>
      <c r="H419" s="43" t="s">
        <v>58</v>
      </c>
      <c r="I419" s="41">
        <v>5</v>
      </c>
      <c r="J419" s="42">
        <v>1175000</v>
      </c>
      <c r="K419" s="42">
        <f t="shared" si="4"/>
        <v>223250</v>
      </c>
      <c r="L419" s="42">
        <f t="shared" si="5"/>
        <v>1398250</v>
      </c>
      <c r="M419"/>
      <c r="N419"/>
      <c r="O419"/>
      <c r="P419"/>
      <c r="Q419"/>
      <c r="R419"/>
      <c r="S419"/>
      <c r="T419"/>
      <c r="U419"/>
      <c r="V419"/>
      <c r="W419"/>
      <c r="X419"/>
      <c r="Y419"/>
      <c r="Z419"/>
    </row>
    <row r="420" spans="1:26" ht="15.75" hidden="1" customHeight="1" x14ac:dyDescent="0.25">
      <c r="A420" s="36">
        <v>45986</v>
      </c>
      <c r="B420" s="36">
        <v>45999</v>
      </c>
      <c r="C420" s="37" t="s">
        <v>48</v>
      </c>
      <c r="D420" s="38" t="s">
        <v>218</v>
      </c>
      <c r="E420" s="38" t="s">
        <v>10</v>
      </c>
      <c r="F420" s="38" t="s">
        <v>41</v>
      </c>
      <c r="G420" s="39" t="s">
        <v>51</v>
      </c>
      <c r="H420" s="43" t="s">
        <v>58</v>
      </c>
      <c r="I420" s="41">
        <v>1</v>
      </c>
      <c r="J420" s="42">
        <v>1950000</v>
      </c>
      <c r="K420" s="42">
        <f t="shared" si="4"/>
        <v>370500</v>
      </c>
      <c r="L420" s="42">
        <f t="shared" si="5"/>
        <v>2320500</v>
      </c>
      <c r="M420"/>
      <c r="N420"/>
      <c r="O420"/>
      <c r="P420"/>
      <c r="Q420"/>
      <c r="R420"/>
      <c r="S420"/>
      <c r="T420"/>
      <c r="U420"/>
      <c r="V420"/>
      <c r="W420"/>
      <c r="X420"/>
      <c r="Y420"/>
      <c r="Z420"/>
    </row>
    <row r="421" spans="1:26" ht="15.75" hidden="1" customHeight="1" x14ac:dyDescent="0.25">
      <c r="A421" s="36">
        <v>45985</v>
      </c>
      <c r="B421" s="36">
        <v>46004</v>
      </c>
      <c r="C421" s="37" t="s">
        <v>48</v>
      </c>
      <c r="D421" s="38" t="s">
        <v>219</v>
      </c>
      <c r="E421" s="38" t="s">
        <v>10</v>
      </c>
      <c r="F421" s="38" t="s">
        <v>41</v>
      </c>
      <c r="G421" s="39" t="s">
        <v>51</v>
      </c>
      <c r="H421" s="43" t="s">
        <v>76</v>
      </c>
      <c r="I421" s="41">
        <v>1</v>
      </c>
      <c r="J421" s="42">
        <v>1950000</v>
      </c>
      <c r="K421" s="42">
        <f t="shared" si="4"/>
        <v>370500</v>
      </c>
      <c r="L421" s="42">
        <f t="shared" si="5"/>
        <v>2320500</v>
      </c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</row>
    <row r="422" spans="1:26" ht="15.75" hidden="1" customHeight="1" x14ac:dyDescent="0.25">
      <c r="A422" s="36">
        <v>45985</v>
      </c>
      <c r="B422" s="36">
        <v>46004</v>
      </c>
      <c r="C422" s="37" t="s">
        <v>48</v>
      </c>
      <c r="D422" s="38" t="s">
        <v>219</v>
      </c>
      <c r="E422" s="38" t="s">
        <v>16</v>
      </c>
      <c r="F422" s="38" t="s">
        <v>38</v>
      </c>
      <c r="G422" s="39" t="s">
        <v>51</v>
      </c>
      <c r="H422" s="43" t="s">
        <v>76</v>
      </c>
      <c r="I422" s="41">
        <v>6</v>
      </c>
      <c r="J422" s="42">
        <v>1410000</v>
      </c>
      <c r="K422" s="42">
        <f t="shared" si="4"/>
        <v>267900</v>
      </c>
      <c r="L422" s="42">
        <f t="shared" si="5"/>
        <v>1677900</v>
      </c>
      <c r="M422"/>
      <c r="N422"/>
      <c r="O422"/>
      <c r="P422"/>
      <c r="Q422"/>
      <c r="R422"/>
      <c r="S422"/>
      <c r="T422"/>
      <c r="U422"/>
      <c r="V422"/>
      <c r="W422"/>
      <c r="X422"/>
      <c r="Y422"/>
      <c r="Z422"/>
    </row>
    <row r="423" spans="1:26" ht="15.75" hidden="1" customHeight="1" x14ac:dyDescent="0.25">
      <c r="A423" s="36">
        <v>45985</v>
      </c>
      <c r="B423" s="36">
        <v>46004</v>
      </c>
      <c r="C423" s="37" t="s">
        <v>48</v>
      </c>
      <c r="D423" s="38" t="s">
        <v>219</v>
      </c>
      <c r="E423" s="38" t="s">
        <v>13</v>
      </c>
      <c r="F423" s="38" t="s">
        <v>50</v>
      </c>
      <c r="G423" s="39" t="s">
        <v>51</v>
      </c>
      <c r="H423" s="43" t="s">
        <v>76</v>
      </c>
      <c r="I423" s="41">
        <v>2</v>
      </c>
      <c r="J423" s="42">
        <v>990000</v>
      </c>
      <c r="K423" s="42">
        <f t="shared" si="4"/>
        <v>188100</v>
      </c>
      <c r="L423" s="42">
        <f t="shared" si="5"/>
        <v>1178100</v>
      </c>
      <c r="M423"/>
      <c r="N423"/>
      <c r="O423"/>
      <c r="P423"/>
      <c r="Q423"/>
      <c r="R423"/>
      <c r="S423"/>
      <c r="T423"/>
      <c r="U423"/>
      <c r="V423"/>
      <c r="W423"/>
      <c r="X423"/>
      <c r="Y423"/>
      <c r="Z423"/>
    </row>
    <row r="424" spans="1:26" ht="15.75" hidden="1" customHeight="1" x14ac:dyDescent="0.25">
      <c r="A424" s="36">
        <v>45986</v>
      </c>
      <c r="B424" s="36">
        <v>46004</v>
      </c>
      <c r="C424" s="37" t="s">
        <v>48</v>
      </c>
      <c r="D424" s="38" t="s">
        <v>220</v>
      </c>
      <c r="E424" s="38" t="s">
        <v>10</v>
      </c>
      <c r="F424" s="38" t="s">
        <v>41</v>
      </c>
      <c r="G424" s="39" t="s">
        <v>51</v>
      </c>
      <c r="H424" s="43" t="s">
        <v>78</v>
      </c>
      <c r="I424" s="41">
        <v>1</v>
      </c>
      <c r="J424" s="42">
        <v>1950000</v>
      </c>
      <c r="K424" s="42">
        <f t="shared" si="4"/>
        <v>370500</v>
      </c>
      <c r="L424" s="42">
        <f t="shared" si="5"/>
        <v>2320500</v>
      </c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</row>
    <row r="425" spans="1:26" ht="15.75" hidden="1" customHeight="1" x14ac:dyDescent="0.25">
      <c r="A425" s="36">
        <v>45986</v>
      </c>
      <c r="B425" s="36">
        <v>46004</v>
      </c>
      <c r="C425" s="37" t="s">
        <v>48</v>
      </c>
      <c r="D425" s="38" t="s">
        <v>220</v>
      </c>
      <c r="E425" s="38" t="s">
        <v>16</v>
      </c>
      <c r="F425" s="38" t="s">
        <v>38</v>
      </c>
      <c r="G425" s="39" t="s">
        <v>51</v>
      </c>
      <c r="H425" s="43" t="s">
        <v>78</v>
      </c>
      <c r="I425" s="41">
        <v>5</v>
      </c>
      <c r="J425" s="42">
        <v>1175000</v>
      </c>
      <c r="K425" s="42">
        <f t="shared" si="4"/>
        <v>223250</v>
      </c>
      <c r="L425" s="42">
        <f t="shared" si="5"/>
        <v>1398250</v>
      </c>
      <c r="M425"/>
      <c r="N425"/>
      <c r="O425"/>
      <c r="P425"/>
      <c r="Q425"/>
      <c r="R425"/>
      <c r="S425"/>
      <c r="T425"/>
      <c r="U425"/>
      <c r="V425"/>
      <c r="W425"/>
      <c r="X425"/>
      <c r="Y425"/>
      <c r="Z425"/>
    </row>
    <row r="426" spans="1:26" ht="15.75" hidden="1" customHeight="1" x14ac:dyDescent="0.25">
      <c r="A426" s="36">
        <v>45986</v>
      </c>
      <c r="B426" s="36">
        <v>46004</v>
      </c>
      <c r="C426" s="37" t="s">
        <v>48</v>
      </c>
      <c r="D426" s="38" t="s">
        <v>220</v>
      </c>
      <c r="E426" s="38" t="s">
        <v>13</v>
      </c>
      <c r="F426" s="38" t="s">
        <v>50</v>
      </c>
      <c r="G426" s="39" t="s">
        <v>51</v>
      </c>
      <c r="H426" s="43" t="s">
        <v>78</v>
      </c>
      <c r="I426" s="41">
        <v>2</v>
      </c>
      <c r="J426" s="42">
        <v>990000</v>
      </c>
      <c r="K426" s="42">
        <f t="shared" si="4"/>
        <v>188100</v>
      </c>
      <c r="L426" s="42">
        <f t="shared" si="5"/>
        <v>1178100</v>
      </c>
      <c r="M426"/>
      <c r="N426"/>
      <c r="O426"/>
      <c r="P426"/>
      <c r="Q426"/>
      <c r="R426"/>
      <c r="S426"/>
      <c r="T426"/>
      <c r="U426"/>
      <c r="V426"/>
      <c r="W426"/>
      <c r="X426"/>
      <c r="Y426"/>
      <c r="Z426"/>
    </row>
    <row r="427" spans="1:26" ht="15.75" hidden="1" customHeight="1" x14ac:dyDescent="0.25">
      <c r="A427" s="36">
        <v>45985</v>
      </c>
      <c r="B427" s="36">
        <v>46005</v>
      </c>
      <c r="C427" s="37" t="s">
        <v>48</v>
      </c>
      <c r="D427" s="38" t="s">
        <v>221</v>
      </c>
      <c r="E427" s="38" t="s">
        <v>16</v>
      </c>
      <c r="F427" s="38" t="s">
        <v>38</v>
      </c>
      <c r="G427" s="39" t="s">
        <v>51</v>
      </c>
      <c r="H427" s="43" t="s">
        <v>56</v>
      </c>
      <c r="I427" s="41">
        <v>6</v>
      </c>
      <c r="J427" s="42">
        <v>1410000</v>
      </c>
      <c r="K427" s="42">
        <f t="shared" si="4"/>
        <v>267900</v>
      </c>
      <c r="L427" s="42">
        <f t="shared" si="5"/>
        <v>1677900</v>
      </c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</row>
    <row r="428" spans="1:26" ht="15.75" hidden="1" customHeight="1" x14ac:dyDescent="0.25">
      <c r="A428" s="36">
        <v>45985</v>
      </c>
      <c r="B428" s="36">
        <v>46005</v>
      </c>
      <c r="C428" s="37" t="s">
        <v>48</v>
      </c>
      <c r="D428" s="38" t="s">
        <v>221</v>
      </c>
      <c r="E428" s="38" t="s">
        <v>10</v>
      </c>
      <c r="F428" s="38" t="s">
        <v>41</v>
      </c>
      <c r="G428" s="39" t="s">
        <v>51</v>
      </c>
      <c r="H428" s="43" t="s">
        <v>56</v>
      </c>
      <c r="I428" s="41">
        <v>1</v>
      </c>
      <c r="J428" s="42">
        <v>1950000</v>
      </c>
      <c r="K428" s="42">
        <f t="shared" si="4"/>
        <v>370500</v>
      </c>
      <c r="L428" s="42">
        <f t="shared" si="5"/>
        <v>2320500</v>
      </c>
      <c r="M428"/>
      <c r="N428"/>
      <c r="O428"/>
      <c r="P428"/>
      <c r="Q428"/>
      <c r="R428"/>
      <c r="S428"/>
      <c r="T428"/>
      <c r="U428"/>
      <c r="V428"/>
      <c r="W428"/>
      <c r="X428"/>
      <c r="Y428"/>
      <c r="Z428"/>
    </row>
    <row r="429" spans="1:26" ht="15.75" hidden="1" customHeight="1" x14ac:dyDescent="0.25">
      <c r="A429" s="36">
        <v>45986</v>
      </c>
      <c r="B429" s="36">
        <v>46005</v>
      </c>
      <c r="C429" s="37" t="s">
        <v>48</v>
      </c>
      <c r="D429" s="38" t="s">
        <v>222</v>
      </c>
      <c r="E429" s="38" t="s">
        <v>16</v>
      </c>
      <c r="F429" s="38" t="s">
        <v>38</v>
      </c>
      <c r="G429" s="39" t="s">
        <v>51</v>
      </c>
      <c r="H429" s="43" t="s">
        <v>58</v>
      </c>
      <c r="I429" s="41">
        <v>5</v>
      </c>
      <c r="J429" s="42">
        <v>1175000</v>
      </c>
      <c r="K429" s="42">
        <f t="shared" si="4"/>
        <v>223250</v>
      </c>
      <c r="L429" s="42">
        <f t="shared" si="5"/>
        <v>1398250</v>
      </c>
      <c r="M429"/>
      <c r="N429"/>
      <c r="O429"/>
      <c r="P429"/>
      <c r="Q429"/>
      <c r="R429"/>
      <c r="S429"/>
      <c r="T429"/>
      <c r="U429"/>
      <c r="V429"/>
      <c r="W429"/>
      <c r="X429"/>
      <c r="Y429"/>
      <c r="Z429"/>
    </row>
    <row r="430" spans="1:26" ht="15.75" hidden="1" customHeight="1" x14ac:dyDescent="0.25">
      <c r="A430" s="36">
        <v>45986</v>
      </c>
      <c r="B430" s="36">
        <v>46005</v>
      </c>
      <c r="C430" s="37" t="s">
        <v>48</v>
      </c>
      <c r="D430" s="38" t="s">
        <v>222</v>
      </c>
      <c r="E430" s="38" t="s">
        <v>10</v>
      </c>
      <c r="F430" s="38" t="s">
        <v>41</v>
      </c>
      <c r="G430" s="39" t="s">
        <v>51</v>
      </c>
      <c r="H430" s="43" t="s">
        <v>58</v>
      </c>
      <c r="I430" s="41">
        <v>1</v>
      </c>
      <c r="J430" s="42">
        <v>1950000</v>
      </c>
      <c r="K430" s="42">
        <f t="shared" si="4"/>
        <v>370500</v>
      </c>
      <c r="L430" s="42">
        <f t="shared" si="5"/>
        <v>2320500</v>
      </c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</row>
    <row r="431" spans="1:26" ht="15.75" hidden="1" customHeight="1" x14ac:dyDescent="0.25">
      <c r="A431" s="36">
        <v>45985</v>
      </c>
      <c r="B431" s="36">
        <v>46011</v>
      </c>
      <c r="C431" s="37" t="s">
        <v>48</v>
      </c>
      <c r="D431" s="38" t="s">
        <v>223</v>
      </c>
      <c r="E431" s="38" t="s">
        <v>10</v>
      </c>
      <c r="F431" s="38" t="s">
        <v>41</v>
      </c>
      <c r="G431" s="39" t="s">
        <v>51</v>
      </c>
      <c r="H431" s="43" t="s">
        <v>76</v>
      </c>
      <c r="I431" s="41">
        <v>1</v>
      </c>
      <c r="J431" s="42">
        <v>1950000</v>
      </c>
      <c r="K431" s="42">
        <f t="shared" si="4"/>
        <v>370500</v>
      </c>
      <c r="L431" s="42">
        <f t="shared" si="5"/>
        <v>2320500</v>
      </c>
      <c r="M431"/>
      <c r="N431"/>
      <c r="O431"/>
      <c r="P431"/>
      <c r="Q431"/>
      <c r="R431"/>
      <c r="S431"/>
      <c r="T431"/>
      <c r="U431"/>
      <c r="V431"/>
      <c r="W431"/>
      <c r="X431"/>
      <c r="Y431"/>
      <c r="Z431"/>
    </row>
    <row r="432" spans="1:26" ht="15.75" hidden="1" customHeight="1" x14ac:dyDescent="0.25">
      <c r="A432" s="36">
        <v>45985</v>
      </c>
      <c r="B432" s="36">
        <v>46011</v>
      </c>
      <c r="C432" s="37" t="s">
        <v>48</v>
      </c>
      <c r="D432" s="38" t="s">
        <v>223</v>
      </c>
      <c r="E432" s="38" t="s">
        <v>16</v>
      </c>
      <c r="F432" s="38" t="s">
        <v>38</v>
      </c>
      <c r="G432" s="39" t="s">
        <v>51</v>
      </c>
      <c r="H432" s="43" t="s">
        <v>76</v>
      </c>
      <c r="I432" s="41">
        <v>6</v>
      </c>
      <c r="J432" s="42">
        <v>1410000</v>
      </c>
      <c r="K432" s="42">
        <f t="shared" si="4"/>
        <v>267900</v>
      </c>
      <c r="L432" s="42">
        <f t="shared" si="5"/>
        <v>1677900</v>
      </c>
      <c r="M432"/>
      <c r="N432"/>
      <c r="O432"/>
      <c r="P432"/>
      <c r="Q432"/>
      <c r="R432"/>
      <c r="S432"/>
      <c r="T432"/>
      <c r="U432"/>
      <c r="V432"/>
      <c r="W432"/>
      <c r="X432"/>
      <c r="Y432"/>
      <c r="Z432"/>
    </row>
    <row r="433" spans="1:26" ht="15.75" hidden="1" customHeight="1" x14ac:dyDescent="0.25">
      <c r="A433" s="36">
        <v>45985</v>
      </c>
      <c r="B433" s="36">
        <v>46011</v>
      </c>
      <c r="C433" s="37" t="s">
        <v>48</v>
      </c>
      <c r="D433" s="38" t="s">
        <v>223</v>
      </c>
      <c r="E433" s="38" t="s">
        <v>13</v>
      </c>
      <c r="F433" s="38" t="s">
        <v>50</v>
      </c>
      <c r="G433" s="39" t="s">
        <v>51</v>
      </c>
      <c r="H433" s="43" t="s">
        <v>76</v>
      </c>
      <c r="I433" s="41">
        <v>2</v>
      </c>
      <c r="J433" s="42">
        <v>990000</v>
      </c>
      <c r="K433" s="42">
        <f t="shared" si="4"/>
        <v>188100</v>
      </c>
      <c r="L433" s="42">
        <f t="shared" si="5"/>
        <v>1178100</v>
      </c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</row>
    <row r="434" spans="1:26" ht="15.75" hidden="1" customHeight="1" x14ac:dyDescent="0.25">
      <c r="A434" s="36">
        <v>45986</v>
      </c>
      <c r="B434" s="36">
        <v>46011</v>
      </c>
      <c r="C434" s="37" t="s">
        <v>48</v>
      </c>
      <c r="D434" s="38" t="s">
        <v>224</v>
      </c>
      <c r="E434" s="38" t="s">
        <v>10</v>
      </c>
      <c r="F434" s="38" t="s">
        <v>41</v>
      </c>
      <c r="G434" s="39" t="s">
        <v>51</v>
      </c>
      <c r="H434" s="43" t="s">
        <v>78</v>
      </c>
      <c r="I434" s="41">
        <v>1</v>
      </c>
      <c r="J434" s="42">
        <v>1950000</v>
      </c>
      <c r="K434" s="42">
        <f t="shared" si="4"/>
        <v>370500</v>
      </c>
      <c r="L434" s="42">
        <f t="shared" si="5"/>
        <v>2320500</v>
      </c>
      <c r="M434"/>
      <c r="N434"/>
      <c r="O434"/>
      <c r="P434"/>
      <c r="Q434"/>
      <c r="R434"/>
      <c r="S434"/>
      <c r="T434"/>
      <c r="U434"/>
      <c r="V434"/>
      <c r="W434"/>
      <c r="X434"/>
      <c r="Y434"/>
      <c r="Z434"/>
    </row>
    <row r="435" spans="1:26" ht="15.75" hidden="1" customHeight="1" x14ac:dyDescent="0.25">
      <c r="A435" s="36">
        <v>45986</v>
      </c>
      <c r="B435" s="36">
        <v>46011</v>
      </c>
      <c r="C435" s="37" t="s">
        <v>48</v>
      </c>
      <c r="D435" s="38" t="s">
        <v>224</v>
      </c>
      <c r="E435" s="38" t="s">
        <v>16</v>
      </c>
      <c r="F435" s="38" t="s">
        <v>38</v>
      </c>
      <c r="G435" s="39" t="s">
        <v>51</v>
      </c>
      <c r="H435" s="43" t="s">
        <v>78</v>
      </c>
      <c r="I435" s="41">
        <v>5</v>
      </c>
      <c r="J435" s="42">
        <v>1175000</v>
      </c>
      <c r="K435" s="42">
        <f t="shared" si="4"/>
        <v>223250</v>
      </c>
      <c r="L435" s="42">
        <f t="shared" si="5"/>
        <v>1398250</v>
      </c>
      <c r="M435"/>
      <c r="N435"/>
      <c r="O435"/>
      <c r="P435"/>
      <c r="Q435"/>
      <c r="R435"/>
      <c r="S435"/>
      <c r="T435"/>
      <c r="U435"/>
      <c r="V435"/>
      <c r="W435"/>
      <c r="X435"/>
      <c r="Y435"/>
      <c r="Z435"/>
    </row>
    <row r="436" spans="1:26" ht="15.75" hidden="1" customHeight="1" x14ac:dyDescent="0.25">
      <c r="A436" s="36">
        <v>45986</v>
      </c>
      <c r="B436" s="36">
        <v>46011</v>
      </c>
      <c r="C436" s="37" t="s">
        <v>48</v>
      </c>
      <c r="D436" s="38" t="s">
        <v>224</v>
      </c>
      <c r="E436" s="38" t="s">
        <v>13</v>
      </c>
      <c r="F436" s="38" t="s">
        <v>50</v>
      </c>
      <c r="G436" s="39" t="s">
        <v>51</v>
      </c>
      <c r="H436" s="43" t="s">
        <v>78</v>
      </c>
      <c r="I436" s="41">
        <v>2</v>
      </c>
      <c r="J436" s="42">
        <v>990000</v>
      </c>
      <c r="K436" s="42">
        <f t="shared" si="4"/>
        <v>188100</v>
      </c>
      <c r="L436" s="42">
        <f t="shared" si="5"/>
        <v>1178100</v>
      </c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</row>
    <row r="437" spans="1:26" ht="15.75" hidden="1" customHeight="1" x14ac:dyDescent="0.25">
      <c r="A437" s="36">
        <v>45985</v>
      </c>
      <c r="B437" s="36">
        <v>46012</v>
      </c>
      <c r="C437" s="37" t="s">
        <v>48</v>
      </c>
      <c r="D437" s="38" t="s">
        <v>225</v>
      </c>
      <c r="E437" s="38" t="s">
        <v>16</v>
      </c>
      <c r="F437" s="38" t="s">
        <v>38</v>
      </c>
      <c r="G437" s="39" t="s">
        <v>51</v>
      </c>
      <c r="H437" s="43" t="s">
        <v>56</v>
      </c>
      <c r="I437" s="41">
        <v>6</v>
      </c>
      <c r="J437" s="42">
        <v>1410000</v>
      </c>
      <c r="K437" s="42">
        <f t="shared" si="4"/>
        <v>267900</v>
      </c>
      <c r="L437" s="42">
        <f t="shared" si="5"/>
        <v>1677900</v>
      </c>
      <c r="M437"/>
      <c r="N437"/>
      <c r="O437"/>
      <c r="P437"/>
      <c r="Q437"/>
      <c r="R437"/>
      <c r="S437"/>
      <c r="T437"/>
      <c r="U437"/>
      <c r="V437"/>
      <c r="W437"/>
      <c r="X437"/>
      <c r="Y437"/>
      <c r="Z437"/>
    </row>
    <row r="438" spans="1:26" ht="15.75" hidden="1" customHeight="1" x14ac:dyDescent="0.25">
      <c r="A438" s="36">
        <v>45985</v>
      </c>
      <c r="B438" s="36">
        <v>46012</v>
      </c>
      <c r="C438" s="37" t="s">
        <v>48</v>
      </c>
      <c r="D438" s="38" t="s">
        <v>225</v>
      </c>
      <c r="E438" s="38" t="s">
        <v>10</v>
      </c>
      <c r="F438" s="38" t="s">
        <v>41</v>
      </c>
      <c r="G438" s="39" t="s">
        <v>51</v>
      </c>
      <c r="H438" s="43" t="s">
        <v>56</v>
      </c>
      <c r="I438" s="41">
        <v>1</v>
      </c>
      <c r="J438" s="42">
        <v>1950000</v>
      </c>
      <c r="K438" s="42">
        <f t="shared" si="4"/>
        <v>370500</v>
      </c>
      <c r="L438" s="42">
        <f t="shared" si="5"/>
        <v>2320500</v>
      </c>
      <c r="M438"/>
      <c r="N438"/>
      <c r="O438"/>
      <c r="P438"/>
      <c r="Q438"/>
      <c r="R438"/>
      <c r="S438"/>
      <c r="T438"/>
      <c r="U438"/>
      <c r="V438"/>
      <c r="W438"/>
      <c r="X438"/>
      <c r="Y438"/>
      <c r="Z438"/>
    </row>
    <row r="439" spans="1:26" ht="15.75" hidden="1" customHeight="1" x14ac:dyDescent="0.25">
      <c r="A439" s="36">
        <v>45986</v>
      </c>
      <c r="B439" s="36">
        <v>46012</v>
      </c>
      <c r="C439" s="37" t="s">
        <v>48</v>
      </c>
      <c r="D439" s="38" t="s">
        <v>226</v>
      </c>
      <c r="E439" s="38" t="s">
        <v>16</v>
      </c>
      <c r="F439" s="38" t="s">
        <v>38</v>
      </c>
      <c r="G439" s="39" t="s">
        <v>51</v>
      </c>
      <c r="H439" s="43" t="s">
        <v>58</v>
      </c>
      <c r="I439" s="41">
        <v>5</v>
      </c>
      <c r="J439" s="42">
        <v>1175000</v>
      </c>
      <c r="K439" s="42">
        <f t="shared" si="4"/>
        <v>223250</v>
      </c>
      <c r="L439" s="42">
        <f t="shared" si="5"/>
        <v>1398250</v>
      </c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</row>
    <row r="440" spans="1:26" ht="15.75" hidden="1" customHeight="1" x14ac:dyDescent="0.25">
      <c r="A440" s="36">
        <v>45986</v>
      </c>
      <c r="B440" s="36">
        <v>46012</v>
      </c>
      <c r="C440" s="37" t="s">
        <v>48</v>
      </c>
      <c r="D440" s="38" t="s">
        <v>226</v>
      </c>
      <c r="E440" s="38" t="s">
        <v>10</v>
      </c>
      <c r="F440" s="38" t="s">
        <v>41</v>
      </c>
      <c r="G440" s="39" t="s">
        <v>51</v>
      </c>
      <c r="H440" s="43" t="s">
        <v>58</v>
      </c>
      <c r="I440" s="41">
        <v>1</v>
      </c>
      <c r="J440" s="42">
        <v>1950000</v>
      </c>
      <c r="K440" s="42">
        <f t="shared" si="4"/>
        <v>370500</v>
      </c>
      <c r="L440" s="42">
        <f t="shared" si="5"/>
        <v>2320500</v>
      </c>
      <c r="M440"/>
      <c r="N440"/>
      <c r="O440"/>
      <c r="P440"/>
      <c r="Q440"/>
      <c r="R440"/>
      <c r="S440"/>
      <c r="T440"/>
      <c r="U440"/>
      <c r="V440"/>
      <c r="W440"/>
      <c r="X440"/>
      <c r="Y440"/>
      <c r="Z440"/>
    </row>
    <row r="441" spans="1:26" ht="15.75" hidden="1" customHeight="1" x14ac:dyDescent="0.25">
      <c r="A441" s="36">
        <v>45985</v>
      </c>
      <c r="B441" s="36">
        <v>46018</v>
      </c>
      <c r="C441" s="37" t="s">
        <v>48</v>
      </c>
      <c r="D441" s="38" t="s">
        <v>227</v>
      </c>
      <c r="E441" s="38" t="s">
        <v>10</v>
      </c>
      <c r="F441" s="38" t="s">
        <v>41</v>
      </c>
      <c r="G441" s="39" t="s">
        <v>51</v>
      </c>
      <c r="H441" s="43" t="s">
        <v>76</v>
      </c>
      <c r="I441" s="41">
        <v>1</v>
      </c>
      <c r="J441" s="42">
        <v>1950000</v>
      </c>
      <c r="K441" s="42">
        <f t="shared" si="4"/>
        <v>370500</v>
      </c>
      <c r="L441" s="42">
        <f t="shared" si="5"/>
        <v>2320500</v>
      </c>
      <c r="M441"/>
      <c r="N441"/>
      <c r="O441"/>
      <c r="P441"/>
      <c r="Q441"/>
      <c r="R441"/>
      <c r="S441"/>
      <c r="T441"/>
      <c r="U441"/>
      <c r="V441"/>
      <c r="W441"/>
      <c r="X441"/>
      <c r="Y441"/>
      <c r="Z441"/>
    </row>
    <row r="442" spans="1:26" ht="15.75" hidden="1" customHeight="1" x14ac:dyDescent="0.25">
      <c r="A442" s="36">
        <v>45985</v>
      </c>
      <c r="B442" s="36">
        <v>46018</v>
      </c>
      <c r="C442" s="37" t="s">
        <v>48</v>
      </c>
      <c r="D442" s="38" t="s">
        <v>227</v>
      </c>
      <c r="E442" s="38" t="s">
        <v>16</v>
      </c>
      <c r="F442" s="38" t="s">
        <v>38</v>
      </c>
      <c r="G442" s="39" t="s">
        <v>51</v>
      </c>
      <c r="H442" s="43" t="s">
        <v>76</v>
      </c>
      <c r="I442" s="41">
        <v>6</v>
      </c>
      <c r="J442" s="42">
        <v>1410000</v>
      </c>
      <c r="K442" s="42">
        <f t="shared" si="4"/>
        <v>267900</v>
      </c>
      <c r="L442" s="42">
        <f t="shared" si="5"/>
        <v>1677900</v>
      </c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</row>
    <row r="443" spans="1:26" ht="15.75" hidden="1" customHeight="1" x14ac:dyDescent="0.25">
      <c r="A443" s="36">
        <v>45985</v>
      </c>
      <c r="B443" s="36">
        <v>46018</v>
      </c>
      <c r="C443" s="37" t="s">
        <v>48</v>
      </c>
      <c r="D443" s="38" t="s">
        <v>227</v>
      </c>
      <c r="E443" s="38" t="s">
        <v>13</v>
      </c>
      <c r="F443" s="38" t="s">
        <v>50</v>
      </c>
      <c r="G443" s="39" t="s">
        <v>51</v>
      </c>
      <c r="H443" s="43" t="s">
        <v>76</v>
      </c>
      <c r="I443" s="41">
        <v>2</v>
      </c>
      <c r="J443" s="42">
        <v>990000</v>
      </c>
      <c r="K443" s="42">
        <f t="shared" si="4"/>
        <v>188100</v>
      </c>
      <c r="L443" s="42">
        <f t="shared" si="5"/>
        <v>1178100</v>
      </c>
      <c r="M443"/>
      <c r="N443"/>
      <c r="O443"/>
      <c r="P443"/>
      <c r="Q443"/>
      <c r="R443"/>
      <c r="S443"/>
      <c r="T443"/>
      <c r="U443"/>
      <c r="V443"/>
      <c r="W443"/>
      <c r="X443"/>
      <c r="Y443"/>
      <c r="Z443"/>
    </row>
    <row r="444" spans="1:26" ht="15.75" hidden="1" customHeight="1" x14ac:dyDescent="0.25">
      <c r="A444" s="36">
        <v>45986</v>
      </c>
      <c r="B444" s="36">
        <v>46018</v>
      </c>
      <c r="C444" s="37" t="s">
        <v>48</v>
      </c>
      <c r="D444" s="38" t="s">
        <v>228</v>
      </c>
      <c r="E444" s="38" t="s">
        <v>10</v>
      </c>
      <c r="F444" s="38" t="s">
        <v>41</v>
      </c>
      <c r="G444" s="39" t="s">
        <v>51</v>
      </c>
      <c r="H444" s="43" t="s">
        <v>78</v>
      </c>
      <c r="I444" s="41">
        <v>1</v>
      </c>
      <c r="J444" s="42">
        <v>1950000</v>
      </c>
      <c r="K444" s="42">
        <f t="shared" si="4"/>
        <v>370500</v>
      </c>
      <c r="L444" s="42">
        <f t="shared" si="5"/>
        <v>2320500</v>
      </c>
      <c r="M444"/>
      <c r="N444"/>
      <c r="O444"/>
      <c r="P444"/>
      <c r="Q444"/>
      <c r="R444"/>
      <c r="S444"/>
      <c r="T444"/>
      <c r="U444"/>
      <c r="V444"/>
      <c r="W444"/>
      <c r="X444"/>
      <c r="Y444"/>
      <c r="Z444"/>
    </row>
    <row r="445" spans="1:26" ht="15.75" hidden="1" customHeight="1" x14ac:dyDescent="0.25">
      <c r="A445" s="36">
        <v>45986</v>
      </c>
      <c r="B445" s="36">
        <v>46018</v>
      </c>
      <c r="C445" s="37" t="s">
        <v>48</v>
      </c>
      <c r="D445" s="38" t="s">
        <v>228</v>
      </c>
      <c r="E445" s="38" t="s">
        <v>16</v>
      </c>
      <c r="F445" s="38" t="s">
        <v>38</v>
      </c>
      <c r="G445" s="39" t="s">
        <v>51</v>
      </c>
      <c r="H445" s="43" t="s">
        <v>78</v>
      </c>
      <c r="I445" s="41">
        <v>5</v>
      </c>
      <c r="J445" s="42">
        <v>1175000</v>
      </c>
      <c r="K445" s="42">
        <f t="shared" si="4"/>
        <v>223250</v>
      </c>
      <c r="L445" s="42">
        <f t="shared" si="5"/>
        <v>1398250</v>
      </c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</row>
    <row r="446" spans="1:26" ht="15.75" hidden="1" customHeight="1" x14ac:dyDescent="0.25">
      <c r="A446" s="36">
        <v>45986</v>
      </c>
      <c r="B446" s="36">
        <v>46018</v>
      </c>
      <c r="C446" s="37" t="s">
        <v>48</v>
      </c>
      <c r="D446" s="38" t="s">
        <v>228</v>
      </c>
      <c r="E446" s="38" t="s">
        <v>13</v>
      </c>
      <c r="F446" s="38" t="s">
        <v>50</v>
      </c>
      <c r="G446" s="39" t="s">
        <v>51</v>
      </c>
      <c r="H446" s="43" t="s">
        <v>78</v>
      </c>
      <c r="I446" s="41">
        <v>2</v>
      </c>
      <c r="J446" s="42">
        <v>990000</v>
      </c>
      <c r="K446" s="42">
        <f t="shared" si="4"/>
        <v>188100</v>
      </c>
      <c r="L446" s="42">
        <f t="shared" si="5"/>
        <v>1178100</v>
      </c>
      <c r="M446"/>
      <c r="N446"/>
      <c r="O446"/>
      <c r="P446"/>
      <c r="Q446"/>
      <c r="R446"/>
      <c r="S446"/>
      <c r="T446"/>
      <c r="U446"/>
      <c r="V446"/>
      <c r="W446"/>
      <c r="X446"/>
      <c r="Y446"/>
      <c r="Z446"/>
    </row>
    <row r="447" spans="1:26" ht="15.75" hidden="1" customHeight="1" x14ac:dyDescent="0.25">
      <c r="A447" s="36">
        <v>45985</v>
      </c>
      <c r="B447" s="36">
        <v>46019</v>
      </c>
      <c r="C447" s="37" t="s">
        <v>48</v>
      </c>
      <c r="D447" s="38" t="s">
        <v>229</v>
      </c>
      <c r="E447" s="38" t="s">
        <v>16</v>
      </c>
      <c r="F447" s="38" t="s">
        <v>38</v>
      </c>
      <c r="G447" s="39" t="s">
        <v>51</v>
      </c>
      <c r="H447" s="43" t="s">
        <v>56</v>
      </c>
      <c r="I447" s="41">
        <v>6</v>
      </c>
      <c r="J447" s="42">
        <v>1410000</v>
      </c>
      <c r="K447" s="42">
        <f t="shared" si="4"/>
        <v>267900</v>
      </c>
      <c r="L447" s="42">
        <f t="shared" si="5"/>
        <v>1677900</v>
      </c>
      <c r="M447"/>
      <c r="N447"/>
      <c r="O447"/>
      <c r="P447"/>
      <c r="Q447"/>
      <c r="R447"/>
      <c r="S447"/>
      <c r="T447"/>
      <c r="U447"/>
      <c r="V447"/>
      <c r="W447"/>
      <c r="X447"/>
      <c r="Y447"/>
      <c r="Z447"/>
    </row>
    <row r="448" spans="1:26" ht="15.75" hidden="1" customHeight="1" x14ac:dyDescent="0.25">
      <c r="A448" s="36">
        <v>45985</v>
      </c>
      <c r="B448" s="36">
        <v>46019</v>
      </c>
      <c r="C448" s="37" t="s">
        <v>48</v>
      </c>
      <c r="D448" s="38" t="s">
        <v>229</v>
      </c>
      <c r="E448" s="38" t="s">
        <v>10</v>
      </c>
      <c r="F448" s="38" t="s">
        <v>41</v>
      </c>
      <c r="G448" s="39" t="s">
        <v>51</v>
      </c>
      <c r="H448" s="43" t="s">
        <v>56</v>
      </c>
      <c r="I448" s="41">
        <v>1</v>
      </c>
      <c r="J448" s="42">
        <v>1950000</v>
      </c>
      <c r="K448" s="42">
        <f t="shared" si="4"/>
        <v>370500</v>
      </c>
      <c r="L448" s="42">
        <f t="shared" si="5"/>
        <v>2320500</v>
      </c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</row>
    <row r="449" spans="1:26" ht="15.75" hidden="1" customHeight="1" x14ac:dyDescent="0.25">
      <c r="A449" s="36">
        <v>45986</v>
      </c>
      <c r="B449" s="36">
        <v>46019</v>
      </c>
      <c r="C449" s="37" t="s">
        <v>48</v>
      </c>
      <c r="D449" s="38" t="s">
        <v>230</v>
      </c>
      <c r="E449" s="38" t="s">
        <v>16</v>
      </c>
      <c r="F449" s="38" t="s">
        <v>38</v>
      </c>
      <c r="G449" s="39" t="s">
        <v>51</v>
      </c>
      <c r="H449" s="43" t="s">
        <v>58</v>
      </c>
      <c r="I449" s="41">
        <v>5</v>
      </c>
      <c r="J449" s="42">
        <v>1175000</v>
      </c>
      <c r="K449" s="42">
        <f t="shared" si="4"/>
        <v>223250</v>
      </c>
      <c r="L449" s="42">
        <f t="shared" si="5"/>
        <v>1398250</v>
      </c>
      <c r="M449"/>
      <c r="N449"/>
      <c r="O449"/>
      <c r="P449"/>
      <c r="Q449"/>
      <c r="R449"/>
      <c r="S449"/>
      <c r="T449"/>
      <c r="U449"/>
      <c r="V449"/>
      <c r="W449"/>
      <c r="X449"/>
      <c r="Y449"/>
      <c r="Z449"/>
    </row>
    <row r="450" spans="1:26" ht="15.75" hidden="1" customHeight="1" x14ac:dyDescent="0.25">
      <c r="A450" s="36">
        <v>45986</v>
      </c>
      <c r="B450" s="36">
        <v>46019</v>
      </c>
      <c r="C450" s="37" t="s">
        <v>48</v>
      </c>
      <c r="D450" s="38" t="s">
        <v>230</v>
      </c>
      <c r="E450" s="38" t="s">
        <v>10</v>
      </c>
      <c r="F450" s="38" t="s">
        <v>41</v>
      </c>
      <c r="G450" s="39" t="s">
        <v>51</v>
      </c>
      <c r="H450" s="43" t="s">
        <v>58</v>
      </c>
      <c r="I450" s="41">
        <v>1</v>
      </c>
      <c r="J450" s="42">
        <v>1950000</v>
      </c>
      <c r="K450" s="42">
        <f t="shared" si="4"/>
        <v>370500</v>
      </c>
      <c r="L450" s="42">
        <f t="shared" si="5"/>
        <v>2320500</v>
      </c>
      <c r="M450"/>
      <c r="N450"/>
      <c r="O450"/>
      <c r="P450"/>
      <c r="Q450"/>
      <c r="R450"/>
      <c r="S450"/>
      <c r="T450"/>
      <c r="U450"/>
      <c r="V450"/>
      <c r="W450"/>
      <c r="X450"/>
      <c r="Y450"/>
      <c r="Z450"/>
    </row>
    <row r="451" spans="1:26" ht="15.75" customHeight="1" x14ac:dyDescent="0.25">
      <c r="A451" s="65"/>
      <c r="B451" s="65"/>
      <c r="C451" s="9"/>
      <c r="D451"/>
      <c r="E451"/>
      <c r="F451"/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</row>
    <row r="452" spans="1:26" ht="15.75" customHeight="1" x14ac:dyDescent="0.25">
      <c r="A452" s="65"/>
      <c r="B452" s="65"/>
      <c r="C452" s="9"/>
      <c r="D452"/>
      <c r="E452"/>
      <c r="F452"/>
      <c r="G452"/>
      <c r="H452"/>
      <c r="I452"/>
      <c r="J452"/>
      <c r="K452"/>
      <c r="L452" s="93">
        <f>SUM(L2:L404)</f>
        <v>883561947.7706002</v>
      </c>
      <c r="M452"/>
      <c r="N452"/>
      <c r="O452"/>
      <c r="P452"/>
      <c r="Q452"/>
      <c r="R452"/>
      <c r="S452"/>
      <c r="T452"/>
      <c r="U452"/>
      <c r="V452"/>
      <c r="W452"/>
      <c r="X452"/>
      <c r="Y452"/>
      <c r="Z452"/>
    </row>
    <row r="453" spans="1:26" ht="15.75" customHeight="1" x14ac:dyDescent="0.25">
      <c r="A453" s="65"/>
      <c r="B453" s="65"/>
      <c r="C453" s="9"/>
      <c r="D453"/>
      <c r="E453"/>
      <c r="F453"/>
      <c r="G453"/>
      <c r="H453"/>
      <c r="I453"/>
      <c r="J453"/>
      <c r="K453"/>
      <c r="L453"/>
      <c r="M453"/>
      <c r="N453"/>
      <c r="O453"/>
      <c r="P453"/>
      <c r="Q453"/>
      <c r="R453"/>
      <c r="S453"/>
      <c r="T453"/>
      <c r="U453"/>
      <c r="V453"/>
      <c r="W453"/>
      <c r="X453"/>
      <c r="Y453"/>
      <c r="Z453"/>
    </row>
    <row r="454" spans="1:26" ht="15.75" customHeight="1" x14ac:dyDescent="0.25">
      <c r="A454" s="65"/>
      <c r="B454" s="65"/>
      <c r="C454" s="9"/>
      <c r="D454"/>
      <c r="E454"/>
      <c r="F454"/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</row>
    <row r="455" spans="1:26" ht="15.75" customHeight="1" x14ac:dyDescent="0.25">
      <c r="A455" s="65"/>
      <c r="B455" s="65"/>
      <c r="C455" s="9"/>
      <c r="D455"/>
      <c r="E455"/>
      <c r="F455"/>
      <c r="G455"/>
      <c r="H455"/>
      <c r="I455"/>
      <c r="J455"/>
      <c r="K455"/>
      <c r="L455"/>
      <c r="M455"/>
      <c r="N455"/>
      <c r="O455"/>
      <c r="P455"/>
      <c r="Q455"/>
      <c r="R455"/>
      <c r="S455"/>
      <c r="T455"/>
      <c r="U455"/>
      <c r="V455"/>
      <c r="W455"/>
      <c r="X455"/>
      <c r="Y455"/>
      <c r="Z455"/>
    </row>
    <row r="456" spans="1:26" ht="15.75" customHeight="1" x14ac:dyDescent="0.25">
      <c r="A456" s="65"/>
      <c r="B456" s="65"/>
      <c r="C456" s="9"/>
      <c r="D456"/>
      <c r="E456"/>
      <c r="F456"/>
      <c r="G456"/>
      <c r="H456"/>
      <c r="I456"/>
      <c r="J456"/>
      <c r="K456"/>
      <c r="L456"/>
      <c r="M456"/>
      <c r="N456"/>
      <c r="O456"/>
      <c r="P456"/>
      <c r="Q456"/>
      <c r="R456"/>
      <c r="S456"/>
      <c r="T456"/>
      <c r="U456"/>
      <c r="V456"/>
      <c r="W456"/>
      <c r="X456"/>
      <c r="Y456"/>
      <c r="Z456"/>
    </row>
    <row r="457" spans="1:26" ht="15.75" customHeight="1" x14ac:dyDescent="0.25">
      <c r="A457" s="65"/>
      <c r="B457" s="65"/>
      <c r="C457" s="9"/>
      <c r="D457"/>
      <c r="E457"/>
      <c r="F457"/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</row>
    <row r="458" spans="1:26" ht="15.75" customHeight="1" x14ac:dyDescent="0.25">
      <c r="A458" s="65"/>
      <c r="B458" s="65"/>
      <c r="C458" s="9"/>
      <c r="D458"/>
      <c r="E458"/>
      <c r="F458"/>
      <c r="G458"/>
      <c r="H458"/>
      <c r="I458"/>
      <c r="J458"/>
      <c r="K458"/>
      <c r="L458"/>
      <c r="M458"/>
      <c r="N458"/>
      <c r="O458"/>
      <c r="P458"/>
      <c r="Q458"/>
      <c r="R458"/>
      <c r="S458"/>
      <c r="T458"/>
      <c r="U458"/>
      <c r="V458"/>
      <c r="W458"/>
      <c r="X458"/>
      <c r="Y458"/>
      <c r="Z458"/>
    </row>
    <row r="459" spans="1:26" ht="15.75" customHeight="1" x14ac:dyDescent="0.25">
      <c r="A459" s="65"/>
      <c r="B459" s="65"/>
      <c r="C459" s="9"/>
      <c r="D459"/>
      <c r="E459"/>
      <c r="F459"/>
      <c r="G459"/>
      <c r="H459"/>
      <c r="I459"/>
      <c r="J459"/>
      <c r="K459"/>
      <c r="L459"/>
      <c r="M459"/>
      <c r="N459"/>
      <c r="O459"/>
      <c r="P459"/>
      <c r="Q459"/>
      <c r="R459"/>
      <c r="S459"/>
      <c r="T459"/>
      <c r="U459"/>
      <c r="V459"/>
      <c r="W459"/>
      <c r="X459"/>
      <c r="Y459"/>
      <c r="Z459"/>
    </row>
    <row r="460" spans="1:26" ht="15.75" customHeight="1" x14ac:dyDescent="0.25">
      <c r="A460" s="65"/>
      <c r="B460" s="65"/>
      <c r="C460" s="9"/>
      <c r="D460"/>
      <c r="E460"/>
      <c r="F460"/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</row>
    <row r="461" spans="1:26" ht="15.75" customHeight="1" x14ac:dyDescent="0.25">
      <c r="A461" s="65"/>
      <c r="B461" s="65"/>
      <c r="C461" s="9"/>
      <c r="D461"/>
      <c r="E461"/>
      <c r="F461"/>
      <c r="G461"/>
      <c r="H461"/>
      <c r="I461"/>
      <c r="J461"/>
      <c r="K461"/>
      <c r="L461"/>
      <c r="M461"/>
      <c r="N461"/>
      <c r="O461"/>
      <c r="P461"/>
      <c r="Q461"/>
      <c r="R461"/>
      <c r="S461"/>
      <c r="T461"/>
      <c r="U461"/>
      <c r="V461"/>
      <c r="W461"/>
      <c r="X461"/>
      <c r="Y461"/>
      <c r="Z461"/>
    </row>
    <row r="462" spans="1:26" ht="15.75" customHeight="1" x14ac:dyDescent="0.25">
      <c r="A462" s="65"/>
      <c r="B462" s="65"/>
      <c r="C462" s="9"/>
      <c r="D462"/>
      <c r="E462"/>
      <c r="F462"/>
      <c r="G462"/>
      <c r="H462"/>
      <c r="I462"/>
      <c r="J462"/>
      <c r="K462"/>
      <c r="L462"/>
      <c r="M462"/>
      <c r="N462"/>
      <c r="O462"/>
      <c r="P462"/>
      <c r="Q462"/>
      <c r="R462"/>
      <c r="S462"/>
      <c r="T462"/>
      <c r="U462"/>
      <c r="V462"/>
      <c r="W462"/>
      <c r="X462"/>
      <c r="Y462"/>
      <c r="Z462"/>
    </row>
    <row r="463" spans="1:26" ht="15.75" customHeight="1" x14ac:dyDescent="0.25">
      <c r="A463" s="65"/>
      <c r="B463" s="65"/>
      <c r="C463" s="9"/>
      <c r="D463"/>
      <c r="E463"/>
      <c r="F463"/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</row>
    <row r="464" spans="1:26" ht="15.75" customHeight="1" x14ac:dyDescent="0.25">
      <c r="A464" s="65"/>
      <c r="B464" s="65"/>
      <c r="C464" s="9"/>
      <c r="D464"/>
      <c r="E464"/>
      <c r="F464"/>
      <c r="G464"/>
      <c r="H464"/>
      <c r="I464"/>
      <c r="J464"/>
      <c r="K464"/>
      <c r="L464"/>
      <c r="M464"/>
      <c r="N464"/>
      <c r="O464"/>
      <c r="P464"/>
      <c r="Q464"/>
      <c r="R464"/>
      <c r="S464"/>
      <c r="T464"/>
      <c r="U464"/>
      <c r="V464"/>
      <c r="W464"/>
      <c r="X464"/>
      <c r="Y464"/>
      <c r="Z464"/>
    </row>
    <row r="465" spans="1:26" ht="15.75" customHeight="1" x14ac:dyDescent="0.25">
      <c r="A465" s="65"/>
      <c r="B465" s="65"/>
      <c r="C465" s="9"/>
      <c r="D465"/>
      <c r="E465"/>
      <c r="F465"/>
      <c r="G465"/>
      <c r="H465"/>
      <c r="I465"/>
      <c r="J465"/>
      <c r="K465"/>
      <c r="L465"/>
      <c r="M465"/>
      <c r="N465"/>
      <c r="O465"/>
      <c r="P465"/>
      <c r="Q465"/>
      <c r="R465"/>
      <c r="S465"/>
      <c r="T465"/>
      <c r="U465"/>
      <c r="V465"/>
      <c r="W465"/>
      <c r="X465"/>
      <c r="Y465"/>
      <c r="Z465"/>
    </row>
    <row r="466" spans="1:26" ht="15.75" customHeight="1" x14ac:dyDescent="0.25">
      <c r="A466" s="65"/>
      <c r="B466" s="65"/>
      <c r="C466" s="9"/>
      <c r="D466"/>
      <c r="E466"/>
      <c r="F466"/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</row>
    <row r="467" spans="1:26" ht="15.75" customHeight="1" x14ac:dyDescent="0.25">
      <c r="A467" s="65"/>
      <c r="B467" s="65"/>
      <c r="C467" s="9"/>
      <c r="D467"/>
      <c r="E467"/>
      <c r="F467"/>
      <c r="G467"/>
      <c r="H467"/>
      <c r="I467"/>
      <c r="J467"/>
      <c r="K467"/>
      <c r="L467"/>
      <c r="M467"/>
      <c r="N467"/>
      <c r="O467"/>
      <c r="P467"/>
      <c r="Q467"/>
      <c r="R467"/>
      <c r="S467"/>
      <c r="T467"/>
      <c r="U467"/>
      <c r="V467"/>
      <c r="W467"/>
      <c r="X467"/>
      <c r="Y467"/>
      <c r="Z467"/>
    </row>
    <row r="468" spans="1:26" ht="15.75" customHeight="1" x14ac:dyDescent="0.25">
      <c r="A468" s="65"/>
      <c r="B468" s="65"/>
      <c r="C468" s="9"/>
      <c r="D468"/>
      <c r="E468"/>
      <c r="F468"/>
      <c r="G468"/>
      <c r="H468"/>
      <c r="I468"/>
      <c r="J468"/>
      <c r="K468"/>
      <c r="L468"/>
      <c r="M468"/>
      <c r="N468"/>
      <c r="O468"/>
      <c r="P468"/>
      <c r="Q468"/>
      <c r="R468"/>
      <c r="S468"/>
      <c r="T468"/>
      <c r="U468"/>
      <c r="V468"/>
      <c r="W468"/>
      <c r="X468"/>
      <c r="Y468"/>
      <c r="Z468"/>
    </row>
    <row r="469" spans="1:26" ht="15.75" customHeight="1" x14ac:dyDescent="0.25">
      <c r="A469" s="65"/>
      <c r="B469" s="65"/>
      <c r="C469" s="9"/>
      <c r="D469"/>
      <c r="E469"/>
      <c r="F469"/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</row>
    <row r="470" spans="1:26" ht="15.75" customHeight="1" x14ac:dyDescent="0.25">
      <c r="A470" s="65"/>
      <c r="B470" s="65"/>
      <c r="C470" s="9"/>
      <c r="D470"/>
      <c r="E470"/>
      <c r="F470"/>
      <c r="G470"/>
      <c r="H470"/>
      <c r="I470"/>
      <c r="J470"/>
      <c r="K470"/>
      <c r="L470"/>
      <c r="M470"/>
      <c r="N470"/>
      <c r="O470"/>
      <c r="P470"/>
      <c r="Q470"/>
      <c r="R470"/>
      <c r="S470"/>
      <c r="T470"/>
      <c r="U470"/>
      <c r="V470"/>
      <c r="W470"/>
      <c r="X470"/>
      <c r="Y470"/>
      <c r="Z470"/>
    </row>
    <row r="471" spans="1:26" ht="15.75" customHeight="1" x14ac:dyDescent="0.25">
      <c r="A471" s="65"/>
      <c r="B471" s="65"/>
      <c r="C471" s="9"/>
      <c r="D471"/>
      <c r="E471"/>
      <c r="F471"/>
      <c r="G471"/>
      <c r="H471"/>
      <c r="I471"/>
      <c r="J471"/>
      <c r="K471"/>
      <c r="L471"/>
      <c r="M471"/>
      <c r="N471"/>
      <c r="O471"/>
      <c r="P471"/>
      <c r="Q471"/>
      <c r="R471"/>
      <c r="S471"/>
      <c r="T471"/>
      <c r="U471"/>
      <c r="V471"/>
      <c r="W471"/>
      <c r="X471"/>
      <c r="Y471"/>
      <c r="Z471"/>
    </row>
    <row r="472" spans="1:26" ht="15.75" customHeight="1" x14ac:dyDescent="0.25">
      <c r="A472" s="65"/>
      <c r="B472" s="65"/>
      <c r="C472" s="9"/>
      <c r="D472"/>
      <c r="E472"/>
      <c r="F472"/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</row>
    <row r="473" spans="1:26" ht="15.75" customHeight="1" x14ac:dyDescent="0.25">
      <c r="A473" s="65"/>
      <c r="B473" s="65"/>
      <c r="C473" s="9"/>
      <c r="D473"/>
      <c r="E473"/>
      <c r="F473"/>
      <c r="G473"/>
      <c r="H473"/>
      <c r="I473"/>
      <c r="J473"/>
      <c r="K473"/>
      <c r="L473"/>
      <c r="M473"/>
      <c r="N473"/>
      <c r="O473"/>
      <c r="P473"/>
      <c r="Q473"/>
      <c r="R473"/>
      <c r="S473"/>
      <c r="T473"/>
      <c r="U473"/>
      <c r="V473"/>
      <c r="W473"/>
      <c r="X473"/>
      <c r="Y473"/>
      <c r="Z473"/>
    </row>
    <row r="474" spans="1:26" ht="15.75" customHeight="1" x14ac:dyDescent="0.25">
      <c r="A474" s="65"/>
      <c r="B474" s="65"/>
      <c r="C474" s="9"/>
      <c r="D474"/>
      <c r="E474"/>
      <c r="F474"/>
      <c r="G474"/>
      <c r="H474"/>
      <c r="I474"/>
      <c r="J474"/>
      <c r="K474"/>
      <c r="L474"/>
      <c r="M474"/>
      <c r="N474"/>
      <c r="O474"/>
      <c r="P474"/>
      <c r="Q474"/>
      <c r="R474"/>
      <c r="S474"/>
      <c r="T474"/>
      <c r="U474"/>
      <c r="V474"/>
      <c r="W474"/>
      <c r="X474"/>
      <c r="Y474"/>
      <c r="Z474"/>
    </row>
    <row r="475" spans="1:26" ht="15.75" customHeight="1" x14ac:dyDescent="0.25">
      <c r="A475" s="65"/>
      <c r="B475" s="65"/>
      <c r="C475" s="9"/>
      <c r="D475"/>
      <c r="E475"/>
      <c r="F475"/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</row>
    <row r="476" spans="1:26" ht="15.75" customHeight="1" x14ac:dyDescent="0.25">
      <c r="A476" s="65"/>
      <c r="B476" s="65"/>
      <c r="C476" s="9"/>
      <c r="D476"/>
      <c r="E476"/>
      <c r="F476"/>
      <c r="G476"/>
      <c r="H476"/>
      <c r="I476"/>
      <c r="J476"/>
      <c r="K476"/>
      <c r="L476"/>
      <c r="M476"/>
      <c r="N476"/>
      <c r="O476"/>
      <c r="P476"/>
      <c r="Q476"/>
      <c r="R476"/>
      <c r="S476"/>
      <c r="T476"/>
      <c r="U476"/>
      <c r="V476"/>
      <c r="W476"/>
      <c r="X476"/>
      <c r="Y476"/>
      <c r="Z476"/>
    </row>
    <row r="477" spans="1:26" ht="15.75" customHeight="1" x14ac:dyDescent="0.25">
      <c r="A477" s="65"/>
      <c r="B477" s="65"/>
      <c r="C477" s="9"/>
      <c r="D477"/>
      <c r="E477"/>
      <c r="F477"/>
      <c r="G477"/>
      <c r="H477"/>
      <c r="I477"/>
      <c r="J477"/>
      <c r="K477"/>
      <c r="L477"/>
      <c r="M477"/>
      <c r="N477"/>
      <c r="O477"/>
      <c r="P477"/>
      <c r="Q477"/>
      <c r="R477"/>
      <c r="S477"/>
      <c r="T477"/>
      <c r="U477"/>
      <c r="V477"/>
      <c r="W477"/>
      <c r="X477"/>
      <c r="Y477"/>
      <c r="Z477"/>
    </row>
    <row r="478" spans="1:26" ht="15.75" customHeight="1" x14ac:dyDescent="0.25">
      <c r="A478" s="65"/>
      <c r="B478" s="65"/>
      <c r="C478" s="9"/>
      <c r="D478"/>
      <c r="E478"/>
      <c r="F478"/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</row>
    <row r="479" spans="1:26" ht="15.75" customHeight="1" x14ac:dyDescent="0.25">
      <c r="A479" s="65"/>
      <c r="B479" s="65"/>
      <c r="C479" s="9"/>
      <c r="D479"/>
      <c r="E479"/>
      <c r="F479"/>
      <c r="G479"/>
      <c r="H479"/>
      <c r="I479"/>
      <c r="J479"/>
      <c r="K479"/>
      <c r="L479"/>
      <c r="M479"/>
      <c r="N479"/>
      <c r="O479"/>
      <c r="P479"/>
      <c r="Q479"/>
      <c r="R479"/>
      <c r="S479"/>
      <c r="T479"/>
      <c r="U479"/>
      <c r="V479"/>
      <c r="W479"/>
      <c r="X479"/>
      <c r="Y479"/>
      <c r="Z479"/>
    </row>
    <row r="480" spans="1:26" ht="15.75" customHeight="1" x14ac:dyDescent="0.25">
      <c r="A480" s="65"/>
      <c r="B480" s="65"/>
      <c r="C480" s="9"/>
      <c r="D480"/>
      <c r="E480"/>
      <c r="F480"/>
      <c r="G480"/>
      <c r="H480"/>
      <c r="I480"/>
      <c r="J480"/>
      <c r="K480"/>
      <c r="L480"/>
      <c r="M480"/>
      <c r="N480"/>
      <c r="O480"/>
      <c r="P480"/>
      <c r="Q480"/>
      <c r="R480"/>
      <c r="S480"/>
      <c r="T480"/>
      <c r="U480"/>
      <c r="V480"/>
      <c r="W480"/>
      <c r="X480"/>
      <c r="Y480"/>
      <c r="Z480"/>
    </row>
    <row r="481" spans="1:26" ht="15.75" customHeight="1" x14ac:dyDescent="0.25">
      <c r="A481" s="65"/>
      <c r="B481" s="65"/>
      <c r="C481" s="9"/>
      <c r="D481"/>
      <c r="E481"/>
      <c r="F481"/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</row>
    <row r="482" spans="1:26" ht="15.75" customHeight="1" x14ac:dyDescent="0.25">
      <c r="A482" s="65"/>
      <c r="B482" s="65"/>
      <c r="C482" s="9"/>
      <c r="D482"/>
      <c r="E482"/>
      <c r="F482"/>
      <c r="G482"/>
      <c r="H482"/>
      <c r="I482"/>
      <c r="J482"/>
      <c r="K482"/>
      <c r="L482"/>
      <c r="M482"/>
      <c r="N482"/>
      <c r="O482"/>
      <c r="P482"/>
      <c r="Q482"/>
      <c r="R482"/>
      <c r="S482"/>
      <c r="T482"/>
      <c r="U482"/>
      <c r="V482"/>
      <c r="W482"/>
      <c r="X482"/>
      <c r="Y482"/>
      <c r="Z482"/>
    </row>
    <row r="483" spans="1:26" ht="15.75" customHeight="1" x14ac:dyDescent="0.25">
      <c r="A483" s="65"/>
      <c r="B483" s="65"/>
      <c r="C483" s="9"/>
      <c r="D483"/>
      <c r="E483"/>
      <c r="F483"/>
      <c r="G483"/>
      <c r="H483"/>
      <c r="I483"/>
      <c r="J483"/>
      <c r="K483"/>
      <c r="L483"/>
      <c r="M483"/>
      <c r="N483"/>
      <c r="O483"/>
      <c r="P483"/>
      <c r="Q483"/>
      <c r="R483"/>
      <c r="S483"/>
      <c r="T483"/>
      <c r="U483"/>
      <c r="V483"/>
      <c r="W483"/>
      <c r="X483"/>
      <c r="Y483"/>
      <c r="Z483"/>
    </row>
    <row r="484" spans="1:26" ht="15.75" customHeight="1" x14ac:dyDescent="0.25">
      <c r="A484" s="65"/>
      <c r="B484" s="65"/>
      <c r="C484" s="9"/>
      <c r="D484"/>
      <c r="E484"/>
      <c r="F484"/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  <c r="Z484"/>
    </row>
    <row r="485" spans="1:26" ht="15.75" customHeight="1" x14ac:dyDescent="0.25">
      <c r="A485" s="65"/>
      <c r="B485" s="65"/>
      <c r="C485" s="9"/>
      <c r="D485"/>
      <c r="E485"/>
      <c r="F485"/>
      <c r="G485"/>
      <c r="H485"/>
      <c r="I485"/>
      <c r="J485"/>
      <c r="K485"/>
      <c r="L485"/>
      <c r="M485"/>
      <c r="N485"/>
      <c r="O485"/>
      <c r="P485"/>
      <c r="Q485"/>
      <c r="R485"/>
      <c r="S485"/>
      <c r="T485"/>
      <c r="U485"/>
      <c r="V485"/>
      <c r="W485"/>
      <c r="X485"/>
      <c r="Y485"/>
      <c r="Z485"/>
    </row>
    <row r="486" spans="1:26" ht="15.75" customHeight="1" x14ac:dyDescent="0.25">
      <c r="A486" s="65"/>
      <c r="B486" s="65"/>
      <c r="C486" s="9"/>
      <c r="D486"/>
      <c r="E486"/>
      <c r="F486"/>
      <c r="G486"/>
      <c r="H486"/>
      <c r="I486"/>
      <c r="J486"/>
      <c r="K486"/>
      <c r="L486"/>
      <c r="M486"/>
      <c r="N486"/>
      <c r="O486"/>
      <c r="P486"/>
      <c r="Q486"/>
      <c r="R486"/>
      <c r="S486"/>
      <c r="T486"/>
      <c r="U486"/>
      <c r="V486"/>
      <c r="W486"/>
      <c r="X486"/>
      <c r="Y486"/>
      <c r="Z486"/>
    </row>
    <row r="487" spans="1:26" ht="15.75" customHeight="1" x14ac:dyDescent="0.25">
      <c r="A487" s="65"/>
      <c r="B487" s="65"/>
      <c r="C487" s="9"/>
      <c r="D487"/>
      <c r="E487"/>
      <c r="F487"/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  <c r="Z487"/>
    </row>
    <row r="488" spans="1:26" ht="15.75" customHeight="1" x14ac:dyDescent="0.25">
      <c r="A488" s="65"/>
      <c r="B488" s="65"/>
      <c r="C488" s="9"/>
      <c r="D488"/>
      <c r="E488"/>
      <c r="F488"/>
      <c r="G488"/>
      <c r="H488"/>
      <c r="I488"/>
      <c r="J488"/>
      <c r="K488"/>
      <c r="L488"/>
      <c r="M488"/>
      <c r="N488"/>
      <c r="O488"/>
      <c r="P488"/>
      <c r="Q488"/>
      <c r="R488"/>
      <c r="S488"/>
      <c r="T488"/>
      <c r="U488"/>
      <c r="V488"/>
      <c r="W488"/>
      <c r="X488"/>
      <c r="Y488"/>
      <c r="Z488"/>
    </row>
    <row r="489" spans="1:26" ht="15.75" customHeight="1" x14ac:dyDescent="0.25">
      <c r="A489" s="65"/>
      <c r="B489" s="65"/>
      <c r="C489" s="9"/>
      <c r="D489"/>
      <c r="E489"/>
      <c r="F489"/>
      <c r="G489"/>
      <c r="H489"/>
      <c r="I489"/>
      <c r="J489"/>
      <c r="K489"/>
      <c r="L489"/>
      <c r="M489"/>
      <c r="N489"/>
      <c r="O489"/>
      <c r="P489"/>
      <c r="Q489"/>
      <c r="R489"/>
      <c r="S489"/>
      <c r="T489"/>
      <c r="U489"/>
      <c r="V489"/>
      <c r="W489"/>
      <c r="X489"/>
      <c r="Y489"/>
      <c r="Z489"/>
    </row>
    <row r="490" spans="1:26" ht="15.75" customHeight="1" x14ac:dyDescent="0.25">
      <c r="A490" s="65"/>
      <c r="B490" s="65"/>
      <c r="C490" s="9"/>
      <c r="D490"/>
      <c r="E490"/>
      <c r="F490"/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  <c r="Z490"/>
    </row>
    <row r="491" spans="1:26" ht="15.75" customHeight="1" x14ac:dyDescent="0.25">
      <c r="A491" s="65"/>
      <c r="B491" s="65"/>
      <c r="C491" s="9"/>
      <c r="D491"/>
      <c r="E491"/>
      <c r="F491"/>
      <c r="G491"/>
      <c r="H491"/>
      <c r="I491"/>
      <c r="J491"/>
      <c r="K491"/>
      <c r="L491"/>
      <c r="M491"/>
      <c r="N491"/>
      <c r="O491"/>
      <c r="P491"/>
      <c r="Q491"/>
      <c r="R491"/>
      <c r="S491"/>
      <c r="T491"/>
      <c r="U491"/>
      <c r="V491"/>
      <c r="W491"/>
      <c r="X491"/>
      <c r="Y491"/>
      <c r="Z491"/>
    </row>
    <row r="492" spans="1:26" ht="15.75" customHeight="1" x14ac:dyDescent="0.25">
      <c r="A492" s="65"/>
      <c r="B492" s="65"/>
      <c r="C492" s="9"/>
      <c r="D492"/>
      <c r="E492"/>
      <c r="F492"/>
      <c r="G492"/>
      <c r="H492"/>
      <c r="I492"/>
      <c r="J492"/>
      <c r="K492"/>
      <c r="L492"/>
      <c r="M492"/>
      <c r="N492"/>
      <c r="O492"/>
      <c r="P492"/>
      <c r="Q492"/>
      <c r="R492"/>
      <c r="S492"/>
      <c r="T492"/>
      <c r="U492"/>
      <c r="V492"/>
      <c r="W492"/>
      <c r="X492"/>
      <c r="Y492"/>
      <c r="Z492"/>
    </row>
    <row r="493" spans="1:26" ht="15.75" customHeight="1" x14ac:dyDescent="0.25">
      <c r="A493" s="65"/>
      <c r="B493" s="65"/>
      <c r="C493" s="9"/>
      <c r="D493"/>
      <c r="E493"/>
      <c r="F493"/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  <c r="Z493"/>
    </row>
    <row r="494" spans="1:26" ht="15.75" customHeight="1" x14ac:dyDescent="0.25">
      <c r="A494" s="65"/>
      <c r="B494" s="65"/>
      <c r="C494" s="9"/>
      <c r="D494"/>
      <c r="E494"/>
      <c r="F494"/>
      <c r="G494"/>
      <c r="H494"/>
      <c r="I494"/>
      <c r="J494"/>
      <c r="K494"/>
      <c r="L494"/>
      <c r="M494"/>
      <c r="N494"/>
      <c r="O494"/>
      <c r="P494"/>
      <c r="Q494"/>
      <c r="R494"/>
      <c r="S494"/>
      <c r="T494"/>
      <c r="U494"/>
      <c r="V494"/>
      <c r="W494"/>
      <c r="X494"/>
      <c r="Y494"/>
      <c r="Z494"/>
    </row>
    <row r="495" spans="1:26" ht="15.75" customHeight="1" x14ac:dyDescent="0.25">
      <c r="A495" s="65"/>
      <c r="B495" s="65"/>
      <c r="C495" s="9"/>
      <c r="D495"/>
      <c r="E495"/>
      <c r="F495"/>
      <c r="G495"/>
      <c r="H495"/>
      <c r="I495"/>
      <c r="J495"/>
      <c r="K495"/>
      <c r="L495"/>
      <c r="M495"/>
      <c r="N495"/>
      <c r="O495"/>
      <c r="P495"/>
      <c r="Q495"/>
      <c r="R495"/>
      <c r="S495"/>
      <c r="T495"/>
      <c r="U495"/>
      <c r="V495"/>
      <c r="W495"/>
      <c r="X495"/>
      <c r="Y495"/>
      <c r="Z495"/>
    </row>
    <row r="496" spans="1:26" ht="15.75" customHeight="1" x14ac:dyDescent="0.25">
      <c r="A496" s="65"/>
      <c r="B496" s="65"/>
      <c r="C496" s="9"/>
      <c r="D496"/>
      <c r="E496"/>
      <c r="F496"/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  <c r="Z496"/>
    </row>
    <row r="497" spans="1:26" ht="15.75" customHeight="1" x14ac:dyDescent="0.25">
      <c r="A497" s="65"/>
      <c r="B497" s="65"/>
      <c r="C497" s="9"/>
      <c r="D497"/>
      <c r="E497"/>
      <c r="F497"/>
      <c r="G497"/>
      <c r="H497"/>
      <c r="I497"/>
      <c r="J497"/>
      <c r="K497"/>
      <c r="L497"/>
      <c r="M497"/>
      <c r="N497"/>
      <c r="O497"/>
      <c r="P497"/>
      <c r="Q497"/>
      <c r="R497"/>
      <c r="S497"/>
      <c r="T497"/>
      <c r="U497"/>
      <c r="V497"/>
      <c r="W497"/>
      <c r="X497"/>
      <c r="Y497"/>
      <c r="Z497"/>
    </row>
    <row r="498" spans="1:26" ht="15.75" customHeight="1" x14ac:dyDescent="0.25">
      <c r="A498" s="65"/>
      <c r="B498" s="65"/>
      <c r="C498" s="9"/>
      <c r="D498"/>
      <c r="E498"/>
      <c r="F498"/>
      <c r="G498"/>
      <c r="H498"/>
      <c r="I498"/>
      <c r="J498"/>
      <c r="K498"/>
      <c r="L498"/>
      <c r="M498"/>
      <c r="N498"/>
      <c r="O498"/>
      <c r="P498"/>
      <c r="Q498"/>
      <c r="R498"/>
      <c r="S498"/>
      <c r="T498"/>
      <c r="U498"/>
      <c r="V498"/>
      <c r="W498"/>
      <c r="X498"/>
      <c r="Y498"/>
      <c r="Z498"/>
    </row>
    <row r="499" spans="1:26" ht="15.75" customHeight="1" x14ac:dyDescent="0.25">
      <c r="A499" s="65"/>
      <c r="B499" s="65"/>
      <c r="C499" s="9"/>
      <c r="D499"/>
      <c r="E499"/>
      <c r="F499"/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  <c r="Z499"/>
    </row>
    <row r="500" spans="1:26" ht="15.75" customHeight="1" x14ac:dyDescent="0.25">
      <c r="A500" s="65"/>
      <c r="B500" s="65"/>
      <c r="C500" s="9"/>
      <c r="D500"/>
      <c r="E500"/>
      <c r="F500"/>
      <c r="G500"/>
      <c r="H500"/>
      <c r="I500"/>
      <c r="J500"/>
      <c r="K500"/>
      <c r="L500"/>
      <c r="M500"/>
      <c r="N500"/>
      <c r="O500"/>
      <c r="P500"/>
      <c r="Q500"/>
      <c r="R500"/>
      <c r="S500"/>
      <c r="T500"/>
      <c r="U500"/>
      <c r="V500"/>
      <c r="W500"/>
      <c r="X500"/>
      <c r="Y500"/>
      <c r="Z500"/>
    </row>
    <row r="501" spans="1:26" ht="15.75" customHeight="1" x14ac:dyDescent="0.25">
      <c r="A501" s="65"/>
      <c r="B501" s="65"/>
      <c r="C501" s="9"/>
      <c r="D501"/>
      <c r="E501"/>
      <c r="F501"/>
      <c r="G501"/>
      <c r="H501"/>
      <c r="I501"/>
      <c r="J501"/>
      <c r="K501"/>
      <c r="L501"/>
      <c r="M501"/>
      <c r="N501"/>
      <c r="O501"/>
      <c r="P501"/>
      <c r="Q501"/>
      <c r="R501"/>
      <c r="S501"/>
      <c r="T501"/>
      <c r="U501"/>
      <c r="V501"/>
      <c r="W501"/>
      <c r="X501"/>
      <c r="Y501"/>
      <c r="Z501"/>
    </row>
    <row r="502" spans="1:26" ht="15.75" customHeight="1" x14ac:dyDescent="0.25">
      <c r="A502" s="65"/>
      <c r="B502" s="65"/>
      <c r="C502" s="9"/>
      <c r="D502"/>
      <c r="E502"/>
      <c r="F502"/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  <c r="Z502"/>
    </row>
    <row r="503" spans="1:26" ht="15.75" customHeight="1" x14ac:dyDescent="0.25">
      <c r="A503" s="65"/>
      <c r="B503" s="65"/>
      <c r="C503" s="9"/>
      <c r="D503"/>
      <c r="E503"/>
      <c r="F503"/>
      <c r="G503"/>
      <c r="H503"/>
      <c r="I503"/>
      <c r="J503"/>
      <c r="K503"/>
      <c r="L503"/>
      <c r="M503"/>
      <c r="N503"/>
      <c r="O503"/>
      <c r="P503"/>
      <c r="Q503"/>
      <c r="R503"/>
      <c r="S503"/>
      <c r="T503"/>
      <c r="U503"/>
      <c r="V503"/>
      <c r="W503"/>
      <c r="X503"/>
      <c r="Y503"/>
      <c r="Z503"/>
    </row>
    <row r="504" spans="1:26" ht="15.75" customHeight="1" x14ac:dyDescent="0.25">
      <c r="A504" s="65"/>
      <c r="B504" s="65"/>
      <c r="C504" s="9"/>
      <c r="D504"/>
      <c r="E504"/>
      <c r="F504"/>
      <c r="G504"/>
      <c r="H504"/>
      <c r="I504"/>
      <c r="J504"/>
      <c r="K504"/>
      <c r="L504"/>
      <c r="M504"/>
      <c r="N504"/>
      <c r="O504"/>
      <c r="P504"/>
      <c r="Q504"/>
      <c r="R504"/>
      <c r="S504"/>
      <c r="T504"/>
      <c r="U504"/>
      <c r="V504"/>
      <c r="W504"/>
      <c r="X504"/>
      <c r="Y504"/>
      <c r="Z504"/>
    </row>
    <row r="505" spans="1:26" ht="15.75" customHeight="1" x14ac:dyDescent="0.25">
      <c r="A505" s="65"/>
      <c r="B505" s="65"/>
      <c r="C505" s="9"/>
      <c r="D505"/>
      <c r="E505"/>
      <c r="F505"/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  <c r="Z505"/>
    </row>
    <row r="506" spans="1:26" ht="15.75" customHeight="1" x14ac:dyDescent="0.25">
      <c r="A506" s="65"/>
      <c r="B506" s="65"/>
      <c r="C506" s="9"/>
      <c r="D506"/>
      <c r="E506"/>
      <c r="F506"/>
      <c r="G506"/>
      <c r="H506"/>
      <c r="I506"/>
      <c r="J506"/>
      <c r="K506"/>
      <c r="L506"/>
      <c r="M506"/>
      <c r="N506"/>
      <c r="O506"/>
      <c r="P506"/>
      <c r="Q506"/>
      <c r="R506"/>
      <c r="S506"/>
      <c r="T506"/>
      <c r="U506"/>
      <c r="V506"/>
      <c r="W506"/>
      <c r="X506"/>
      <c r="Y506"/>
      <c r="Z506"/>
    </row>
    <row r="507" spans="1:26" ht="15.75" customHeight="1" x14ac:dyDescent="0.25">
      <c r="A507" s="65"/>
      <c r="B507" s="65"/>
      <c r="C507" s="9"/>
      <c r="D507"/>
      <c r="E507"/>
      <c r="F507"/>
      <c r="G507"/>
      <c r="H507"/>
      <c r="I507"/>
      <c r="J507"/>
      <c r="K507"/>
      <c r="L507"/>
      <c r="M507"/>
      <c r="N507"/>
      <c r="O507"/>
      <c r="P507"/>
      <c r="Q507"/>
      <c r="R507"/>
      <c r="S507"/>
      <c r="T507"/>
      <c r="U507"/>
      <c r="V507"/>
      <c r="W507"/>
      <c r="X507"/>
      <c r="Y507"/>
      <c r="Z507"/>
    </row>
    <row r="508" spans="1:26" ht="15.75" customHeight="1" x14ac:dyDescent="0.25">
      <c r="A508" s="65"/>
      <c r="B508" s="65"/>
      <c r="C508" s="9"/>
      <c r="D508"/>
      <c r="E508"/>
      <c r="F508"/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  <c r="Z508"/>
    </row>
    <row r="509" spans="1:26" ht="15.75" customHeight="1" x14ac:dyDescent="0.25">
      <c r="A509" s="65"/>
      <c r="B509" s="65"/>
      <c r="C509" s="9"/>
      <c r="D509"/>
      <c r="E509"/>
      <c r="F509"/>
      <c r="G509"/>
      <c r="H509"/>
      <c r="I509"/>
      <c r="J509"/>
      <c r="K509"/>
      <c r="L509"/>
      <c r="M509"/>
      <c r="N509"/>
      <c r="O509"/>
      <c r="P509"/>
      <c r="Q509"/>
      <c r="R509"/>
      <c r="S509"/>
      <c r="T509"/>
      <c r="U509"/>
      <c r="V509"/>
      <c r="W509"/>
      <c r="X509"/>
      <c r="Y509"/>
      <c r="Z509"/>
    </row>
    <row r="510" spans="1:26" ht="15.75" customHeight="1" x14ac:dyDescent="0.25">
      <c r="A510" s="65"/>
      <c r="B510" s="65"/>
      <c r="C510" s="9"/>
      <c r="D510"/>
      <c r="E510"/>
      <c r="F510"/>
      <c r="G510"/>
      <c r="H510"/>
      <c r="I510"/>
      <c r="J510"/>
      <c r="K510"/>
      <c r="L510"/>
      <c r="M510"/>
      <c r="N510"/>
      <c r="O510"/>
      <c r="P510"/>
      <c r="Q510"/>
      <c r="R510"/>
      <c r="S510"/>
      <c r="T510"/>
      <c r="U510"/>
      <c r="V510"/>
      <c r="W510"/>
      <c r="X510"/>
      <c r="Y510"/>
      <c r="Z510"/>
    </row>
    <row r="511" spans="1:26" ht="15.75" customHeight="1" x14ac:dyDescent="0.25">
      <c r="A511" s="65"/>
      <c r="B511" s="65"/>
      <c r="C511" s="9"/>
      <c r="D511"/>
      <c r="E511"/>
      <c r="F511"/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  <c r="Z511"/>
    </row>
    <row r="512" spans="1:26" ht="15.75" customHeight="1" x14ac:dyDescent="0.25">
      <c r="A512" s="65"/>
      <c r="B512" s="65"/>
      <c r="C512" s="9"/>
      <c r="D512"/>
      <c r="E512"/>
      <c r="F512"/>
      <c r="G512"/>
      <c r="H512"/>
      <c r="I512"/>
      <c r="J512"/>
      <c r="K512"/>
      <c r="L512"/>
      <c r="M512"/>
      <c r="N512"/>
      <c r="O512"/>
      <c r="P512"/>
      <c r="Q512"/>
      <c r="R512"/>
      <c r="S512"/>
      <c r="T512"/>
      <c r="U512"/>
      <c r="V512"/>
      <c r="W512"/>
      <c r="X512"/>
      <c r="Y512"/>
      <c r="Z512"/>
    </row>
    <row r="513" spans="1:26" ht="15.75" customHeight="1" x14ac:dyDescent="0.25">
      <c r="A513" s="65"/>
      <c r="B513" s="65"/>
      <c r="C513" s="9"/>
      <c r="D513"/>
      <c r="E513"/>
      <c r="F513"/>
      <c r="G513"/>
      <c r="H513"/>
      <c r="I513"/>
      <c r="J513"/>
      <c r="K513"/>
      <c r="L513"/>
      <c r="M513"/>
      <c r="N513"/>
      <c r="O513"/>
      <c r="P513"/>
      <c r="Q513"/>
      <c r="R513"/>
      <c r="S513"/>
      <c r="T513"/>
      <c r="U513"/>
      <c r="V513"/>
      <c r="W513"/>
      <c r="X513"/>
      <c r="Y513"/>
      <c r="Z513"/>
    </row>
    <row r="514" spans="1:26" ht="15.75" customHeight="1" x14ac:dyDescent="0.25">
      <c r="A514" s="65"/>
      <c r="B514" s="65"/>
      <c r="C514" s="9"/>
      <c r="D514"/>
      <c r="E514"/>
      <c r="F514"/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  <c r="Z514"/>
    </row>
    <row r="515" spans="1:26" ht="15.75" customHeight="1" x14ac:dyDescent="0.25">
      <c r="A515" s="65"/>
      <c r="B515" s="65"/>
      <c r="C515" s="9"/>
      <c r="D515"/>
      <c r="E515"/>
      <c r="F515"/>
      <c r="G515"/>
      <c r="H515"/>
      <c r="I515"/>
      <c r="J515"/>
      <c r="K515"/>
      <c r="L515"/>
      <c r="M515"/>
      <c r="N515"/>
      <c r="O515"/>
      <c r="P515"/>
      <c r="Q515"/>
      <c r="R515"/>
      <c r="S515"/>
      <c r="T515"/>
      <c r="U515"/>
      <c r="V515"/>
      <c r="W515"/>
      <c r="X515"/>
      <c r="Y515"/>
      <c r="Z515"/>
    </row>
    <row r="516" spans="1:26" ht="15.75" customHeight="1" x14ac:dyDescent="0.25">
      <c r="A516" s="65"/>
      <c r="B516" s="65"/>
      <c r="C516" s="9"/>
      <c r="D516"/>
      <c r="E516"/>
      <c r="F516"/>
      <c r="G516"/>
      <c r="H516"/>
      <c r="I516"/>
      <c r="J516"/>
      <c r="K516"/>
      <c r="L516"/>
      <c r="M516"/>
      <c r="N516"/>
      <c r="O516"/>
      <c r="P516"/>
      <c r="Q516"/>
      <c r="R516"/>
      <c r="S516"/>
      <c r="T516"/>
      <c r="U516"/>
      <c r="V516"/>
      <c r="W516"/>
      <c r="X516"/>
      <c r="Y516"/>
      <c r="Z516"/>
    </row>
    <row r="517" spans="1:26" ht="15.75" customHeight="1" x14ac:dyDescent="0.25">
      <c r="A517" s="65"/>
      <c r="B517" s="65"/>
      <c r="C517" s="9"/>
      <c r="D517"/>
      <c r="E517"/>
      <c r="F517"/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  <c r="Z517"/>
    </row>
    <row r="518" spans="1:26" ht="15.75" customHeight="1" x14ac:dyDescent="0.25">
      <c r="A518" s="65"/>
      <c r="B518" s="65"/>
      <c r="C518" s="9"/>
      <c r="D518"/>
      <c r="E518"/>
      <c r="F518"/>
      <c r="G518"/>
      <c r="H518"/>
      <c r="I518"/>
      <c r="J518"/>
      <c r="K518"/>
      <c r="L518"/>
      <c r="M518"/>
      <c r="N518"/>
      <c r="O518"/>
      <c r="P518"/>
      <c r="Q518"/>
      <c r="R518"/>
      <c r="S518"/>
      <c r="T518"/>
      <c r="U518"/>
      <c r="V518"/>
      <c r="W518"/>
      <c r="X518"/>
      <c r="Y518"/>
      <c r="Z518"/>
    </row>
    <row r="519" spans="1:26" ht="15.75" customHeight="1" x14ac:dyDescent="0.25">
      <c r="A519" s="65"/>
      <c r="B519" s="65"/>
      <c r="C519" s="9"/>
      <c r="D519"/>
      <c r="E519"/>
      <c r="F519"/>
      <c r="G519"/>
      <c r="H519"/>
      <c r="I519"/>
      <c r="J519"/>
      <c r="K519"/>
      <c r="L519"/>
      <c r="M519"/>
      <c r="N519"/>
      <c r="O519"/>
      <c r="P519"/>
      <c r="Q519"/>
      <c r="R519"/>
      <c r="S519"/>
      <c r="T519"/>
      <c r="U519"/>
      <c r="V519"/>
      <c r="W519"/>
      <c r="X519"/>
      <c r="Y519"/>
      <c r="Z519"/>
    </row>
    <row r="520" spans="1:26" ht="15.75" customHeight="1" x14ac:dyDescent="0.25">
      <c r="A520" s="65"/>
      <c r="B520" s="65"/>
      <c r="C520" s="9"/>
      <c r="D520"/>
      <c r="E520"/>
      <c r="F520"/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  <c r="Z520"/>
    </row>
    <row r="521" spans="1:26" ht="15.75" customHeight="1" x14ac:dyDescent="0.25">
      <c r="A521" s="65"/>
      <c r="B521" s="65"/>
      <c r="C521" s="9"/>
      <c r="D521"/>
      <c r="E521"/>
      <c r="F521"/>
      <c r="G521"/>
      <c r="H521"/>
      <c r="I521"/>
      <c r="J521"/>
      <c r="K521"/>
      <c r="L521"/>
      <c r="M521"/>
      <c r="N521"/>
      <c r="O521"/>
      <c r="P521"/>
      <c r="Q521"/>
      <c r="R521"/>
      <c r="S521"/>
      <c r="T521"/>
      <c r="U521"/>
      <c r="V521"/>
      <c r="W521"/>
      <c r="X521"/>
      <c r="Y521"/>
      <c r="Z521"/>
    </row>
    <row r="522" spans="1:26" ht="15.75" customHeight="1" x14ac:dyDescent="0.25">
      <c r="A522" s="65"/>
      <c r="B522" s="65"/>
      <c r="C522" s="9"/>
      <c r="D522"/>
      <c r="E522"/>
      <c r="F522"/>
      <c r="G522"/>
      <c r="H522"/>
      <c r="I522"/>
      <c r="J522"/>
      <c r="K522"/>
      <c r="L522"/>
      <c r="M522"/>
      <c r="N522"/>
      <c r="O522"/>
      <c r="P522"/>
      <c r="Q522"/>
      <c r="R522"/>
      <c r="S522"/>
      <c r="T522"/>
      <c r="U522"/>
      <c r="V522"/>
      <c r="W522"/>
      <c r="X522"/>
      <c r="Y522"/>
      <c r="Z522"/>
    </row>
    <row r="523" spans="1:26" ht="15.75" customHeight="1" x14ac:dyDescent="0.25">
      <c r="A523" s="65"/>
      <c r="B523" s="65"/>
      <c r="C523" s="9"/>
      <c r="D523"/>
      <c r="E523"/>
      <c r="F523"/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  <c r="Z523"/>
    </row>
    <row r="524" spans="1:26" ht="15.75" customHeight="1" x14ac:dyDescent="0.25">
      <c r="A524" s="65"/>
      <c r="B524" s="65"/>
      <c r="C524" s="9"/>
      <c r="D524"/>
      <c r="E524"/>
      <c r="F524"/>
      <c r="G524"/>
      <c r="H524"/>
      <c r="I524"/>
      <c r="J524"/>
      <c r="K524"/>
      <c r="L524"/>
      <c r="M524"/>
      <c r="N524"/>
      <c r="O524"/>
      <c r="P524"/>
      <c r="Q524"/>
      <c r="R524"/>
      <c r="S524"/>
      <c r="T524"/>
      <c r="U524"/>
      <c r="V524"/>
      <c r="W524"/>
      <c r="X524"/>
      <c r="Y524"/>
      <c r="Z524"/>
    </row>
    <row r="525" spans="1:26" ht="15.75" customHeight="1" x14ac:dyDescent="0.25">
      <c r="A525" s="65"/>
      <c r="B525" s="65"/>
      <c r="C525" s="9"/>
      <c r="D525"/>
      <c r="E525"/>
      <c r="F525"/>
      <c r="G525"/>
      <c r="H525"/>
      <c r="I525"/>
      <c r="J525"/>
      <c r="K525"/>
      <c r="L525"/>
      <c r="M525"/>
      <c r="N525"/>
      <c r="O525"/>
      <c r="P525"/>
      <c r="Q525"/>
      <c r="R525"/>
      <c r="S525"/>
      <c r="T525"/>
      <c r="U525"/>
      <c r="V525"/>
      <c r="W525"/>
      <c r="X525"/>
      <c r="Y525"/>
      <c r="Z525"/>
    </row>
    <row r="526" spans="1:26" ht="15.75" customHeight="1" x14ac:dyDescent="0.25">
      <c r="A526" s="65"/>
      <c r="B526" s="65"/>
      <c r="C526" s="9"/>
      <c r="D526"/>
      <c r="E526"/>
      <c r="F526"/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  <c r="Z526"/>
    </row>
    <row r="527" spans="1:26" ht="15.75" customHeight="1" x14ac:dyDescent="0.25">
      <c r="A527" s="65"/>
      <c r="B527" s="65"/>
      <c r="C527" s="9"/>
      <c r="D527"/>
      <c r="E527"/>
      <c r="F527"/>
      <c r="G527"/>
      <c r="H527"/>
      <c r="I527"/>
      <c r="J527"/>
      <c r="K527"/>
      <c r="L527"/>
      <c r="M527"/>
      <c r="N527"/>
      <c r="O527"/>
      <c r="P527"/>
      <c r="Q527"/>
      <c r="R527"/>
      <c r="S527"/>
      <c r="T527"/>
      <c r="U527"/>
      <c r="V527"/>
      <c r="W527"/>
      <c r="X527"/>
      <c r="Y527"/>
      <c r="Z527"/>
    </row>
    <row r="528" spans="1:26" ht="15.75" customHeight="1" x14ac:dyDescent="0.25">
      <c r="A528" s="65"/>
      <c r="B528" s="65"/>
      <c r="C528" s="9"/>
      <c r="D528"/>
      <c r="E528"/>
      <c r="F528"/>
      <c r="G528"/>
      <c r="H528"/>
      <c r="I528"/>
      <c r="J528"/>
      <c r="K528"/>
      <c r="L528"/>
      <c r="M528"/>
      <c r="N528"/>
      <c r="O528"/>
      <c r="P528"/>
      <c r="Q528"/>
      <c r="R528"/>
      <c r="S528"/>
      <c r="T528"/>
      <c r="U528"/>
      <c r="V528"/>
      <c r="W528"/>
      <c r="X528"/>
      <c r="Y528"/>
      <c r="Z528"/>
    </row>
    <row r="529" spans="1:26" ht="15.75" customHeight="1" x14ac:dyDescent="0.25">
      <c r="A529" s="65"/>
      <c r="B529" s="65"/>
      <c r="C529" s="9"/>
      <c r="D529"/>
      <c r="E529"/>
      <c r="F529"/>
      <c r="G529"/>
      <c r="H529"/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  <c r="Z529"/>
    </row>
    <row r="530" spans="1:26" ht="15.75" customHeight="1" x14ac:dyDescent="0.25">
      <c r="A530" s="65"/>
      <c r="B530" s="65"/>
      <c r="C530" s="9"/>
      <c r="D530"/>
      <c r="E530"/>
      <c r="F530"/>
      <c r="G530"/>
      <c r="H530"/>
      <c r="I530"/>
      <c r="J530"/>
      <c r="K530"/>
      <c r="L530"/>
      <c r="M530"/>
      <c r="N530"/>
      <c r="O530"/>
      <c r="P530"/>
      <c r="Q530"/>
      <c r="R530"/>
      <c r="S530"/>
      <c r="T530"/>
      <c r="U530"/>
      <c r="V530"/>
      <c r="W530"/>
      <c r="X530"/>
      <c r="Y530"/>
      <c r="Z530"/>
    </row>
    <row r="531" spans="1:26" ht="15.75" customHeight="1" x14ac:dyDescent="0.25">
      <c r="A531" s="65"/>
      <c r="B531" s="65"/>
      <c r="C531" s="9"/>
      <c r="D531"/>
      <c r="E531"/>
      <c r="F531"/>
      <c r="G531"/>
      <c r="H531"/>
      <c r="I531"/>
      <c r="J531"/>
      <c r="K531"/>
      <c r="L531"/>
      <c r="M531"/>
      <c r="N531"/>
      <c r="O531"/>
      <c r="P531"/>
      <c r="Q531"/>
      <c r="R531"/>
      <c r="S531"/>
      <c r="T531"/>
      <c r="U531"/>
      <c r="V531"/>
      <c r="W531"/>
      <c r="X531"/>
      <c r="Y531"/>
      <c r="Z531"/>
    </row>
    <row r="532" spans="1:26" ht="15.75" customHeight="1" x14ac:dyDescent="0.25">
      <c r="A532" s="65"/>
      <c r="B532" s="65"/>
      <c r="C532" s="9"/>
      <c r="D532"/>
      <c r="E532"/>
      <c r="F532"/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  <c r="Z532"/>
    </row>
    <row r="533" spans="1:26" ht="15.75" customHeight="1" x14ac:dyDescent="0.25">
      <c r="A533" s="65"/>
      <c r="B533" s="65"/>
      <c r="C533" s="9"/>
      <c r="D533"/>
      <c r="E533"/>
      <c r="F533"/>
      <c r="G533"/>
      <c r="H533"/>
      <c r="I533"/>
      <c r="J533"/>
      <c r="K533"/>
      <c r="L533"/>
      <c r="M533"/>
      <c r="N533"/>
      <c r="O533"/>
      <c r="P533"/>
      <c r="Q533"/>
      <c r="R533"/>
      <c r="S533"/>
      <c r="T533"/>
      <c r="U533"/>
      <c r="V533"/>
      <c r="W533"/>
      <c r="X533"/>
      <c r="Y533"/>
      <c r="Z533"/>
    </row>
    <row r="534" spans="1:26" ht="15.75" customHeight="1" x14ac:dyDescent="0.25">
      <c r="A534" s="65"/>
      <c r="B534" s="65"/>
      <c r="C534" s="9"/>
      <c r="D534"/>
      <c r="E534"/>
      <c r="F534"/>
      <c r="G534"/>
      <c r="H534"/>
      <c r="I534"/>
      <c r="J534"/>
      <c r="K534"/>
      <c r="L534"/>
      <c r="M534"/>
      <c r="N534"/>
      <c r="O534"/>
      <c r="P534"/>
      <c r="Q534"/>
      <c r="R534"/>
      <c r="S534"/>
      <c r="T534"/>
      <c r="U534"/>
      <c r="V534"/>
      <c r="W534"/>
      <c r="X534"/>
      <c r="Y534"/>
      <c r="Z534"/>
    </row>
    <row r="535" spans="1:26" ht="15.75" customHeight="1" x14ac:dyDescent="0.25">
      <c r="A535" s="65"/>
      <c r="B535" s="65"/>
      <c r="C535" s="9"/>
      <c r="D535"/>
      <c r="E535"/>
      <c r="F535"/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  <c r="Z535"/>
    </row>
    <row r="536" spans="1:26" ht="15.75" customHeight="1" x14ac:dyDescent="0.25">
      <c r="A536" s="65"/>
      <c r="B536" s="65"/>
      <c r="C536" s="9"/>
      <c r="D536"/>
      <c r="E536"/>
      <c r="F536"/>
      <c r="G536"/>
      <c r="H536"/>
      <c r="I536"/>
      <c r="J536"/>
      <c r="K536"/>
      <c r="L536"/>
      <c r="M536"/>
      <c r="N536"/>
      <c r="O536"/>
      <c r="P536"/>
      <c r="Q536"/>
      <c r="R536"/>
      <c r="S536"/>
      <c r="T536"/>
      <c r="U536"/>
      <c r="V536"/>
      <c r="W536"/>
      <c r="X536"/>
      <c r="Y536"/>
      <c r="Z536"/>
    </row>
    <row r="537" spans="1:26" ht="15.75" customHeight="1" x14ac:dyDescent="0.25">
      <c r="A537" s="65"/>
      <c r="B537" s="65"/>
      <c r="C537" s="9"/>
      <c r="D537"/>
      <c r="E537"/>
      <c r="F537"/>
      <c r="G537"/>
      <c r="H537"/>
      <c r="I537"/>
      <c r="J537"/>
      <c r="K537"/>
      <c r="L537"/>
      <c r="M537"/>
      <c r="N537"/>
      <c r="O537"/>
      <c r="P537"/>
      <c r="Q537"/>
      <c r="R537"/>
      <c r="S537"/>
      <c r="T537"/>
      <c r="U537"/>
      <c r="V537"/>
      <c r="W537"/>
      <c r="X537"/>
      <c r="Y537"/>
      <c r="Z537"/>
    </row>
    <row r="538" spans="1:26" ht="15.75" customHeight="1" x14ac:dyDescent="0.25">
      <c r="A538" s="65"/>
      <c r="B538" s="65"/>
      <c r="C538" s="9"/>
      <c r="D538"/>
      <c r="E538"/>
      <c r="F538"/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  <c r="Z538"/>
    </row>
    <row r="539" spans="1:26" ht="15.75" customHeight="1" x14ac:dyDescent="0.25">
      <c r="A539" s="65"/>
      <c r="B539" s="65"/>
      <c r="C539" s="9"/>
      <c r="D539"/>
      <c r="E539"/>
      <c r="F539"/>
      <c r="G539"/>
      <c r="H539"/>
      <c r="I539"/>
      <c r="J539"/>
      <c r="K539"/>
      <c r="L539"/>
      <c r="M539"/>
      <c r="N539"/>
      <c r="O539"/>
      <c r="P539"/>
      <c r="Q539"/>
      <c r="R539"/>
      <c r="S539"/>
      <c r="T539"/>
      <c r="U539"/>
      <c r="V539"/>
      <c r="W539"/>
      <c r="X539"/>
      <c r="Y539"/>
      <c r="Z539"/>
    </row>
    <row r="540" spans="1:26" ht="15.75" customHeight="1" x14ac:dyDescent="0.25">
      <c r="A540" s="65"/>
      <c r="B540" s="65"/>
      <c r="C540" s="9"/>
      <c r="D540"/>
      <c r="E540"/>
      <c r="F540"/>
      <c r="G540"/>
      <c r="H540"/>
      <c r="I540"/>
      <c r="J540"/>
      <c r="K540"/>
      <c r="L540"/>
      <c r="M540"/>
      <c r="N540"/>
      <c r="O540"/>
      <c r="P540"/>
      <c r="Q540"/>
      <c r="R540"/>
      <c r="S540"/>
      <c r="T540"/>
      <c r="U540"/>
      <c r="V540"/>
      <c r="W540"/>
      <c r="X540"/>
      <c r="Y540"/>
      <c r="Z540"/>
    </row>
    <row r="541" spans="1:26" ht="15.75" customHeight="1" x14ac:dyDescent="0.25">
      <c r="A541" s="65"/>
      <c r="B541" s="65"/>
      <c r="C541" s="9"/>
      <c r="D541"/>
      <c r="E541"/>
      <c r="F541"/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  <c r="Z541"/>
    </row>
    <row r="542" spans="1:26" ht="15.75" customHeight="1" x14ac:dyDescent="0.25">
      <c r="A542" s="65"/>
      <c r="B542" s="65"/>
      <c r="C542" s="9"/>
      <c r="D542"/>
      <c r="E542"/>
      <c r="F542"/>
      <c r="G542"/>
      <c r="H542"/>
      <c r="I542"/>
      <c r="J542"/>
      <c r="K542"/>
      <c r="L542"/>
      <c r="M542"/>
      <c r="N542"/>
      <c r="O542"/>
      <c r="P542"/>
      <c r="Q542"/>
      <c r="R542"/>
      <c r="S542"/>
      <c r="T542"/>
      <c r="U542"/>
      <c r="V542"/>
      <c r="W542"/>
      <c r="X542"/>
      <c r="Y542"/>
      <c r="Z542"/>
    </row>
    <row r="543" spans="1:26" ht="15.75" customHeight="1" x14ac:dyDescent="0.25">
      <c r="A543" s="65"/>
      <c r="B543" s="65"/>
      <c r="C543" s="9"/>
      <c r="D543"/>
      <c r="E543"/>
      <c r="F543"/>
      <c r="G543"/>
      <c r="H543"/>
      <c r="I543"/>
      <c r="J543"/>
      <c r="K543"/>
      <c r="L543"/>
      <c r="M543"/>
      <c r="N543"/>
      <c r="O543"/>
      <c r="P543"/>
      <c r="Q543"/>
      <c r="R543"/>
      <c r="S543"/>
      <c r="T543"/>
      <c r="U543"/>
      <c r="V543"/>
      <c r="W543"/>
      <c r="X543"/>
      <c r="Y543"/>
      <c r="Z543"/>
    </row>
    <row r="544" spans="1:26" ht="15.75" customHeight="1" x14ac:dyDescent="0.25">
      <c r="A544" s="65"/>
      <c r="B544" s="65"/>
      <c r="C544" s="9"/>
      <c r="D544"/>
      <c r="E544"/>
      <c r="F544"/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  <c r="Z544"/>
    </row>
    <row r="545" spans="1:26" ht="15.75" customHeight="1" x14ac:dyDescent="0.25">
      <c r="A545" s="65"/>
      <c r="B545" s="65"/>
      <c r="C545" s="9"/>
      <c r="D545"/>
      <c r="E545"/>
      <c r="F545"/>
      <c r="G545"/>
      <c r="H545"/>
      <c r="I545"/>
      <c r="J545"/>
      <c r="K545"/>
      <c r="L545"/>
      <c r="M545"/>
      <c r="N545"/>
      <c r="O545"/>
      <c r="P545"/>
      <c r="Q545"/>
      <c r="R545"/>
      <c r="S545"/>
      <c r="T545"/>
      <c r="U545"/>
      <c r="V545"/>
      <c r="W545"/>
      <c r="X545"/>
      <c r="Y545"/>
      <c r="Z545"/>
    </row>
    <row r="546" spans="1:26" ht="15.75" customHeight="1" x14ac:dyDescent="0.25">
      <c r="A546" s="65"/>
      <c r="B546" s="65"/>
      <c r="C546" s="9"/>
      <c r="D546"/>
      <c r="E546"/>
      <c r="F546"/>
      <c r="G546"/>
      <c r="H546"/>
      <c r="I546"/>
      <c r="J546"/>
      <c r="K546"/>
      <c r="L546"/>
      <c r="M546"/>
      <c r="N546"/>
      <c r="O546"/>
      <c r="P546"/>
      <c r="Q546"/>
      <c r="R546"/>
      <c r="S546"/>
      <c r="T546"/>
      <c r="U546"/>
      <c r="V546"/>
      <c r="W546"/>
      <c r="X546"/>
      <c r="Y546"/>
      <c r="Z546"/>
    </row>
    <row r="547" spans="1:26" ht="15.75" customHeight="1" x14ac:dyDescent="0.25">
      <c r="A547" s="65"/>
      <c r="B547" s="65"/>
      <c r="C547" s="9"/>
      <c r="D547"/>
      <c r="E547"/>
      <c r="F547"/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  <c r="Z547"/>
    </row>
    <row r="548" spans="1:26" ht="15.75" customHeight="1" x14ac:dyDescent="0.25">
      <c r="A548" s="65"/>
      <c r="B548" s="65"/>
      <c r="C548" s="9"/>
      <c r="D548"/>
      <c r="E548"/>
      <c r="F548"/>
      <c r="G548"/>
      <c r="H548"/>
      <c r="I548"/>
      <c r="J548"/>
      <c r="K548"/>
      <c r="L548"/>
      <c r="M548"/>
      <c r="N548"/>
      <c r="O548"/>
      <c r="P548"/>
      <c r="Q548"/>
      <c r="R548"/>
      <c r="S548"/>
      <c r="T548"/>
      <c r="U548"/>
      <c r="V548"/>
      <c r="W548"/>
      <c r="X548"/>
      <c r="Y548"/>
      <c r="Z548"/>
    </row>
    <row r="549" spans="1:26" ht="15.75" customHeight="1" x14ac:dyDescent="0.25">
      <c r="A549" s="65"/>
      <c r="B549" s="65"/>
      <c r="C549" s="9"/>
      <c r="D549"/>
      <c r="E549"/>
      <c r="F549"/>
      <c r="G549"/>
      <c r="H549"/>
      <c r="I549"/>
      <c r="J549"/>
      <c r="K549"/>
      <c r="L549"/>
      <c r="M549"/>
      <c r="N549"/>
      <c r="O549"/>
      <c r="P549"/>
      <c r="Q549"/>
      <c r="R549"/>
      <c r="S549"/>
      <c r="T549"/>
      <c r="U549"/>
      <c r="V549"/>
      <c r="W549"/>
      <c r="X549"/>
      <c r="Y549"/>
      <c r="Z549"/>
    </row>
    <row r="550" spans="1:26" ht="15.75" customHeight="1" x14ac:dyDescent="0.25">
      <c r="A550" s="65"/>
      <c r="B550" s="65"/>
      <c r="C550" s="9"/>
      <c r="D550"/>
      <c r="E550"/>
      <c r="F550"/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  <c r="Z550"/>
    </row>
    <row r="551" spans="1:26" ht="15.75" customHeight="1" x14ac:dyDescent="0.25">
      <c r="A551" s="65"/>
      <c r="B551" s="65"/>
      <c r="C551" s="9"/>
      <c r="D551"/>
      <c r="E551"/>
      <c r="F551"/>
      <c r="G551"/>
      <c r="H551"/>
      <c r="I551"/>
      <c r="J551"/>
      <c r="K551"/>
      <c r="L551"/>
      <c r="M551"/>
      <c r="N551"/>
      <c r="O551"/>
      <c r="P551"/>
      <c r="Q551"/>
      <c r="R551"/>
      <c r="S551"/>
      <c r="T551"/>
      <c r="U551"/>
      <c r="V551"/>
      <c r="W551"/>
      <c r="X551"/>
      <c r="Y551"/>
      <c r="Z551"/>
    </row>
    <row r="552" spans="1:26" ht="15.75" customHeight="1" x14ac:dyDescent="0.25">
      <c r="A552" s="65"/>
      <c r="B552" s="65"/>
      <c r="C552" s="9"/>
      <c r="D552"/>
      <c r="E552"/>
      <c r="F552"/>
      <c r="G552"/>
      <c r="H552"/>
      <c r="I552"/>
      <c r="J552"/>
      <c r="K552"/>
      <c r="L552"/>
      <c r="M552"/>
      <c r="N552"/>
      <c r="O552"/>
      <c r="P552"/>
      <c r="Q552"/>
      <c r="R552"/>
      <c r="S552"/>
      <c r="T552"/>
      <c r="U552"/>
      <c r="V552"/>
      <c r="W552"/>
      <c r="X552"/>
      <c r="Y552"/>
      <c r="Z552"/>
    </row>
    <row r="553" spans="1:26" ht="15.75" customHeight="1" x14ac:dyDescent="0.25">
      <c r="A553" s="65"/>
      <c r="B553" s="65"/>
      <c r="C553" s="9"/>
      <c r="D553"/>
      <c r="E553"/>
      <c r="F553"/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  <c r="Z553"/>
    </row>
    <row r="554" spans="1:26" ht="15.75" customHeight="1" x14ac:dyDescent="0.25">
      <c r="A554" s="65"/>
      <c r="B554" s="65"/>
      <c r="C554" s="9"/>
      <c r="D554"/>
      <c r="E554"/>
      <c r="F554"/>
      <c r="G554"/>
      <c r="H554"/>
      <c r="I554"/>
      <c r="J554"/>
      <c r="K554"/>
      <c r="L554"/>
      <c r="M554"/>
      <c r="N554"/>
      <c r="O554"/>
      <c r="P554"/>
      <c r="Q554"/>
      <c r="R554"/>
      <c r="S554"/>
      <c r="T554"/>
      <c r="U554"/>
      <c r="V554"/>
      <c r="W554"/>
      <c r="X554"/>
      <c r="Y554"/>
      <c r="Z554"/>
    </row>
    <row r="555" spans="1:26" ht="15.75" customHeight="1" x14ac:dyDescent="0.25">
      <c r="A555" s="65"/>
      <c r="B555" s="65"/>
      <c r="C555" s="9"/>
      <c r="D555"/>
      <c r="E555"/>
      <c r="F555"/>
      <c r="G555"/>
      <c r="H555"/>
      <c r="I555"/>
      <c r="J555"/>
      <c r="K555"/>
      <c r="L555"/>
      <c r="M555"/>
      <c r="N555"/>
      <c r="O555"/>
      <c r="P555"/>
      <c r="Q555"/>
      <c r="R555"/>
      <c r="S555"/>
      <c r="T555"/>
      <c r="U555"/>
      <c r="V555"/>
      <c r="W555"/>
      <c r="X555"/>
      <c r="Y555"/>
      <c r="Z555"/>
    </row>
    <row r="556" spans="1:26" ht="15.75" customHeight="1" x14ac:dyDescent="0.25">
      <c r="A556" s="65"/>
      <c r="B556" s="65"/>
      <c r="C556" s="9"/>
      <c r="D556"/>
      <c r="E556"/>
      <c r="F556"/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  <c r="Z556"/>
    </row>
    <row r="557" spans="1:26" ht="15.75" customHeight="1" x14ac:dyDescent="0.25">
      <c r="A557" s="65"/>
      <c r="B557" s="65"/>
      <c r="C557" s="9"/>
      <c r="D557"/>
      <c r="E557"/>
      <c r="F557"/>
      <c r="G557"/>
      <c r="H557"/>
      <c r="I557"/>
      <c r="J557"/>
      <c r="K557"/>
      <c r="L557"/>
      <c r="M557"/>
      <c r="N557"/>
      <c r="O557"/>
      <c r="P557"/>
      <c r="Q557"/>
      <c r="R557"/>
      <c r="S557"/>
      <c r="T557"/>
      <c r="U557"/>
      <c r="V557"/>
      <c r="W557"/>
      <c r="X557"/>
      <c r="Y557"/>
      <c r="Z557"/>
    </row>
    <row r="558" spans="1:26" ht="15.75" customHeight="1" x14ac:dyDescent="0.25">
      <c r="A558" s="65"/>
      <c r="B558" s="65"/>
      <c r="C558" s="9"/>
      <c r="D558"/>
      <c r="E558"/>
      <c r="F558"/>
      <c r="G558"/>
      <c r="H558"/>
      <c r="I558"/>
      <c r="J558"/>
      <c r="K558"/>
      <c r="L558"/>
      <c r="M558"/>
      <c r="N558"/>
      <c r="O558"/>
      <c r="P558"/>
      <c r="Q558"/>
      <c r="R558"/>
      <c r="S558"/>
      <c r="T558"/>
      <c r="U558"/>
      <c r="V558"/>
      <c r="W558"/>
      <c r="X558"/>
      <c r="Y558"/>
      <c r="Z558"/>
    </row>
    <row r="559" spans="1:26" ht="15.75" customHeight="1" x14ac:dyDescent="0.25">
      <c r="A559" s="65"/>
      <c r="B559" s="65"/>
      <c r="C559" s="9"/>
      <c r="D559"/>
      <c r="E559"/>
      <c r="F559"/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  <c r="Z559"/>
    </row>
    <row r="560" spans="1:26" ht="15.75" customHeight="1" x14ac:dyDescent="0.25">
      <c r="A560" s="65"/>
      <c r="B560" s="65"/>
      <c r="C560" s="9"/>
      <c r="D560"/>
      <c r="E560"/>
      <c r="F560"/>
      <c r="G560"/>
      <c r="H560"/>
      <c r="I560"/>
      <c r="J560"/>
      <c r="K560"/>
      <c r="L560"/>
      <c r="M560"/>
      <c r="N560"/>
      <c r="O560"/>
      <c r="P560"/>
      <c r="Q560"/>
      <c r="R560"/>
      <c r="S560"/>
      <c r="T560"/>
      <c r="U560"/>
      <c r="V560"/>
      <c r="W560"/>
      <c r="X560"/>
      <c r="Y560"/>
      <c r="Z560"/>
    </row>
    <row r="561" spans="1:26" ht="15.75" customHeight="1" x14ac:dyDescent="0.25">
      <c r="A561" s="65"/>
      <c r="B561" s="65"/>
      <c r="C561" s="9"/>
      <c r="D561"/>
      <c r="E561"/>
      <c r="F561"/>
      <c r="G561"/>
      <c r="H561"/>
      <c r="I561"/>
      <c r="J561"/>
      <c r="K561"/>
      <c r="L561"/>
      <c r="M561"/>
      <c r="N561"/>
      <c r="O561"/>
      <c r="P561"/>
      <c r="Q561"/>
      <c r="R561"/>
      <c r="S561"/>
      <c r="T561"/>
      <c r="U561"/>
      <c r="V561"/>
      <c r="W561"/>
      <c r="X561"/>
      <c r="Y561"/>
      <c r="Z561"/>
    </row>
    <row r="562" spans="1:26" ht="15.75" customHeight="1" x14ac:dyDescent="0.25">
      <c r="A562" s="65"/>
      <c r="B562" s="65"/>
      <c r="C562" s="9"/>
      <c r="D562"/>
      <c r="E562"/>
      <c r="F562"/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  <c r="Z562"/>
    </row>
    <row r="563" spans="1:26" ht="15.75" customHeight="1" x14ac:dyDescent="0.25">
      <c r="A563" s="65"/>
      <c r="B563" s="65"/>
      <c r="C563" s="9"/>
      <c r="D563"/>
      <c r="E563"/>
      <c r="F563"/>
      <c r="G563"/>
      <c r="H563"/>
      <c r="I563"/>
      <c r="J563"/>
      <c r="K563"/>
      <c r="L563"/>
      <c r="M563"/>
      <c r="N563"/>
      <c r="O563"/>
      <c r="P563"/>
      <c r="Q563"/>
      <c r="R563"/>
      <c r="S563"/>
      <c r="T563"/>
      <c r="U563"/>
      <c r="V563"/>
      <c r="W563"/>
      <c r="X563"/>
      <c r="Y563"/>
      <c r="Z563"/>
    </row>
    <row r="564" spans="1:26" ht="15.75" customHeight="1" x14ac:dyDescent="0.25">
      <c r="A564" s="65"/>
      <c r="B564" s="65"/>
      <c r="C564" s="9"/>
      <c r="D564"/>
      <c r="E564"/>
      <c r="F564"/>
      <c r="G564"/>
      <c r="H564"/>
      <c r="I564"/>
      <c r="J564"/>
      <c r="K564"/>
      <c r="L564"/>
      <c r="M564"/>
      <c r="N564"/>
      <c r="O564"/>
      <c r="P564"/>
      <c r="Q564"/>
      <c r="R564"/>
      <c r="S564"/>
      <c r="T564"/>
      <c r="U564"/>
      <c r="V564"/>
      <c r="W564"/>
      <c r="X564"/>
      <c r="Y564"/>
      <c r="Z564"/>
    </row>
    <row r="565" spans="1:26" ht="15.75" customHeight="1" x14ac:dyDescent="0.25">
      <c r="A565" s="65"/>
      <c r="B565" s="65"/>
      <c r="C565" s="9"/>
      <c r="D565"/>
      <c r="E565"/>
      <c r="F565"/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  <c r="Z565"/>
    </row>
    <row r="566" spans="1:26" ht="15.75" customHeight="1" x14ac:dyDescent="0.25">
      <c r="A566" s="65"/>
      <c r="B566" s="65"/>
      <c r="C566" s="9"/>
      <c r="D566"/>
      <c r="E566"/>
      <c r="F566"/>
      <c r="G566"/>
      <c r="H566"/>
      <c r="I566"/>
      <c r="J566"/>
      <c r="K566"/>
      <c r="L566"/>
      <c r="M566"/>
      <c r="N566"/>
      <c r="O566"/>
      <c r="P566"/>
      <c r="Q566"/>
      <c r="R566"/>
      <c r="S566"/>
      <c r="T566"/>
      <c r="U566"/>
      <c r="V566"/>
      <c r="W566"/>
      <c r="X566"/>
      <c r="Y566"/>
      <c r="Z566"/>
    </row>
    <row r="567" spans="1:26" ht="15.75" customHeight="1" x14ac:dyDescent="0.25">
      <c r="A567" s="65"/>
      <c r="B567" s="65"/>
      <c r="C567" s="9"/>
      <c r="D567"/>
      <c r="E567"/>
      <c r="F567"/>
      <c r="G567"/>
      <c r="H567"/>
      <c r="I567"/>
      <c r="J567"/>
      <c r="K567"/>
      <c r="L567"/>
      <c r="M567"/>
      <c r="N567"/>
      <c r="O567"/>
      <c r="P567"/>
      <c r="Q567"/>
      <c r="R567"/>
      <c r="S567"/>
      <c r="T567"/>
      <c r="U567"/>
      <c r="V567"/>
      <c r="W567"/>
      <c r="X567"/>
      <c r="Y567"/>
      <c r="Z567"/>
    </row>
    <row r="568" spans="1:26" ht="15.75" customHeight="1" x14ac:dyDescent="0.25">
      <c r="A568" s="65"/>
      <c r="B568" s="65"/>
      <c r="C568" s="9"/>
      <c r="D568"/>
      <c r="E568"/>
      <c r="F568"/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  <c r="Z568"/>
    </row>
    <row r="569" spans="1:26" ht="15.75" customHeight="1" x14ac:dyDescent="0.25">
      <c r="A569" s="65"/>
      <c r="B569" s="65"/>
      <c r="C569" s="9"/>
      <c r="D569"/>
      <c r="E569"/>
      <c r="F569"/>
      <c r="G569"/>
      <c r="H569"/>
      <c r="I569"/>
      <c r="J569"/>
      <c r="K569"/>
      <c r="L569"/>
      <c r="M569"/>
      <c r="N569"/>
      <c r="O569"/>
      <c r="P569"/>
      <c r="Q569"/>
      <c r="R569"/>
      <c r="S569"/>
      <c r="T569"/>
      <c r="U569"/>
      <c r="V569"/>
      <c r="W569"/>
      <c r="X569"/>
      <c r="Y569"/>
      <c r="Z569"/>
    </row>
    <row r="570" spans="1:26" ht="15.75" customHeight="1" x14ac:dyDescent="0.25">
      <c r="A570" s="65"/>
      <c r="B570" s="65"/>
      <c r="C570" s="9"/>
      <c r="D570"/>
      <c r="E570"/>
      <c r="F570"/>
      <c r="G570"/>
      <c r="H570"/>
      <c r="I570"/>
      <c r="J570"/>
      <c r="K570"/>
      <c r="L570"/>
      <c r="M570"/>
      <c r="N570"/>
      <c r="O570"/>
      <c r="P570"/>
      <c r="Q570"/>
      <c r="R570"/>
      <c r="S570"/>
      <c r="T570"/>
      <c r="U570"/>
      <c r="V570"/>
      <c r="W570"/>
      <c r="X570"/>
      <c r="Y570"/>
      <c r="Z570"/>
    </row>
    <row r="571" spans="1:26" ht="15.75" customHeight="1" x14ac:dyDescent="0.25">
      <c r="A571" s="65"/>
      <c r="B571" s="65"/>
      <c r="C571" s="9"/>
      <c r="D571"/>
      <c r="E571"/>
      <c r="F571"/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  <c r="Z571"/>
    </row>
    <row r="572" spans="1:26" ht="15.75" customHeight="1" x14ac:dyDescent="0.25">
      <c r="A572" s="65"/>
      <c r="B572" s="65"/>
      <c r="C572" s="9"/>
      <c r="D572"/>
      <c r="E572"/>
      <c r="F572"/>
      <c r="G572"/>
      <c r="H572"/>
      <c r="I572"/>
      <c r="J572"/>
      <c r="K572"/>
      <c r="L572"/>
      <c r="M572"/>
      <c r="N572"/>
      <c r="O572"/>
      <c r="P572"/>
      <c r="Q572"/>
      <c r="R572"/>
      <c r="S572"/>
      <c r="T572"/>
      <c r="U572"/>
      <c r="V572"/>
      <c r="W572"/>
      <c r="X572"/>
      <c r="Y572"/>
      <c r="Z572"/>
    </row>
    <row r="573" spans="1:26" ht="15.75" customHeight="1" x14ac:dyDescent="0.25">
      <c r="A573" s="65"/>
      <c r="B573" s="65"/>
      <c r="C573" s="9"/>
      <c r="D573"/>
      <c r="E573"/>
      <c r="F573"/>
      <c r="G573"/>
      <c r="H573"/>
      <c r="I573"/>
      <c r="J573"/>
      <c r="K573"/>
      <c r="L573"/>
      <c r="M573"/>
      <c r="N573"/>
      <c r="O573"/>
      <c r="P573"/>
      <c r="Q573"/>
      <c r="R573"/>
      <c r="S573"/>
      <c r="T573"/>
      <c r="U573"/>
      <c r="V573"/>
      <c r="W573"/>
      <c r="X573"/>
      <c r="Y573"/>
      <c r="Z573"/>
    </row>
    <row r="574" spans="1:26" ht="15.75" customHeight="1" x14ac:dyDescent="0.25">
      <c r="A574" s="65"/>
      <c r="B574" s="65"/>
      <c r="C574" s="9"/>
      <c r="D574"/>
      <c r="E574"/>
      <c r="F574"/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  <c r="Z574"/>
    </row>
    <row r="575" spans="1:26" ht="15.75" customHeight="1" x14ac:dyDescent="0.25">
      <c r="A575" s="65"/>
      <c r="B575" s="65"/>
      <c r="C575" s="9"/>
      <c r="D575"/>
      <c r="E575"/>
      <c r="F575"/>
      <c r="G575"/>
      <c r="H575"/>
      <c r="I575"/>
      <c r="J575"/>
      <c r="K575"/>
      <c r="L575"/>
      <c r="M575"/>
      <c r="N575"/>
      <c r="O575"/>
      <c r="P575"/>
      <c r="Q575"/>
      <c r="R575"/>
      <c r="S575"/>
      <c r="T575"/>
      <c r="U575"/>
      <c r="V575"/>
      <c r="W575"/>
      <c r="X575"/>
      <c r="Y575"/>
      <c r="Z575"/>
    </row>
    <row r="576" spans="1:26" ht="15.75" customHeight="1" x14ac:dyDescent="0.25">
      <c r="A576" s="65"/>
      <c r="B576" s="65"/>
      <c r="C576" s="9"/>
      <c r="D576"/>
      <c r="E576"/>
      <c r="F576"/>
      <c r="G576"/>
      <c r="H576"/>
      <c r="I576"/>
      <c r="J576"/>
      <c r="K576"/>
      <c r="L576"/>
      <c r="M576"/>
      <c r="N576"/>
      <c r="O576"/>
      <c r="P576"/>
      <c r="Q576"/>
      <c r="R576"/>
      <c r="S576"/>
      <c r="T576"/>
      <c r="U576"/>
      <c r="V576"/>
      <c r="W576"/>
      <c r="X576"/>
      <c r="Y576"/>
      <c r="Z576"/>
    </row>
    <row r="577" spans="1:26" ht="15.75" customHeight="1" x14ac:dyDescent="0.25">
      <c r="A577" s="65"/>
      <c r="B577" s="65"/>
      <c r="C577" s="9"/>
      <c r="D577"/>
      <c r="E577"/>
      <c r="F577"/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  <c r="Z577"/>
    </row>
    <row r="578" spans="1:26" ht="15.75" customHeight="1" x14ac:dyDescent="0.25">
      <c r="A578" s="65"/>
      <c r="B578" s="65"/>
      <c r="C578" s="9"/>
      <c r="D578"/>
      <c r="E578"/>
      <c r="F578"/>
      <c r="G578"/>
      <c r="H578"/>
      <c r="I578"/>
      <c r="J578"/>
      <c r="K578"/>
      <c r="L578"/>
      <c r="M578"/>
      <c r="N578"/>
      <c r="O578"/>
      <c r="P578"/>
      <c r="Q578"/>
      <c r="R578"/>
      <c r="S578"/>
      <c r="T578"/>
      <c r="U578"/>
      <c r="V578"/>
      <c r="W578"/>
      <c r="X578"/>
      <c r="Y578"/>
      <c r="Z578"/>
    </row>
    <row r="579" spans="1:26" ht="15.75" customHeight="1" x14ac:dyDescent="0.25">
      <c r="A579" s="65"/>
      <c r="B579" s="65"/>
      <c r="C579" s="9"/>
      <c r="D579"/>
      <c r="E579"/>
      <c r="F579"/>
      <c r="G579"/>
      <c r="H579"/>
      <c r="I579"/>
      <c r="J579"/>
      <c r="K579"/>
      <c r="L579"/>
      <c r="M579"/>
      <c r="N579"/>
      <c r="O579"/>
      <c r="P579"/>
      <c r="Q579"/>
      <c r="R579"/>
      <c r="S579"/>
      <c r="T579"/>
      <c r="U579"/>
      <c r="V579"/>
      <c r="W579"/>
      <c r="X579"/>
      <c r="Y579"/>
      <c r="Z579"/>
    </row>
    <row r="580" spans="1:26" ht="15.75" customHeight="1" x14ac:dyDescent="0.25">
      <c r="A580" s="65"/>
      <c r="B580" s="65"/>
      <c r="C580" s="9"/>
      <c r="D580"/>
      <c r="E580"/>
      <c r="F580"/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  <c r="Z580"/>
    </row>
    <row r="581" spans="1:26" ht="15.75" customHeight="1" x14ac:dyDescent="0.25">
      <c r="A581" s="65"/>
      <c r="B581" s="65"/>
      <c r="C581" s="9"/>
      <c r="D581"/>
      <c r="E581"/>
      <c r="F581"/>
      <c r="G581"/>
      <c r="H581"/>
      <c r="I581"/>
      <c r="J581"/>
      <c r="K581"/>
      <c r="L581"/>
      <c r="M581"/>
      <c r="N581"/>
      <c r="O581"/>
      <c r="P581"/>
      <c r="Q581"/>
      <c r="R581"/>
      <c r="S581"/>
      <c r="T581"/>
      <c r="U581"/>
      <c r="V581"/>
      <c r="W581"/>
      <c r="X581"/>
      <c r="Y581"/>
      <c r="Z581"/>
    </row>
    <row r="582" spans="1:26" ht="15.75" customHeight="1" x14ac:dyDescent="0.25">
      <c r="A582" s="65"/>
      <c r="B582" s="65"/>
      <c r="C582" s="9"/>
      <c r="D582"/>
      <c r="E582"/>
      <c r="F582"/>
      <c r="G582"/>
      <c r="H582"/>
      <c r="I582"/>
      <c r="J582"/>
      <c r="K582"/>
      <c r="L582"/>
      <c r="M582"/>
      <c r="N582"/>
      <c r="O582"/>
      <c r="P582"/>
      <c r="Q582"/>
      <c r="R582"/>
      <c r="S582"/>
      <c r="T582"/>
      <c r="U582"/>
      <c r="V582"/>
      <c r="W582"/>
      <c r="X582"/>
      <c r="Y582"/>
      <c r="Z582"/>
    </row>
    <row r="583" spans="1:26" ht="15.75" customHeight="1" x14ac:dyDescent="0.25">
      <c r="A583" s="65"/>
      <c r="B583" s="65"/>
      <c r="C583" s="9"/>
      <c r="D583"/>
      <c r="E583"/>
      <c r="F583"/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  <c r="Z583"/>
    </row>
    <row r="584" spans="1:26" ht="15.75" customHeight="1" x14ac:dyDescent="0.25">
      <c r="A584" s="65"/>
      <c r="B584" s="65"/>
      <c r="C584" s="9"/>
      <c r="D584"/>
      <c r="E584"/>
      <c r="F584"/>
      <c r="G584"/>
      <c r="H584"/>
      <c r="I584"/>
      <c r="J584"/>
      <c r="K584"/>
      <c r="L584"/>
      <c r="M584"/>
      <c r="N584"/>
      <c r="O584"/>
      <c r="P584"/>
      <c r="Q584"/>
      <c r="R584"/>
      <c r="S584"/>
      <c r="T584"/>
      <c r="U584"/>
      <c r="V584"/>
      <c r="W584"/>
      <c r="X584"/>
      <c r="Y584"/>
      <c r="Z584"/>
    </row>
    <row r="585" spans="1:26" ht="15.75" customHeight="1" x14ac:dyDescent="0.25">
      <c r="A585" s="65"/>
      <c r="B585" s="65"/>
      <c r="C585" s="9"/>
      <c r="D585"/>
      <c r="E585"/>
      <c r="F585"/>
      <c r="G585"/>
      <c r="H585"/>
      <c r="I585"/>
      <c r="J585"/>
      <c r="K585"/>
      <c r="L585"/>
      <c r="M585"/>
      <c r="N585"/>
      <c r="O585"/>
      <c r="P585"/>
      <c r="Q585"/>
      <c r="R585"/>
      <c r="S585"/>
      <c r="T585"/>
      <c r="U585"/>
      <c r="V585"/>
      <c r="W585"/>
      <c r="X585"/>
      <c r="Y585"/>
      <c r="Z585"/>
    </row>
    <row r="586" spans="1:26" ht="15.75" customHeight="1" x14ac:dyDescent="0.25">
      <c r="A586" s="65"/>
      <c r="B586" s="65"/>
      <c r="C586" s="9"/>
      <c r="D586"/>
      <c r="E586"/>
      <c r="F586"/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  <c r="Z586"/>
    </row>
    <row r="587" spans="1:26" ht="15.75" customHeight="1" x14ac:dyDescent="0.25">
      <c r="A587" s="65"/>
      <c r="B587" s="65"/>
      <c r="C587" s="9"/>
      <c r="D587"/>
      <c r="E587"/>
      <c r="F587"/>
      <c r="G587"/>
      <c r="H587"/>
      <c r="I587"/>
      <c r="J587"/>
      <c r="K587"/>
      <c r="L587"/>
      <c r="M587"/>
      <c r="N587"/>
      <c r="O587"/>
      <c r="P587"/>
      <c r="Q587"/>
      <c r="R587"/>
      <c r="S587"/>
      <c r="T587"/>
      <c r="U587"/>
      <c r="V587"/>
      <c r="W587"/>
      <c r="X587"/>
      <c r="Y587"/>
      <c r="Z587"/>
    </row>
    <row r="588" spans="1:26" ht="15.75" customHeight="1" x14ac:dyDescent="0.25">
      <c r="A588" s="65"/>
      <c r="B588" s="65"/>
      <c r="C588" s="9"/>
      <c r="D588"/>
      <c r="E588"/>
      <c r="F588"/>
      <c r="G588"/>
      <c r="H588"/>
      <c r="I588"/>
      <c r="J588"/>
      <c r="K588"/>
      <c r="L588"/>
      <c r="M588"/>
      <c r="N588"/>
      <c r="O588"/>
      <c r="P588"/>
      <c r="Q588"/>
      <c r="R588"/>
      <c r="S588"/>
      <c r="T588"/>
      <c r="U588"/>
      <c r="V588"/>
      <c r="W588"/>
      <c r="X588"/>
      <c r="Y588"/>
      <c r="Z588"/>
    </row>
    <row r="589" spans="1:26" ht="15.75" customHeight="1" x14ac:dyDescent="0.25">
      <c r="A589" s="65"/>
      <c r="B589" s="65"/>
      <c r="C589" s="9"/>
      <c r="D589"/>
      <c r="E589"/>
      <c r="F589"/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  <c r="Z589"/>
    </row>
    <row r="590" spans="1:26" ht="15.75" customHeight="1" x14ac:dyDescent="0.25">
      <c r="A590" s="65"/>
      <c r="B590" s="65"/>
      <c r="C590" s="9"/>
      <c r="D590"/>
      <c r="E590"/>
      <c r="F590"/>
      <c r="G590"/>
      <c r="H590"/>
      <c r="I590"/>
      <c r="J590"/>
      <c r="K590"/>
      <c r="L590"/>
      <c r="M590"/>
      <c r="N590"/>
      <c r="O590"/>
      <c r="P590"/>
      <c r="Q590"/>
      <c r="R590"/>
      <c r="S590"/>
      <c r="T590"/>
      <c r="U590"/>
      <c r="V590"/>
      <c r="W590"/>
      <c r="X590"/>
      <c r="Y590"/>
      <c r="Z590"/>
    </row>
    <row r="591" spans="1:26" ht="15.75" customHeight="1" x14ac:dyDescent="0.25">
      <c r="A591" s="65"/>
      <c r="B591" s="65"/>
      <c r="C591" s="9"/>
      <c r="D591"/>
      <c r="E591"/>
      <c r="F591"/>
      <c r="G591"/>
      <c r="H591"/>
      <c r="I591"/>
      <c r="J591"/>
      <c r="K591"/>
      <c r="L591"/>
      <c r="M591"/>
      <c r="N591"/>
      <c r="O591"/>
      <c r="P591"/>
      <c r="Q591"/>
      <c r="R591"/>
      <c r="S591"/>
      <c r="T591"/>
      <c r="U591"/>
      <c r="V591"/>
      <c r="W591"/>
      <c r="X591"/>
      <c r="Y591"/>
      <c r="Z591"/>
    </row>
    <row r="592" spans="1:26" ht="15.75" customHeight="1" x14ac:dyDescent="0.25">
      <c r="A592" s="65"/>
      <c r="B592" s="65"/>
      <c r="C592" s="9"/>
      <c r="D592"/>
      <c r="E592"/>
      <c r="F592"/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  <c r="Z592"/>
    </row>
    <row r="593" spans="1:26" ht="15.75" customHeight="1" x14ac:dyDescent="0.25">
      <c r="A593" s="65"/>
      <c r="B593" s="65"/>
      <c r="C593" s="9"/>
      <c r="D593"/>
      <c r="E593"/>
      <c r="F593"/>
      <c r="G593"/>
      <c r="H593"/>
      <c r="I593"/>
      <c r="J593"/>
      <c r="K593"/>
      <c r="L593"/>
      <c r="M593"/>
      <c r="N593"/>
      <c r="O593"/>
      <c r="P593"/>
      <c r="Q593"/>
      <c r="R593"/>
      <c r="S593"/>
      <c r="T593"/>
      <c r="U593"/>
      <c r="V593"/>
      <c r="W593"/>
      <c r="X593"/>
      <c r="Y593"/>
      <c r="Z593"/>
    </row>
    <row r="594" spans="1:26" ht="15.75" customHeight="1" x14ac:dyDescent="0.25">
      <c r="A594" s="65"/>
      <c r="B594" s="65"/>
      <c r="C594" s="9"/>
      <c r="D594"/>
      <c r="E594"/>
      <c r="F594"/>
      <c r="G594"/>
      <c r="H594"/>
      <c r="I594"/>
      <c r="J594"/>
      <c r="K594"/>
      <c r="L594"/>
      <c r="M594"/>
      <c r="N594"/>
      <c r="O594"/>
      <c r="P594"/>
      <c r="Q594"/>
      <c r="R594"/>
      <c r="S594"/>
      <c r="T594"/>
      <c r="U594"/>
      <c r="V594"/>
      <c r="W594"/>
      <c r="X594"/>
      <c r="Y594"/>
      <c r="Z594"/>
    </row>
    <row r="595" spans="1:26" ht="15.75" customHeight="1" x14ac:dyDescent="0.25">
      <c r="A595" s="65"/>
      <c r="B595" s="65"/>
      <c r="C595" s="9"/>
      <c r="D595"/>
      <c r="E595"/>
      <c r="F595"/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  <c r="Z595"/>
    </row>
    <row r="596" spans="1:26" ht="15.75" customHeight="1" x14ac:dyDescent="0.25">
      <c r="A596" s="65"/>
      <c r="B596" s="65"/>
      <c r="C596" s="9"/>
      <c r="D596"/>
      <c r="E596"/>
      <c r="F596"/>
      <c r="G596"/>
      <c r="H596"/>
      <c r="I596"/>
      <c r="J596"/>
      <c r="K596"/>
      <c r="L596"/>
      <c r="M596"/>
      <c r="N596"/>
      <c r="O596"/>
      <c r="P596"/>
      <c r="Q596"/>
      <c r="R596"/>
      <c r="S596"/>
      <c r="T596"/>
      <c r="U596"/>
      <c r="V596"/>
      <c r="W596"/>
      <c r="X596"/>
      <c r="Y596"/>
      <c r="Z596"/>
    </row>
    <row r="597" spans="1:26" ht="15.75" customHeight="1" x14ac:dyDescent="0.25">
      <c r="A597" s="65"/>
      <c r="B597" s="65"/>
      <c r="C597" s="9"/>
      <c r="D597"/>
      <c r="E597"/>
      <c r="F597"/>
      <c r="G597"/>
      <c r="H597"/>
      <c r="I597"/>
      <c r="J597"/>
      <c r="K597"/>
      <c r="L597"/>
      <c r="M597"/>
      <c r="N597"/>
      <c r="O597"/>
      <c r="P597"/>
      <c r="Q597"/>
      <c r="R597"/>
      <c r="S597"/>
      <c r="T597"/>
      <c r="U597"/>
      <c r="V597"/>
      <c r="W597"/>
      <c r="X597"/>
      <c r="Y597"/>
      <c r="Z597"/>
    </row>
    <row r="598" spans="1:26" ht="15.75" customHeight="1" x14ac:dyDescent="0.25">
      <c r="A598" s="65"/>
      <c r="B598" s="65"/>
      <c r="C598" s="9"/>
      <c r="D598"/>
      <c r="E598"/>
      <c r="F598"/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  <c r="Z598"/>
    </row>
    <row r="599" spans="1:26" ht="15.75" customHeight="1" x14ac:dyDescent="0.25">
      <c r="A599" s="65"/>
      <c r="B599" s="65"/>
      <c r="C599" s="9"/>
      <c r="D599"/>
      <c r="E599"/>
      <c r="F599"/>
      <c r="G599"/>
      <c r="H599"/>
      <c r="I599"/>
      <c r="J599"/>
      <c r="K599"/>
      <c r="L599"/>
      <c r="M599"/>
      <c r="N599"/>
      <c r="O599"/>
      <c r="P599"/>
      <c r="Q599"/>
      <c r="R599"/>
      <c r="S599"/>
      <c r="T599"/>
      <c r="U599"/>
      <c r="V599"/>
      <c r="W599"/>
      <c r="X599"/>
      <c r="Y599"/>
      <c r="Z599"/>
    </row>
    <row r="600" spans="1:26" ht="15.75" customHeight="1" x14ac:dyDescent="0.25">
      <c r="A600" s="65"/>
      <c r="B600" s="65"/>
      <c r="C600" s="9"/>
      <c r="D600"/>
      <c r="E600"/>
      <c r="F600"/>
      <c r="G600"/>
      <c r="H600"/>
      <c r="I600"/>
      <c r="J600"/>
      <c r="K600"/>
      <c r="L600"/>
      <c r="M600"/>
      <c r="N600"/>
      <c r="O600"/>
      <c r="P600"/>
      <c r="Q600"/>
      <c r="R600"/>
      <c r="S600"/>
      <c r="T600"/>
      <c r="U600"/>
      <c r="V600"/>
      <c r="W600"/>
      <c r="X600"/>
      <c r="Y600"/>
      <c r="Z600"/>
    </row>
    <row r="601" spans="1:26" ht="15.75" customHeight="1" x14ac:dyDescent="0.25">
      <c r="A601" s="65"/>
      <c r="B601" s="65"/>
      <c r="C601" s="9"/>
      <c r="D601"/>
      <c r="E601"/>
      <c r="F601"/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  <c r="Z601"/>
    </row>
    <row r="602" spans="1:26" ht="15.75" customHeight="1" x14ac:dyDescent="0.25">
      <c r="A602" s="65"/>
      <c r="B602" s="65"/>
      <c r="C602" s="9"/>
      <c r="D602"/>
      <c r="E602"/>
      <c r="F602"/>
      <c r="G602"/>
      <c r="H602"/>
      <c r="I602"/>
      <c r="J602"/>
      <c r="K602"/>
      <c r="L602"/>
      <c r="M602"/>
      <c r="N602"/>
      <c r="O602"/>
      <c r="P602"/>
      <c r="Q602"/>
      <c r="R602"/>
      <c r="S602"/>
      <c r="T602"/>
      <c r="U602"/>
      <c r="V602"/>
      <c r="W602"/>
      <c r="X602"/>
      <c r="Y602"/>
      <c r="Z602"/>
    </row>
    <row r="603" spans="1:26" ht="15.75" customHeight="1" x14ac:dyDescent="0.25">
      <c r="A603" s="65"/>
      <c r="B603" s="65"/>
      <c r="C603" s="9"/>
      <c r="D603"/>
      <c r="E603"/>
      <c r="F603"/>
      <c r="G603"/>
      <c r="H603"/>
      <c r="I603"/>
      <c r="J603"/>
      <c r="K603"/>
      <c r="L603"/>
      <c r="M603"/>
      <c r="N603"/>
      <c r="O603"/>
      <c r="P603"/>
      <c r="Q603"/>
      <c r="R603"/>
      <c r="S603"/>
      <c r="T603"/>
      <c r="U603"/>
      <c r="V603"/>
      <c r="W603"/>
      <c r="X603"/>
      <c r="Y603"/>
      <c r="Z603"/>
    </row>
    <row r="604" spans="1:26" ht="15.75" customHeight="1" x14ac:dyDescent="0.25">
      <c r="A604" s="65"/>
      <c r="B604" s="65"/>
      <c r="C604" s="9"/>
      <c r="D604"/>
      <c r="E604"/>
      <c r="F604"/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  <c r="Z604"/>
    </row>
    <row r="605" spans="1:26" ht="15.75" customHeight="1" x14ac:dyDescent="0.25">
      <c r="A605" s="65"/>
      <c r="B605" s="65"/>
      <c r="C605" s="9"/>
      <c r="D605"/>
      <c r="E605"/>
      <c r="F605"/>
      <c r="G605"/>
      <c r="H605"/>
      <c r="I605"/>
      <c r="J605"/>
      <c r="K605"/>
      <c r="L605"/>
      <c r="M605"/>
      <c r="N605"/>
      <c r="O605"/>
      <c r="P605"/>
      <c r="Q605"/>
      <c r="R605"/>
      <c r="S605"/>
      <c r="T605"/>
      <c r="U605"/>
      <c r="V605"/>
      <c r="W605"/>
      <c r="X605"/>
      <c r="Y605"/>
      <c r="Z605"/>
    </row>
    <row r="606" spans="1:26" ht="15.75" customHeight="1" x14ac:dyDescent="0.25">
      <c r="A606" s="65"/>
      <c r="B606" s="65"/>
      <c r="C606" s="9"/>
      <c r="D606"/>
      <c r="E606"/>
      <c r="F606"/>
      <c r="G606"/>
      <c r="H606"/>
      <c r="I606"/>
      <c r="J606"/>
      <c r="K606"/>
      <c r="L606"/>
      <c r="M606"/>
      <c r="N606"/>
      <c r="O606"/>
      <c r="P606"/>
      <c r="Q606"/>
      <c r="R606"/>
      <c r="S606"/>
      <c r="T606"/>
      <c r="U606"/>
      <c r="V606"/>
      <c r="W606"/>
      <c r="X606"/>
      <c r="Y606"/>
      <c r="Z606"/>
    </row>
    <row r="607" spans="1:26" ht="15.75" customHeight="1" x14ac:dyDescent="0.25">
      <c r="A607" s="65"/>
      <c r="B607" s="65"/>
      <c r="C607" s="9"/>
      <c r="D607"/>
      <c r="E607"/>
      <c r="F607"/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  <c r="Z607"/>
    </row>
    <row r="608" spans="1:26" ht="15.75" customHeight="1" x14ac:dyDescent="0.25">
      <c r="A608" s="65"/>
      <c r="B608" s="65"/>
      <c r="C608" s="9"/>
      <c r="D608"/>
      <c r="E608"/>
      <c r="F608"/>
      <c r="G608"/>
      <c r="H608"/>
      <c r="I608"/>
      <c r="J608"/>
      <c r="K608"/>
      <c r="L608"/>
      <c r="M608"/>
      <c r="N608"/>
      <c r="O608"/>
      <c r="P608"/>
      <c r="Q608"/>
      <c r="R608"/>
      <c r="S608"/>
      <c r="T608"/>
      <c r="U608"/>
      <c r="V608"/>
      <c r="W608"/>
      <c r="X608"/>
      <c r="Y608"/>
      <c r="Z608"/>
    </row>
    <row r="609" spans="1:26" ht="15.75" customHeight="1" x14ac:dyDescent="0.25">
      <c r="A609" s="65"/>
      <c r="B609" s="65"/>
      <c r="C609" s="9"/>
      <c r="D609"/>
      <c r="E609"/>
      <c r="F609"/>
      <c r="G609"/>
      <c r="H609"/>
      <c r="I609"/>
      <c r="J609"/>
      <c r="K609"/>
      <c r="L609"/>
      <c r="M609"/>
      <c r="N609"/>
      <c r="O609"/>
      <c r="P609"/>
      <c r="Q609"/>
      <c r="R609"/>
      <c r="S609"/>
      <c r="T609"/>
      <c r="U609"/>
      <c r="V609"/>
      <c r="W609"/>
      <c r="X609"/>
      <c r="Y609"/>
      <c r="Z609"/>
    </row>
    <row r="610" spans="1:26" ht="15.75" customHeight="1" x14ac:dyDescent="0.25">
      <c r="A610" s="65"/>
      <c r="B610" s="65"/>
      <c r="C610" s="9"/>
      <c r="D610"/>
      <c r="E610"/>
      <c r="F610"/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  <c r="Z610"/>
    </row>
    <row r="611" spans="1:26" ht="15.75" customHeight="1" x14ac:dyDescent="0.25">
      <c r="A611" s="65"/>
      <c r="B611" s="65"/>
      <c r="C611" s="9"/>
      <c r="D611"/>
      <c r="E611"/>
      <c r="F611"/>
      <c r="G611"/>
      <c r="H611"/>
      <c r="I611"/>
      <c r="J611"/>
      <c r="K611"/>
      <c r="L611"/>
      <c r="M611"/>
      <c r="N611"/>
      <c r="O611"/>
      <c r="P611"/>
      <c r="Q611"/>
      <c r="R611"/>
      <c r="S611"/>
      <c r="T611"/>
      <c r="U611"/>
      <c r="V611"/>
      <c r="W611"/>
      <c r="X611"/>
      <c r="Y611"/>
      <c r="Z611"/>
    </row>
    <row r="612" spans="1:26" ht="15.75" customHeight="1" x14ac:dyDescent="0.25">
      <c r="A612" s="65"/>
      <c r="B612" s="65"/>
      <c r="C612" s="9"/>
      <c r="D612"/>
      <c r="E612"/>
      <c r="F612"/>
      <c r="G612"/>
      <c r="H612"/>
      <c r="I612"/>
      <c r="J612"/>
      <c r="K612"/>
      <c r="L612"/>
      <c r="M612"/>
      <c r="N612"/>
      <c r="O612"/>
      <c r="P612"/>
      <c r="Q612"/>
      <c r="R612"/>
      <c r="S612"/>
      <c r="T612"/>
      <c r="U612"/>
      <c r="V612"/>
      <c r="W612"/>
      <c r="X612"/>
      <c r="Y612"/>
      <c r="Z612"/>
    </row>
    <row r="613" spans="1:26" ht="15.75" customHeight="1" x14ac:dyDescent="0.25">
      <c r="A613" s="65"/>
      <c r="B613" s="65"/>
      <c r="C613" s="9"/>
      <c r="D613"/>
      <c r="E613"/>
      <c r="F613"/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  <c r="Z613"/>
    </row>
    <row r="614" spans="1:26" ht="15.75" customHeight="1" x14ac:dyDescent="0.25">
      <c r="A614" s="65"/>
      <c r="B614" s="65"/>
      <c r="C614" s="9"/>
      <c r="D614"/>
      <c r="E614"/>
      <c r="F614"/>
      <c r="G614"/>
      <c r="H614"/>
      <c r="I614"/>
      <c r="J614"/>
      <c r="K614"/>
      <c r="L614"/>
      <c r="M614"/>
      <c r="N614"/>
      <c r="O614"/>
      <c r="P614"/>
      <c r="Q614"/>
      <c r="R614"/>
      <c r="S614"/>
      <c r="T614"/>
      <c r="U614"/>
      <c r="V614"/>
      <c r="W614"/>
      <c r="X614"/>
      <c r="Y614"/>
      <c r="Z614"/>
    </row>
    <row r="615" spans="1:26" ht="15.75" customHeight="1" x14ac:dyDescent="0.25">
      <c r="A615" s="65"/>
      <c r="B615" s="65"/>
      <c r="C615" s="9"/>
      <c r="D615"/>
      <c r="E615"/>
      <c r="F615"/>
      <c r="G615"/>
      <c r="H615"/>
      <c r="I615"/>
      <c r="J615"/>
      <c r="K615"/>
      <c r="L615"/>
      <c r="M615"/>
      <c r="N615"/>
      <c r="O615"/>
      <c r="P615"/>
      <c r="Q615"/>
      <c r="R615"/>
      <c r="S615"/>
      <c r="T615"/>
      <c r="U615"/>
      <c r="V615"/>
      <c r="W615"/>
      <c r="X615"/>
      <c r="Y615"/>
      <c r="Z615"/>
    </row>
    <row r="616" spans="1:26" ht="15.75" customHeight="1" x14ac:dyDescent="0.25">
      <c r="A616" s="65"/>
      <c r="B616" s="65"/>
      <c r="C616" s="9"/>
      <c r="D616"/>
      <c r="E616"/>
      <c r="F616"/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  <c r="Z616"/>
    </row>
    <row r="617" spans="1:26" ht="15.75" customHeight="1" x14ac:dyDescent="0.25">
      <c r="A617" s="65"/>
      <c r="B617" s="65"/>
      <c r="C617" s="9"/>
      <c r="D617"/>
      <c r="E617"/>
      <c r="F617"/>
      <c r="G617"/>
      <c r="H617"/>
      <c r="I617"/>
      <c r="J617"/>
      <c r="K617"/>
      <c r="L617"/>
      <c r="M617"/>
      <c r="N617"/>
      <c r="O617"/>
      <c r="P617"/>
      <c r="Q617"/>
      <c r="R617"/>
      <c r="S617"/>
      <c r="T617"/>
      <c r="U617"/>
      <c r="V617"/>
      <c r="W617"/>
      <c r="X617"/>
      <c r="Y617"/>
      <c r="Z617"/>
    </row>
    <row r="618" spans="1:26" ht="15.75" customHeight="1" x14ac:dyDescent="0.25">
      <c r="A618" s="65"/>
      <c r="B618" s="65"/>
      <c r="C618" s="9"/>
      <c r="D618"/>
      <c r="E618"/>
      <c r="F618"/>
      <c r="G618"/>
      <c r="H618"/>
      <c r="I618"/>
      <c r="J618"/>
      <c r="K618"/>
      <c r="L618"/>
      <c r="M618"/>
      <c r="N618"/>
      <c r="O618"/>
      <c r="P618"/>
      <c r="Q618"/>
      <c r="R618"/>
      <c r="S618"/>
      <c r="T618"/>
      <c r="U618"/>
      <c r="V618"/>
      <c r="W618"/>
      <c r="X618"/>
      <c r="Y618"/>
      <c r="Z618"/>
    </row>
    <row r="619" spans="1:26" ht="15.75" customHeight="1" x14ac:dyDescent="0.25">
      <c r="A619" s="65"/>
      <c r="B619" s="65"/>
      <c r="C619" s="9"/>
      <c r="D619"/>
      <c r="E619"/>
      <c r="F619"/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  <c r="Z619"/>
    </row>
    <row r="620" spans="1:26" ht="15.75" customHeight="1" x14ac:dyDescent="0.25">
      <c r="A620" s="65"/>
      <c r="B620" s="65"/>
      <c r="C620" s="9"/>
      <c r="D620"/>
      <c r="E620"/>
      <c r="F620"/>
      <c r="G620"/>
      <c r="H620"/>
      <c r="I620"/>
      <c r="J620"/>
      <c r="K620"/>
      <c r="L620"/>
      <c r="M620"/>
      <c r="N620"/>
      <c r="O620"/>
      <c r="P620"/>
      <c r="Q620"/>
      <c r="R620"/>
      <c r="S620"/>
      <c r="T620"/>
      <c r="U620"/>
      <c r="V620"/>
      <c r="W620"/>
      <c r="X620"/>
      <c r="Y620"/>
      <c r="Z620"/>
    </row>
    <row r="621" spans="1:26" ht="15.75" customHeight="1" x14ac:dyDescent="0.25">
      <c r="A621" s="65"/>
      <c r="B621" s="65"/>
      <c r="C621" s="9"/>
      <c r="D621"/>
      <c r="E621"/>
      <c r="F621"/>
      <c r="G621"/>
      <c r="H621"/>
      <c r="I621"/>
      <c r="J621"/>
      <c r="K621"/>
      <c r="L621"/>
      <c r="M621"/>
      <c r="N621"/>
      <c r="O621"/>
      <c r="P621"/>
      <c r="Q621"/>
      <c r="R621"/>
      <c r="S621"/>
      <c r="T621"/>
      <c r="U621"/>
      <c r="V621"/>
      <c r="W621"/>
      <c r="X621"/>
      <c r="Y621"/>
      <c r="Z621"/>
    </row>
    <row r="622" spans="1:26" ht="15.75" customHeight="1" x14ac:dyDescent="0.25">
      <c r="A622" s="65"/>
      <c r="B622" s="65"/>
      <c r="C622" s="9"/>
      <c r="D622"/>
      <c r="E622"/>
      <c r="F622"/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  <c r="Z622"/>
    </row>
    <row r="623" spans="1:26" ht="15.75" customHeight="1" x14ac:dyDescent="0.25">
      <c r="A623" s="65"/>
      <c r="B623" s="65"/>
      <c r="C623" s="9"/>
      <c r="D623"/>
      <c r="E623"/>
      <c r="F623"/>
      <c r="G623"/>
      <c r="H623"/>
      <c r="I623"/>
      <c r="J623"/>
      <c r="K623"/>
      <c r="L623"/>
      <c r="M623"/>
      <c r="N623"/>
      <c r="O623"/>
      <c r="P623"/>
      <c r="Q623"/>
      <c r="R623"/>
      <c r="S623"/>
      <c r="T623"/>
      <c r="U623"/>
      <c r="V623"/>
      <c r="W623"/>
      <c r="X623"/>
      <c r="Y623"/>
      <c r="Z623"/>
    </row>
    <row r="624" spans="1:26" ht="15.75" customHeight="1" x14ac:dyDescent="0.25">
      <c r="A624" s="65"/>
      <c r="B624" s="65"/>
      <c r="C624" s="9"/>
      <c r="D624"/>
      <c r="E624"/>
      <c r="F624"/>
      <c r="G624"/>
      <c r="H624"/>
      <c r="I624"/>
      <c r="J624"/>
      <c r="K624"/>
      <c r="L624"/>
      <c r="M624"/>
      <c r="N624"/>
      <c r="O624"/>
      <c r="P624"/>
      <c r="Q624"/>
      <c r="R624"/>
      <c r="S624"/>
      <c r="T624"/>
      <c r="U624"/>
      <c r="V624"/>
      <c r="W624"/>
      <c r="X624"/>
      <c r="Y624"/>
      <c r="Z624"/>
    </row>
    <row r="625" spans="1:26" ht="15.75" customHeight="1" x14ac:dyDescent="0.25">
      <c r="A625" s="65"/>
      <c r="B625" s="65"/>
      <c r="C625" s="9"/>
      <c r="D625"/>
      <c r="E625"/>
      <c r="F625"/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  <c r="Z625"/>
    </row>
    <row r="626" spans="1:26" ht="15.75" customHeight="1" x14ac:dyDescent="0.25">
      <c r="A626" s="65"/>
      <c r="B626" s="65"/>
      <c r="C626" s="9"/>
      <c r="D626"/>
      <c r="E626"/>
      <c r="F626"/>
      <c r="G626"/>
      <c r="H626"/>
      <c r="I626"/>
      <c r="J626"/>
      <c r="K626"/>
      <c r="L626"/>
      <c r="M626"/>
      <c r="N626"/>
      <c r="O626"/>
      <c r="P626"/>
      <c r="Q626"/>
      <c r="R626"/>
      <c r="S626"/>
      <c r="T626"/>
      <c r="U626"/>
      <c r="V626"/>
      <c r="W626"/>
      <c r="X626"/>
      <c r="Y626"/>
      <c r="Z626"/>
    </row>
    <row r="627" spans="1:26" ht="15.75" customHeight="1" x14ac:dyDescent="0.25">
      <c r="A627" s="65"/>
      <c r="B627" s="65"/>
      <c r="C627" s="9"/>
      <c r="D627"/>
      <c r="E627"/>
      <c r="F627"/>
      <c r="G627"/>
      <c r="H627"/>
      <c r="I627"/>
      <c r="J627"/>
      <c r="K627"/>
      <c r="L627"/>
      <c r="M627"/>
      <c r="N627"/>
      <c r="O627"/>
      <c r="P627"/>
      <c r="Q627"/>
      <c r="R627"/>
      <c r="S627"/>
      <c r="T627"/>
      <c r="U627"/>
      <c r="V627"/>
      <c r="W627"/>
      <c r="X627"/>
      <c r="Y627"/>
      <c r="Z627"/>
    </row>
    <row r="628" spans="1:26" ht="15.75" customHeight="1" x14ac:dyDescent="0.25">
      <c r="A628" s="65"/>
      <c r="B628" s="65"/>
      <c r="C628" s="9"/>
      <c r="D628"/>
      <c r="E628"/>
      <c r="F628"/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  <c r="Z628"/>
    </row>
    <row r="629" spans="1:26" ht="15.75" customHeight="1" x14ac:dyDescent="0.25">
      <c r="A629" s="65"/>
      <c r="B629" s="65"/>
      <c r="C629" s="9"/>
      <c r="D629"/>
      <c r="E629"/>
      <c r="F629"/>
      <c r="G629"/>
      <c r="H629"/>
      <c r="I629"/>
      <c r="J629"/>
      <c r="K629"/>
      <c r="L629"/>
      <c r="M629"/>
      <c r="N629"/>
      <c r="O629"/>
      <c r="P629"/>
      <c r="Q629"/>
      <c r="R629"/>
      <c r="S629"/>
      <c r="T629"/>
      <c r="U629"/>
      <c r="V629"/>
      <c r="W629"/>
      <c r="X629"/>
      <c r="Y629"/>
      <c r="Z629"/>
    </row>
    <row r="630" spans="1:26" ht="15.75" customHeight="1" x14ac:dyDescent="0.25">
      <c r="A630" s="65"/>
      <c r="B630" s="65"/>
      <c r="C630" s="9"/>
      <c r="D630"/>
      <c r="E630"/>
      <c r="F630"/>
      <c r="G630"/>
      <c r="H630"/>
      <c r="I630"/>
      <c r="J630"/>
      <c r="K630"/>
      <c r="L630"/>
      <c r="M630"/>
      <c r="N630"/>
      <c r="O630"/>
      <c r="P630"/>
      <c r="Q630"/>
      <c r="R630"/>
      <c r="S630"/>
      <c r="T630"/>
      <c r="U630"/>
      <c r="V630"/>
      <c r="W630"/>
      <c r="X630"/>
      <c r="Y630"/>
      <c r="Z630"/>
    </row>
    <row r="631" spans="1:26" ht="15.75" customHeight="1" x14ac:dyDescent="0.25">
      <c r="A631" s="65"/>
      <c r="B631" s="65"/>
      <c r="C631" s="9"/>
      <c r="D631"/>
      <c r="E631"/>
      <c r="F631"/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  <c r="Z631"/>
    </row>
    <row r="632" spans="1:26" ht="15.75" customHeight="1" x14ac:dyDescent="0.25">
      <c r="A632" s="65"/>
      <c r="B632" s="65"/>
      <c r="C632" s="9"/>
      <c r="D632"/>
      <c r="E632"/>
      <c r="F632"/>
      <c r="G632"/>
      <c r="H632"/>
      <c r="I632"/>
      <c r="J632"/>
      <c r="K632"/>
      <c r="L632"/>
      <c r="M632"/>
      <c r="N632"/>
      <c r="O632"/>
      <c r="P632"/>
      <c r="Q632"/>
      <c r="R632"/>
      <c r="S632"/>
      <c r="T632"/>
      <c r="U632"/>
      <c r="V632"/>
      <c r="W632"/>
      <c r="X632"/>
      <c r="Y632"/>
      <c r="Z632"/>
    </row>
    <row r="633" spans="1:26" ht="15.75" customHeight="1" x14ac:dyDescent="0.25">
      <c r="A633" s="65"/>
      <c r="B633" s="65"/>
      <c r="C633" s="9"/>
      <c r="D633"/>
      <c r="E633"/>
      <c r="F633"/>
      <c r="G633"/>
      <c r="H633"/>
      <c r="I633"/>
      <c r="J633"/>
      <c r="K633"/>
      <c r="L633"/>
      <c r="M633"/>
      <c r="N633"/>
      <c r="O633"/>
      <c r="P633"/>
      <c r="Q633"/>
      <c r="R633"/>
      <c r="S633"/>
      <c r="T633"/>
      <c r="U633"/>
      <c r="V633"/>
      <c r="W633"/>
      <c r="X633"/>
      <c r="Y633"/>
      <c r="Z633"/>
    </row>
    <row r="634" spans="1:26" ht="15.75" customHeight="1" x14ac:dyDescent="0.25">
      <c r="A634" s="65"/>
      <c r="B634" s="65"/>
      <c r="C634" s="9"/>
      <c r="D634"/>
      <c r="E634"/>
      <c r="F634"/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  <c r="Z634"/>
    </row>
    <row r="635" spans="1:26" ht="15.75" customHeight="1" x14ac:dyDescent="0.25">
      <c r="A635" s="65"/>
      <c r="B635" s="65"/>
      <c r="C635" s="9"/>
      <c r="D635"/>
      <c r="E635"/>
      <c r="F635"/>
      <c r="G635"/>
      <c r="H635"/>
      <c r="I635"/>
      <c r="J635"/>
      <c r="K635"/>
      <c r="L635"/>
      <c r="M635"/>
      <c r="N635"/>
      <c r="O635"/>
      <c r="P635"/>
      <c r="Q635"/>
      <c r="R635"/>
      <c r="S635"/>
      <c r="T635"/>
      <c r="U635"/>
      <c r="V635"/>
      <c r="W635"/>
      <c r="X635"/>
      <c r="Y635"/>
      <c r="Z635"/>
    </row>
    <row r="636" spans="1:26" ht="15.75" customHeight="1" x14ac:dyDescent="0.25">
      <c r="A636" s="65"/>
      <c r="B636" s="65"/>
      <c r="C636" s="9"/>
      <c r="D636"/>
      <c r="E636"/>
      <c r="F636"/>
      <c r="G636"/>
      <c r="H636"/>
      <c r="I636"/>
      <c r="J636"/>
      <c r="K636"/>
      <c r="L636"/>
      <c r="M636"/>
      <c r="N636"/>
      <c r="O636"/>
      <c r="P636"/>
      <c r="Q636"/>
      <c r="R636"/>
      <c r="S636"/>
      <c r="T636"/>
      <c r="U636"/>
      <c r="V636"/>
      <c r="W636"/>
      <c r="X636"/>
      <c r="Y636"/>
      <c r="Z636"/>
    </row>
    <row r="637" spans="1:26" ht="15.75" customHeight="1" x14ac:dyDescent="0.25">
      <c r="A637" s="65"/>
      <c r="B637" s="65"/>
      <c r="C637" s="9"/>
      <c r="D637"/>
      <c r="E637"/>
      <c r="F637"/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  <c r="Z637"/>
    </row>
    <row r="638" spans="1:26" ht="15.75" customHeight="1" x14ac:dyDescent="0.25">
      <c r="A638" s="65"/>
      <c r="B638" s="65"/>
      <c r="C638" s="9"/>
      <c r="D638"/>
      <c r="E638"/>
      <c r="F638"/>
      <c r="G638"/>
      <c r="H638"/>
      <c r="I638"/>
      <c r="J638"/>
      <c r="K638"/>
      <c r="L638"/>
      <c r="M638"/>
      <c r="N638"/>
      <c r="O638"/>
      <c r="P638"/>
      <c r="Q638"/>
      <c r="R638"/>
      <c r="S638"/>
      <c r="T638"/>
      <c r="U638"/>
      <c r="V638"/>
      <c r="W638"/>
      <c r="X638"/>
      <c r="Y638"/>
      <c r="Z638"/>
    </row>
    <row r="639" spans="1:26" ht="15.75" customHeight="1" x14ac:dyDescent="0.25">
      <c r="A639" s="65"/>
      <c r="B639" s="65"/>
      <c r="C639" s="9"/>
      <c r="D639"/>
      <c r="E639"/>
      <c r="F639"/>
      <c r="G639"/>
      <c r="H639"/>
      <c r="I639"/>
      <c r="J639"/>
      <c r="K639"/>
      <c r="L639"/>
      <c r="M639"/>
      <c r="N639"/>
      <c r="O639"/>
      <c r="P639"/>
      <c r="Q639"/>
      <c r="R639"/>
      <c r="S639"/>
      <c r="T639"/>
      <c r="U639"/>
      <c r="V639"/>
      <c r="W639"/>
      <c r="X639"/>
      <c r="Y639"/>
      <c r="Z639"/>
    </row>
    <row r="640" spans="1:26" ht="15.75" customHeight="1" x14ac:dyDescent="0.25">
      <c r="A640" s="65"/>
      <c r="B640" s="65"/>
      <c r="C640" s="9"/>
      <c r="D640"/>
      <c r="E640"/>
      <c r="F640"/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  <c r="Z640"/>
    </row>
    <row r="641" spans="1:26" ht="15.75" customHeight="1" x14ac:dyDescent="0.25">
      <c r="A641" s="65"/>
      <c r="B641" s="65"/>
      <c r="C641" s="9"/>
      <c r="D641"/>
      <c r="E641"/>
      <c r="F641"/>
      <c r="G641"/>
      <c r="H641"/>
      <c r="I641"/>
      <c r="J641"/>
      <c r="K641"/>
      <c r="L641"/>
      <c r="M641"/>
      <c r="N641"/>
      <c r="O641"/>
      <c r="P641"/>
      <c r="Q641"/>
      <c r="R641"/>
      <c r="S641"/>
      <c r="T641"/>
      <c r="U641"/>
      <c r="V641"/>
      <c r="W641"/>
      <c r="X641"/>
      <c r="Y641"/>
      <c r="Z641"/>
    </row>
    <row r="642" spans="1:26" ht="15.75" customHeight="1" x14ac:dyDescent="0.25">
      <c r="A642" s="65"/>
      <c r="B642" s="65"/>
      <c r="C642" s="9"/>
      <c r="D642"/>
      <c r="E642"/>
      <c r="F642"/>
      <c r="G642"/>
      <c r="H642"/>
      <c r="I642"/>
      <c r="J642"/>
      <c r="K642"/>
      <c r="L642"/>
      <c r="M642"/>
      <c r="N642"/>
      <c r="O642"/>
      <c r="P642"/>
      <c r="Q642"/>
      <c r="R642"/>
      <c r="S642"/>
      <c r="T642"/>
      <c r="U642"/>
      <c r="V642"/>
      <c r="W642"/>
      <c r="X642"/>
      <c r="Y642"/>
      <c r="Z642"/>
    </row>
    <row r="643" spans="1:26" ht="15.75" customHeight="1" x14ac:dyDescent="0.25">
      <c r="A643" s="65"/>
      <c r="B643" s="65"/>
      <c r="C643" s="9"/>
      <c r="D643"/>
      <c r="E643"/>
      <c r="F643"/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  <c r="Z643"/>
    </row>
    <row r="644" spans="1:26" ht="15.75" customHeight="1" x14ac:dyDescent="0.25">
      <c r="A644" s="65"/>
      <c r="B644" s="65"/>
      <c r="C644" s="9"/>
      <c r="D644"/>
      <c r="E644"/>
      <c r="F644"/>
      <c r="G644"/>
      <c r="H644"/>
      <c r="I644"/>
      <c r="J644"/>
      <c r="K644"/>
      <c r="L644"/>
      <c r="M644"/>
      <c r="N644"/>
      <c r="O644"/>
      <c r="P644"/>
      <c r="Q644"/>
      <c r="R644"/>
      <c r="S644"/>
      <c r="T644"/>
      <c r="U644"/>
      <c r="V644"/>
      <c r="W644"/>
      <c r="X644"/>
      <c r="Y644"/>
      <c r="Z644"/>
    </row>
    <row r="645" spans="1:26" ht="15.75" customHeight="1" x14ac:dyDescent="0.25">
      <c r="A645" s="65"/>
      <c r="B645" s="65"/>
      <c r="C645" s="9"/>
      <c r="D645"/>
      <c r="E645"/>
      <c r="F645"/>
      <c r="G645"/>
      <c r="H645"/>
      <c r="I645"/>
      <c r="J645"/>
      <c r="K645"/>
      <c r="L645"/>
      <c r="M645"/>
      <c r="N645"/>
      <c r="O645"/>
      <c r="P645"/>
      <c r="Q645"/>
      <c r="R645"/>
      <c r="S645"/>
      <c r="T645"/>
      <c r="U645"/>
      <c r="V645"/>
      <c r="W645"/>
      <c r="X645"/>
      <c r="Y645"/>
      <c r="Z645"/>
    </row>
    <row r="646" spans="1:26" ht="15.75" customHeight="1" x14ac:dyDescent="0.25">
      <c r="A646" s="65"/>
      <c r="B646" s="65"/>
      <c r="C646" s="9"/>
      <c r="D646"/>
      <c r="E646"/>
      <c r="F646"/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  <c r="Z646"/>
    </row>
    <row r="647" spans="1:26" ht="15.75" customHeight="1" x14ac:dyDescent="0.25">
      <c r="A647" s="65"/>
      <c r="B647" s="65"/>
      <c r="C647" s="9"/>
      <c r="D647"/>
      <c r="E647"/>
      <c r="F647"/>
      <c r="G647"/>
      <c r="H647"/>
      <c r="I647"/>
      <c r="J647"/>
      <c r="K647"/>
      <c r="L647"/>
      <c r="M647"/>
      <c r="N647"/>
      <c r="O647"/>
      <c r="P647"/>
      <c r="Q647"/>
      <c r="R647"/>
      <c r="S647"/>
      <c r="T647"/>
      <c r="U647"/>
      <c r="V647"/>
      <c r="W647"/>
      <c r="X647"/>
      <c r="Y647"/>
      <c r="Z647"/>
    </row>
    <row r="648" spans="1:26" ht="15.75" customHeight="1" x14ac:dyDescent="0.25">
      <c r="A648" s="65"/>
      <c r="B648" s="65"/>
      <c r="C648" s="9"/>
      <c r="D648"/>
      <c r="E648"/>
      <c r="F648"/>
      <c r="G648"/>
      <c r="H648"/>
      <c r="I648"/>
      <c r="J648"/>
      <c r="K648"/>
      <c r="L648"/>
      <c r="M648"/>
      <c r="N648"/>
      <c r="O648"/>
      <c r="P648"/>
      <c r="Q648"/>
      <c r="R648"/>
      <c r="S648"/>
      <c r="T648"/>
      <c r="U648"/>
      <c r="V648"/>
      <c r="W648"/>
      <c r="X648"/>
      <c r="Y648"/>
      <c r="Z648"/>
    </row>
    <row r="649" spans="1:26" ht="15.75" customHeight="1" x14ac:dyDescent="0.25">
      <c r="A649" s="65"/>
      <c r="B649" s="65"/>
      <c r="C649" s="9"/>
      <c r="D649"/>
      <c r="E649"/>
      <c r="F649"/>
      <c r="G649"/>
      <c r="H649"/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  <c r="Y649"/>
      <c r="Z649"/>
    </row>
    <row r="650" spans="1:26" ht="15.75" customHeight="1" x14ac:dyDescent="0.25">
      <c r="A650" s="65"/>
      <c r="B650" s="65"/>
      <c r="C650" s="9"/>
      <c r="D650"/>
      <c r="E650"/>
      <c r="F650"/>
      <c r="G650"/>
      <c r="H650"/>
      <c r="I650"/>
      <c r="J650"/>
      <c r="K650"/>
      <c r="L650"/>
      <c r="M650"/>
      <c r="N650"/>
      <c r="O650"/>
      <c r="P650"/>
      <c r="Q650"/>
      <c r="R650"/>
      <c r="S650"/>
      <c r="T650"/>
      <c r="U650"/>
      <c r="V650"/>
      <c r="W650"/>
      <c r="X650"/>
      <c r="Y650"/>
      <c r="Z650"/>
    </row>
    <row r="651" spans="1:26" ht="15.75" customHeight="1" x14ac:dyDescent="0.25">
      <c r="A651" s="65"/>
      <c r="B651" s="65"/>
      <c r="C651" s="9"/>
      <c r="D651"/>
      <c r="E651"/>
      <c r="F651"/>
      <c r="G651"/>
      <c r="H651"/>
      <c r="I651"/>
      <c r="J651"/>
      <c r="K651"/>
      <c r="L651"/>
      <c r="M651"/>
      <c r="N651"/>
      <c r="O651"/>
      <c r="P651"/>
      <c r="Q651"/>
      <c r="R651"/>
      <c r="S651"/>
      <c r="T651"/>
      <c r="U651"/>
      <c r="V651"/>
      <c r="W651"/>
      <c r="X651"/>
      <c r="Y651"/>
      <c r="Z651"/>
    </row>
    <row r="652" spans="1:26" ht="15.75" customHeight="1" x14ac:dyDescent="0.25">
      <c r="A652" s="65"/>
      <c r="B652" s="65"/>
      <c r="C652" s="9"/>
      <c r="D652"/>
      <c r="E652"/>
      <c r="F652"/>
      <c r="G652"/>
      <c r="H652"/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  <c r="Y652"/>
      <c r="Z652"/>
    </row>
    <row r="653" spans="1:26" ht="15.75" customHeight="1" x14ac:dyDescent="0.25">
      <c r="A653" s="65"/>
      <c r="B653" s="65"/>
      <c r="C653" s="9"/>
      <c r="D653"/>
      <c r="E653"/>
      <c r="F653"/>
      <c r="G653"/>
      <c r="H653"/>
      <c r="I653"/>
      <c r="J653"/>
      <c r="K653"/>
      <c r="L653"/>
      <c r="M653"/>
      <c r="N653"/>
      <c r="O653"/>
      <c r="P653"/>
      <c r="Q653"/>
      <c r="R653"/>
      <c r="S653"/>
      <c r="T653"/>
      <c r="U653"/>
      <c r="V653"/>
      <c r="W653"/>
      <c r="X653"/>
      <c r="Y653"/>
      <c r="Z653"/>
    </row>
    <row r="654" spans="1:26" ht="15.75" customHeight="1" x14ac:dyDescent="0.25">
      <c r="A654" s="65"/>
      <c r="B654" s="65"/>
      <c r="C654" s="9"/>
      <c r="D654"/>
      <c r="E654"/>
      <c r="F654"/>
      <c r="G654"/>
      <c r="H654"/>
      <c r="I654"/>
      <c r="J654"/>
      <c r="K654"/>
      <c r="L654"/>
      <c r="M654"/>
      <c r="N654"/>
      <c r="O654"/>
      <c r="P654"/>
      <c r="Q654"/>
      <c r="R654"/>
      <c r="S654"/>
      <c r="T654"/>
      <c r="U654"/>
      <c r="V654"/>
      <c r="W654"/>
      <c r="X654"/>
      <c r="Y654"/>
      <c r="Z654"/>
    </row>
    <row r="655" spans="1:26" ht="15.75" customHeight="1" x14ac:dyDescent="0.25">
      <c r="A655" s="65"/>
      <c r="B655" s="65"/>
      <c r="C655" s="9"/>
      <c r="D655"/>
      <c r="E655"/>
      <c r="F655"/>
      <c r="G655"/>
      <c r="H655"/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  <c r="Y655"/>
      <c r="Z655"/>
    </row>
    <row r="656" spans="1:26" ht="15.75" customHeight="1" x14ac:dyDescent="0.25">
      <c r="A656" s="65"/>
      <c r="B656" s="65"/>
      <c r="C656" s="9"/>
      <c r="D656"/>
      <c r="E656"/>
      <c r="F656"/>
      <c r="G656"/>
      <c r="H656"/>
      <c r="I656"/>
      <c r="J656"/>
      <c r="K656"/>
      <c r="L656"/>
      <c r="M656"/>
      <c r="N656"/>
      <c r="O656"/>
      <c r="P656"/>
      <c r="Q656"/>
      <c r="R656"/>
      <c r="S656"/>
      <c r="T656"/>
      <c r="U656"/>
      <c r="V656"/>
      <c r="W656"/>
      <c r="X656"/>
      <c r="Y656"/>
      <c r="Z656"/>
    </row>
    <row r="657" spans="1:26" ht="15.75" customHeight="1" x14ac:dyDescent="0.25">
      <c r="A657" s="65"/>
      <c r="B657" s="65"/>
      <c r="C657" s="9"/>
      <c r="D657"/>
      <c r="E657"/>
      <c r="F657"/>
      <c r="G657"/>
      <c r="H657"/>
      <c r="I657"/>
      <c r="J657"/>
      <c r="K657"/>
      <c r="L657"/>
      <c r="M657"/>
      <c r="N657"/>
      <c r="O657"/>
      <c r="P657"/>
      <c r="Q657"/>
      <c r="R657"/>
      <c r="S657"/>
      <c r="T657"/>
      <c r="U657"/>
      <c r="V657"/>
      <c r="W657"/>
      <c r="X657"/>
      <c r="Y657"/>
      <c r="Z657"/>
    </row>
    <row r="658" spans="1:26" ht="15.75" customHeight="1" x14ac:dyDescent="0.25">
      <c r="A658" s="65"/>
      <c r="B658" s="65"/>
      <c r="C658" s="9"/>
      <c r="D658"/>
      <c r="E658"/>
      <c r="F658"/>
      <c r="G658"/>
      <c r="H658"/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  <c r="Z658"/>
    </row>
    <row r="659" spans="1:26" ht="15.75" customHeight="1" x14ac:dyDescent="0.25">
      <c r="A659" s="65"/>
      <c r="B659" s="65"/>
      <c r="C659" s="9"/>
      <c r="D659"/>
      <c r="E659"/>
      <c r="F659"/>
      <c r="G659"/>
      <c r="H659"/>
      <c r="I659"/>
      <c r="J659"/>
      <c r="K659"/>
      <c r="L659"/>
      <c r="M659"/>
      <c r="N659"/>
      <c r="O659"/>
      <c r="P659"/>
      <c r="Q659"/>
      <c r="R659"/>
      <c r="S659"/>
      <c r="T659"/>
      <c r="U659"/>
      <c r="V659"/>
      <c r="W659"/>
      <c r="X659"/>
      <c r="Y659"/>
      <c r="Z659"/>
    </row>
    <row r="660" spans="1:26" ht="15.75" customHeight="1" x14ac:dyDescent="0.25">
      <c r="A660" s="65"/>
      <c r="B660" s="65"/>
      <c r="C660" s="9"/>
      <c r="D660"/>
      <c r="E660"/>
      <c r="F660"/>
      <c r="G660"/>
      <c r="H660"/>
      <c r="I660"/>
      <c r="J660"/>
      <c r="K660"/>
      <c r="L660"/>
      <c r="M660"/>
      <c r="N660"/>
      <c r="O660"/>
      <c r="P660"/>
      <c r="Q660"/>
      <c r="R660"/>
      <c r="S660"/>
      <c r="T660"/>
      <c r="U660"/>
      <c r="V660"/>
      <c r="W660"/>
      <c r="X660"/>
      <c r="Y660"/>
      <c r="Z660"/>
    </row>
    <row r="661" spans="1:26" ht="15.75" customHeight="1" x14ac:dyDescent="0.25">
      <c r="A661" s="65"/>
      <c r="B661" s="65"/>
      <c r="C661" s="9"/>
      <c r="D661"/>
      <c r="E661"/>
      <c r="F661"/>
      <c r="G661"/>
      <c r="H661"/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  <c r="Y661"/>
      <c r="Z661"/>
    </row>
    <row r="662" spans="1:26" ht="15.75" customHeight="1" x14ac:dyDescent="0.25">
      <c r="A662" s="65"/>
      <c r="B662" s="65"/>
      <c r="C662" s="9"/>
      <c r="D662"/>
      <c r="E662"/>
      <c r="F662"/>
      <c r="G662"/>
      <c r="H662"/>
      <c r="I662"/>
      <c r="J662"/>
      <c r="K662"/>
      <c r="L662"/>
      <c r="M662"/>
      <c r="N662"/>
      <c r="O662"/>
      <c r="P662"/>
      <c r="Q662"/>
      <c r="R662"/>
      <c r="S662"/>
      <c r="T662"/>
      <c r="U662"/>
      <c r="V662"/>
      <c r="W662"/>
      <c r="X662"/>
      <c r="Y662"/>
      <c r="Z662"/>
    </row>
    <row r="663" spans="1:26" ht="15.75" customHeight="1" x14ac:dyDescent="0.25">
      <c r="A663" s="65"/>
      <c r="B663" s="65"/>
      <c r="C663" s="9"/>
      <c r="D663"/>
      <c r="E663"/>
      <c r="F663"/>
      <c r="G663"/>
      <c r="H663"/>
      <c r="I663"/>
      <c r="J663"/>
      <c r="K663"/>
      <c r="L663"/>
      <c r="M663"/>
      <c r="N663"/>
      <c r="O663"/>
      <c r="P663"/>
      <c r="Q663"/>
      <c r="R663"/>
      <c r="S663"/>
      <c r="T663"/>
      <c r="U663"/>
      <c r="V663"/>
      <c r="W663"/>
      <c r="X663"/>
      <c r="Y663"/>
      <c r="Z663"/>
    </row>
    <row r="664" spans="1:26" ht="15.75" customHeight="1" x14ac:dyDescent="0.25">
      <c r="A664" s="65"/>
      <c r="B664" s="65"/>
      <c r="C664" s="9"/>
      <c r="D664"/>
      <c r="E664"/>
      <c r="F664"/>
      <c r="G664"/>
      <c r="H664"/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  <c r="Y664"/>
      <c r="Z664"/>
    </row>
    <row r="665" spans="1:26" ht="15.75" customHeight="1" x14ac:dyDescent="0.25">
      <c r="A665" s="65"/>
      <c r="B665" s="65"/>
      <c r="C665" s="9"/>
      <c r="D665"/>
      <c r="E665"/>
      <c r="F665"/>
      <c r="G665"/>
      <c r="H665"/>
      <c r="I665"/>
      <c r="J665"/>
      <c r="K665"/>
      <c r="L665"/>
      <c r="M665"/>
      <c r="N665"/>
      <c r="O665"/>
      <c r="P665"/>
      <c r="Q665"/>
      <c r="R665"/>
      <c r="S665"/>
      <c r="T665"/>
      <c r="U665"/>
      <c r="V665"/>
      <c r="W665"/>
      <c r="X665"/>
      <c r="Y665"/>
      <c r="Z665"/>
    </row>
    <row r="666" spans="1:26" ht="15.75" customHeight="1" x14ac:dyDescent="0.25">
      <c r="A666" s="65"/>
      <c r="B666" s="65"/>
      <c r="C666" s="9"/>
      <c r="D666"/>
      <c r="E666"/>
      <c r="F666"/>
      <c r="G666"/>
      <c r="H666"/>
      <c r="I666"/>
      <c r="J666"/>
      <c r="K666"/>
      <c r="L666"/>
      <c r="M666"/>
      <c r="N666"/>
      <c r="O666"/>
      <c r="P666"/>
      <c r="Q666"/>
      <c r="R666"/>
      <c r="S666"/>
      <c r="T666"/>
      <c r="U666"/>
      <c r="V666"/>
      <c r="W666"/>
      <c r="X666"/>
      <c r="Y666"/>
      <c r="Z666"/>
    </row>
    <row r="667" spans="1:26" ht="15.75" customHeight="1" x14ac:dyDescent="0.25">
      <c r="A667" s="65"/>
      <c r="B667" s="65"/>
      <c r="C667" s="9"/>
      <c r="D667"/>
      <c r="E667"/>
      <c r="F667"/>
      <c r="G667"/>
      <c r="H667"/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  <c r="Y667"/>
      <c r="Z667"/>
    </row>
    <row r="668" spans="1:26" ht="15.75" customHeight="1" x14ac:dyDescent="0.25">
      <c r="A668" s="65"/>
      <c r="B668" s="65"/>
      <c r="C668" s="9"/>
      <c r="D668"/>
      <c r="E668"/>
      <c r="F668"/>
      <c r="G668"/>
      <c r="H668"/>
      <c r="I668"/>
      <c r="J668"/>
      <c r="K668"/>
      <c r="L668"/>
      <c r="M668"/>
      <c r="N668"/>
      <c r="O668"/>
      <c r="P668"/>
      <c r="Q668"/>
      <c r="R668"/>
      <c r="S668"/>
      <c r="T668"/>
      <c r="U668"/>
      <c r="V668"/>
      <c r="W668"/>
      <c r="X668"/>
      <c r="Y668"/>
      <c r="Z668"/>
    </row>
    <row r="669" spans="1:26" ht="15.75" customHeight="1" x14ac:dyDescent="0.25">
      <c r="A669" s="65"/>
      <c r="B669" s="65"/>
      <c r="C669" s="9"/>
      <c r="D669"/>
      <c r="E669"/>
      <c r="F669"/>
      <c r="G669"/>
      <c r="H669"/>
      <c r="I669"/>
      <c r="J669"/>
      <c r="K669"/>
      <c r="L669"/>
      <c r="M669"/>
      <c r="N669"/>
      <c r="O669"/>
      <c r="P669"/>
      <c r="Q669"/>
      <c r="R669"/>
      <c r="S669"/>
      <c r="T669"/>
      <c r="U669"/>
      <c r="V669"/>
      <c r="W669"/>
      <c r="X669"/>
      <c r="Y669"/>
      <c r="Z669"/>
    </row>
    <row r="670" spans="1:26" ht="15.75" customHeight="1" x14ac:dyDescent="0.25">
      <c r="A670" s="65"/>
      <c r="B670" s="65"/>
      <c r="C670" s="9"/>
      <c r="D670"/>
      <c r="E670"/>
      <c r="F670"/>
      <c r="G670"/>
      <c r="H670"/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  <c r="Y670"/>
      <c r="Z670"/>
    </row>
    <row r="671" spans="1:26" ht="15.75" customHeight="1" x14ac:dyDescent="0.25">
      <c r="A671" s="65"/>
      <c r="B671" s="65"/>
      <c r="C671" s="9"/>
      <c r="D671"/>
      <c r="E671"/>
      <c r="F671"/>
      <c r="G671"/>
      <c r="H671"/>
      <c r="I671"/>
      <c r="J671"/>
      <c r="K671"/>
      <c r="L671"/>
      <c r="M671"/>
      <c r="N671"/>
      <c r="O671"/>
      <c r="P671"/>
      <c r="Q671"/>
      <c r="R671"/>
      <c r="S671"/>
      <c r="T671"/>
      <c r="U671"/>
      <c r="V671"/>
      <c r="W671"/>
      <c r="X671"/>
      <c r="Y671"/>
      <c r="Z671"/>
    </row>
    <row r="672" spans="1:26" ht="15.75" customHeight="1" x14ac:dyDescent="0.25">
      <c r="A672" s="65"/>
      <c r="B672" s="65"/>
      <c r="C672" s="9"/>
      <c r="D672"/>
      <c r="E672"/>
      <c r="F672"/>
      <c r="G672"/>
      <c r="H672"/>
      <c r="I672"/>
      <c r="J672"/>
      <c r="K672"/>
      <c r="L672"/>
      <c r="M672"/>
      <c r="N672"/>
      <c r="O672"/>
      <c r="P672"/>
      <c r="Q672"/>
      <c r="R672"/>
      <c r="S672"/>
      <c r="T672"/>
      <c r="U672"/>
      <c r="V672"/>
      <c r="W672"/>
      <c r="X672"/>
      <c r="Y672"/>
      <c r="Z672"/>
    </row>
    <row r="673" spans="1:26" ht="15.75" customHeight="1" x14ac:dyDescent="0.25">
      <c r="A673" s="65"/>
      <c r="B673" s="65"/>
      <c r="C673" s="9"/>
      <c r="D673"/>
      <c r="E673"/>
      <c r="F673"/>
      <c r="G673"/>
      <c r="H673"/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  <c r="Y673"/>
      <c r="Z673"/>
    </row>
    <row r="674" spans="1:26" ht="15.75" customHeight="1" x14ac:dyDescent="0.25">
      <c r="A674" s="65"/>
      <c r="B674" s="65"/>
      <c r="C674" s="9"/>
      <c r="D674"/>
      <c r="E674"/>
      <c r="F674"/>
      <c r="G674"/>
      <c r="H674"/>
      <c r="I674"/>
      <c r="J674"/>
      <c r="K674"/>
      <c r="L674"/>
      <c r="M674"/>
      <c r="N674"/>
      <c r="O674"/>
      <c r="P674"/>
      <c r="Q674"/>
      <c r="R674"/>
      <c r="S674"/>
      <c r="T674"/>
      <c r="U674"/>
      <c r="V674"/>
      <c r="W674"/>
      <c r="X674"/>
      <c r="Y674"/>
      <c r="Z674"/>
    </row>
    <row r="675" spans="1:26" ht="15.75" customHeight="1" x14ac:dyDescent="0.25">
      <c r="A675" s="65"/>
      <c r="B675" s="65"/>
      <c r="C675" s="9"/>
      <c r="D675"/>
      <c r="E675"/>
      <c r="F675"/>
      <c r="G675"/>
      <c r="H675"/>
      <c r="I675"/>
      <c r="J675"/>
      <c r="K675"/>
      <c r="L675"/>
      <c r="M675"/>
      <c r="N675"/>
      <c r="O675"/>
      <c r="P675"/>
      <c r="Q675"/>
      <c r="R675"/>
      <c r="S675"/>
      <c r="T675"/>
      <c r="U675"/>
      <c r="V675"/>
      <c r="W675"/>
      <c r="X675"/>
      <c r="Y675"/>
      <c r="Z675"/>
    </row>
    <row r="676" spans="1:26" ht="15.75" customHeight="1" x14ac:dyDescent="0.25">
      <c r="A676" s="65"/>
      <c r="B676" s="65"/>
      <c r="C676" s="9"/>
      <c r="D676"/>
      <c r="E676"/>
      <c r="F676"/>
      <c r="G676"/>
      <c r="H676"/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  <c r="Y676"/>
      <c r="Z676"/>
    </row>
    <row r="677" spans="1:26" ht="15.75" customHeight="1" x14ac:dyDescent="0.25">
      <c r="A677" s="65"/>
      <c r="B677" s="65"/>
      <c r="C677" s="9"/>
      <c r="D677"/>
      <c r="E677"/>
      <c r="F677"/>
      <c r="G677"/>
      <c r="H677"/>
      <c r="I677"/>
      <c r="J677"/>
      <c r="K677"/>
      <c r="L677"/>
      <c r="M677"/>
      <c r="N677"/>
      <c r="O677"/>
      <c r="P677"/>
      <c r="Q677"/>
      <c r="R677"/>
      <c r="S677"/>
      <c r="T677"/>
      <c r="U677"/>
      <c r="V677"/>
      <c r="W677"/>
      <c r="X677"/>
      <c r="Y677"/>
      <c r="Z677"/>
    </row>
    <row r="678" spans="1:26" ht="15.75" customHeight="1" x14ac:dyDescent="0.25">
      <c r="A678" s="65"/>
      <c r="B678" s="65"/>
      <c r="C678" s="9"/>
      <c r="D678"/>
      <c r="E678"/>
      <c r="F678"/>
      <c r="G678"/>
      <c r="H678"/>
      <c r="I678"/>
      <c r="J678"/>
      <c r="K678"/>
      <c r="L678"/>
      <c r="M678"/>
      <c r="N678"/>
      <c r="O678"/>
      <c r="P678"/>
      <c r="Q678"/>
      <c r="R678"/>
      <c r="S678"/>
      <c r="T678"/>
      <c r="U678"/>
      <c r="V678"/>
      <c r="W678"/>
      <c r="X678"/>
      <c r="Y678"/>
      <c r="Z678"/>
    </row>
    <row r="679" spans="1:26" ht="15.75" customHeight="1" x14ac:dyDescent="0.25">
      <c r="A679" s="65"/>
      <c r="B679" s="65"/>
      <c r="C679" s="9"/>
      <c r="D679"/>
      <c r="E679"/>
      <c r="F679"/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  <c r="Z679"/>
    </row>
    <row r="680" spans="1:26" ht="15.75" customHeight="1" x14ac:dyDescent="0.25">
      <c r="A680" s="65"/>
      <c r="B680" s="65"/>
      <c r="C680" s="9"/>
      <c r="D680"/>
      <c r="E680"/>
      <c r="F680"/>
      <c r="G680"/>
      <c r="H680"/>
      <c r="I680"/>
      <c r="J680"/>
      <c r="K680"/>
      <c r="L680"/>
      <c r="M680"/>
      <c r="N680"/>
      <c r="O680"/>
      <c r="P680"/>
      <c r="Q680"/>
      <c r="R680"/>
      <c r="S680"/>
      <c r="T680"/>
      <c r="U680"/>
      <c r="V680"/>
      <c r="W680"/>
      <c r="X680"/>
      <c r="Y680"/>
      <c r="Z680"/>
    </row>
    <row r="681" spans="1:26" ht="15.75" customHeight="1" x14ac:dyDescent="0.25">
      <c r="A681" s="65"/>
      <c r="B681" s="65"/>
      <c r="C681" s="9"/>
      <c r="D681"/>
      <c r="E681"/>
      <c r="F681"/>
      <c r="G681"/>
      <c r="H681"/>
      <c r="I681"/>
      <c r="J681"/>
      <c r="K681"/>
      <c r="L681"/>
      <c r="M681"/>
      <c r="N681"/>
      <c r="O681"/>
      <c r="P681"/>
      <c r="Q681"/>
      <c r="R681"/>
      <c r="S681"/>
      <c r="T681"/>
      <c r="U681"/>
      <c r="V681"/>
      <c r="W681"/>
      <c r="X681"/>
      <c r="Y681"/>
      <c r="Z681"/>
    </row>
    <row r="682" spans="1:26" ht="15.75" customHeight="1" x14ac:dyDescent="0.25">
      <c r="A682" s="65"/>
      <c r="B682" s="65"/>
      <c r="C682" s="9"/>
      <c r="D682"/>
      <c r="E682"/>
      <c r="F682"/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  <c r="Z682"/>
    </row>
    <row r="683" spans="1:26" ht="15.75" customHeight="1" x14ac:dyDescent="0.25">
      <c r="A683" s="65"/>
      <c r="B683" s="65"/>
      <c r="C683" s="9"/>
      <c r="D683"/>
      <c r="E683"/>
      <c r="F683"/>
      <c r="G683"/>
      <c r="H683"/>
      <c r="I683"/>
      <c r="J683"/>
      <c r="K683"/>
      <c r="L683"/>
      <c r="M683"/>
      <c r="N683"/>
      <c r="O683"/>
      <c r="P683"/>
      <c r="Q683"/>
      <c r="R683"/>
      <c r="S683"/>
      <c r="T683"/>
      <c r="U683"/>
      <c r="V683"/>
      <c r="W683"/>
      <c r="X683"/>
      <c r="Y683"/>
      <c r="Z683"/>
    </row>
    <row r="684" spans="1:26" ht="15.75" customHeight="1" x14ac:dyDescent="0.25">
      <c r="A684" s="65"/>
      <c r="B684" s="65"/>
      <c r="C684" s="9"/>
      <c r="D684"/>
      <c r="E684"/>
      <c r="F684"/>
      <c r="G684"/>
      <c r="H684"/>
      <c r="I684"/>
      <c r="J684"/>
      <c r="K684"/>
      <c r="L684"/>
      <c r="M684"/>
      <c r="N684"/>
      <c r="O684"/>
      <c r="P684"/>
      <c r="Q684"/>
      <c r="R684"/>
      <c r="S684"/>
      <c r="T684"/>
      <c r="U684"/>
      <c r="V684"/>
      <c r="W684"/>
      <c r="X684"/>
      <c r="Y684"/>
      <c r="Z684"/>
    </row>
    <row r="685" spans="1:26" ht="15.75" customHeight="1" x14ac:dyDescent="0.25">
      <c r="A685" s="65"/>
      <c r="B685" s="65"/>
      <c r="C685" s="9"/>
      <c r="D685"/>
      <c r="E685"/>
      <c r="F685"/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  <c r="Z685"/>
    </row>
    <row r="686" spans="1:26" ht="15.75" customHeight="1" x14ac:dyDescent="0.25">
      <c r="A686" s="65"/>
      <c r="B686" s="65"/>
      <c r="C686" s="9"/>
      <c r="D686"/>
      <c r="E686"/>
      <c r="F686"/>
      <c r="G686"/>
      <c r="H686"/>
      <c r="I686"/>
      <c r="J686"/>
      <c r="K686"/>
      <c r="L686"/>
      <c r="M686"/>
      <c r="N686"/>
      <c r="O686"/>
      <c r="P686"/>
      <c r="Q686"/>
      <c r="R686"/>
      <c r="S686"/>
      <c r="T686"/>
      <c r="U686"/>
      <c r="V686"/>
      <c r="W686"/>
      <c r="X686"/>
      <c r="Y686"/>
      <c r="Z686"/>
    </row>
    <row r="687" spans="1:26" ht="15.75" customHeight="1" x14ac:dyDescent="0.25">
      <c r="A687" s="65"/>
      <c r="B687" s="65"/>
      <c r="C687" s="9"/>
      <c r="D687"/>
      <c r="E687"/>
      <c r="F687"/>
      <c r="G687"/>
      <c r="H687"/>
      <c r="I687"/>
      <c r="J687"/>
      <c r="K687"/>
      <c r="L687"/>
      <c r="M687"/>
      <c r="N687"/>
      <c r="O687"/>
      <c r="P687"/>
      <c r="Q687"/>
      <c r="R687"/>
      <c r="S687"/>
      <c r="T687"/>
      <c r="U687"/>
      <c r="V687"/>
      <c r="W687"/>
      <c r="X687"/>
      <c r="Y687"/>
      <c r="Z687"/>
    </row>
    <row r="688" spans="1:26" ht="15.75" customHeight="1" x14ac:dyDescent="0.25">
      <c r="A688" s="65"/>
      <c r="B688" s="65"/>
      <c r="C688" s="9"/>
      <c r="D688"/>
      <c r="E688"/>
      <c r="F688"/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  <c r="Z688"/>
    </row>
    <row r="689" spans="1:26" ht="15.75" customHeight="1" x14ac:dyDescent="0.25">
      <c r="A689" s="65"/>
      <c r="B689" s="65"/>
      <c r="C689" s="9"/>
      <c r="D689"/>
      <c r="E689"/>
      <c r="F689"/>
      <c r="G689"/>
      <c r="H689"/>
      <c r="I689"/>
      <c r="J689"/>
      <c r="K689"/>
      <c r="L689"/>
      <c r="M689"/>
      <c r="N689"/>
      <c r="O689"/>
      <c r="P689"/>
      <c r="Q689"/>
      <c r="R689"/>
      <c r="S689"/>
      <c r="T689"/>
      <c r="U689"/>
      <c r="V689"/>
      <c r="W689"/>
      <c r="X689"/>
      <c r="Y689"/>
      <c r="Z689"/>
    </row>
    <row r="690" spans="1:26" ht="15.75" customHeight="1" x14ac:dyDescent="0.25">
      <c r="A690" s="65"/>
      <c r="B690" s="65"/>
      <c r="C690" s="9"/>
      <c r="D690"/>
      <c r="E690"/>
      <c r="F690"/>
      <c r="G690"/>
      <c r="H690"/>
      <c r="I690"/>
      <c r="J690"/>
      <c r="K690"/>
      <c r="L690"/>
      <c r="M690"/>
      <c r="N690"/>
      <c r="O690"/>
      <c r="P690"/>
      <c r="Q690"/>
      <c r="R690"/>
      <c r="S690"/>
      <c r="T690"/>
      <c r="U690"/>
      <c r="V690"/>
      <c r="W690"/>
      <c r="X690"/>
      <c r="Y690"/>
      <c r="Z690"/>
    </row>
    <row r="691" spans="1:26" ht="15.75" customHeight="1" x14ac:dyDescent="0.25">
      <c r="A691" s="65"/>
      <c r="B691" s="65"/>
      <c r="C691" s="9"/>
      <c r="D691"/>
      <c r="E691"/>
      <c r="F691"/>
      <c r="G691"/>
      <c r="H691"/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  <c r="Y691"/>
      <c r="Z691"/>
    </row>
    <row r="692" spans="1:26" ht="15.75" customHeight="1" x14ac:dyDescent="0.25">
      <c r="A692" s="65"/>
      <c r="B692" s="65"/>
      <c r="C692" s="9"/>
      <c r="D692"/>
      <c r="E692"/>
      <c r="F692"/>
      <c r="G692"/>
      <c r="H692"/>
      <c r="I692"/>
      <c r="J692"/>
      <c r="K692"/>
      <c r="L692"/>
      <c r="M692"/>
      <c r="N692"/>
      <c r="O692"/>
      <c r="P692"/>
      <c r="Q692"/>
      <c r="R692"/>
      <c r="S692"/>
      <c r="T692"/>
      <c r="U692"/>
      <c r="V692"/>
      <c r="W692"/>
      <c r="X692"/>
      <c r="Y692"/>
      <c r="Z692"/>
    </row>
    <row r="693" spans="1:26" ht="15.75" customHeight="1" x14ac:dyDescent="0.25">
      <c r="A693" s="65"/>
      <c r="B693" s="65"/>
      <c r="C693" s="9"/>
      <c r="D693"/>
      <c r="E693"/>
      <c r="F693"/>
      <c r="G693"/>
      <c r="H693"/>
      <c r="I693"/>
      <c r="J693"/>
      <c r="K693"/>
      <c r="L693"/>
      <c r="M693"/>
      <c r="N693"/>
      <c r="O693"/>
      <c r="P693"/>
      <c r="Q693"/>
      <c r="R693"/>
      <c r="S693"/>
      <c r="T693"/>
      <c r="U693"/>
      <c r="V693"/>
      <c r="W693"/>
      <c r="X693"/>
      <c r="Y693"/>
      <c r="Z693"/>
    </row>
    <row r="694" spans="1:26" ht="15.75" customHeight="1" x14ac:dyDescent="0.25">
      <c r="A694" s="65"/>
      <c r="B694" s="65"/>
      <c r="C694" s="9"/>
      <c r="D694"/>
      <c r="E694"/>
      <c r="F694"/>
      <c r="G694"/>
      <c r="H694"/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  <c r="Y694"/>
      <c r="Z694"/>
    </row>
    <row r="695" spans="1:26" ht="15.75" customHeight="1" x14ac:dyDescent="0.25">
      <c r="A695" s="65"/>
      <c r="B695" s="65"/>
      <c r="C695" s="9"/>
      <c r="D695"/>
      <c r="E695"/>
      <c r="F695"/>
      <c r="G695"/>
      <c r="H695"/>
      <c r="I695"/>
      <c r="J695"/>
      <c r="K695"/>
      <c r="L695"/>
      <c r="M695"/>
      <c r="N695"/>
      <c r="O695"/>
      <c r="P695"/>
      <c r="Q695"/>
      <c r="R695"/>
      <c r="S695"/>
      <c r="T695"/>
      <c r="U695"/>
      <c r="V695"/>
      <c r="W695"/>
      <c r="X695"/>
      <c r="Y695"/>
      <c r="Z695"/>
    </row>
    <row r="696" spans="1:26" ht="15.75" customHeight="1" x14ac:dyDescent="0.25">
      <c r="A696" s="65"/>
      <c r="B696" s="65"/>
      <c r="C696" s="9"/>
      <c r="D696"/>
      <c r="E696"/>
      <c r="F696"/>
      <c r="G696"/>
      <c r="H696"/>
      <c r="I696"/>
      <c r="J696"/>
      <c r="K696"/>
      <c r="L696"/>
      <c r="M696"/>
      <c r="N696"/>
      <c r="O696"/>
      <c r="P696"/>
      <c r="Q696"/>
      <c r="R696"/>
      <c r="S696"/>
      <c r="T696"/>
      <c r="U696"/>
      <c r="V696"/>
      <c r="W696"/>
      <c r="X696"/>
      <c r="Y696"/>
      <c r="Z696"/>
    </row>
    <row r="697" spans="1:26" ht="15.75" customHeight="1" x14ac:dyDescent="0.25">
      <c r="A697" s="65"/>
      <c r="B697" s="65"/>
      <c r="C697" s="9"/>
      <c r="D697"/>
      <c r="E697"/>
      <c r="F697"/>
      <c r="G697"/>
      <c r="H697"/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  <c r="Y697"/>
      <c r="Z697"/>
    </row>
    <row r="698" spans="1:26" ht="15.75" customHeight="1" x14ac:dyDescent="0.25">
      <c r="A698" s="65"/>
      <c r="B698" s="65"/>
      <c r="C698" s="9"/>
      <c r="D698"/>
      <c r="E698"/>
      <c r="F698"/>
      <c r="G698"/>
      <c r="H698"/>
      <c r="I698"/>
      <c r="J698"/>
      <c r="K698"/>
      <c r="L698"/>
      <c r="M698"/>
      <c r="N698"/>
      <c r="O698"/>
      <c r="P698"/>
      <c r="Q698"/>
      <c r="R698"/>
      <c r="S698"/>
      <c r="T698"/>
      <c r="U698"/>
      <c r="V698"/>
      <c r="W698"/>
      <c r="X698"/>
      <c r="Y698"/>
      <c r="Z698"/>
    </row>
    <row r="699" spans="1:26" ht="15.75" customHeight="1" x14ac:dyDescent="0.25">
      <c r="A699" s="65"/>
      <c r="B699" s="65"/>
      <c r="C699" s="9"/>
      <c r="D699"/>
      <c r="E699"/>
      <c r="F699"/>
      <c r="G699"/>
      <c r="H699"/>
      <c r="I699"/>
      <c r="J699"/>
      <c r="K699"/>
      <c r="L699"/>
      <c r="M699"/>
      <c r="N699"/>
      <c r="O699"/>
      <c r="P699"/>
      <c r="Q699"/>
      <c r="R699"/>
      <c r="S699"/>
      <c r="T699"/>
      <c r="U699"/>
      <c r="V699"/>
      <c r="W699"/>
      <c r="X699"/>
      <c r="Y699"/>
      <c r="Z699"/>
    </row>
    <row r="700" spans="1:26" ht="15.75" customHeight="1" x14ac:dyDescent="0.25">
      <c r="A700" s="65"/>
      <c r="B700" s="65"/>
      <c r="C700" s="9"/>
      <c r="D700"/>
      <c r="E700"/>
      <c r="F700"/>
      <c r="G700"/>
      <c r="H700"/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  <c r="Y700"/>
      <c r="Z700"/>
    </row>
    <row r="701" spans="1:26" ht="15.75" customHeight="1" x14ac:dyDescent="0.25">
      <c r="A701" s="65"/>
      <c r="B701" s="65"/>
      <c r="C701" s="9"/>
      <c r="D701"/>
      <c r="E701"/>
      <c r="F701"/>
      <c r="G701"/>
      <c r="H701"/>
      <c r="I701"/>
      <c r="J701"/>
      <c r="K701"/>
      <c r="L701"/>
      <c r="M701"/>
      <c r="N701"/>
      <c r="O701"/>
      <c r="P701"/>
      <c r="Q701"/>
      <c r="R701"/>
      <c r="S701"/>
      <c r="T701"/>
      <c r="U701"/>
      <c r="V701"/>
      <c r="W701"/>
      <c r="X701"/>
      <c r="Y701"/>
      <c r="Z701"/>
    </row>
    <row r="702" spans="1:26" ht="15.75" customHeight="1" x14ac:dyDescent="0.25">
      <c r="A702" s="65"/>
      <c r="B702" s="65"/>
      <c r="C702" s="9"/>
      <c r="D702"/>
      <c r="E702"/>
      <c r="F702"/>
      <c r="G702"/>
      <c r="H702"/>
      <c r="I702"/>
      <c r="J702"/>
      <c r="K702"/>
      <c r="L702"/>
      <c r="M702"/>
      <c r="N702"/>
      <c r="O702"/>
      <c r="P702"/>
      <c r="Q702"/>
      <c r="R702"/>
      <c r="S702"/>
      <c r="T702"/>
      <c r="U702"/>
      <c r="V702"/>
      <c r="W702"/>
      <c r="X702"/>
      <c r="Y702"/>
      <c r="Z702"/>
    </row>
    <row r="703" spans="1:26" ht="15.75" customHeight="1" x14ac:dyDescent="0.25">
      <c r="A703" s="65"/>
      <c r="B703" s="65"/>
      <c r="C703" s="9"/>
      <c r="D703"/>
      <c r="E703"/>
      <c r="F703"/>
      <c r="G703"/>
      <c r="H703"/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  <c r="Z703"/>
    </row>
    <row r="704" spans="1:26" ht="15.75" customHeight="1" x14ac:dyDescent="0.25">
      <c r="A704" s="65"/>
      <c r="B704" s="65"/>
      <c r="C704" s="9"/>
      <c r="D704"/>
      <c r="E704"/>
      <c r="F704"/>
      <c r="G704"/>
      <c r="H704"/>
      <c r="I704"/>
      <c r="J704"/>
      <c r="K704"/>
      <c r="L704"/>
      <c r="M704"/>
      <c r="N704"/>
      <c r="O704"/>
      <c r="P704"/>
      <c r="Q704"/>
      <c r="R704"/>
      <c r="S704"/>
      <c r="T704"/>
      <c r="U704"/>
      <c r="V704"/>
      <c r="W704"/>
      <c r="X704"/>
      <c r="Y704"/>
      <c r="Z704"/>
    </row>
    <row r="705" spans="1:26" ht="15.75" customHeight="1" x14ac:dyDescent="0.25">
      <c r="A705" s="65"/>
      <c r="B705" s="65"/>
      <c r="C705" s="9"/>
      <c r="D705"/>
      <c r="E705"/>
      <c r="F705"/>
      <c r="G705"/>
      <c r="H705"/>
      <c r="I705"/>
      <c r="J705"/>
      <c r="K705"/>
      <c r="L705"/>
      <c r="M705"/>
      <c r="N705"/>
      <c r="O705"/>
      <c r="P705"/>
      <c r="Q705"/>
      <c r="R705"/>
      <c r="S705"/>
      <c r="T705"/>
      <c r="U705"/>
      <c r="V705"/>
      <c r="W705"/>
      <c r="X705"/>
      <c r="Y705"/>
      <c r="Z705"/>
    </row>
    <row r="706" spans="1:26" ht="15.75" customHeight="1" x14ac:dyDescent="0.25">
      <c r="A706" s="65"/>
      <c r="B706" s="65"/>
      <c r="C706" s="9"/>
      <c r="D706"/>
      <c r="E706"/>
      <c r="F706"/>
      <c r="G706"/>
      <c r="H706"/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  <c r="Z706"/>
    </row>
    <row r="707" spans="1:26" ht="15.75" customHeight="1" x14ac:dyDescent="0.25">
      <c r="A707" s="65"/>
      <c r="B707" s="65"/>
      <c r="C707" s="9"/>
      <c r="D707"/>
      <c r="E707"/>
      <c r="F707"/>
      <c r="G707"/>
      <c r="H707"/>
      <c r="I707"/>
      <c r="J707"/>
      <c r="K707"/>
      <c r="L707"/>
      <c r="M707"/>
      <c r="N707"/>
      <c r="O707"/>
      <c r="P707"/>
      <c r="Q707"/>
      <c r="R707"/>
      <c r="S707"/>
      <c r="T707"/>
      <c r="U707"/>
      <c r="V707"/>
      <c r="W707"/>
      <c r="X707"/>
      <c r="Y707"/>
      <c r="Z707"/>
    </row>
    <row r="708" spans="1:26" ht="15.75" customHeight="1" x14ac:dyDescent="0.25">
      <c r="A708" s="65"/>
      <c r="B708" s="65"/>
      <c r="C708" s="9"/>
      <c r="D708"/>
      <c r="E708"/>
      <c r="F708"/>
      <c r="G708"/>
      <c r="H708"/>
      <c r="I708"/>
      <c r="J708"/>
      <c r="K708"/>
      <c r="L708"/>
      <c r="M708"/>
      <c r="N708"/>
      <c r="O708"/>
      <c r="P708"/>
      <c r="Q708"/>
      <c r="R708"/>
      <c r="S708"/>
      <c r="T708"/>
      <c r="U708"/>
      <c r="V708"/>
      <c r="W708"/>
      <c r="X708"/>
      <c r="Y708"/>
      <c r="Z708"/>
    </row>
    <row r="709" spans="1:26" ht="15.75" customHeight="1" x14ac:dyDescent="0.25">
      <c r="A709" s="65"/>
      <c r="B709" s="65"/>
      <c r="C709" s="9"/>
      <c r="D709"/>
      <c r="E709"/>
      <c r="F709"/>
      <c r="G709"/>
      <c r="H709"/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  <c r="Z709"/>
    </row>
    <row r="710" spans="1:26" ht="15.75" customHeight="1" x14ac:dyDescent="0.25">
      <c r="A710" s="65"/>
      <c r="B710" s="65"/>
      <c r="C710" s="9"/>
      <c r="D710"/>
      <c r="E710"/>
      <c r="F710"/>
      <c r="G710"/>
      <c r="H710"/>
      <c r="I710"/>
      <c r="J710"/>
      <c r="K710"/>
      <c r="L710"/>
      <c r="M710"/>
      <c r="N710"/>
      <c r="O710"/>
      <c r="P710"/>
      <c r="Q710"/>
      <c r="R710"/>
      <c r="S710"/>
      <c r="T710"/>
      <c r="U710"/>
      <c r="V710"/>
      <c r="W710"/>
      <c r="X710"/>
      <c r="Y710"/>
      <c r="Z710"/>
    </row>
    <row r="711" spans="1:26" ht="15.75" customHeight="1" x14ac:dyDescent="0.25">
      <c r="A711" s="65"/>
      <c r="B711" s="65"/>
      <c r="C711" s="9"/>
      <c r="D711"/>
      <c r="E711"/>
      <c r="F711"/>
      <c r="G711"/>
      <c r="H711"/>
      <c r="I711"/>
      <c r="J711"/>
      <c r="K711"/>
      <c r="L711"/>
      <c r="M711"/>
      <c r="N711"/>
      <c r="O711"/>
      <c r="P711"/>
      <c r="Q711"/>
      <c r="R711"/>
      <c r="S711"/>
      <c r="T711"/>
      <c r="U711"/>
      <c r="V711"/>
      <c r="W711"/>
      <c r="X711"/>
      <c r="Y711"/>
      <c r="Z711"/>
    </row>
    <row r="712" spans="1:26" ht="15.75" customHeight="1" x14ac:dyDescent="0.25">
      <c r="A712" s="65"/>
      <c r="B712" s="65"/>
      <c r="C712" s="9"/>
      <c r="D712"/>
      <c r="E712"/>
      <c r="F712"/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</row>
    <row r="713" spans="1:26" ht="15.75" customHeight="1" x14ac:dyDescent="0.25">
      <c r="A713" s="65"/>
      <c r="B713" s="65"/>
      <c r="C713" s="9"/>
      <c r="D713"/>
      <c r="E713"/>
      <c r="F713"/>
      <c r="G713"/>
      <c r="H713"/>
      <c r="I713"/>
      <c r="J713"/>
      <c r="K713"/>
      <c r="L713"/>
      <c r="M713"/>
      <c r="N713"/>
      <c r="O713"/>
      <c r="P713"/>
      <c r="Q713"/>
      <c r="R713"/>
      <c r="S713"/>
      <c r="T713"/>
      <c r="U713"/>
      <c r="V713"/>
      <c r="W713"/>
      <c r="X713"/>
      <c r="Y713"/>
      <c r="Z713"/>
    </row>
    <row r="714" spans="1:26" ht="15.75" customHeight="1" x14ac:dyDescent="0.25">
      <c r="A714" s="65"/>
      <c r="B714" s="65"/>
      <c r="C714" s="9"/>
      <c r="D714"/>
      <c r="E714"/>
      <c r="F714"/>
      <c r="G714"/>
      <c r="H714"/>
      <c r="I714"/>
      <c r="J714"/>
      <c r="K714"/>
      <c r="L714"/>
      <c r="M714"/>
      <c r="N714"/>
      <c r="O714"/>
      <c r="P714"/>
      <c r="Q714"/>
      <c r="R714"/>
      <c r="S714"/>
      <c r="T714"/>
      <c r="U714"/>
      <c r="V714"/>
      <c r="W714"/>
      <c r="X714"/>
      <c r="Y714"/>
      <c r="Z714"/>
    </row>
    <row r="715" spans="1:26" ht="15.75" customHeight="1" x14ac:dyDescent="0.25">
      <c r="A715" s="65"/>
      <c r="B715" s="65"/>
      <c r="C715" s="9"/>
      <c r="D715"/>
      <c r="E715"/>
      <c r="F715"/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</row>
    <row r="716" spans="1:26" ht="15.75" customHeight="1" x14ac:dyDescent="0.25">
      <c r="A716" s="65"/>
      <c r="B716" s="65"/>
      <c r="C716" s="9"/>
      <c r="D716"/>
      <c r="E716"/>
      <c r="F716"/>
      <c r="G716"/>
      <c r="H716"/>
      <c r="I716"/>
      <c r="J716"/>
      <c r="K716"/>
      <c r="L716"/>
      <c r="M716"/>
      <c r="N716"/>
      <c r="O716"/>
      <c r="P716"/>
      <c r="Q716"/>
      <c r="R716"/>
      <c r="S716"/>
      <c r="T716"/>
      <c r="U716"/>
      <c r="V716"/>
      <c r="W716"/>
      <c r="X716"/>
      <c r="Y716"/>
      <c r="Z716"/>
    </row>
    <row r="717" spans="1:26" ht="15.75" customHeight="1" x14ac:dyDescent="0.25">
      <c r="A717" s="65"/>
      <c r="B717" s="65"/>
      <c r="C717" s="9"/>
      <c r="D717"/>
      <c r="E717"/>
      <c r="F717"/>
      <c r="G717"/>
      <c r="H717"/>
      <c r="I717"/>
      <c r="J717"/>
      <c r="K717"/>
      <c r="L717"/>
      <c r="M717"/>
      <c r="N717"/>
      <c r="O717"/>
      <c r="P717"/>
      <c r="Q717"/>
      <c r="R717"/>
      <c r="S717"/>
      <c r="T717"/>
      <c r="U717"/>
      <c r="V717"/>
      <c r="W717"/>
      <c r="X717"/>
      <c r="Y717"/>
      <c r="Z717"/>
    </row>
    <row r="718" spans="1:26" ht="15.75" customHeight="1" x14ac:dyDescent="0.25">
      <c r="A718" s="65"/>
      <c r="B718" s="65"/>
      <c r="C718" s="9"/>
      <c r="D718"/>
      <c r="E718"/>
      <c r="F718"/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</row>
    <row r="719" spans="1:26" ht="15.75" customHeight="1" x14ac:dyDescent="0.25">
      <c r="A719" s="65"/>
      <c r="B719" s="65"/>
      <c r="C719" s="9"/>
      <c r="D719"/>
      <c r="E719"/>
      <c r="F719"/>
      <c r="G719"/>
      <c r="H719"/>
      <c r="I719"/>
      <c r="J719"/>
      <c r="K719"/>
      <c r="L719"/>
      <c r="M719"/>
      <c r="N719"/>
      <c r="O719"/>
      <c r="P719"/>
      <c r="Q719"/>
      <c r="R719"/>
      <c r="S719"/>
      <c r="T719"/>
      <c r="U719"/>
      <c r="V719"/>
      <c r="W719"/>
      <c r="X719"/>
      <c r="Y719"/>
      <c r="Z719"/>
    </row>
    <row r="720" spans="1:26" ht="15.75" customHeight="1" x14ac:dyDescent="0.25">
      <c r="A720" s="65"/>
      <c r="B720" s="65"/>
      <c r="C720" s="9"/>
      <c r="D720"/>
      <c r="E720"/>
      <c r="F720"/>
      <c r="G720"/>
      <c r="H720"/>
      <c r="I720"/>
      <c r="J720"/>
      <c r="K720"/>
      <c r="L720"/>
      <c r="M720"/>
      <c r="N720"/>
      <c r="O720"/>
      <c r="P720"/>
      <c r="Q720"/>
      <c r="R720"/>
      <c r="S720"/>
      <c r="T720"/>
      <c r="U720"/>
      <c r="V720"/>
      <c r="W720"/>
      <c r="X720"/>
      <c r="Y720"/>
      <c r="Z720"/>
    </row>
    <row r="721" spans="1:26" ht="15.75" customHeight="1" x14ac:dyDescent="0.25">
      <c r="A721" s="65"/>
      <c r="B721" s="65"/>
      <c r="C721" s="9"/>
      <c r="D721"/>
      <c r="E721"/>
      <c r="F721"/>
      <c r="G721"/>
      <c r="H721"/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  <c r="Z721"/>
    </row>
    <row r="722" spans="1:26" ht="15.75" customHeight="1" x14ac:dyDescent="0.25">
      <c r="A722" s="65"/>
      <c r="B722" s="65"/>
      <c r="C722" s="9"/>
      <c r="D722"/>
      <c r="E722"/>
      <c r="F722"/>
      <c r="G722"/>
      <c r="H722"/>
      <c r="I722"/>
      <c r="J722"/>
      <c r="K722"/>
      <c r="L722"/>
      <c r="M722"/>
      <c r="N722"/>
      <c r="O722"/>
      <c r="P722"/>
      <c r="Q722"/>
      <c r="R722"/>
      <c r="S722"/>
      <c r="T722"/>
      <c r="U722"/>
      <c r="V722"/>
      <c r="W722"/>
      <c r="X722"/>
      <c r="Y722"/>
      <c r="Z722"/>
    </row>
    <row r="723" spans="1:26" ht="15.75" customHeight="1" x14ac:dyDescent="0.25">
      <c r="A723" s="65"/>
      <c r="B723" s="65"/>
      <c r="C723" s="9"/>
      <c r="D723"/>
      <c r="E723"/>
      <c r="F723"/>
      <c r="G723"/>
      <c r="H723"/>
      <c r="I723"/>
      <c r="J723"/>
      <c r="K723"/>
      <c r="L723"/>
      <c r="M723"/>
      <c r="N723"/>
      <c r="O723"/>
      <c r="P723"/>
      <c r="Q723"/>
      <c r="R723"/>
      <c r="S723"/>
      <c r="T723"/>
      <c r="U723"/>
      <c r="V723"/>
      <c r="W723"/>
      <c r="X723"/>
      <c r="Y723"/>
      <c r="Z723"/>
    </row>
    <row r="724" spans="1:26" ht="15.75" customHeight="1" x14ac:dyDescent="0.25">
      <c r="A724" s="65"/>
      <c r="B724" s="65"/>
      <c r="C724" s="9"/>
      <c r="D724"/>
      <c r="E724"/>
      <c r="F724"/>
      <c r="G724"/>
      <c r="H724"/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  <c r="Z724"/>
    </row>
    <row r="725" spans="1:26" ht="15.75" customHeight="1" x14ac:dyDescent="0.25">
      <c r="A725" s="65"/>
      <c r="B725" s="65"/>
      <c r="C725" s="9"/>
      <c r="D725"/>
      <c r="E725"/>
      <c r="F725"/>
      <c r="G725"/>
      <c r="H725"/>
      <c r="I725"/>
      <c r="J725"/>
      <c r="K725"/>
      <c r="L725"/>
      <c r="M725"/>
      <c r="N725"/>
      <c r="O725"/>
      <c r="P725"/>
      <c r="Q725"/>
      <c r="R725"/>
      <c r="S725"/>
      <c r="T725"/>
      <c r="U725"/>
      <c r="V725"/>
      <c r="W725"/>
      <c r="X725"/>
      <c r="Y725"/>
      <c r="Z725"/>
    </row>
    <row r="726" spans="1:26" ht="15.75" customHeight="1" x14ac:dyDescent="0.25">
      <c r="A726" s="65"/>
      <c r="B726" s="65"/>
      <c r="C726" s="9"/>
      <c r="D726"/>
      <c r="E726"/>
      <c r="F726"/>
      <c r="G726"/>
      <c r="H726"/>
      <c r="I726"/>
      <c r="J726"/>
      <c r="K726"/>
      <c r="L726"/>
      <c r="M726"/>
      <c r="N726"/>
      <c r="O726"/>
      <c r="P726"/>
      <c r="Q726"/>
      <c r="R726"/>
      <c r="S726"/>
      <c r="T726"/>
      <c r="U726"/>
      <c r="V726"/>
      <c r="W726"/>
      <c r="X726"/>
      <c r="Y726"/>
      <c r="Z726"/>
    </row>
    <row r="727" spans="1:26" ht="15.75" customHeight="1" x14ac:dyDescent="0.25">
      <c r="A727" s="65"/>
      <c r="B727" s="65"/>
      <c r="C727" s="9"/>
      <c r="D727"/>
      <c r="E727"/>
      <c r="F727"/>
      <c r="G727"/>
      <c r="H727"/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  <c r="Z727"/>
    </row>
    <row r="728" spans="1:26" ht="15.75" customHeight="1" x14ac:dyDescent="0.25">
      <c r="A728" s="65"/>
      <c r="B728" s="65"/>
      <c r="C728" s="9"/>
      <c r="D728"/>
      <c r="E728"/>
      <c r="F728"/>
      <c r="G728"/>
      <c r="H728"/>
      <c r="I728"/>
      <c r="J728"/>
      <c r="K728"/>
      <c r="L728"/>
      <c r="M728"/>
      <c r="N728"/>
      <c r="O728"/>
      <c r="P728"/>
      <c r="Q728"/>
      <c r="R728"/>
      <c r="S728"/>
      <c r="T728"/>
      <c r="U728"/>
      <c r="V728"/>
      <c r="W728"/>
      <c r="X728"/>
      <c r="Y728"/>
      <c r="Z728"/>
    </row>
    <row r="729" spans="1:26" ht="15.75" customHeight="1" x14ac:dyDescent="0.25">
      <c r="A729" s="65"/>
      <c r="B729" s="65"/>
      <c r="C729" s="9"/>
      <c r="D729"/>
      <c r="E729"/>
      <c r="F729"/>
      <c r="G729"/>
      <c r="H729"/>
      <c r="I729"/>
      <c r="J729"/>
      <c r="K729"/>
      <c r="L729"/>
      <c r="M729"/>
      <c r="N729"/>
      <c r="O729"/>
      <c r="P729"/>
      <c r="Q729"/>
      <c r="R729"/>
      <c r="S729"/>
      <c r="T729"/>
      <c r="U729"/>
      <c r="V729"/>
      <c r="W729"/>
      <c r="X729"/>
      <c r="Y729"/>
      <c r="Z729"/>
    </row>
    <row r="730" spans="1:26" ht="15.75" customHeight="1" x14ac:dyDescent="0.25">
      <c r="A730" s="65"/>
      <c r="B730" s="65"/>
      <c r="C730" s="9"/>
      <c r="D730"/>
      <c r="E730"/>
      <c r="F730"/>
      <c r="G730"/>
      <c r="H730"/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  <c r="Z730"/>
    </row>
    <row r="731" spans="1:26" ht="15.75" customHeight="1" x14ac:dyDescent="0.25">
      <c r="A731" s="65"/>
      <c r="B731" s="65"/>
      <c r="C731" s="9"/>
      <c r="D731"/>
      <c r="E731"/>
      <c r="F731"/>
      <c r="G731"/>
      <c r="H731"/>
      <c r="I731"/>
      <c r="J731"/>
      <c r="K731"/>
      <c r="L731"/>
      <c r="M731"/>
      <c r="N731"/>
      <c r="O731"/>
      <c r="P731"/>
      <c r="Q731"/>
      <c r="R731"/>
      <c r="S731"/>
      <c r="T731"/>
      <c r="U731"/>
      <c r="V731"/>
      <c r="W731"/>
      <c r="X731"/>
      <c r="Y731"/>
      <c r="Z731"/>
    </row>
    <row r="732" spans="1:26" ht="15.75" customHeight="1" x14ac:dyDescent="0.25">
      <c r="A732" s="65"/>
      <c r="B732" s="65"/>
      <c r="C732" s="9"/>
      <c r="D732"/>
      <c r="E732"/>
      <c r="F732"/>
      <c r="G732"/>
      <c r="H732"/>
      <c r="I732"/>
      <c r="J732"/>
      <c r="K732"/>
      <c r="L732"/>
      <c r="M732"/>
      <c r="N732"/>
      <c r="O732"/>
      <c r="P732"/>
      <c r="Q732"/>
      <c r="R732"/>
      <c r="S732"/>
      <c r="T732"/>
      <c r="U732"/>
      <c r="V732"/>
      <c r="W732"/>
      <c r="X732"/>
      <c r="Y732"/>
      <c r="Z732"/>
    </row>
    <row r="733" spans="1:26" ht="15.75" customHeight="1" x14ac:dyDescent="0.25">
      <c r="A733" s="65"/>
      <c r="B733" s="65"/>
      <c r="C733" s="9"/>
      <c r="D733"/>
      <c r="E733"/>
      <c r="F733"/>
      <c r="G733"/>
      <c r="H733"/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  <c r="Z733"/>
    </row>
    <row r="734" spans="1:26" ht="15.75" customHeight="1" x14ac:dyDescent="0.25">
      <c r="A734" s="65"/>
      <c r="B734" s="65"/>
      <c r="C734" s="9"/>
      <c r="D734"/>
      <c r="E734"/>
      <c r="F734"/>
      <c r="G734"/>
      <c r="H734"/>
      <c r="I734"/>
      <c r="J734"/>
      <c r="K734"/>
      <c r="L734"/>
      <c r="M734"/>
      <c r="N734"/>
      <c r="O734"/>
      <c r="P734"/>
      <c r="Q734"/>
      <c r="R734"/>
      <c r="S734"/>
      <c r="T734"/>
      <c r="U734"/>
      <c r="V734"/>
      <c r="W734"/>
      <c r="X734"/>
      <c r="Y734"/>
      <c r="Z734"/>
    </row>
    <row r="735" spans="1:26" ht="15.75" customHeight="1" x14ac:dyDescent="0.25">
      <c r="A735" s="65"/>
      <c r="B735" s="65"/>
      <c r="C735" s="9"/>
      <c r="D735"/>
      <c r="E735"/>
      <c r="F735"/>
      <c r="G735"/>
      <c r="H735"/>
      <c r="I735"/>
      <c r="J735"/>
      <c r="K735"/>
      <c r="L735"/>
      <c r="M735"/>
      <c r="N735"/>
      <c r="O735"/>
      <c r="P735"/>
      <c r="Q735"/>
      <c r="R735"/>
      <c r="S735"/>
      <c r="T735"/>
      <c r="U735"/>
      <c r="V735"/>
      <c r="W735"/>
      <c r="X735"/>
      <c r="Y735"/>
      <c r="Z735"/>
    </row>
    <row r="736" spans="1:26" ht="15.75" customHeight="1" x14ac:dyDescent="0.25">
      <c r="A736" s="65"/>
      <c r="B736" s="65"/>
      <c r="C736" s="9"/>
      <c r="D736"/>
      <c r="E736"/>
      <c r="F736"/>
      <c r="G736"/>
      <c r="H736"/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  <c r="Y736"/>
      <c r="Z736"/>
    </row>
    <row r="737" spans="1:26" ht="15.75" customHeight="1" x14ac:dyDescent="0.25">
      <c r="A737" s="65"/>
      <c r="B737" s="65"/>
      <c r="C737" s="9"/>
      <c r="D737"/>
      <c r="E737"/>
      <c r="F737"/>
      <c r="G737"/>
      <c r="H737"/>
      <c r="I737"/>
      <c r="J737"/>
      <c r="K737"/>
      <c r="L737"/>
      <c r="M737"/>
      <c r="N737"/>
      <c r="O737"/>
      <c r="P737"/>
      <c r="Q737"/>
      <c r="R737"/>
      <c r="S737"/>
      <c r="T737"/>
      <c r="U737"/>
      <c r="V737"/>
      <c r="W737"/>
      <c r="X737"/>
      <c r="Y737"/>
      <c r="Z737"/>
    </row>
    <row r="738" spans="1:26" ht="15.75" customHeight="1" x14ac:dyDescent="0.25">
      <c r="A738" s="65"/>
      <c r="B738" s="65"/>
      <c r="C738" s="9"/>
      <c r="D738"/>
      <c r="E738"/>
      <c r="F738"/>
      <c r="G738"/>
      <c r="H738"/>
      <c r="I738"/>
      <c r="J738"/>
      <c r="K738"/>
      <c r="L738"/>
      <c r="M738"/>
      <c r="N738"/>
      <c r="O738"/>
      <c r="P738"/>
      <c r="Q738"/>
      <c r="R738"/>
      <c r="S738"/>
      <c r="T738"/>
      <c r="U738"/>
      <c r="V738"/>
      <c r="W738"/>
      <c r="X738"/>
      <c r="Y738"/>
      <c r="Z738"/>
    </row>
    <row r="739" spans="1:26" ht="15.75" customHeight="1" x14ac:dyDescent="0.25">
      <c r="A739" s="65"/>
      <c r="B739" s="65"/>
      <c r="C739" s="9"/>
      <c r="D739"/>
      <c r="E739"/>
      <c r="F739"/>
      <c r="G739"/>
      <c r="H739"/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  <c r="Z739"/>
    </row>
    <row r="740" spans="1:26" ht="15.75" customHeight="1" x14ac:dyDescent="0.25">
      <c r="A740" s="65"/>
      <c r="B740" s="65"/>
      <c r="C740" s="9"/>
      <c r="D740"/>
      <c r="E740"/>
      <c r="F740"/>
      <c r="G740"/>
      <c r="H740"/>
      <c r="I740"/>
      <c r="J740"/>
      <c r="K740"/>
      <c r="L740"/>
      <c r="M740"/>
      <c r="N740"/>
      <c r="O740"/>
      <c r="P740"/>
      <c r="Q740"/>
      <c r="R740"/>
      <c r="S740"/>
      <c r="T740"/>
      <c r="U740"/>
      <c r="V740"/>
      <c r="W740"/>
      <c r="X740"/>
      <c r="Y740"/>
      <c r="Z740"/>
    </row>
    <row r="741" spans="1:26" ht="15.75" customHeight="1" x14ac:dyDescent="0.25">
      <c r="A741" s="65"/>
      <c r="B741" s="65"/>
      <c r="C741" s="9"/>
      <c r="D741"/>
      <c r="E741"/>
      <c r="F741"/>
      <c r="G741"/>
      <c r="H741"/>
      <c r="I741"/>
      <c r="J741"/>
      <c r="K741"/>
      <c r="L741"/>
      <c r="M741"/>
      <c r="N741"/>
      <c r="O741"/>
      <c r="P741"/>
      <c r="Q741"/>
      <c r="R741"/>
      <c r="S741"/>
      <c r="T741"/>
      <c r="U741"/>
      <c r="V741"/>
      <c r="W741"/>
      <c r="X741"/>
      <c r="Y741"/>
      <c r="Z741"/>
    </row>
    <row r="742" spans="1:26" ht="15.75" customHeight="1" x14ac:dyDescent="0.25">
      <c r="A742" s="65"/>
      <c r="B742" s="65"/>
      <c r="C742" s="9"/>
      <c r="D742"/>
      <c r="E742"/>
      <c r="F742"/>
      <c r="G742"/>
      <c r="H742"/>
      <c r="I742"/>
      <c r="J742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  <c r="Y742"/>
      <c r="Z742"/>
    </row>
    <row r="743" spans="1:26" ht="15.75" customHeight="1" x14ac:dyDescent="0.25">
      <c r="A743" s="65"/>
      <c r="B743" s="65"/>
      <c r="C743" s="9"/>
      <c r="D743"/>
      <c r="E743"/>
      <c r="F743"/>
      <c r="G743"/>
      <c r="H743"/>
      <c r="I743"/>
      <c r="J743"/>
      <c r="K743"/>
      <c r="L743"/>
      <c r="M743"/>
      <c r="N743"/>
      <c r="O743"/>
      <c r="P743"/>
      <c r="Q743"/>
      <c r="R743"/>
      <c r="S743"/>
      <c r="T743"/>
      <c r="U743"/>
      <c r="V743"/>
      <c r="W743"/>
      <c r="X743"/>
      <c r="Y743"/>
      <c r="Z743"/>
    </row>
    <row r="744" spans="1:26" ht="15.75" customHeight="1" x14ac:dyDescent="0.25">
      <c r="A744" s="65"/>
      <c r="B744" s="65"/>
      <c r="C744" s="9"/>
      <c r="D744"/>
      <c r="E744"/>
      <c r="F744"/>
      <c r="G744"/>
      <c r="H744"/>
      <c r="I744"/>
      <c r="J744"/>
      <c r="K744"/>
      <c r="L744"/>
      <c r="M744"/>
      <c r="N744"/>
      <c r="O744"/>
      <c r="P744"/>
      <c r="Q744"/>
      <c r="R744"/>
      <c r="S744"/>
      <c r="T744"/>
      <c r="U744"/>
      <c r="V744"/>
      <c r="W744"/>
      <c r="X744"/>
      <c r="Y744"/>
      <c r="Z744"/>
    </row>
    <row r="745" spans="1:26" ht="15.75" customHeight="1" x14ac:dyDescent="0.25">
      <c r="A745" s="65"/>
      <c r="B745" s="65"/>
      <c r="C745" s="9"/>
      <c r="D745"/>
      <c r="E745"/>
      <c r="F745"/>
      <c r="G745"/>
      <c r="H745"/>
      <c r="I745"/>
      <c r="J745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  <c r="Y745"/>
      <c r="Z745"/>
    </row>
    <row r="746" spans="1:26" ht="15.75" customHeight="1" x14ac:dyDescent="0.25">
      <c r="A746" s="65"/>
      <c r="B746" s="65"/>
      <c r="C746" s="9"/>
      <c r="D746"/>
      <c r="E746"/>
      <c r="F746"/>
      <c r="G746"/>
      <c r="H746"/>
      <c r="I746"/>
      <c r="J746"/>
      <c r="K746"/>
      <c r="L746"/>
      <c r="M746"/>
      <c r="N746"/>
      <c r="O746"/>
      <c r="P746"/>
      <c r="Q746"/>
      <c r="R746"/>
      <c r="S746"/>
      <c r="T746"/>
      <c r="U746"/>
      <c r="V746"/>
      <c r="W746"/>
      <c r="X746"/>
      <c r="Y746"/>
      <c r="Z746"/>
    </row>
    <row r="747" spans="1:26" ht="15.75" customHeight="1" x14ac:dyDescent="0.25">
      <c r="A747" s="65"/>
      <c r="B747" s="65"/>
      <c r="C747" s="9"/>
      <c r="D747"/>
      <c r="E747"/>
      <c r="F747"/>
      <c r="G747"/>
      <c r="H747"/>
      <c r="I747"/>
      <c r="J747"/>
      <c r="K747"/>
      <c r="L747"/>
      <c r="M747"/>
      <c r="N747"/>
      <c r="O747"/>
      <c r="P747"/>
      <c r="Q747"/>
      <c r="R747"/>
      <c r="S747"/>
      <c r="T747"/>
      <c r="U747"/>
      <c r="V747"/>
      <c r="W747"/>
      <c r="X747"/>
      <c r="Y747"/>
      <c r="Z747"/>
    </row>
    <row r="748" spans="1:26" ht="15.75" customHeight="1" x14ac:dyDescent="0.25">
      <c r="A748" s="65"/>
      <c r="B748" s="65"/>
      <c r="C748" s="9"/>
      <c r="D748"/>
      <c r="E748"/>
      <c r="F748"/>
      <c r="G748"/>
      <c r="H748"/>
      <c r="I748"/>
      <c r="J748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  <c r="Y748"/>
      <c r="Z748"/>
    </row>
    <row r="749" spans="1:26" ht="15.75" customHeight="1" x14ac:dyDescent="0.25">
      <c r="A749" s="65"/>
      <c r="B749" s="65"/>
      <c r="C749" s="9"/>
      <c r="D749"/>
      <c r="E749"/>
      <c r="F749"/>
      <c r="G749"/>
      <c r="H749"/>
      <c r="I749"/>
      <c r="J749"/>
      <c r="K749"/>
      <c r="L749"/>
      <c r="M749"/>
      <c r="N749"/>
      <c r="O749"/>
      <c r="P749"/>
      <c r="Q749"/>
      <c r="R749"/>
      <c r="S749"/>
      <c r="T749"/>
      <c r="U749"/>
      <c r="V749"/>
      <c r="W749"/>
      <c r="X749"/>
      <c r="Y749"/>
      <c r="Z749"/>
    </row>
    <row r="750" spans="1:26" ht="15.75" customHeight="1" x14ac:dyDescent="0.25">
      <c r="A750" s="65"/>
      <c r="B750" s="65"/>
      <c r="C750" s="9"/>
      <c r="D750"/>
      <c r="E750"/>
      <c r="F750"/>
      <c r="G750"/>
      <c r="H750"/>
      <c r="I750"/>
      <c r="J750"/>
      <c r="K750"/>
      <c r="L750"/>
      <c r="M750"/>
      <c r="N750"/>
      <c r="O750"/>
      <c r="P750"/>
      <c r="Q750"/>
      <c r="R750"/>
      <c r="S750"/>
      <c r="T750"/>
      <c r="U750"/>
      <c r="V750"/>
      <c r="W750"/>
      <c r="X750"/>
      <c r="Y750"/>
      <c r="Z750"/>
    </row>
    <row r="751" spans="1:26" ht="15.75" customHeight="1" x14ac:dyDescent="0.25">
      <c r="A751" s="65"/>
      <c r="B751" s="65"/>
      <c r="C751" s="9"/>
      <c r="D751"/>
      <c r="E751"/>
      <c r="F751"/>
      <c r="G751"/>
      <c r="H751"/>
      <c r="I751"/>
      <c r="J751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  <c r="Y751"/>
      <c r="Z751"/>
    </row>
    <row r="752" spans="1:26" ht="15.75" customHeight="1" x14ac:dyDescent="0.25">
      <c r="A752" s="65"/>
      <c r="B752" s="65"/>
      <c r="C752" s="9"/>
      <c r="D752"/>
      <c r="E752"/>
      <c r="F752"/>
      <c r="G752"/>
      <c r="H752"/>
      <c r="I752"/>
      <c r="J752"/>
      <c r="K752"/>
      <c r="L752"/>
      <c r="M752"/>
      <c r="N752"/>
      <c r="O752"/>
      <c r="P752"/>
      <c r="Q752"/>
      <c r="R752"/>
      <c r="S752"/>
      <c r="T752"/>
      <c r="U752"/>
      <c r="V752"/>
      <c r="W752"/>
      <c r="X752"/>
      <c r="Y752"/>
      <c r="Z752"/>
    </row>
    <row r="753" spans="1:26" ht="15.75" customHeight="1" x14ac:dyDescent="0.25">
      <c r="A753" s="65"/>
      <c r="B753" s="65"/>
      <c r="C753" s="9"/>
      <c r="D753"/>
      <c r="E753"/>
      <c r="F753"/>
      <c r="G753"/>
      <c r="H753"/>
      <c r="I753"/>
      <c r="J753"/>
      <c r="K753"/>
      <c r="L753"/>
      <c r="M753"/>
      <c r="N753"/>
      <c r="O753"/>
      <c r="P753"/>
      <c r="Q753"/>
      <c r="R753"/>
      <c r="S753"/>
      <c r="T753"/>
      <c r="U753"/>
      <c r="V753"/>
      <c r="W753"/>
      <c r="X753"/>
      <c r="Y753"/>
      <c r="Z753"/>
    </row>
    <row r="754" spans="1:26" ht="15.75" customHeight="1" x14ac:dyDescent="0.25">
      <c r="A754" s="65"/>
      <c r="B754" s="65"/>
      <c r="C754" s="9"/>
      <c r="D754"/>
      <c r="E754"/>
      <c r="F754"/>
      <c r="G754"/>
      <c r="H754"/>
      <c r="I754"/>
      <c r="J75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  <c r="Y754"/>
      <c r="Z754"/>
    </row>
    <row r="755" spans="1:26" ht="15.75" customHeight="1" x14ac:dyDescent="0.25">
      <c r="A755" s="65"/>
      <c r="B755" s="65"/>
      <c r="C755" s="9"/>
      <c r="D755"/>
      <c r="E755"/>
      <c r="F755"/>
      <c r="G755"/>
      <c r="H755"/>
      <c r="I755"/>
      <c r="J755"/>
      <c r="K755"/>
      <c r="L755"/>
      <c r="M755"/>
      <c r="N755"/>
      <c r="O755"/>
      <c r="P755"/>
      <c r="Q755"/>
      <c r="R755"/>
      <c r="S755"/>
      <c r="T755"/>
      <c r="U755"/>
      <c r="V755"/>
      <c r="W755"/>
      <c r="X755"/>
      <c r="Y755"/>
      <c r="Z755"/>
    </row>
    <row r="756" spans="1:26" ht="15.75" customHeight="1" x14ac:dyDescent="0.25">
      <c r="A756" s="65"/>
      <c r="B756" s="65"/>
      <c r="C756" s="9"/>
      <c r="D756"/>
      <c r="E756"/>
      <c r="F756"/>
      <c r="G756"/>
      <c r="H756"/>
      <c r="I756"/>
      <c r="J756"/>
      <c r="K756"/>
      <c r="L756"/>
      <c r="M756"/>
      <c r="N756"/>
      <c r="O756"/>
      <c r="P756"/>
      <c r="Q756"/>
      <c r="R756"/>
      <c r="S756"/>
      <c r="T756"/>
      <c r="U756"/>
      <c r="V756"/>
      <c r="W756"/>
      <c r="X756"/>
      <c r="Y756"/>
      <c r="Z756"/>
    </row>
    <row r="757" spans="1:26" ht="15.75" customHeight="1" x14ac:dyDescent="0.25">
      <c r="A757" s="65"/>
      <c r="B757" s="65"/>
      <c r="C757" s="9"/>
      <c r="D757"/>
      <c r="E757"/>
      <c r="F757"/>
      <c r="G757"/>
      <c r="H757"/>
      <c r="I757"/>
      <c r="J757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  <c r="Y757"/>
      <c r="Z757"/>
    </row>
    <row r="758" spans="1:26" ht="15.75" customHeight="1" x14ac:dyDescent="0.25">
      <c r="A758" s="65"/>
      <c r="B758" s="65"/>
      <c r="C758" s="9"/>
      <c r="D758"/>
      <c r="E758"/>
      <c r="F758"/>
      <c r="G758"/>
      <c r="H758"/>
      <c r="I758"/>
      <c r="J758"/>
      <c r="K758"/>
      <c r="L758"/>
      <c r="M758"/>
      <c r="N758"/>
      <c r="O758"/>
      <c r="P758"/>
      <c r="Q758"/>
      <c r="R758"/>
      <c r="S758"/>
      <c r="T758"/>
      <c r="U758"/>
      <c r="V758"/>
      <c r="W758"/>
      <c r="X758"/>
      <c r="Y758"/>
      <c r="Z758"/>
    </row>
    <row r="759" spans="1:26" ht="15.75" customHeight="1" x14ac:dyDescent="0.25">
      <c r="A759" s="65"/>
      <c r="B759" s="65"/>
      <c r="C759" s="9"/>
      <c r="D759"/>
      <c r="E759"/>
      <c r="F759"/>
      <c r="G759"/>
      <c r="H759"/>
      <c r="I759"/>
      <c r="J759"/>
      <c r="K759"/>
      <c r="L759"/>
      <c r="M759"/>
      <c r="N759"/>
      <c r="O759"/>
      <c r="P759"/>
      <c r="Q759"/>
      <c r="R759"/>
      <c r="S759"/>
      <c r="T759"/>
      <c r="U759"/>
      <c r="V759"/>
      <c r="W759"/>
      <c r="X759"/>
      <c r="Y759"/>
      <c r="Z759"/>
    </row>
    <row r="760" spans="1:26" ht="15.75" customHeight="1" x14ac:dyDescent="0.25">
      <c r="A760" s="65"/>
      <c r="B760" s="65"/>
      <c r="C760" s="9"/>
      <c r="D760"/>
      <c r="E760"/>
      <c r="F760"/>
      <c r="G760"/>
      <c r="H760"/>
      <c r="I760"/>
      <c r="J760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  <c r="Y760"/>
      <c r="Z760"/>
    </row>
    <row r="761" spans="1:26" ht="15.75" customHeight="1" x14ac:dyDescent="0.25">
      <c r="A761" s="65"/>
      <c r="B761" s="65"/>
      <c r="C761" s="9"/>
      <c r="D761"/>
      <c r="E761"/>
      <c r="F761"/>
      <c r="G761"/>
      <c r="H761"/>
      <c r="I761"/>
      <c r="J761"/>
      <c r="K761"/>
      <c r="L761"/>
      <c r="M761"/>
      <c r="N761"/>
      <c r="O761"/>
      <c r="P761"/>
      <c r="Q761"/>
      <c r="R761"/>
      <c r="S761"/>
      <c r="T761"/>
      <c r="U761"/>
      <c r="V761"/>
      <c r="W761"/>
      <c r="X761"/>
      <c r="Y761"/>
      <c r="Z761"/>
    </row>
    <row r="762" spans="1:26" ht="15.75" customHeight="1" x14ac:dyDescent="0.25">
      <c r="A762" s="65"/>
      <c r="B762" s="65"/>
      <c r="C762" s="9"/>
      <c r="D762"/>
      <c r="E762"/>
      <c r="F762"/>
      <c r="G762"/>
      <c r="H762"/>
      <c r="I762"/>
      <c r="J762"/>
      <c r="K762"/>
      <c r="L762"/>
      <c r="M762"/>
      <c r="N762"/>
      <c r="O762"/>
      <c r="P762"/>
      <c r="Q762"/>
      <c r="R762"/>
      <c r="S762"/>
      <c r="T762"/>
      <c r="U762"/>
      <c r="V762"/>
      <c r="W762"/>
      <c r="X762"/>
      <c r="Y762"/>
      <c r="Z762"/>
    </row>
    <row r="763" spans="1:26" ht="15.75" customHeight="1" x14ac:dyDescent="0.25">
      <c r="A763" s="65"/>
      <c r="B763" s="65"/>
      <c r="C763" s="9"/>
      <c r="D763"/>
      <c r="E763"/>
      <c r="F763"/>
      <c r="G763"/>
      <c r="H763"/>
      <c r="I763"/>
      <c r="J763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  <c r="Y763"/>
      <c r="Z763"/>
    </row>
    <row r="764" spans="1:26" ht="15.75" customHeight="1" x14ac:dyDescent="0.25">
      <c r="A764" s="65"/>
      <c r="B764" s="65"/>
      <c r="C764" s="9"/>
      <c r="D764"/>
      <c r="E764"/>
      <c r="F764"/>
      <c r="G764"/>
      <c r="H764"/>
      <c r="I764"/>
      <c r="J764"/>
      <c r="K764"/>
      <c r="L764"/>
      <c r="M764"/>
      <c r="N764"/>
      <c r="O764"/>
      <c r="P764"/>
      <c r="Q764"/>
      <c r="R764"/>
      <c r="S764"/>
      <c r="T764"/>
      <c r="U764"/>
      <c r="V764"/>
      <c r="W764"/>
      <c r="X764"/>
      <c r="Y764"/>
      <c r="Z764"/>
    </row>
    <row r="765" spans="1:26" ht="15.75" customHeight="1" x14ac:dyDescent="0.25">
      <c r="A765" s="65"/>
      <c r="B765" s="65"/>
      <c r="C765" s="9"/>
      <c r="D765"/>
      <c r="E765"/>
      <c r="F765"/>
      <c r="G765"/>
      <c r="H765"/>
      <c r="I765"/>
      <c r="J765"/>
      <c r="K765"/>
      <c r="L765"/>
      <c r="M765"/>
      <c r="N765"/>
      <c r="O765"/>
      <c r="P765"/>
      <c r="Q765"/>
      <c r="R765"/>
      <c r="S765"/>
      <c r="T765"/>
      <c r="U765"/>
      <c r="V765"/>
      <c r="W765"/>
      <c r="X765"/>
      <c r="Y765"/>
      <c r="Z765"/>
    </row>
    <row r="766" spans="1:26" ht="15.75" customHeight="1" x14ac:dyDescent="0.25">
      <c r="A766" s="65"/>
      <c r="B766" s="65"/>
      <c r="C766" s="9"/>
      <c r="D766"/>
      <c r="E766"/>
      <c r="F766"/>
      <c r="G766"/>
      <c r="H766"/>
      <c r="I766"/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  <c r="Y766"/>
      <c r="Z766"/>
    </row>
    <row r="767" spans="1:26" ht="15.75" customHeight="1" x14ac:dyDescent="0.25">
      <c r="A767" s="65"/>
      <c r="B767" s="65"/>
      <c r="C767" s="9"/>
      <c r="D767"/>
      <c r="E767"/>
      <c r="F767"/>
      <c r="G767"/>
      <c r="H767"/>
      <c r="I767"/>
      <c r="J767"/>
      <c r="K767"/>
      <c r="L767"/>
      <c r="M767"/>
      <c r="N767"/>
      <c r="O767"/>
      <c r="P767"/>
      <c r="Q767"/>
      <c r="R767"/>
      <c r="S767"/>
      <c r="T767"/>
      <c r="U767"/>
      <c r="V767"/>
      <c r="W767"/>
      <c r="X767"/>
      <c r="Y767"/>
      <c r="Z767"/>
    </row>
    <row r="768" spans="1:26" ht="15.75" customHeight="1" x14ac:dyDescent="0.25">
      <c r="A768" s="65"/>
      <c r="B768" s="65"/>
      <c r="C768" s="9"/>
      <c r="D768"/>
      <c r="E768"/>
      <c r="F768"/>
      <c r="G768"/>
      <c r="H768"/>
      <c r="I768"/>
      <c r="J768"/>
      <c r="K768"/>
      <c r="L768"/>
      <c r="M768"/>
      <c r="N768"/>
      <c r="O768"/>
      <c r="P768"/>
      <c r="Q768"/>
      <c r="R768"/>
      <c r="S768"/>
      <c r="T768"/>
      <c r="U768"/>
      <c r="V768"/>
      <c r="W768"/>
      <c r="X768"/>
      <c r="Y768"/>
      <c r="Z768"/>
    </row>
    <row r="769" spans="1:26" ht="15.75" customHeight="1" x14ac:dyDescent="0.25">
      <c r="A769" s="65"/>
      <c r="B769" s="65"/>
      <c r="C769" s="9"/>
      <c r="D769"/>
      <c r="E769"/>
      <c r="F769"/>
      <c r="G769"/>
      <c r="H769"/>
      <c r="I769"/>
      <c r="J769"/>
      <c r="K769"/>
      <c r="L769"/>
      <c r="M769"/>
      <c r="N769"/>
      <c r="O769"/>
      <c r="P769"/>
      <c r="Q769"/>
      <c r="R769"/>
      <c r="S769"/>
      <c r="T769"/>
      <c r="U769"/>
      <c r="V769"/>
      <c r="W769"/>
      <c r="X769"/>
      <c r="Y769"/>
      <c r="Z769"/>
    </row>
    <row r="770" spans="1:26" ht="15.75" customHeight="1" x14ac:dyDescent="0.25">
      <c r="A770" s="65"/>
      <c r="B770" s="65"/>
      <c r="C770" s="9"/>
      <c r="D770"/>
      <c r="E770"/>
      <c r="F770"/>
      <c r="G770"/>
      <c r="H770"/>
      <c r="I770"/>
      <c r="J770"/>
      <c r="K770"/>
      <c r="L770"/>
      <c r="M770"/>
      <c r="N770"/>
      <c r="O770"/>
      <c r="P770"/>
      <c r="Q770"/>
      <c r="R770"/>
      <c r="S770"/>
      <c r="T770"/>
      <c r="U770"/>
      <c r="V770"/>
      <c r="W770"/>
      <c r="X770"/>
      <c r="Y770"/>
      <c r="Z770"/>
    </row>
    <row r="771" spans="1:26" ht="15.75" customHeight="1" x14ac:dyDescent="0.25">
      <c r="A771" s="65"/>
      <c r="B771" s="65"/>
      <c r="C771" s="9"/>
      <c r="D771"/>
      <c r="E771"/>
      <c r="F771"/>
      <c r="G771"/>
      <c r="H771"/>
      <c r="I771"/>
      <c r="J771"/>
      <c r="K771"/>
      <c r="L771"/>
      <c r="M771"/>
      <c r="N771"/>
      <c r="O771"/>
      <c r="P771"/>
      <c r="Q771"/>
      <c r="R771"/>
      <c r="S771"/>
      <c r="T771"/>
      <c r="U771"/>
      <c r="V771"/>
      <c r="W771"/>
      <c r="X771"/>
      <c r="Y771"/>
      <c r="Z771"/>
    </row>
    <row r="772" spans="1:26" ht="15.75" customHeight="1" x14ac:dyDescent="0.25">
      <c r="A772" s="65"/>
      <c r="B772" s="65"/>
      <c r="C772" s="9"/>
      <c r="D772"/>
      <c r="E772"/>
      <c r="F772"/>
      <c r="G772"/>
      <c r="H772"/>
      <c r="I772"/>
      <c r="J772"/>
      <c r="K772"/>
      <c r="L772"/>
      <c r="M772"/>
      <c r="N772"/>
      <c r="O772"/>
      <c r="P772"/>
      <c r="Q772"/>
      <c r="R772"/>
      <c r="S772"/>
      <c r="T772"/>
      <c r="U772"/>
      <c r="V772"/>
      <c r="W772"/>
      <c r="X772"/>
      <c r="Y772"/>
      <c r="Z772"/>
    </row>
    <row r="773" spans="1:26" ht="15.75" customHeight="1" x14ac:dyDescent="0.25">
      <c r="A773" s="65"/>
      <c r="B773" s="65"/>
      <c r="C773" s="9"/>
      <c r="D773"/>
      <c r="E773"/>
      <c r="F773"/>
      <c r="G773"/>
      <c r="H773"/>
      <c r="I773"/>
      <c r="J773"/>
      <c r="K773"/>
      <c r="L773"/>
      <c r="M773"/>
      <c r="N773"/>
      <c r="O773"/>
      <c r="P773"/>
      <c r="Q773"/>
      <c r="R773"/>
      <c r="S773"/>
      <c r="T773"/>
      <c r="U773"/>
      <c r="V773"/>
      <c r="W773"/>
      <c r="X773"/>
      <c r="Y773"/>
      <c r="Z773"/>
    </row>
    <row r="774" spans="1:26" ht="15.75" customHeight="1" x14ac:dyDescent="0.25">
      <c r="A774" s="65"/>
      <c r="B774" s="65"/>
      <c r="C774" s="9"/>
      <c r="D774"/>
      <c r="E774"/>
      <c r="F774"/>
      <c r="G774"/>
      <c r="H774"/>
      <c r="I774"/>
      <c r="J774"/>
      <c r="K774"/>
      <c r="L774"/>
      <c r="M774"/>
      <c r="N774"/>
      <c r="O774"/>
      <c r="P774"/>
      <c r="Q774"/>
      <c r="R774"/>
      <c r="S774"/>
      <c r="T774"/>
      <c r="U774"/>
      <c r="V774"/>
      <c r="W774"/>
      <c r="X774"/>
      <c r="Y774"/>
      <c r="Z774"/>
    </row>
    <row r="775" spans="1:26" ht="15.75" customHeight="1" x14ac:dyDescent="0.25">
      <c r="A775" s="65"/>
      <c r="B775" s="65"/>
      <c r="C775" s="9"/>
      <c r="D775"/>
      <c r="E775"/>
      <c r="F775"/>
      <c r="G775"/>
      <c r="H775"/>
      <c r="I775"/>
      <c r="J775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/>
      <c r="Z775"/>
    </row>
    <row r="776" spans="1:26" ht="15.75" customHeight="1" x14ac:dyDescent="0.25">
      <c r="A776" s="65"/>
      <c r="B776" s="65"/>
      <c r="C776" s="9"/>
      <c r="D776"/>
      <c r="E776"/>
      <c r="F776"/>
      <c r="G776"/>
      <c r="H776"/>
      <c r="I776"/>
      <c r="J776"/>
      <c r="K776"/>
      <c r="L776"/>
      <c r="M776"/>
      <c r="N776"/>
      <c r="O776"/>
      <c r="P776"/>
      <c r="Q776"/>
      <c r="R776"/>
      <c r="S776"/>
      <c r="T776"/>
      <c r="U776"/>
      <c r="V776"/>
      <c r="W776"/>
      <c r="X776"/>
      <c r="Y776"/>
      <c r="Z776"/>
    </row>
    <row r="777" spans="1:26" ht="15.75" customHeight="1" x14ac:dyDescent="0.25">
      <c r="A777" s="65"/>
      <c r="B777" s="65"/>
      <c r="C777" s="9"/>
      <c r="D777"/>
      <c r="E777"/>
      <c r="F777"/>
      <c r="G777"/>
      <c r="H777"/>
      <c r="I777"/>
      <c r="J777"/>
      <c r="K777"/>
      <c r="L777"/>
      <c r="M777"/>
      <c r="N777"/>
      <c r="O777"/>
      <c r="P777"/>
      <c r="Q777"/>
      <c r="R777"/>
      <c r="S777"/>
      <c r="T777"/>
      <c r="U777"/>
      <c r="V777"/>
      <c r="W777"/>
      <c r="X777"/>
      <c r="Y777"/>
      <c r="Z777"/>
    </row>
    <row r="778" spans="1:26" ht="15.75" customHeight="1" x14ac:dyDescent="0.25">
      <c r="A778" s="65"/>
      <c r="B778" s="65"/>
      <c r="C778" s="9"/>
      <c r="D778"/>
      <c r="E778"/>
      <c r="F778"/>
      <c r="G778"/>
      <c r="H778"/>
      <c r="I778"/>
      <c r="J778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  <c r="Y778"/>
      <c r="Z778"/>
    </row>
    <row r="779" spans="1:26" ht="15.75" customHeight="1" x14ac:dyDescent="0.25">
      <c r="A779" s="65"/>
      <c r="B779" s="65"/>
      <c r="C779" s="9"/>
      <c r="D779"/>
      <c r="E779"/>
      <c r="F779"/>
      <c r="G779"/>
      <c r="H779"/>
      <c r="I779"/>
      <c r="J779"/>
      <c r="K779"/>
      <c r="L779"/>
      <c r="M779"/>
      <c r="N779"/>
      <c r="O779"/>
      <c r="P779"/>
      <c r="Q779"/>
      <c r="R779"/>
      <c r="S779"/>
      <c r="T779"/>
      <c r="U779"/>
      <c r="V779"/>
      <c r="W779"/>
      <c r="X779"/>
      <c r="Y779"/>
      <c r="Z779"/>
    </row>
    <row r="780" spans="1:26" ht="15.75" customHeight="1" x14ac:dyDescent="0.25">
      <c r="A780" s="65"/>
      <c r="B780" s="65"/>
      <c r="C780" s="9"/>
      <c r="D780"/>
      <c r="E780"/>
      <c r="F780"/>
      <c r="G780"/>
      <c r="H780"/>
      <c r="I780"/>
      <c r="J780"/>
      <c r="K780"/>
      <c r="L780"/>
      <c r="M780"/>
      <c r="N780"/>
      <c r="O780"/>
      <c r="P780"/>
      <c r="Q780"/>
      <c r="R780"/>
      <c r="S780"/>
      <c r="T780"/>
      <c r="U780"/>
      <c r="V780"/>
      <c r="W780"/>
      <c r="X780"/>
      <c r="Y780"/>
      <c r="Z780"/>
    </row>
    <row r="781" spans="1:26" ht="15.75" customHeight="1" x14ac:dyDescent="0.25">
      <c r="A781" s="65"/>
      <c r="B781" s="65"/>
      <c r="C781" s="9"/>
      <c r="D781"/>
      <c r="E781"/>
      <c r="F781"/>
      <c r="G781"/>
      <c r="H781"/>
      <c r="I781"/>
      <c r="J781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  <c r="Y781"/>
      <c r="Z781"/>
    </row>
    <row r="782" spans="1:26" ht="15.75" customHeight="1" x14ac:dyDescent="0.25">
      <c r="A782" s="65"/>
      <c r="B782" s="65"/>
      <c r="C782" s="9"/>
      <c r="D782"/>
      <c r="E782"/>
      <c r="F782"/>
      <c r="G782"/>
      <c r="H782"/>
      <c r="I782"/>
      <c r="J782"/>
      <c r="K782"/>
      <c r="L782"/>
      <c r="M782"/>
      <c r="N782"/>
      <c r="O782"/>
      <c r="P782"/>
      <c r="Q782"/>
      <c r="R782"/>
      <c r="S782"/>
      <c r="T782"/>
      <c r="U782"/>
      <c r="V782"/>
      <c r="W782"/>
      <c r="X782"/>
      <c r="Y782"/>
      <c r="Z782"/>
    </row>
    <row r="783" spans="1:26" ht="15.75" customHeight="1" x14ac:dyDescent="0.25">
      <c r="A783" s="65"/>
      <c r="B783" s="65"/>
      <c r="C783" s="9"/>
      <c r="D783"/>
      <c r="E783"/>
      <c r="F783"/>
      <c r="G783"/>
      <c r="H783"/>
      <c r="I783"/>
      <c r="J783"/>
      <c r="K783"/>
      <c r="L783"/>
      <c r="M783"/>
      <c r="N783"/>
      <c r="O783"/>
      <c r="P783"/>
      <c r="Q783"/>
      <c r="R783"/>
      <c r="S783"/>
      <c r="T783"/>
      <c r="U783"/>
      <c r="V783"/>
      <c r="W783"/>
      <c r="X783"/>
      <c r="Y783"/>
      <c r="Z783"/>
    </row>
    <row r="784" spans="1:26" ht="15.75" customHeight="1" x14ac:dyDescent="0.25">
      <c r="A784" s="65"/>
      <c r="B784" s="65"/>
      <c r="C784" s="9"/>
      <c r="D784"/>
      <c r="E784"/>
      <c r="F784"/>
      <c r="G784"/>
      <c r="H784"/>
      <c r="I784"/>
      <c r="J784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  <c r="Y784"/>
      <c r="Z784"/>
    </row>
    <row r="785" spans="1:26" ht="15.75" customHeight="1" x14ac:dyDescent="0.25">
      <c r="A785" s="65"/>
      <c r="B785" s="65"/>
      <c r="C785" s="9"/>
      <c r="D785"/>
      <c r="E785"/>
      <c r="F785"/>
      <c r="G785"/>
      <c r="H785"/>
      <c r="I785"/>
      <c r="J785"/>
      <c r="K785"/>
      <c r="L785"/>
      <c r="M785"/>
      <c r="N785"/>
      <c r="O785"/>
      <c r="P785"/>
      <c r="Q785"/>
      <c r="R785"/>
      <c r="S785"/>
      <c r="T785"/>
      <c r="U785"/>
      <c r="V785"/>
      <c r="W785"/>
      <c r="X785"/>
      <c r="Y785"/>
      <c r="Z785"/>
    </row>
    <row r="786" spans="1:26" ht="15.75" customHeight="1" x14ac:dyDescent="0.25">
      <c r="A786" s="65"/>
      <c r="B786" s="65"/>
      <c r="C786" s="9"/>
      <c r="D786"/>
      <c r="E786"/>
      <c r="F786"/>
      <c r="G786"/>
      <c r="H786"/>
      <c r="I786"/>
      <c r="J786"/>
      <c r="K786"/>
      <c r="L786"/>
      <c r="M786"/>
      <c r="N786"/>
      <c r="O786"/>
      <c r="P786"/>
      <c r="Q786"/>
      <c r="R786"/>
      <c r="S786"/>
      <c r="T786"/>
      <c r="U786"/>
      <c r="V786"/>
      <c r="W786"/>
      <c r="X786"/>
      <c r="Y786"/>
      <c r="Z786"/>
    </row>
    <row r="787" spans="1:26" ht="15.75" customHeight="1" x14ac:dyDescent="0.25">
      <c r="A787" s="65"/>
      <c r="B787" s="65"/>
      <c r="C787" s="9"/>
      <c r="D787"/>
      <c r="E787"/>
      <c r="F787"/>
      <c r="G787"/>
      <c r="H787"/>
      <c r="I787"/>
      <c r="J787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  <c r="Y787"/>
      <c r="Z787"/>
    </row>
    <row r="788" spans="1:26" ht="15.75" customHeight="1" x14ac:dyDescent="0.25">
      <c r="A788" s="65"/>
      <c r="B788" s="65"/>
      <c r="C788" s="9"/>
      <c r="D788"/>
      <c r="E788"/>
      <c r="F788"/>
      <c r="G788"/>
      <c r="H788"/>
      <c r="I788"/>
      <c r="J788"/>
      <c r="K788"/>
      <c r="L788"/>
      <c r="M788"/>
      <c r="N788"/>
      <c r="O788"/>
      <c r="P788"/>
      <c r="Q788"/>
      <c r="R788"/>
      <c r="S788"/>
      <c r="T788"/>
      <c r="U788"/>
      <c r="V788"/>
      <c r="W788"/>
      <c r="X788"/>
      <c r="Y788"/>
      <c r="Z788"/>
    </row>
    <row r="789" spans="1:26" ht="15.75" customHeight="1" x14ac:dyDescent="0.25">
      <c r="A789" s="65"/>
      <c r="B789" s="65"/>
      <c r="C789" s="9"/>
      <c r="D789"/>
      <c r="E789"/>
      <c r="F789"/>
      <c r="G789"/>
      <c r="H789"/>
      <c r="I789"/>
      <c r="J789"/>
      <c r="K789"/>
      <c r="L789"/>
      <c r="M789"/>
      <c r="N789"/>
      <c r="O789"/>
      <c r="P789"/>
      <c r="Q789"/>
      <c r="R789"/>
      <c r="S789"/>
      <c r="T789"/>
      <c r="U789"/>
      <c r="V789"/>
      <c r="W789"/>
      <c r="X789"/>
      <c r="Y789"/>
      <c r="Z789"/>
    </row>
    <row r="790" spans="1:26" ht="15.75" customHeight="1" x14ac:dyDescent="0.25">
      <c r="A790" s="65"/>
      <c r="B790" s="65"/>
      <c r="C790" s="9"/>
      <c r="D790"/>
      <c r="E790"/>
      <c r="F790"/>
      <c r="G790"/>
      <c r="H790"/>
      <c r="I790"/>
      <c r="J790"/>
      <c r="K790"/>
      <c r="L790"/>
      <c r="M790"/>
      <c r="N790"/>
      <c r="O790"/>
      <c r="P790"/>
      <c r="Q790"/>
      <c r="R790"/>
      <c r="S790"/>
      <c r="T790"/>
      <c r="U790"/>
      <c r="V790"/>
      <c r="W790"/>
      <c r="X790"/>
      <c r="Y790"/>
      <c r="Z790"/>
    </row>
    <row r="791" spans="1:26" ht="15.75" customHeight="1" x14ac:dyDescent="0.25">
      <c r="A791" s="65"/>
      <c r="B791" s="65"/>
      <c r="C791" s="9"/>
      <c r="D791"/>
      <c r="E791"/>
      <c r="F791"/>
      <c r="G791"/>
      <c r="H791"/>
      <c r="I791"/>
      <c r="J791"/>
      <c r="K791"/>
      <c r="L791"/>
      <c r="M791"/>
      <c r="N791"/>
      <c r="O791"/>
      <c r="P791"/>
      <c r="Q791"/>
      <c r="R791"/>
      <c r="S791"/>
      <c r="T791"/>
      <c r="U791"/>
      <c r="V791"/>
      <c r="W791"/>
      <c r="X791"/>
      <c r="Y791"/>
      <c r="Z791"/>
    </row>
    <row r="792" spans="1:26" ht="15.75" customHeight="1" x14ac:dyDescent="0.25">
      <c r="A792" s="65"/>
      <c r="B792" s="65"/>
      <c r="C792" s="9"/>
      <c r="D792"/>
      <c r="E792"/>
      <c r="F792"/>
      <c r="G792"/>
      <c r="H792"/>
      <c r="I792"/>
      <c r="J792"/>
      <c r="K792"/>
      <c r="L792"/>
      <c r="M792"/>
      <c r="N792"/>
      <c r="O792"/>
      <c r="P792"/>
      <c r="Q792"/>
      <c r="R792"/>
      <c r="S792"/>
      <c r="T792"/>
      <c r="U792"/>
      <c r="V792"/>
      <c r="W792"/>
      <c r="X792"/>
      <c r="Y792"/>
      <c r="Z792"/>
    </row>
    <row r="793" spans="1:26" ht="15.75" customHeight="1" x14ac:dyDescent="0.25">
      <c r="A793" s="65"/>
      <c r="B793" s="65"/>
      <c r="C793" s="9"/>
      <c r="D793"/>
      <c r="E793"/>
      <c r="F793"/>
      <c r="G793"/>
      <c r="H793"/>
      <c r="I793"/>
      <c r="J793"/>
      <c r="K793"/>
      <c r="L793"/>
      <c r="M793"/>
      <c r="N793"/>
      <c r="O793"/>
      <c r="P793"/>
      <c r="Q793"/>
      <c r="R793"/>
      <c r="S793"/>
      <c r="T793"/>
      <c r="U793"/>
      <c r="V793"/>
      <c r="W793"/>
      <c r="X793"/>
      <c r="Y793"/>
      <c r="Z793"/>
    </row>
    <row r="794" spans="1:26" ht="15.75" customHeight="1" x14ac:dyDescent="0.25">
      <c r="A794" s="65"/>
      <c r="B794" s="65"/>
      <c r="C794" s="9"/>
      <c r="D794"/>
      <c r="E794"/>
      <c r="F794"/>
      <c r="G794"/>
      <c r="H794"/>
      <c r="I794"/>
      <c r="J794"/>
      <c r="K794"/>
      <c r="L794"/>
      <c r="M794"/>
      <c r="N794"/>
      <c r="O794"/>
      <c r="P794"/>
      <c r="Q794"/>
      <c r="R794"/>
      <c r="S794"/>
      <c r="T794"/>
      <c r="U794"/>
      <c r="V794"/>
      <c r="W794"/>
      <c r="X794"/>
      <c r="Y794"/>
      <c r="Z794"/>
    </row>
    <row r="795" spans="1:26" ht="15.75" customHeight="1" x14ac:dyDescent="0.25">
      <c r="A795" s="65"/>
      <c r="B795" s="65"/>
      <c r="C795" s="9"/>
      <c r="D795"/>
      <c r="E795"/>
      <c r="F795"/>
      <c r="G795"/>
      <c r="H795"/>
      <c r="I795"/>
      <c r="J795"/>
      <c r="K795"/>
      <c r="L795"/>
      <c r="M795"/>
      <c r="N795"/>
      <c r="O795"/>
      <c r="P795"/>
      <c r="Q795"/>
      <c r="R795"/>
      <c r="S795"/>
      <c r="T795"/>
      <c r="U795"/>
      <c r="V795"/>
      <c r="W795"/>
      <c r="X795"/>
      <c r="Y795"/>
      <c r="Z795"/>
    </row>
    <row r="796" spans="1:26" ht="15.75" customHeight="1" x14ac:dyDescent="0.25">
      <c r="A796" s="65"/>
      <c r="B796" s="65"/>
      <c r="C796" s="9"/>
      <c r="D796"/>
      <c r="E796"/>
      <c r="F796"/>
      <c r="G796"/>
      <c r="H796"/>
      <c r="I796"/>
      <c r="J796"/>
      <c r="K796"/>
      <c r="L796"/>
      <c r="M796"/>
      <c r="N796"/>
      <c r="O796"/>
      <c r="P796"/>
      <c r="Q796"/>
      <c r="R796"/>
      <c r="S796"/>
      <c r="T796"/>
      <c r="U796"/>
      <c r="V796"/>
      <c r="W796"/>
      <c r="X796"/>
      <c r="Y796"/>
      <c r="Z796"/>
    </row>
    <row r="797" spans="1:26" ht="15.75" customHeight="1" x14ac:dyDescent="0.25">
      <c r="A797" s="65"/>
      <c r="B797" s="65"/>
      <c r="C797" s="9"/>
      <c r="D797"/>
      <c r="E797"/>
      <c r="F797"/>
      <c r="G797"/>
      <c r="H797"/>
      <c r="I797"/>
      <c r="J797"/>
      <c r="K797"/>
      <c r="L797"/>
      <c r="M797"/>
      <c r="N797"/>
      <c r="O797"/>
      <c r="P797"/>
      <c r="Q797"/>
      <c r="R797"/>
      <c r="S797"/>
      <c r="T797"/>
      <c r="U797"/>
      <c r="V797"/>
      <c r="W797"/>
      <c r="X797"/>
      <c r="Y797"/>
      <c r="Z797"/>
    </row>
    <row r="798" spans="1:26" ht="15.75" customHeight="1" x14ac:dyDescent="0.25">
      <c r="A798" s="65"/>
      <c r="B798" s="65"/>
      <c r="C798" s="9"/>
      <c r="D798"/>
      <c r="E798"/>
      <c r="F798"/>
      <c r="G798"/>
      <c r="H798"/>
      <c r="I798"/>
      <c r="J798"/>
      <c r="K798"/>
      <c r="L798"/>
      <c r="M798"/>
      <c r="N798"/>
      <c r="O798"/>
      <c r="P798"/>
      <c r="Q798"/>
      <c r="R798"/>
      <c r="S798"/>
      <c r="T798"/>
      <c r="U798"/>
      <c r="V798"/>
      <c r="W798"/>
      <c r="X798"/>
      <c r="Y798"/>
      <c r="Z798"/>
    </row>
    <row r="799" spans="1:26" ht="15.75" customHeight="1" x14ac:dyDescent="0.25">
      <c r="A799" s="65"/>
      <c r="B799" s="65"/>
      <c r="C799" s="9"/>
      <c r="D799"/>
      <c r="E799"/>
      <c r="F799"/>
      <c r="G799"/>
      <c r="H799"/>
      <c r="I799"/>
      <c r="J799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  <c r="Y799"/>
      <c r="Z799"/>
    </row>
    <row r="800" spans="1:26" ht="15.75" customHeight="1" x14ac:dyDescent="0.25">
      <c r="A800" s="65"/>
      <c r="B800" s="65"/>
      <c r="C800" s="9"/>
      <c r="D800"/>
      <c r="E800"/>
      <c r="F800"/>
      <c r="G800"/>
      <c r="H800"/>
      <c r="I800"/>
      <c r="J800"/>
      <c r="K800"/>
      <c r="L800"/>
      <c r="M800"/>
      <c r="N800"/>
      <c r="O800"/>
      <c r="P800"/>
      <c r="Q800"/>
      <c r="R800"/>
      <c r="S800"/>
      <c r="T800"/>
      <c r="U800"/>
      <c r="V800"/>
      <c r="W800"/>
      <c r="X800"/>
      <c r="Y800"/>
      <c r="Z800"/>
    </row>
    <row r="801" spans="1:26" ht="15.75" customHeight="1" x14ac:dyDescent="0.25">
      <c r="A801" s="65"/>
      <c r="B801" s="65"/>
      <c r="C801" s="9"/>
      <c r="D801"/>
      <c r="E801"/>
      <c r="F801"/>
      <c r="G801"/>
      <c r="H801"/>
      <c r="I801"/>
      <c r="J801"/>
      <c r="K801"/>
      <c r="L801"/>
      <c r="M801"/>
      <c r="N801"/>
      <c r="O801"/>
      <c r="P801"/>
      <c r="Q801"/>
      <c r="R801"/>
      <c r="S801"/>
      <c r="T801"/>
      <c r="U801"/>
      <c r="V801"/>
      <c r="W801"/>
      <c r="X801"/>
      <c r="Y801"/>
      <c r="Z801"/>
    </row>
    <row r="802" spans="1:26" ht="15.75" customHeight="1" x14ac:dyDescent="0.25">
      <c r="A802" s="65"/>
      <c r="B802" s="65"/>
      <c r="C802" s="9"/>
      <c r="D802"/>
      <c r="E802"/>
      <c r="F802"/>
      <c r="G802"/>
      <c r="H802"/>
      <c r="I802"/>
      <c r="J802"/>
      <c r="K802"/>
      <c r="L802"/>
      <c r="M802"/>
      <c r="N802"/>
      <c r="O802"/>
      <c r="P802"/>
      <c r="Q802"/>
      <c r="R802"/>
      <c r="S802"/>
      <c r="T802"/>
      <c r="U802"/>
      <c r="V802"/>
      <c r="W802"/>
      <c r="X802"/>
      <c r="Y802"/>
      <c r="Z802"/>
    </row>
    <row r="803" spans="1:26" ht="15.75" customHeight="1" x14ac:dyDescent="0.25">
      <c r="A803" s="65"/>
      <c r="B803" s="65"/>
      <c r="C803" s="9"/>
      <c r="D803"/>
      <c r="E803"/>
      <c r="F803"/>
      <c r="G803"/>
      <c r="H803"/>
      <c r="I803"/>
      <c r="J803"/>
      <c r="K803"/>
      <c r="L803"/>
      <c r="M803"/>
      <c r="N803"/>
      <c r="O803"/>
      <c r="P803"/>
      <c r="Q803"/>
      <c r="R803"/>
      <c r="S803"/>
      <c r="T803"/>
      <c r="U803"/>
      <c r="V803"/>
      <c r="W803"/>
      <c r="X803"/>
      <c r="Y803"/>
      <c r="Z803"/>
    </row>
    <row r="804" spans="1:26" ht="15.75" customHeight="1" x14ac:dyDescent="0.25">
      <c r="A804" s="65"/>
      <c r="B804" s="65"/>
      <c r="C804" s="9"/>
      <c r="D804"/>
      <c r="E804"/>
      <c r="F804"/>
      <c r="G804"/>
      <c r="H804"/>
      <c r="I804"/>
      <c r="J804"/>
      <c r="K804"/>
      <c r="L804"/>
      <c r="M804"/>
      <c r="N804"/>
      <c r="O804"/>
      <c r="P804"/>
      <c r="Q804"/>
      <c r="R804"/>
      <c r="S804"/>
      <c r="T804"/>
      <c r="U804"/>
      <c r="V804"/>
      <c r="W804"/>
      <c r="X804"/>
      <c r="Y804"/>
      <c r="Z804"/>
    </row>
    <row r="805" spans="1:26" ht="15.75" customHeight="1" x14ac:dyDescent="0.25">
      <c r="A805" s="65"/>
      <c r="B805" s="65"/>
      <c r="C805" s="9"/>
      <c r="D805"/>
      <c r="E805"/>
      <c r="F805"/>
      <c r="G805"/>
      <c r="H805"/>
      <c r="I805"/>
      <c r="J805"/>
      <c r="K805"/>
      <c r="L805"/>
      <c r="M805"/>
      <c r="N805"/>
      <c r="O805"/>
      <c r="P805"/>
      <c r="Q805"/>
      <c r="R805"/>
      <c r="S805"/>
      <c r="T805"/>
      <c r="U805"/>
      <c r="V805"/>
      <c r="W805"/>
      <c r="X805"/>
      <c r="Y805"/>
      <c r="Z805"/>
    </row>
    <row r="806" spans="1:26" ht="15.75" customHeight="1" x14ac:dyDescent="0.25">
      <c r="A806" s="65"/>
      <c r="B806" s="65"/>
      <c r="C806" s="9"/>
      <c r="D806"/>
      <c r="E806"/>
      <c r="F806"/>
      <c r="G806"/>
      <c r="H806"/>
      <c r="I806"/>
      <c r="J806"/>
      <c r="K806"/>
      <c r="L806"/>
      <c r="M806"/>
      <c r="N806"/>
      <c r="O806"/>
      <c r="P806"/>
      <c r="Q806"/>
      <c r="R806"/>
      <c r="S806"/>
      <c r="T806"/>
      <c r="U806"/>
      <c r="V806"/>
      <c r="W806"/>
      <c r="X806"/>
      <c r="Y806"/>
      <c r="Z806"/>
    </row>
    <row r="807" spans="1:26" ht="15.75" customHeight="1" x14ac:dyDescent="0.25">
      <c r="A807" s="65"/>
      <c r="B807" s="65"/>
      <c r="C807" s="9"/>
      <c r="D807"/>
      <c r="E807"/>
      <c r="F807"/>
      <c r="G807"/>
      <c r="H807"/>
      <c r="I807"/>
      <c r="J807"/>
      <c r="K807"/>
      <c r="L807"/>
      <c r="M807"/>
      <c r="N807"/>
      <c r="O807"/>
      <c r="P807"/>
      <c r="Q807"/>
      <c r="R807"/>
      <c r="S807"/>
      <c r="T807"/>
      <c r="U807"/>
      <c r="V807"/>
      <c r="W807"/>
      <c r="X807"/>
      <c r="Y807"/>
      <c r="Z807"/>
    </row>
    <row r="808" spans="1:26" ht="15.75" customHeight="1" x14ac:dyDescent="0.25">
      <c r="A808" s="65"/>
      <c r="B808" s="65"/>
      <c r="C808" s="9"/>
      <c r="D808"/>
      <c r="E808"/>
      <c r="F808"/>
      <c r="G808"/>
      <c r="H808"/>
      <c r="I808"/>
      <c r="J808"/>
      <c r="K808"/>
      <c r="L808"/>
      <c r="M808"/>
      <c r="N808"/>
      <c r="O808"/>
      <c r="P808"/>
      <c r="Q808"/>
      <c r="R808"/>
      <c r="S808"/>
      <c r="T808"/>
      <c r="U808"/>
      <c r="V808"/>
      <c r="W808"/>
      <c r="X808"/>
      <c r="Y808"/>
      <c r="Z808"/>
    </row>
    <row r="809" spans="1:26" ht="15.75" customHeight="1" x14ac:dyDescent="0.25">
      <c r="A809" s="65"/>
      <c r="B809" s="65"/>
      <c r="C809" s="9"/>
      <c r="D809"/>
      <c r="E809"/>
      <c r="F809"/>
      <c r="G809"/>
      <c r="H809"/>
      <c r="I809"/>
      <c r="J809"/>
      <c r="K809"/>
      <c r="L809"/>
      <c r="M809"/>
      <c r="N809"/>
      <c r="O809"/>
      <c r="P809"/>
      <c r="Q809"/>
      <c r="R809"/>
      <c r="S809"/>
      <c r="T809"/>
      <c r="U809"/>
      <c r="V809"/>
      <c r="W809"/>
      <c r="X809"/>
      <c r="Y809"/>
      <c r="Z809"/>
    </row>
    <row r="810" spans="1:26" ht="15.75" customHeight="1" x14ac:dyDescent="0.25">
      <c r="A810" s="65"/>
      <c r="B810" s="65"/>
      <c r="C810" s="9"/>
      <c r="D810"/>
      <c r="E810"/>
      <c r="F810"/>
      <c r="G810"/>
      <c r="H810"/>
      <c r="I810"/>
      <c r="J810"/>
      <c r="K810"/>
      <c r="L810"/>
      <c r="M810"/>
      <c r="N810"/>
      <c r="O810"/>
      <c r="P810"/>
      <c r="Q810"/>
      <c r="R810"/>
      <c r="S810"/>
      <c r="T810"/>
      <c r="U810"/>
      <c r="V810"/>
      <c r="W810"/>
      <c r="X810"/>
      <c r="Y810"/>
      <c r="Z810"/>
    </row>
    <row r="811" spans="1:26" ht="15.75" customHeight="1" x14ac:dyDescent="0.25">
      <c r="A811" s="65"/>
      <c r="B811" s="65"/>
      <c r="C811" s="9"/>
      <c r="D811"/>
      <c r="E811"/>
      <c r="F811"/>
      <c r="G811"/>
      <c r="H811"/>
      <c r="I811"/>
      <c r="J811"/>
      <c r="K811"/>
      <c r="L811"/>
      <c r="M811"/>
      <c r="N811"/>
      <c r="O811"/>
      <c r="P811"/>
      <c r="Q811"/>
      <c r="R811"/>
      <c r="S811"/>
      <c r="T811"/>
      <c r="U811"/>
      <c r="V811"/>
      <c r="W811"/>
      <c r="X811"/>
      <c r="Y811"/>
      <c r="Z811"/>
    </row>
    <row r="812" spans="1:26" ht="15.75" customHeight="1" x14ac:dyDescent="0.25">
      <c r="A812" s="65"/>
      <c r="B812" s="65"/>
      <c r="C812" s="9"/>
      <c r="D812"/>
      <c r="E812"/>
      <c r="F812"/>
      <c r="G812"/>
      <c r="H812"/>
      <c r="I812"/>
      <c r="J812"/>
      <c r="K812"/>
      <c r="L812"/>
      <c r="M812"/>
      <c r="N812"/>
      <c r="O812"/>
      <c r="P812"/>
      <c r="Q812"/>
      <c r="R812"/>
      <c r="S812"/>
      <c r="T812"/>
      <c r="U812"/>
      <c r="V812"/>
      <c r="W812"/>
      <c r="X812"/>
      <c r="Y812"/>
      <c r="Z812"/>
    </row>
    <row r="813" spans="1:26" ht="15.75" customHeight="1" x14ac:dyDescent="0.25">
      <c r="A813" s="65"/>
      <c r="B813" s="65"/>
      <c r="C813" s="9"/>
      <c r="D813"/>
      <c r="E813"/>
      <c r="F813"/>
      <c r="G813"/>
      <c r="H813"/>
      <c r="I813"/>
      <c r="J813"/>
      <c r="K813"/>
      <c r="L813"/>
      <c r="M813"/>
      <c r="N813"/>
      <c r="O813"/>
      <c r="P813"/>
      <c r="Q813"/>
      <c r="R813"/>
      <c r="S813"/>
      <c r="T813"/>
      <c r="U813"/>
      <c r="V813"/>
      <c r="W813"/>
      <c r="X813"/>
      <c r="Y813"/>
      <c r="Z813"/>
    </row>
    <row r="814" spans="1:26" ht="15.75" customHeight="1" x14ac:dyDescent="0.25">
      <c r="A814" s="65"/>
      <c r="B814" s="65"/>
      <c r="C814" s="9"/>
      <c r="D814"/>
      <c r="E814"/>
      <c r="F814"/>
      <c r="G814"/>
      <c r="H814"/>
      <c r="I814"/>
      <c r="J814"/>
      <c r="K814"/>
      <c r="L814"/>
      <c r="M814"/>
      <c r="N814"/>
      <c r="O814"/>
      <c r="P814"/>
      <c r="Q814"/>
      <c r="R814"/>
      <c r="S814"/>
      <c r="T814"/>
      <c r="U814"/>
      <c r="V814"/>
      <c r="W814"/>
      <c r="X814"/>
      <c r="Y814"/>
      <c r="Z814"/>
    </row>
    <row r="815" spans="1:26" ht="15.75" customHeight="1" x14ac:dyDescent="0.25">
      <c r="A815" s="65"/>
      <c r="B815" s="65"/>
      <c r="C815" s="9"/>
      <c r="D815"/>
      <c r="E815"/>
      <c r="F815"/>
      <c r="G815"/>
      <c r="H815"/>
      <c r="I815"/>
      <c r="J815"/>
      <c r="K815"/>
      <c r="L815"/>
      <c r="M815"/>
      <c r="N815"/>
      <c r="O815"/>
      <c r="P815"/>
      <c r="Q815"/>
      <c r="R815"/>
      <c r="S815"/>
      <c r="T815"/>
      <c r="U815"/>
      <c r="V815"/>
      <c r="W815"/>
      <c r="X815"/>
      <c r="Y815"/>
      <c r="Z815"/>
    </row>
    <row r="816" spans="1:26" ht="15.75" customHeight="1" x14ac:dyDescent="0.25">
      <c r="A816" s="65"/>
      <c r="B816" s="65"/>
      <c r="C816" s="9"/>
      <c r="D816"/>
      <c r="E816"/>
      <c r="F816"/>
      <c r="G816"/>
      <c r="H816"/>
      <c r="I816"/>
      <c r="J816"/>
      <c r="K816"/>
      <c r="L816"/>
      <c r="M816"/>
      <c r="N816"/>
      <c r="O816"/>
      <c r="P816"/>
      <c r="Q816"/>
      <c r="R816"/>
      <c r="S816"/>
      <c r="T816"/>
      <c r="U816"/>
      <c r="V816"/>
      <c r="W816"/>
      <c r="X816"/>
      <c r="Y816"/>
      <c r="Z816"/>
    </row>
    <row r="817" spans="1:26" ht="15.75" customHeight="1" x14ac:dyDescent="0.25">
      <c r="A817" s="65"/>
      <c r="B817" s="65"/>
      <c r="C817" s="9"/>
      <c r="D817"/>
      <c r="E817"/>
      <c r="F817"/>
      <c r="G817"/>
      <c r="H817"/>
      <c r="I817"/>
      <c r="J817"/>
      <c r="K817"/>
      <c r="L817"/>
      <c r="M817"/>
      <c r="N817"/>
      <c r="O817"/>
      <c r="P817"/>
      <c r="Q817"/>
      <c r="R817"/>
      <c r="S817"/>
      <c r="T817"/>
      <c r="U817"/>
      <c r="V817"/>
      <c r="W817"/>
      <c r="X817"/>
      <c r="Y817"/>
      <c r="Z817"/>
    </row>
    <row r="818" spans="1:26" ht="15.75" customHeight="1" x14ac:dyDescent="0.25">
      <c r="A818" s="65"/>
      <c r="B818" s="65"/>
      <c r="C818" s="9"/>
      <c r="D818"/>
      <c r="E818"/>
      <c r="F818"/>
      <c r="G818"/>
      <c r="H818"/>
      <c r="I818"/>
      <c r="J818"/>
      <c r="K818"/>
      <c r="L818"/>
      <c r="M818"/>
      <c r="N818"/>
      <c r="O818"/>
      <c r="P818"/>
      <c r="Q818"/>
      <c r="R818"/>
      <c r="S818"/>
      <c r="T818"/>
      <c r="U818"/>
      <c r="V818"/>
      <c r="W818"/>
      <c r="X818"/>
      <c r="Y818"/>
      <c r="Z818"/>
    </row>
    <row r="819" spans="1:26" ht="15.75" customHeight="1" x14ac:dyDescent="0.25">
      <c r="A819" s="65"/>
      <c r="B819" s="65"/>
      <c r="C819" s="9"/>
      <c r="D819"/>
      <c r="E819"/>
      <c r="F819"/>
      <c r="G819"/>
      <c r="H819"/>
      <c r="I819"/>
      <c r="J819"/>
      <c r="K819"/>
      <c r="L819"/>
      <c r="M819"/>
      <c r="N819"/>
      <c r="O819"/>
      <c r="P819"/>
      <c r="Q819"/>
      <c r="R819"/>
      <c r="S819"/>
      <c r="T819"/>
      <c r="U819"/>
      <c r="V819"/>
      <c r="W819"/>
      <c r="X819"/>
      <c r="Y819"/>
      <c r="Z819"/>
    </row>
    <row r="820" spans="1:26" ht="15.75" customHeight="1" x14ac:dyDescent="0.25">
      <c r="A820" s="65"/>
      <c r="B820" s="65"/>
      <c r="C820" s="9"/>
      <c r="D820"/>
      <c r="E820"/>
      <c r="F820"/>
      <c r="G820"/>
      <c r="H820"/>
      <c r="I820"/>
      <c r="J820"/>
      <c r="K820"/>
      <c r="L820"/>
      <c r="M820"/>
      <c r="N820"/>
      <c r="O820"/>
      <c r="P820"/>
      <c r="Q820"/>
      <c r="R820"/>
      <c r="S820"/>
      <c r="T820"/>
      <c r="U820"/>
      <c r="V820"/>
      <c r="W820"/>
      <c r="X820"/>
      <c r="Y820"/>
      <c r="Z820"/>
    </row>
    <row r="821" spans="1:26" ht="15.75" customHeight="1" x14ac:dyDescent="0.25">
      <c r="A821" s="65"/>
      <c r="B821" s="65"/>
      <c r="C821" s="9"/>
      <c r="D821"/>
      <c r="E821"/>
      <c r="F821"/>
      <c r="G821"/>
      <c r="H821"/>
      <c r="I821"/>
      <c r="J821"/>
      <c r="K821"/>
      <c r="L821"/>
      <c r="M821"/>
      <c r="N821"/>
      <c r="O821"/>
      <c r="P821"/>
      <c r="Q821"/>
      <c r="R821"/>
      <c r="S821"/>
      <c r="T821"/>
      <c r="U821"/>
      <c r="V821"/>
      <c r="W821"/>
      <c r="X821"/>
      <c r="Y821"/>
      <c r="Z821"/>
    </row>
    <row r="822" spans="1:26" ht="15.75" customHeight="1" x14ac:dyDescent="0.25">
      <c r="A822" s="65"/>
      <c r="B822" s="65"/>
      <c r="C822" s="9"/>
      <c r="D822"/>
      <c r="E822"/>
      <c r="F822"/>
      <c r="G822"/>
      <c r="H822"/>
      <c r="I822"/>
      <c r="J822"/>
      <c r="K822"/>
      <c r="L822"/>
      <c r="M822"/>
      <c r="N822"/>
      <c r="O822"/>
      <c r="P822"/>
      <c r="Q822"/>
      <c r="R822"/>
      <c r="S822"/>
      <c r="T822"/>
      <c r="U822"/>
      <c r="V822"/>
      <c r="W822"/>
      <c r="X822"/>
      <c r="Y822"/>
      <c r="Z822"/>
    </row>
    <row r="823" spans="1:26" ht="15.75" customHeight="1" x14ac:dyDescent="0.25">
      <c r="A823" s="65"/>
      <c r="B823" s="65"/>
      <c r="C823" s="9"/>
      <c r="D823"/>
      <c r="E823"/>
      <c r="F823"/>
      <c r="G823"/>
      <c r="H823"/>
      <c r="I823"/>
      <c r="J823"/>
      <c r="K823"/>
      <c r="L823"/>
      <c r="M823"/>
      <c r="N823"/>
      <c r="O823"/>
      <c r="P823"/>
      <c r="Q823"/>
      <c r="R823"/>
      <c r="S823"/>
      <c r="T823"/>
      <c r="U823"/>
      <c r="V823"/>
      <c r="W823"/>
      <c r="X823"/>
      <c r="Y823"/>
      <c r="Z823"/>
    </row>
    <row r="824" spans="1:26" ht="15.75" customHeight="1" x14ac:dyDescent="0.25">
      <c r="A824" s="65"/>
      <c r="B824" s="65"/>
      <c r="C824" s="9"/>
      <c r="D824"/>
      <c r="E824"/>
      <c r="F824"/>
      <c r="G824"/>
      <c r="H824"/>
      <c r="I824"/>
      <c r="J824"/>
      <c r="K824"/>
      <c r="L824"/>
      <c r="M824"/>
      <c r="N824"/>
      <c r="O824"/>
      <c r="P824"/>
      <c r="Q824"/>
      <c r="R824"/>
      <c r="S824"/>
      <c r="T824"/>
      <c r="U824"/>
      <c r="V824"/>
      <c r="W824"/>
      <c r="X824"/>
      <c r="Y824"/>
      <c r="Z824"/>
    </row>
    <row r="825" spans="1:26" ht="15.75" customHeight="1" x14ac:dyDescent="0.25">
      <c r="A825" s="65"/>
      <c r="B825" s="65"/>
      <c r="C825" s="9"/>
      <c r="D825"/>
      <c r="E825"/>
      <c r="F825"/>
      <c r="G825"/>
      <c r="H825"/>
      <c r="I825"/>
      <c r="J825"/>
      <c r="K825"/>
      <c r="L825"/>
      <c r="M825"/>
      <c r="N825"/>
      <c r="O825"/>
      <c r="P825"/>
      <c r="Q825"/>
      <c r="R825"/>
      <c r="S825"/>
      <c r="T825"/>
      <c r="U825"/>
      <c r="V825"/>
      <c r="W825"/>
      <c r="X825"/>
      <c r="Y825"/>
      <c r="Z825"/>
    </row>
    <row r="826" spans="1:26" ht="15.75" customHeight="1" x14ac:dyDescent="0.25">
      <c r="A826" s="65"/>
      <c r="B826" s="65"/>
      <c r="C826" s="9"/>
      <c r="D826"/>
      <c r="E826"/>
      <c r="F826"/>
      <c r="G826"/>
      <c r="H826"/>
      <c r="I826"/>
      <c r="J826"/>
      <c r="K826"/>
      <c r="L826"/>
      <c r="M826"/>
      <c r="N826"/>
      <c r="O826"/>
      <c r="P826"/>
      <c r="Q826"/>
      <c r="R826"/>
      <c r="S826"/>
      <c r="T826"/>
      <c r="U826"/>
      <c r="V826"/>
      <c r="W826"/>
      <c r="X826"/>
      <c r="Y826"/>
      <c r="Z826"/>
    </row>
    <row r="827" spans="1:26" ht="15.75" customHeight="1" x14ac:dyDescent="0.25">
      <c r="A827" s="65"/>
      <c r="B827" s="65"/>
      <c r="C827" s="9"/>
      <c r="D827"/>
      <c r="E827"/>
      <c r="F827"/>
      <c r="G827"/>
      <c r="H827"/>
      <c r="I827"/>
      <c r="J827"/>
      <c r="K827"/>
      <c r="L827"/>
      <c r="M827"/>
      <c r="N827"/>
      <c r="O827"/>
      <c r="P827"/>
      <c r="Q827"/>
      <c r="R827"/>
      <c r="S827"/>
      <c r="T827"/>
      <c r="U827"/>
      <c r="V827"/>
      <c r="W827"/>
      <c r="X827"/>
      <c r="Y827"/>
      <c r="Z827"/>
    </row>
    <row r="828" spans="1:26" ht="15.75" customHeight="1" x14ac:dyDescent="0.25">
      <c r="A828" s="65"/>
      <c r="B828" s="65"/>
      <c r="C828" s="9"/>
      <c r="D828"/>
      <c r="E828"/>
      <c r="F828"/>
      <c r="G828"/>
      <c r="H828"/>
      <c r="I828"/>
      <c r="J828"/>
      <c r="K828"/>
      <c r="L828"/>
      <c r="M828"/>
      <c r="N828"/>
      <c r="O828"/>
      <c r="P828"/>
      <c r="Q828"/>
      <c r="R828"/>
      <c r="S828"/>
      <c r="T828"/>
      <c r="U828"/>
      <c r="V828"/>
      <c r="W828"/>
      <c r="X828"/>
      <c r="Y828"/>
      <c r="Z828"/>
    </row>
    <row r="829" spans="1:26" ht="15.75" customHeight="1" x14ac:dyDescent="0.25">
      <c r="A829" s="65"/>
      <c r="B829" s="65"/>
      <c r="C829" s="9"/>
      <c r="D829"/>
      <c r="E829"/>
      <c r="F829"/>
      <c r="G829"/>
      <c r="H829"/>
      <c r="I829"/>
      <c r="J829"/>
      <c r="K829"/>
      <c r="L829"/>
      <c r="M829"/>
      <c r="N829"/>
      <c r="O829"/>
      <c r="P829"/>
      <c r="Q829"/>
      <c r="R829"/>
      <c r="S829"/>
      <c r="T829"/>
      <c r="U829"/>
      <c r="V829"/>
      <c r="W829"/>
      <c r="X829"/>
      <c r="Y829"/>
      <c r="Z829"/>
    </row>
    <row r="830" spans="1:26" ht="15.75" customHeight="1" x14ac:dyDescent="0.25">
      <c r="A830" s="65"/>
      <c r="B830" s="65"/>
      <c r="C830" s="9"/>
      <c r="D830"/>
      <c r="E830"/>
      <c r="F830"/>
      <c r="G830"/>
      <c r="H830"/>
      <c r="I830"/>
      <c r="J830"/>
      <c r="K830"/>
      <c r="L830"/>
      <c r="M830"/>
      <c r="N830"/>
      <c r="O830"/>
      <c r="P830"/>
      <c r="Q830"/>
      <c r="R830"/>
      <c r="S830"/>
      <c r="T830"/>
      <c r="U830"/>
      <c r="V830"/>
      <c r="W830"/>
      <c r="X830"/>
      <c r="Y830"/>
      <c r="Z830"/>
    </row>
    <row r="831" spans="1:26" ht="15.75" customHeight="1" x14ac:dyDescent="0.25">
      <c r="A831" s="65"/>
      <c r="B831" s="65"/>
      <c r="C831" s="9"/>
      <c r="D831"/>
      <c r="E831"/>
      <c r="F831"/>
      <c r="G831"/>
      <c r="H831"/>
      <c r="I831"/>
      <c r="J831"/>
      <c r="K831"/>
      <c r="L831"/>
      <c r="M831"/>
      <c r="N831"/>
      <c r="O831"/>
      <c r="P831"/>
      <c r="Q831"/>
      <c r="R831"/>
      <c r="S831"/>
      <c r="T831"/>
      <c r="U831"/>
      <c r="V831"/>
      <c r="W831"/>
      <c r="X831"/>
      <c r="Y831"/>
      <c r="Z831"/>
    </row>
    <row r="832" spans="1:26" ht="15.75" customHeight="1" x14ac:dyDescent="0.25">
      <c r="A832" s="65"/>
      <c r="B832" s="65"/>
      <c r="C832" s="9"/>
      <c r="D832"/>
      <c r="E832"/>
      <c r="F832"/>
      <c r="G832"/>
      <c r="H832"/>
      <c r="I832"/>
      <c r="J832"/>
      <c r="K832"/>
      <c r="L832"/>
      <c r="M832"/>
      <c r="N832"/>
      <c r="O832"/>
      <c r="P832"/>
      <c r="Q832"/>
      <c r="R832"/>
      <c r="S832"/>
      <c r="T832"/>
      <c r="U832"/>
      <c r="V832"/>
      <c r="W832"/>
      <c r="X832"/>
      <c r="Y832"/>
      <c r="Z832"/>
    </row>
    <row r="833" spans="1:26" ht="15.75" customHeight="1" x14ac:dyDescent="0.25">
      <c r="A833" s="65"/>
      <c r="B833" s="65"/>
      <c r="C833" s="9"/>
      <c r="D833"/>
      <c r="E833"/>
      <c r="F833"/>
      <c r="G833"/>
      <c r="H833"/>
      <c r="I833"/>
      <c r="J833"/>
      <c r="K833"/>
      <c r="L833"/>
      <c r="M833"/>
      <c r="N833"/>
      <c r="O833"/>
      <c r="P833"/>
      <c r="Q833"/>
      <c r="R833"/>
      <c r="S833"/>
      <c r="T833"/>
      <c r="U833"/>
      <c r="V833"/>
      <c r="W833"/>
      <c r="X833"/>
      <c r="Y833"/>
      <c r="Z833"/>
    </row>
    <row r="834" spans="1:26" ht="15.75" customHeight="1" x14ac:dyDescent="0.25">
      <c r="A834" s="65"/>
      <c r="B834" s="65"/>
      <c r="C834" s="9"/>
      <c r="D834"/>
      <c r="E834"/>
      <c r="F834"/>
      <c r="G834"/>
      <c r="H834"/>
      <c r="I834"/>
      <c r="J834"/>
      <c r="K834"/>
      <c r="L834"/>
      <c r="M834"/>
      <c r="N834"/>
      <c r="O834"/>
      <c r="P834"/>
      <c r="Q834"/>
      <c r="R834"/>
      <c r="S834"/>
      <c r="T834"/>
      <c r="U834"/>
      <c r="V834"/>
      <c r="W834"/>
      <c r="X834"/>
      <c r="Y834"/>
      <c r="Z834"/>
    </row>
    <row r="835" spans="1:26" ht="15.75" customHeight="1" x14ac:dyDescent="0.25">
      <c r="A835" s="65"/>
      <c r="B835" s="65"/>
      <c r="C835" s="9"/>
      <c r="D835"/>
      <c r="E835"/>
      <c r="F835"/>
      <c r="G835"/>
      <c r="H835"/>
      <c r="I835"/>
      <c r="J835"/>
      <c r="K835"/>
      <c r="L835"/>
      <c r="M835"/>
      <c r="N835"/>
      <c r="O835"/>
      <c r="P835"/>
      <c r="Q835"/>
      <c r="R835"/>
      <c r="S835"/>
      <c r="T835"/>
      <c r="U835"/>
      <c r="V835"/>
      <c r="W835"/>
      <c r="X835"/>
      <c r="Y835"/>
      <c r="Z835"/>
    </row>
    <row r="836" spans="1:26" ht="15.75" customHeight="1" x14ac:dyDescent="0.25">
      <c r="A836" s="65"/>
      <c r="B836" s="65"/>
      <c r="C836" s="9"/>
      <c r="D836"/>
      <c r="E836"/>
      <c r="F836"/>
      <c r="G836"/>
      <c r="H836"/>
      <c r="I836"/>
      <c r="J836"/>
      <c r="K836"/>
      <c r="L836"/>
      <c r="M836"/>
      <c r="N836"/>
      <c r="O836"/>
      <c r="P836"/>
      <c r="Q836"/>
      <c r="R836"/>
      <c r="S836"/>
      <c r="T836"/>
      <c r="U836"/>
      <c r="V836"/>
      <c r="W836"/>
      <c r="X836"/>
      <c r="Y836"/>
      <c r="Z836"/>
    </row>
    <row r="837" spans="1:26" ht="15.75" customHeight="1" x14ac:dyDescent="0.25">
      <c r="A837" s="65"/>
      <c r="B837" s="65"/>
      <c r="C837" s="9"/>
      <c r="D837"/>
      <c r="E837"/>
      <c r="F837"/>
      <c r="G837"/>
      <c r="H837"/>
      <c r="I837"/>
      <c r="J837"/>
      <c r="K837"/>
      <c r="L837"/>
      <c r="M837"/>
      <c r="N837"/>
      <c r="O837"/>
      <c r="P837"/>
      <c r="Q837"/>
      <c r="R837"/>
      <c r="S837"/>
      <c r="T837"/>
      <c r="U837"/>
      <c r="V837"/>
      <c r="W837"/>
      <c r="X837"/>
      <c r="Y837"/>
      <c r="Z837"/>
    </row>
    <row r="838" spans="1:26" ht="15.75" customHeight="1" x14ac:dyDescent="0.25">
      <c r="A838" s="65"/>
      <c r="B838" s="65"/>
      <c r="C838" s="9"/>
      <c r="D838"/>
      <c r="E838"/>
      <c r="F838"/>
      <c r="G838"/>
      <c r="H838"/>
      <c r="I838"/>
      <c r="J838"/>
      <c r="K838"/>
      <c r="L838"/>
      <c r="M838"/>
      <c r="N838"/>
      <c r="O838"/>
      <c r="P838"/>
      <c r="Q838"/>
      <c r="R838"/>
      <c r="S838"/>
      <c r="T838"/>
      <c r="U838"/>
      <c r="V838"/>
      <c r="W838"/>
      <c r="X838"/>
      <c r="Y838"/>
      <c r="Z838"/>
    </row>
    <row r="839" spans="1:26" ht="15.75" customHeight="1" x14ac:dyDescent="0.25">
      <c r="A839" s="65"/>
      <c r="B839" s="65"/>
      <c r="C839" s="9"/>
      <c r="D839"/>
      <c r="E839"/>
      <c r="F839"/>
      <c r="G839"/>
      <c r="H839"/>
      <c r="I839"/>
      <c r="J839"/>
      <c r="K839"/>
      <c r="L839"/>
      <c r="M839"/>
      <c r="N839"/>
      <c r="O839"/>
      <c r="P839"/>
      <c r="Q839"/>
      <c r="R839"/>
      <c r="S839"/>
      <c r="T839"/>
      <c r="U839"/>
      <c r="V839"/>
      <c r="W839"/>
      <c r="X839"/>
      <c r="Y839"/>
      <c r="Z839"/>
    </row>
    <row r="840" spans="1:26" ht="15.75" customHeight="1" x14ac:dyDescent="0.25">
      <c r="A840" s="65"/>
      <c r="B840" s="65"/>
      <c r="C840" s="9"/>
      <c r="D840"/>
      <c r="E840"/>
      <c r="F840"/>
      <c r="G840"/>
      <c r="H840"/>
      <c r="I840"/>
      <c r="J840"/>
      <c r="K840"/>
      <c r="L840"/>
      <c r="M840"/>
      <c r="N840"/>
      <c r="O840"/>
      <c r="P840"/>
      <c r="Q840"/>
      <c r="R840"/>
      <c r="S840"/>
      <c r="T840"/>
      <c r="U840"/>
      <c r="V840"/>
      <c r="W840"/>
      <c r="X840"/>
      <c r="Y840"/>
      <c r="Z840"/>
    </row>
    <row r="841" spans="1:26" ht="15.75" customHeight="1" x14ac:dyDescent="0.25">
      <c r="A841" s="65"/>
      <c r="B841" s="65"/>
      <c r="C841" s="9"/>
      <c r="D841"/>
      <c r="E841"/>
      <c r="F841"/>
      <c r="G841"/>
      <c r="H841"/>
      <c r="I841"/>
      <c r="J841"/>
      <c r="K841"/>
      <c r="L841"/>
      <c r="M841"/>
      <c r="N841"/>
      <c r="O841"/>
      <c r="P841"/>
      <c r="Q841"/>
      <c r="R841"/>
      <c r="S841"/>
      <c r="T841"/>
      <c r="U841"/>
      <c r="V841"/>
      <c r="W841"/>
      <c r="X841"/>
      <c r="Y841"/>
      <c r="Z841"/>
    </row>
    <row r="842" spans="1:26" ht="15.75" customHeight="1" x14ac:dyDescent="0.25">
      <c r="A842" s="65"/>
      <c r="B842" s="65"/>
      <c r="C842" s="9"/>
      <c r="D842"/>
      <c r="E842"/>
      <c r="F842"/>
      <c r="G842"/>
      <c r="H842"/>
      <c r="I842"/>
      <c r="J842"/>
      <c r="K842"/>
      <c r="L842"/>
      <c r="M842"/>
      <c r="N842"/>
      <c r="O842"/>
      <c r="P842"/>
      <c r="Q842"/>
      <c r="R842"/>
      <c r="S842"/>
      <c r="T842"/>
      <c r="U842"/>
      <c r="V842"/>
      <c r="W842"/>
      <c r="X842"/>
      <c r="Y842"/>
      <c r="Z842"/>
    </row>
    <row r="843" spans="1:26" ht="15.75" customHeight="1" x14ac:dyDescent="0.25">
      <c r="A843" s="65"/>
      <c r="B843" s="65"/>
      <c r="C843" s="9"/>
      <c r="D843"/>
      <c r="E843"/>
      <c r="F843"/>
      <c r="G843"/>
      <c r="H843"/>
      <c r="I843"/>
      <c r="J843"/>
      <c r="K843"/>
      <c r="L843"/>
      <c r="M843"/>
      <c r="N843"/>
      <c r="O843"/>
      <c r="P843"/>
      <c r="Q843"/>
      <c r="R843"/>
      <c r="S843"/>
      <c r="T843"/>
      <c r="U843"/>
      <c r="V843"/>
      <c r="W843"/>
      <c r="X843"/>
      <c r="Y843"/>
      <c r="Z843"/>
    </row>
    <row r="844" spans="1:26" ht="15.75" customHeight="1" x14ac:dyDescent="0.25">
      <c r="A844" s="65"/>
      <c r="B844" s="65"/>
      <c r="C844" s="9"/>
      <c r="D844"/>
      <c r="E844"/>
      <c r="F844"/>
      <c r="G844"/>
      <c r="H844"/>
      <c r="I844"/>
      <c r="J844"/>
      <c r="K844"/>
      <c r="L844"/>
      <c r="M844"/>
      <c r="N844"/>
      <c r="O844"/>
      <c r="P844"/>
      <c r="Q844"/>
      <c r="R844"/>
      <c r="S844"/>
      <c r="T844"/>
      <c r="U844"/>
      <c r="V844"/>
      <c r="W844"/>
      <c r="X844"/>
      <c r="Y844"/>
      <c r="Z844"/>
    </row>
    <row r="845" spans="1:26" ht="15.75" customHeight="1" x14ac:dyDescent="0.25">
      <c r="A845" s="65"/>
      <c r="B845" s="65"/>
      <c r="C845" s="9"/>
      <c r="D845"/>
      <c r="E845"/>
      <c r="F845"/>
      <c r="G845"/>
      <c r="H845"/>
      <c r="I845"/>
      <c r="J845"/>
      <c r="K845"/>
      <c r="L845"/>
      <c r="M845"/>
      <c r="N845"/>
      <c r="O845"/>
      <c r="P845"/>
      <c r="Q845"/>
      <c r="R845"/>
      <c r="S845"/>
      <c r="T845"/>
      <c r="U845"/>
      <c r="V845"/>
      <c r="W845"/>
      <c r="X845"/>
      <c r="Y845"/>
      <c r="Z845"/>
    </row>
    <row r="846" spans="1:26" ht="15.75" customHeight="1" x14ac:dyDescent="0.25">
      <c r="A846" s="65"/>
      <c r="B846" s="65"/>
      <c r="C846" s="9"/>
      <c r="D846"/>
      <c r="E846"/>
      <c r="F846"/>
      <c r="G846"/>
      <c r="H846"/>
      <c r="I846"/>
      <c r="J846"/>
      <c r="K846"/>
      <c r="L846"/>
      <c r="M846"/>
      <c r="N846"/>
      <c r="O846"/>
      <c r="P846"/>
      <c r="Q846"/>
      <c r="R846"/>
      <c r="S846"/>
      <c r="T846"/>
      <c r="U846"/>
      <c r="V846"/>
      <c r="W846"/>
      <c r="X846"/>
      <c r="Y846"/>
      <c r="Z846"/>
    </row>
    <row r="847" spans="1:26" ht="15.75" customHeight="1" x14ac:dyDescent="0.25">
      <c r="A847" s="65"/>
      <c r="B847" s="65"/>
      <c r="C847" s="9"/>
      <c r="D847"/>
      <c r="E847"/>
      <c r="F847"/>
      <c r="G847"/>
      <c r="H847"/>
      <c r="I847"/>
      <c r="J847"/>
      <c r="K847"/>
      <c r="L847"/>
      <c r="M847"/>
      <c r="N847"/>
      <c r="O847"/>
      <c r="P847"/>
      <c r="Q847"/>
      <c r="R847"/>
      <c r="S847"/>
      <c r="T847"/>
      <c r="U847"/>
      <c r="V847"/>
      <c r="W847"/>
      <c r="X847"/>
      <c r="Y847"/>
      <c r="Z847"/>
    </row>
    <row r="848" spans="1:26" ht="15.75" customHeight="1" x14ac:dyDescent="0.25">
      <c r="A848" s="65"/>
      <c r="B848" s="65"/>
      <c r="C848" s="9"/>
      <c r="D848"/>
      <c r="E848"/>
      <c r="F848"/>
      <c r="G848"/>
      <c r="H848"/>
      <c r="I848"/>
      <c r="J848"/>
      <c r="K848"/>
      <c r="L848"/>
      <c r="M848"/>
      <c r="N848"/>
      <c r="O848"/>
      <c r="P848"/>
      <c r="Q848"/>
      <c r="R848"/>
      <c r="S848"/>
      <c r="T848"/>
      <c r="U848"/>
      <c r="V848"/>
      <c r="W848"/>
      <c r="X848"/>
      <c r="Y848"/>
      <c r="Z848"/>
    </row>
    <row r="849" spans="1:26" ht="15.75" customHeight="1" x14ac:dyDescent="0.25">
      <c r="A849" s="65"/>
      <c r="B849" s="65"/>
      <c r="C849" s="9"/>
      <c r="D849"/>
      <c r="E849"/>
      <c r="F849"/>
      <c r="G849"/>
      <c r="H849"/>
      <c r="I849"/>
      <c r="J849"/>
      <c r="K849"/>
      <c r="L849"/>
      <c r="M849"/>
      <c r="N849"/>
      <c r="O849"/>
      <c r="P849"/>
      <c r="Q849"/>
      <c r="R849"/>
      <c r="S849"/>
      <c r="T849"/>
      <c r="U849"/>
      <c r="V849"/>
      <c r="W849"/>
      <c r="X849"/>
      <c r="Y849"/>
      <c r="Z849"/>
    </row>
    <row r="850" spans="1:26" ht="15.75" customHeight="1" x14ac:dyDescent="0.25">
      <c r="A850" s="65"/>
      <c r="B850" s="65"/>
      <c r="C850" s="9"/>
      <c r="D850"/>
      <c r="E850"/>
      <c r="F850"/>
      <c r="G850"/>
      <c r="H850"/>
      <c r="I850"/>
      <c r="J850"/>
      <c r="K850"/>
      <c r="L850"/>
      <c r="M850"/>
      <c r="N850"/>
      <c r="O850"/>
      <c r="P850"/>
      <c r="Q850"/>
      <c r="R850"/>
      <c r="S850"/>
      <c r="T850"/>
      <c r="U850"/>
      <c r="V850"/>
      <c r="W850"/>
      <c r="X850"/>
      <c r="Y850"/>
      <c r="Z850"/>
    </row>
    <row r="851" spans="1:26" ht="15.75" customHeight="1" x14ac:dyDescent="0.25">
      <c r="A851" s="65"/>
      <c r="B851" s="65"/>
      <c r="C851" s="9"/>
      <c r="D851"/>
      <c r="E851"/>
      <c r="F851"/>
      <c r="G851"/>
      <c r="H851"/>
      <c r="I851"/>
      <c r="J851"/>
      <c r="K851"/>
      <c r="L851"/>
      <c r="M851"/>
      <c r="N851"/>
      <c r="O851"/>
      <c r="P851"/>
      <c r="Q851"/>
      <c r="R851"/>
      <c r="S851"/>
      <c r="T851"/>
      <c r="U851"/>
      <c r="V851"/>
      <c r="W851"/>
      <c r="X851"/>
      <c r="Y851"/>
      <c r="Z851"/>
    </row>
    <row r="852" spans="1:26" ht="15.75" customHeight="1" x14ac:dyDescent="0.25">
      <c r="A852" s="65"/>
      <c r="B852" s="65"/>
      <c r="C852" s="9"/>
      <c r="D852"/>
      <c r="E852"/>
      <c r="F852"/>
      <c r="G852"/>
      <c r="H852"/>
      <c r="I852"/>
      <c r="J852"/>
      <c r="K852"/>
      <c r="L852"/>
      <c r="M852"/>
      <c r="N852"/>
      <c r="O852"/>
      <c r="P852"/>
      <c r="Q852"/>
      <c r="R852"/>
      <c r="S852"/>
      <c r="T852"/>
      <c r="U852"/>
      <c r="V852"/>
      <c r="W852"/>
      <c r="X852"/>
      <c r="Y852"/>
      <c r="Z852"/>
    </row>
    <row r="853" spans="1:26" ht="15.75" customHeight="1" x14ac:dyDescent="0.25">
      <c r="A853" s="65"/>
      <c r="B853" s="65"/>
      <c r="C853" s="9"/>
      <c r="D853"/>
      <c r="E853"/>
      <c r="F853"/>
      <c r="G853"/>
      <c r="H853"/>
      <c r="I853"/>
      <c r="J853"/>
      <c r="K853"/>
      <c r="L853"/>
      <c r="M853"/>
      <c r="N853"/>
      <c r="O853"/>
      <c r="P853"/>
      <c r="Q853"/>
      <c r="R853"/>
      <c r="S853"/>
      <c r="T853"/>
      <c r="U853"/>
      <c r="V853"/>
      <c r="W853"/>
      <c r="X853"/>
      <c r="Y853"/>
      <c r="Z853"/>
    </row>
    <row r="854" spans="1:26" ht="15.75" customHeight="1" x14ac:dyDescent="0.25">
      <c r="A854" s="65"/>
      <c r="B854" s="65"/>
      <c r="C854" s="9"/>
      <c r="D854"/>
      <c r="E854"/>
      <c r="F854"/>
      <c r="G854"/>
      <c r="H854"/>
      <c r="I854"/>
      <c r="J854"/>
      <c r="K854"/>
      <c r="L854"/>
      <c r="M854"/>
      <c r="N854"/>
      <c r="O854"/>
      <c r="P854"/>
      <c r="Q854"/>
      <c r="R854"/>
      <c r="S854"/>
      <c r="T854"/>
      <c r="U854"/>
      <c r="V854"/>
      <c r="W854"/>
      <c r="X854"/>
      <c r="Y854"/>
      <c r="Z854"/>
    </row>
    <row r="855" spans="1:26" ht="15.75" customHeight="1" x14ac:dyDescent="0.25">
      <c r="A855" s="65"/>
      <c r="B855" s="65"/>
      <c r="C855" s="9"/>
      <c r="D855"/>
      <c r="E855"/>
      <c r="F855"/>
      <c r="G855"/>
      <c r="H855"/>
      <c r="I855"/>
      <c r="J855"/>
      <c r="K855"/>
      <c r="L855"/>
      <c r="M855"/>
      <c r="N855"/>
      <c r="O855"/>
      <c r="P855"/>
      <c r="Q855"/>
      <c r="R855"/>
      <c r="S855"/>
      <c r="T855"/>
      <c r="U855"/>
      <c r="V855"/>
      <c r="W855"/>
      <c r="X855"/>
      <c r="Y855"/>
      <c r="Z855"/>
    </row>
    <row r="856" spans="1:26" ht="15.75" customHeight="1" x14ac:dyDescent="0.25">
      <c r="A856" s="65"/>
      <c r="B856" s="65"/>
      <c r="C856" s="9"/>
      <c r="D856"/>
      <c r="E856"/>
      <c r="F856"/>
      <c r="G856"/>
      <c r="H856"/>
      <c r="I856"/>
      <c r="J856"/>
      <c r="K856"/>
      <c r="L856"/>
      <c r="M856"/>
      <c r="N856"/>
      <c r="O856"/>
      <c r="P856"/>
      <c r="Q856"/>
      <c r="R856"/>
      <c r="S856"/>
      <c r="T856"/>
      <c r="U856"/>
      <c r="V856"/>
      <c r="W856"/>
      <c r="X856"/>
      <c r="Y856"/>
      <c r="Z856"/>
    </row>
    <row r="857" spans="1:26" ht="15.75" customHeight="1" x14ac:dyDescent="0.25">
      <c r="A857" s="65"/>
      <c r="B857" s="65"/>
      <c r="C857" s="9"/>
      <c r="D857"/>
      <c r="E857"/>
      <c r="F857"/>
      <c r="G857"/>
      <c r="H857"/>
      <c r="I857"/>
      <c r="J857"/>
      <c r="K857"/>
      <c r="L857"/>
      <c r="M857"/>
      <c r="N857"/>
      <c r="O857"/>
      <c r="P857"/>
      <c r="Q857"/>
      <c r="R857"/>
      <c r="S857"/>
      <c r="T857"/>
      <c r="U857"/>
      <c r="V857"/>
      <c r="W857"/>
      <c r="X857"/>
      <c r="Y857"/>
      <c r="Z857"/>
    </row>
    <row r="858" spans="1:26" ht="15.75" customHeight="1" x14ac:dyDescent="0.25">
      <c r="A858" s="65"/>
      <c r="B858" s="65"/>
      <c r="C858" s="9"/>
      <c r="D858"/>
      <c r="E858"/>
      <c r="F858"/>
      <c r="G858"/>
      <c r="H858"/>
      <c r="I858"/>
      <c r="J858"/>
      <c r="K858"/>
      <c r="L858"/>
      <c r="M858"/>
      <c r="N858"/>
      <c r="O858"/>
      <c r="P858"/>
      <c r="Q858"/>
      <c r="R858"/>
      <c r="S858"/>
      <c r="T858"/>
      <c r="U858"/>
      <c r="V858"/>
      <c r="W858"/>
      <c r="X858"/>
      <c r="Y858"/>
      <c r="Z858"/>
    </row>
    <row r="859" spans="1:26" ht="15.75" customHeight="1" x14ac:dyDescent="0.25">
      <c r="A859" s="65"/>
      <c r="B859" s="65"/>
      <c r="C859" s="9"/>
      <c r="D859"/>
      <c r="E859"/>
      <c r="F859"/>
      <c r="G859"/>
      <c r="H859"/>
      <c r="I859"/>
      <c r="J859"/>
      <c r="K859"/>
      <c r="L859"/>
      <c r="M859"/>
      <c r="N859"/>
      <c r="O859"/>
      <c r="P859"/>
      <c r="Q859"/>
      <c r="R859"/>
      <c r="S859"/>
      <c r="T859"/>
      <c r="U859"/>
      <c r="V859"/>
      <c r="W859"/>
      <c r="X859"/>
      <c r="Y859"/>
      <c r="Z859"/>
    </row>
    <row r="860" spans="1:26" ht="15.75" customHeight="1" x14ac:dyDescent="0.25">
      <c r="A860" s="65"/>
      <c r="B860" s="65"/>
      <c r="C860" s="9"/>
      <c r="D860"/>
      <c r="E860"/>
      <c r="F860"/>
      <c r="G860"/>
      <c r="H860"/>
      <c r="I860"/>
      <c r="J860"/>
      <c r="K860"/>
      <c r="L860"/>
      <c r="M860"/>
      <c r="N860"/>
      <c r="O860"/>
      <c r="P860"/>
      <c r="Q860"/>
      <c r="R860"/>
      <c r="S860"/>
      <c r="T860"/>
      <c r="U860"/>
      <c r="V860"/>
      <c r="W860"/>
      <c r="X860"/>
      <c r="Y860"/>
      <c r="Z860"/>
    </row>
    <row r="861" spans="1:26" ht="15.75" customHeight="1" x14ac:dyDescent="0.25">
      <c r="A861" s="65"/>
      <c r="B861" s="65"/>
      <c r="C861" s="9"/>
      <c r="D861"/>
      <c r="E861"/>
      <c r="F861"/>
      <c r="G861"/>
      <c r="H861"/>
      <c r="I861"/>
      <c r="J861"/>
      <c r="K861"/>
      <c r="L861"/>
      <c r="M861"/>
      <c r="N861"/>
      <c r="O861"/>
      <c r="P861"/>
      <c r="Q861"/>
      <c r="R861"/>
      <c r="S861"/>
      <c r="T861"/>
      <c r="U861"/>
      <c r="V861"/>
      <c r="W861"/>
      <c r="X861"/>
      <c r="Y861"/>
      <c r="Z861"/>
    </row>
    <row r="862" spans="1:26" ht="15.75" customHeight="1" x14ac:dyDescent="0.25">
      <c r="A862" s="65"/>
      <c r="B862" s="65"/>
      <c r="C862" s="9"/>
      <c r="D862"/>
      <c r="E862"/>
      <c r="F862"/>
      <c r="G862"/>
      <c r="H862"/>
      <c r="I862"/>
      <c r="J862"/>
      <c r="K862"/>
      <c r="L862"/>
      <c r="M862"/>
      <c r="N862"/>
      <c r="O862"/>
      <c r="P862"/>
      <c r="Q862"/>
      <c r="R862"/>
      <c r="S862"/>
      <c r="T862"/>
      <c r="U862"/>
      <c r="V862"/>
      <c r="W862"/>
      <c r="X862"/>
      <c r="Y862"/>
      <c r="Z862"/>
    </row>
    <row r="863" spans="1:26" ht="15.75" customHeight="1" x14ac:dyDescent="0.25">
      <c r="A863" s="65"/>
      <c r="B863" s="65"/>
      <c r="C863" s="9"/>
      <c r="D863"/>
      <c r="E863"/>
      <c r="F863"/>
      <c r="G863"/>
      <c r="H863"/>
      <c r="I863"/>
      <c r="J863"/>
      <c r="K863"/>
      <c r="L863"/>
      <c r="M863"/>
      <c r="N863"/>
      <c r="O863"/>
      <c r="P863"/>
      <c r="Q863"/>
      <c r="R863"/>
      <c r="S863"/>
      <c r="T863"/>
      <c r="U863"/>
      <c r="V863"/>
      <c r="W863"/>
      <c r="X863"/>
      <c r="Y863"/>
      <c r="Z863"/>
    </row>
    <row r="864" spans="1:26" ht="15.75" customHeight="1" x14ac:dyDescent="0.25">
      <c r="A864" s="65"/>
      <c r="B864" s="65"/>
      <c r="C864" s="9"/>
      <c r="D864"/>
      <c r="E864"/>
      <c r="F864"/>
      <c r="G864"/>
      <c r="H864"/>
      <c r="I864"/>
      <c r="J864"/>
      <c r="K864"/>
      <c r="L864"/>
      <c r="M864"/>
      <c r="N864"/>
      <c r="O864"/>
      <c r="P864"/>
      <c r="Q864"/>
      <c r="R864"/>
      <c r="S864"/>
      <c r="T864"/>
      <c r="U864"/>
      <c r="V864"/>
      <c r="W864"/>
      <c r="X864"/>
      <c r="Y864"/>
      <c r="Z864"/>
    </row>
    <row r="865" spans="1:26" ht="15.75" customHeight="1" x14ac:dyDescent="0.25">
      <c r="A865" s="65"/>
      <c r="B865" s="65"/>
      <c r="C865" s="9"/>
      <c r="D865"/>
      <c r="E865"/>
      <c r="F865"/>
      <c r="G865"/>
      <c r="H865"/>
      <c r="I865"/>
      <c r="J865"/>
      <c r="K865"/>
      <c r="L865"/>
      <c r="M865"/>
      <c r="N865"/>
      <c r="O865"/>
      <c r="P865"/>
      <c r="Q865"/>
      <c r="R865"/>
      <c r="S865"/>
      <c r="T865"/>
      <c r="U865"/>
      <c r="V865"/>
      <c r="W865"/>
      <c r="X865"/>
      <c r="Y865"/>
      <c r="Z865"/>
    </row>
    <row r="866" spans="1:26" ht="15.75" customHeight="1" x14ac:dyDescent="0.25">
      <c r="A866" s="65"/>
      <c r="B866" s="65"/>
      <c r="C866" s="9"/>
      <c r="D866"/>
      <c r="E866"/>
      <c r="F866"/>
      <c r="G866"/>
      <c r="H866"/>
      <c r="I866"/>
      <c r="J866"/>
      <c r="K866"/>
      <c r="L866"/>
      <c r="M866"/>
      <c r="N866"/>
      <c r="O866"/>
      <c r="P866"/>
      <c r="Q866"/>
      <c r="R866"/>
      <c r="S866"/>
      <c r="T866"/>
      <c r="U866"/>
      <c r="V866"/>
      <c r="W866"/>
      <c r="X866"/>
      <c r="Y866"/>
      <c r="Z866"/>
    </row>
    <row r="867" spans="1:26" ht="15.75" customHeight="1" x14ac:dyDescent="0.25">
      <c r="A867" s="65"/>
      <c r="B867" s="65"/>
      <c r="C867" s="9"/>
      <c r="D867"/>
      <c r="E867"/>
      <c r="F867"/>
      <c r="G867"/>
      <c r="H867"/>
      <c r="I867"/>
      <c r="J867"/>
      <c r="K867"/>
      <c r="L867"/>
      <c r="M867"/>
      <c r="N867"/>
      <c r="O867"/>
      <c r="P867"/>
      <c r="Q867"/>
      <c r="R867"/>
      <c r="S867"/>
      <c r="T867"/>
      <c r="U867"/>
      <c r="V867"/>
      <c r="W867"/>
      <c r="X867"/>
      <c r="Y867"/>
      <c r="Z867"/>
    </row>
    <row r="868" spans="1:26" ht="15.75" customHeight="1" x14ac:dyDescent="0.25">
      <c r="A868" s="65"/>
      <c r="B868" s="65"/>
      <c r="C868" s="9"/>
      <c r="D868"/>
      <c r="E868"/>
      <c r="F868"/>
      <c r="G868"/>
      <c r="H868"/>
      <c r="I868"/>
      <c r="J868"/>
      <c r="K868"/>
      <c r="L868"/>
      <c r="M868"/>
      <c r="N868"/>
      <c r="O868"/>
      <c r="P868"/>
      <c r="Q868"/>
      <c r="R868"/>
      <c r="S868"/>
      <c r="T868"/>
      <c r="U868"/>
      <c r="V868"/>
      <c r="W868"/>
      <c r="X868"/>
      <c r="Y868"/>
      <c r="Z868"/>
    </row>
    <row r="869" spans="1:26" ht="15.75" customHeight="1" x14ac:dyDescent="0.25">
      <c r="A869" s="65"/>
      <c r="B869" s="65"/>
      <c r="C869" s="9"/>
      <c r="D869"/>
      <c r="E869"/>
      <c r="F869"/>
      <c r="G869"/>
      <c r="H869"/>
      <c r="I869"/>
      <c r="J869"/>
      <c r="K869"/>
      <c r="L869"/>
      <c r="M869"/>
      <c r="N869"/>
      <c r="O869"/>
      <c r="P869"/>
      <c r="Q869"/>
      <c r="R869"/>
      <c r="S869"/>
      <c r="T869"/>
      <c r="U869"/>
      <c r="V869"/>
      <c r="W869"/>
      <c r="X869"/>
      <c r="Y869"/>
      <c r="Z869"/>
    </row>
    <row r="870" spans="1:26" ht="15.75" customHeight="1" x14ac:dyDescent="0.25">
      <c r="A870" s="65"/>
      <c r="B870" s="65"/>
      <c r="C870" s="9"/>
      <c r="D870"/>
      <c r="E870"/>
      <c r="F870"/>
      <c r="G870"/>
      <c r="H870"/>
      <c r="I870"/>
      <c r="J870"/>
      <c r="K870"/>
      <c r="L870"/>
      <c r="M870"/>
      <c r="N870"/>
      <c r="O870"/>
      <c r="P870"/>
      <c r="Q870"/>
      <c r="R870"/>
      <c r="S870"/>
      <c r="T870"/>
      <c r="U870"/>
      <c r="V870"/>
      <c r="W870"/>
      <c r="X870"/>
      <c r="Y870"/>
      <c r="Z870"/>
    </row>
    <row r="871" spans="1:26" ht="15.75" customHeight="1" x14ac:dyDescent="0.25">
      <c r="A871" s="65"/>
      <c r="B871" s="65"/>
      <c r="C871" s="9"/>
      <c r="D871"/>
      <c r="E871"/>
      <c r="F871"/>
      <c r="G871"/>
      <c r="H871"/>
      <c r="I871"/>
      <c r="J871"/>
      <c r="K871"/>
      <c r="L871"/>
      <c r="M871"/>
      <c r="N871"/>
      <c r="O871"/>
      <c r="P871"/>
      <c r="Q871"/>
      <c r="R871"/>
      <c r="S871"/>
      <c r="T871"/>
      <c r="U871"/>
      <c r="V871"/>
      <c r="W871"/>
      <c r="X871"/>
      <c r="Y871"/>
      <c r="Z871"/>
    </row>
    <row r="872" spans="1:26" ht="15.75" customHeight="1" x14ac:dyDescent="0.25">
      <c r="A872" s="65"/>
      <c r="B872" s="65"/>
      <c r="C872" s="9"/>
      <c r="D872"/>
      <c r="E872"/>
      <c r="F872"/>
      <c r="G872"/>
      <c r="H872"/>
      <c r="I872"/>
      <c r="J872"/>
      <c r="K872"/>
      <c r="L872"/>
      <c r="M872"/>
      <c r="N872"/>
      <c r="O872"/>
      <c r="P872"/>
      <c r="Q872"/>
      <c r="R872"/>
      <c r="S872"/>
      <c r="T872"/>
      <c r="U872"/>
      <c r="V872"/>
      <c r="W872"/>
      <c r="X872"/>
      <c r="Y872"/>
      <c r="Z872"/>
    </row>
    <row r="873" spans="1:26" ht="15.75" customHeight="1" x14ac:dyDescent="0.25">
      <c r="A873" s="65"/>
      <c r="B873" s="65"/>
      <c r="C873" s="9"/>
      <c r="D873"/>
      <c r="E873"/>
      <c r="F873"/>
      <c r="G873"/>
      <c r="H873"/>
      <c r="I873"/>
      <c r="J873"/>
      <c r="K873"/>
      <c r="L873"/>
      <c r="M873"/>
      <c r="N873"/>
      <c r="O873"/>
      <c r="P873"/>
      <c r="Q873"/>
      <c r="R873"/>
      <c r="S873"/>
      <c r="T873"/>
      <c r="U873"/>
      <c r="V873"/>
      <c r="W873"/>
      <c r="X873"/>
      <c r="Y873"/>
      <c r="Z873"/>
    </row>
    <row r="874" spans="1:26" ht="15.75" customHeight="1" x14ac:dyDescent="0.25">
      <c r="A874" s="65"/>
      <c r="B874" s="65"/>
      <c r="C874" s="9"/>
      <c r="D874"/>
      <c r="E874"/>
      <c r="F874"/>
      <c r="G874"/>
      <c r="H874"/>
      <c r="I874"/>
      <c r="J874"/>
      <c r="K874"/>
      <c r="L874"/>
      <c r="M874"/>
      <c r="N874"/>
      <c r="O874"/>
      <c r="P874"/>
      <c r="Q874"/>
      <c r="R874"/>
      <c r="S874"/>
      <c r="T874"/>
      <c r="U874"/>
      <c r="V874"/>
      <c r="W874"/>
      <c r="X874"/>
      <c r="Y874"/>
      <c r="Z874"/>
    </row>
    <row r="875" spans="1:26" ht="15.75" customHeight="1" x14ac:dyDescent="0.25">
      <c r="A875" s="65"/>
      <c r="B875" s="65"/>
      <c r="C875" s="9"/>
      <c r="D875"/>
      <c r="E875"/>
      <c r="F875"/>
      <c r="G875"/>
      <c r="H875"/>
      <c r="I875"/>
      <c r="J875"/>
      <c r="K875"/>
      <c r="L875"/>
      <c r="M875"/>
      <c r="N875"/>
      <c r="O875"/>
      <c r="P875"/>
      <c r="Q875"/>
      <c r="R875"/>
      <c r="S875"/>
      <c r="T875"/>
      <c r="U875"/>
      <c r="V875"/>
      <c r="W875"/>
      <c r="X875"/>
      <c r="Y875"/>
      <c r="Z875"/>
    </row>
    <row r="876" spans="1:26" ht="15.75" customHeight="1" x14ac:dyDescent="0.25">
      <c r="A876" s="65"/>
      <c r="B876" s="65"/>
      <c r="C876" s="9"/>
      <c r="D876"/>
      <c r="E876"/>
      <c r="F876"/>
      <c r="G876"/>
      <c r="H876"/>
      <c r="I876"/>
      <c r="J876"/>
      <c r="K876"/>
      <c r="L876"/>
      <c r="M876"/>
      <c r="N876"/>
      <c r="O876"/>
      <c r="P876"/>
      <c r="Q876"/>
      <c r="R876"/>
      <c r="S876"/>
      <c r="T876"/>
      <c r="U876"/>
      <c r="V876"/>
      <c r="W876"/>
      <c r="X876"/>
      <c r="Y876"/>
      <c r="Z876"/>
    </row>
    <row r="877" spans="1:26" ht="15.75" customHeight="1" x14ac:dyDescent="0.25">
      <c r="A877" s="65"/>
      <c r="B877" s="65"/>
      <c r="C877" s="9"/>
      <c r="D877"/>
      <c r="E877"/>
      <c r="F877"/>
      <c r="G877"/>
      <c r="H877"/>
      <c r="I877"/>
      <c r="J877"/>
      <c r="K877"/>
      <c r="L877"/>
      <c r="M877"/>
      <c r="N877"/>
      <c r="O877"/>
      <c r="P877"/>
      <c r="Q877"/>
      <c r="R877"/>
      <c r="S877"/>
      <c r="T877"/>
      <c r="U877"/>
      <c r="V877"/>
      <c r="W877"/>
      <c r="X877"/>
      <c r="Y877"/>
      <c r="Z877"/>
    </row>
    <row r="878" spans="1:26" ht="15.75" customHeight="1" x14ac:dyDescent="0.25">
      <c r="A878" s="65"/>
      <c r="B878" s="65"/>
      <c r="C878" s="9"/>
      <c r="D878"/>
      <c r="E878"/>
      <c r="F878"/>
      <c r="G878"/>
      <c r="H878"/>
      <c r="I878"/>
      <c r="J878"/>
      <c r="K878"/>
      <c r="L878"/>
      <c r="M878"/>
      <c r="N878"/>
      <c r="O878"/>
      <c r="P878"/>
      <c r="Q878"/>
      <c r="R878"/>
      <c r="S878"/>
      <c r="T878"/>
      <c r="U878"/>
      <c r="V878"/>
      <c r="W878"/>
      <c r="X878"/>
      <c r="Y878"/>
      <c r="Z878"/>
    </row>
    <row r="879" spans="1:26" ht="15.75" customHeight="1" x14ac:dyDescent="0.25">
      <c r="A879" s="65"/>
      <c r="B879" s="65"/>
      <c r="C879" s="9"/>
      <c r="D879"/>
      <c r="E879"/>
      <c r="F879"/>
      <c r="G879"/>
      <c r="H879"/>
      <c r="I879"/>
      <c r="J879"/>
      <c r="K879"/>
      <c r="L879"/>
      <c r="M879"/>
      <c r="N879"/>
      <c r="O879"/>
      <c r="P879"/>
      <c r="Q879"/>
      <c r="R879"/>
      <c r="S879"/>
      <c r="T879"/>
      <c r="U879"/>
      <c r="V879"/>
      <c r="W879"/>
      <c r="X879"/>
      <c r="Y879"/>
      <c r="Z879"/>
    </row>
    <row r="880" spans="1:26" ht="15.75" customHeight="1" x14ac:dyDescent="0.25">
      <c r="A880" s="65"/>
      <c r="B880" s="65"/>
      <c r="C880" s="9"/>
      <c r="D880"/>
      <c r="E880"/>
      <c r="F880"/>
      <c r="G880"/>
      <c r="H880"/>
      <c r="I880"/>
      <c r="J880"/>
      <c r="K880"/>
      <c r="L880"/>
      <c r="M880"/>
      <c r="N880"/>
      <c r="O880"/>
      <c r="P880"/>
      <c r="Q880"/>
      <c r="R880"/>
      <c r="S880"/>
      <c r="T880"/>
      <c r="U880"/>
      <c r="V880"/>
      <c r="W880"/>
      <c r="X880"/>
      <c r="Y880"/>
      <c r="Z880"/>
    </row>
    <row r="881" spans="1:26" ht="15.75" customHeight="1" x14ac:dyDescent="0.25">
      <c r="A881" s="65"/>
      <c r="B881" s="65"/>
      <c r="C881" s="9"/>
      <c r="D881"/>
      <c r="E881"/>
      <c r="F881"/>
      <c r="G881"/>
      <c r="H881"/>
      <c r="I881"/>
      <c r="J881"/>
      <c r="K881"/>
      <c r="L881"/>
      <c r="M881"/>
      <c r="N881"/>
      <c r="O881"/>
      <c r="P881"/>
      <c r="Q881"/>
      <c r="R881"/>
      <c r="S881"/>
      <c r="T881"/>
      <c r="U881"/>
      <c r="V881"/>
      <c r="W881"/>
      <c r="X881"/>
      <c r="Y881"/>
      <c r="Z881"/>
    </row>
    <row r="882" spans="1:26" ht="15.75" customHeight="1" x14ac:dyDescent="0.25">
      <c r="A882" s="65"/>
      <c r="B882" s="65"/>
      <c r="C882" s="9"/>
      <c r="D882"/>
      <c r="E882"/>
      <c r="F882"/>
      <c r="G882"/>
      <c r="H882"/>
      <c r="I882"/>
      <c r="J882"/>
      <c r="K882"/>
      <c r="L882"/>
      <c r="M882"/>
      <c r="N882"/>
      <c r="O882"/>
      <c r="P882"/>
      <c r="Q882"/>
      <c r="R882"/>
      <c r="S882"/>
      <c r="T882"/>
      <c r="U882"/>
      <c r="V882"/>
      <c r="W882"/>
      <c r="X882"/>
      <c r="Y882"/>
      <c r="Z882"/>
    </row>
    <row r="883" spans="1:26" ht="15.75" customHeight="1" x14ac:dyDescent="0.25">
      <c r="A883" s="65"/>
      <c r="B883" s="65"/>
      <c r="C883" s="9"/>
      <c r="D883"/>
      <c r="E883"/>
      <c r="F883"/>
      <c r="G883"/>
      <c r="H883"/>
      <c r="I883"/>
      <c r="J883"/>
      <c r="K883"/>
      <c r="L883"/>
      <c r="M883"/>
      <c r="N883"/>
      <c r="O883"/>
      <c r="P883"/>
      <c r="Q883"/>
      <c r="R883"/>
      <c r="S883"/>
      <c r="T883"/>
      <c r="U883"/>
      <c r="V883"/>
      <c r="W883"/>
      <c r="X883"/>
      <c r="Y883"/>
      <c r="Z883"/>
    </row>
    <row r="884" spans="1:26" ht="15.75" customHeight="1" x14ac:dyDescent="0.25">
      <c r="A884" s="65"/>
      <c r="B884" s="65"/>
      <c r="C884" s="9"/>
      <c r="D884"/>
      <c r="E884"/>
      <c r="F884"/>
      <c r="G884"/>
      <c r="H884"/>
      <c r="I884"/>
      <c r="J884"/>
      <c r="K884"/>
      <c r="L884"/>
      <c r="M884"/>
      <c r="N884"/>
      <c r="O884"/>
      <c r="P884"/>
      <c r="Q884"/>
      <c r="R884"/>
      <c r="S884"/>
      <c r="T884"/>
      <c r="U884"/>
      <c r="V884"/>
      <c r="W884"/>
      <c r="X884"/>
      <c r="Y884"/>
      <c r="Z884"/>
    </row>
    <row r="885" spans="1:26" ht="15.75" customHeight="1" x14ac:dyDescent="0.25">
      <c r="A885" s="65"/>
      <c r="B885" s="65"/>
      <c r="C885" s="9"/>
      <c r="D885"/>
      <c r="E885"/>
      <c r="F885"/>
      <c r="G885"/>
      <c r="H885"/>
      <c r="I885"/>
      <c r="J885"/>
      <c r="K885"/>
      <c r="L885"/>
      <c r="M885"/>
      <c r="N885"/>
      <c r="O885"/>
      <c r="P885"/>
      <c r="Q885"/>
      <c r="R885"/>
      <c r="S885"/>
      <c r="T885"/>
      <c r="U885"/>
      <c r="V885"/>
      <c r="W885"/>
      <c r="X885"/>
      <c r="Y885"/>
      <c r="Z885"/>
    </row>
    <row r="886" spans="1:26" ht="15.75" customHeight="1" x14ac:dyDescent="0.25">
      <c r="A886" s="65"/>
      <c r="B886" s="65"/>
      <c r="C886" s="9"/>
      <c r="D886"/>
      <c r="E886"/>
      <c r="F886"/>
      <c r="G886"/>
      <c r="H886"/>
      <c r="I886"/>
      <c r="J886"/>
      <c r="K886"/>
      <c r="L886"/>
      <c r="M886"/>
      <c r="N886"/>
      <c r="O886"/>
      <c r="P886"/>
      <c r="Q886"/>
      <c r="R886"/>
      <c r="S886"/>
      <c r="T886"/>
      <c r="U886"/>
      <c r="V886"/>
      <c r="W886"/>
      <c r="X886"/>
      <c r="Y886"/>
      <c r="Z886"/>
    </row>
    <row r="887" spans="1:26" ht="15.75" customHeight="1" x14ac:dyDescent="0.25">
      <c r="A887" s="65"/>
      <c r="B887" s="65"/>
      <c r="C887" s="9"/>
      <c r="D887"/>
      <c r="E887"/>
      <c r="F887"/>
      <c r="G887"/>
      <c r="H887"/>
      <c r="I887"/>
      <c r="J887"/>
      <c r="K887"/>
      <c r="L887"/>
      <c r="M887"/>
      <c r="N887"/>
      <c r="O887"/>
      <c r="P887"/>
      <c r="Q887"/>
      <c r="R887"/>
      <c r="S887"/>
      <c r="T887"/>
      <c r="U887"/>
      <c r="V887"/>
      <c r="W887"/>
      <c r="X887"/>
      <c r="Y887"/>
      <c r="Z887"/>
    </row>
    <row r="888" spans="1:26" ht="15.75" customHeight="1" x14ac:dyDescent="0.25">
      <c r="A888" s="65"/>
      <c r="B888" s="65"/>
      <c r="C888" s="9"/>
      <c r="D888"/>
      <c r="E888"/>
      <c r="F888"/>
      <c r="G888"/>
      <c r="H888"/>
      <c r="I888"/>
      <c r="J888"/>
      <c r="K888"/>
      <c r="L888"/>
      <c r="M888"/>
      <c r="N888"/>
      <c r="O888"/>
      <c r="P888"/>
      <c r="Q888"/>
      <c r="R888"/>
      <c r="S888"/>
      <c r="T888"/>
      <c r="U888"/>
      <c r="V888"/>
      <c r="W888"/>
      <c r="X888"/>
      <c r="Y888"/>
      <c r="Z888"/>
    </row>
    <row r="889" spans="1:26" ht="15.75" customHeight="1" x14ac:dyDescent="0.25">
      <c r="A889" s="65"/>
      <c r="B889" s="65"/>
      <c r="C889" s="9"/>
      <c r="D889"/>
      <c r="E889"/>
      <c r="F889"/>
      <c r="G889"/>
      <c r="H889"/>
      <c r="I889"/>
      <c r="J889"/>
      <c r="K889"/>
      <c r="L889"/>
      <c r="M889"/>
      <c r="N889"/>
      <c r="O889"/>
      <c r="P889"/>
      <c r="Q889"/>
      <c r="R889"/>
      <c r="S889"/>
      <c r="T889"/>
      <c r="U889"/>
      <c r="V889"/>
      <c r="W889"/>
      <c r="X889"/>
      <c r="Y889"/>
      <c r="Z889"/>
    </row>
    <row r="890" spans="1:26" ht="15.75" customHeight="1" x14ac:dyDescent="0.25">
      <c r="A890" s="65"/>
      <c r="B890" s="65"/>
      <c r="C890" s="9"/>
      <c r="D890"/>
      <c r="E890"/>
      <c r="F890"/>
      <c r="G890"/>
      <c r="H890"/>
      <c r="I890"/>
      <c r="J890"/>
      <c r="K890"/>
      <c r="L890"/>
      <c r="M890"/>
      <c r="N890"/>
      <c r="O890"/>
      <c r="P890"/>
      <c r="Q890"/>
      <c r="R890"/>
      <c r="S890"/>
      <c r="T890"/>
      <c r="U890"/>
      <c r="V890"/>
      <c r="W890"/>
      <c r="X890"/>
      <c r="Y890"/>
      <c r="Z890"/>
    </row>
    <row r="891" spans="1:26" ht="15.75" customHeight="1" x14ac:dyDescent="0.25">
      <c r="A891" s="65"/>
      <c r="B891" s="65"/>
      <c r="C891" s="9"/>
      <c r="D891"/>
      <c r="E891"/>
      <c r="F891"/>
      <c r="G891"/>
      <c r="H891"/>
      <c r="I891"/>
      <c r="J891"/>
      <c r="K891"/>
      <c r="L891"/>
      <c r="M891"/>
      <c r="N891"/>
      <c r="O891"/>
      <c r="P891"/>
      <c r="Q891"/>
      <c r="R891"/>
      <c r="S891"/>
      <c r="T891"/>
      <c r="U891"/>
      <c r="V891"/>
      <c r="W891"/>
      <c r="X891"/>
      <c r="Y891"/>
      <c r="Z891"/>
    </row>
    <row r="892" spans="1:26" ht="15.75" customHeight="1" x14ac:dyDescent="0.25">
      <c r="A892" s="65"/>
      <c r="B892" s="65"/>
      <c r="C892" s="9"/>
      <c r="D892"/>
      <c r="E892"/>
      <c r="F892"/>
      <c r="G892"/>
      <c r="H892"/>
      <c r="I892"/>
      <c r="J892"/>
      <c r="K892"/>
      <c r="L892"/>
      <c r="M892"/>
      <c r="N892"/>
      <c r="O892"/>
      <c r="P892"/>
      <c r="Q892"/>
      <c r="R892"/>
      <c r="S892"/>
      <c r="T892"/>
      <c r="U892"/>
      <c r="V892"/>
      <c r="W892"/>
      <c r="X892"/>
      <c r="Y892"/>
      <c r="Z892"/>
    </row>
    <row r="893" spans="1:26" ht="15.75" customHeight="1" x14ac:dyDescent="0.25">
      <c r="A893" s="65"/>
      <c r="B893" s="65"/>
      <c r="C893" s="9"/>
      <c r="D893"/>
      <c r="E893"/>
      <c r="F893"/>
      <c r="G893"/>
      <c r="H893"/>
      <c r="I893"/>
      <c r="J893"/>
      <c r="K893"/>
      <c r="L893"/>
      <c r="M893"/>
      <c r="N893"/>
      <c r="O893"/>
      <c r="P893"/>
      <c r="Q893"/>
      <c r="R893"/>
      <c r="S893"/>
      <c r="T893"/>
      <c r="U893"/>
      <c r="V893"/>
      <c r="W893"/>
      <c r="X893"/>
      <c r="Y893"/>
      <c r="Z893"/>
    </row>
    <row r="894" spans="1:26" ht="15.75" customHeight="1" x14ac:dyDescent="0.25">
      <c r="A894" s="65"/>
      <c r="B894" s="65"/>
      <c r="C894" s="9"/>
      <c r="D894"/>
      <c r="E894"/>
      <c r="F894"/>
      <c r="G894"/>
      <c r="H894"/>
      <c r="I894"/>
      <c r="J894"/>
      <c r="K894"/>
      <c r="L894"/>
      <c r="M894"/>
      <c r="N894"/>
      <c r="O894"/>
      <c r="P894"/>
      <c r="Q894"/>
      <c r="R894"/>
      <c r="S894"/>
      <c r="T894"/>
      <c r="U894"/>
      <c r="V894"/>
      <c r="W894"/>
      <c r="X894"/>
      <c r="Y894"/>
      <c r="Z894"/>
    </row>
    <row r="895" spans="1:26" ht="15.75" customHeight="1" x14ac:dyDescent="0.25">
      <c r="A895" s="65"/>
      <c r="B895" s="65"/>
      <c r="C895" s="9"/>
      <c r="D895"/>
      <c r="E895"/>
      <c r="F895"/>
      <c r="G895"/>
      <c r="H895"/>
      <c r="I895"/>
      <c r="J895"/>
      <c r="K895"/>
      <c r="L895"/>
      <c r="M895"/>
      <c r="N895"/>
      <c r="O895"/>
      <c r="P895"/>
      <c r="Q895"/>
      <c r="R895"/>
      <c r="S895"/>
      <c r="T895"/>
      <c r="U895"/>
      <c r="V895"/>
      <c r="W895"/>
      <c r="X895"/>
      <c r="Y895"/>
      <c r="Z895"/>
    </row>
    <row r="896" spans="1:26" ht="15.75" customHeight="1" x14ac:dyDescent="0.25">
      <c r="A896" s="65"/>
      <c r="B896" s="65"/>
      <c r="C896" s="9"/>
      <c r="D896"/>
      <c r="E896"/>
      <c r="F896"/>
      <c r="G896"/>
      <c r="H896"/>
      <c r="I896"/>
      <c r="J896"/>
      <c r="K896"/>
      <c r="L896"/>
      <c r="M896"/>
      <c r="N896"/>
      <c r="O896"/>
      <c r="P896"/>
      <c r="Q896"/>
      <c r="R896"/>
      <c r="S896"/>
      <c r="T896"/>
      <c r="U896"/>
      <c r="V896"/>
      <c r="W896"/>
      <c r="X896"/>
      <c r="Y896"/>
      <c r="Z896"/>
    </row>
    <row r="897" spans="1:26" ht="15.75" customHeight="1" x14ac:dyDescent="0.25">
      <c r="A897" s="65"/>
      <c r="B897" s="65"/>
      <c r="C897" s="9"/>
      <c r="D897"/>
      <c r="E897"/>
      <c r="F897"/>
      <c r="G897"/>
      <c r="H897"/>
      <c r="I897"/>
      <c r="J897"/>
      <c r="K897"/>
      <c r="L897"/>
      <c r="M897"/>
      <c r="N897"/>
      <c r="O897"/>
      <c r="P897"/>
      <c r="Q897"/>
      <c r="R897"/>
      <c r="S897"/>
      <c r="T897"/>
      <c r="U897"/>
      <c r="V897"/>
      <c r="W897"/>
      <c r="X897"/>
      <c r="Y897"/>
      <c r="Z897"/>
    </row>
    <row r="898" spans="1:26" ht="15.75" customHeight="1" x14ac:dyDescent="0.25">
      <c r="A898" s="65"/>
      <c r="B898" s="65"/>
      <c r="C898" s="9"/>
      <c r="D898"/>
      <c r="E898"/>
      <c r="F898"/>
      <c r="G898"/>
      <c r="H898"/>
      <c r="I898"/>
      <c r="J898"/>
      <c r="K898"/>
      <c r="L898"/>
      <c r="M898"/>
      <c r="N898"/>
      <c r="O898"/>
      <c r="P898"/>
      <c r="Q898"/>
      <c r="R898"/>
      <c r="S898"/>
      <c r="T898"/>
      <c r="U898"/>
      <c r="V898"/>
      <c r="W898"/>
      <c r="X898"/>
      <c r="Y898"/>
      <c r="Z898"/>
    </row>
    <row r="899" spans="1:26" ht="15.75" customHeight="1" x14ac:dyDescent="0.25">
      <c r="A899" s="65"/>
      <c r="B899" s="65"/>
      <c r="C899" s="9"/>
      <c r="D899"/>
      <c r="E899"/>
      <c r="F899"/>
      <c r="G899"/>
      <c r="H899"/>
      <c r="I899"/>
      <c r="J899"/>
      <c r="K899"/>
      <c r="L899"/>
      <c r="M899"/>
      <c r="N899"/>
      <c r="O899"/>
      <c r="P899"/>
      <c r="Q899"/>
      <c r="R899"/>
      <c r="S899"/>
      <c r="T899"/>
      <c r="U899"/>
      <c r="V899"/>
      <c r="W899"/>
      <c r="X899"/>
      <c r="Y899"/>
      <c r="Z899"/>
    </row>
    <row r="900" spans="1:26" ht="15.75" customHeight="1" x14ac:dyDescent="0.25">
      <c r="A900" s="65"/>
      <c r="B900" s="65"/>
      <c r="C900" s="9"/>
      <c r="D900"/>
      <c r="E900"/>
      <c r="F900"/>
      <c r="G900"/>
      <c r="H900"/>
      <c r="I900"/>
      <c r="J900"/>
      <c r="K900"/>
      <c r="L900"/>
      <c r="M900"/>
      <c r="N900"/>
      <c r="O900"/>
      <c r="P900"/>
      <c r="Q900"/>
      <c r="R900"/>
      <c r="S900"/>
      <c r="T900"/>
      <c r="U900"/>
      <c r="V900"/>
      <c r="W900"/>
      <c r="X900"/>
      <c r="Y900"/>
      <c r="Z900"/>
    </row>
    <row r="901" spans="1:26" ht="15.75" customHeight="1" x14ac:dyDescent="0.25">
      <c r="A901" s="65"/>
      <c r="B901" s="65"/>
      <c r="C901" s="9"/>
      <c r="D901"/>
      <c r="E901"/>
      <c r="F901"/>
      <c r="G901"/>
      <c r="H901"/>
      <c r="I901"/>
      <c r="J901"/>
      <c r="K901"/>
      <c r="L901"/>
      <c r="M901"/>
      <c r="N901"/>
      <c r="O901"/>
      <c r="P901"/>
      <c r="Q901"/>
      <c r="R901"/>
      <c r="S901"/>
      <c r="T901"/>
      <c r="U901"/>
      <c r="V901"/>
      <c r="W901"/>
      <c r="X901"/>
      <c r="Y901"/>
      <c r="Z901"/>
    </row>
    <row r="902" spans="1:26" ht="15.75" customHeight="1" x14ac:dyDescent="0.25">
      <c r="A902" s="65"/>
      <c r="B902" s="65"/>
      <c r="C902" s="9"/>
      <c r="D902"/>
      <c r="E902"/>
      <c r="F902"/>
      <c r="G902"/>
      <c r="H902"/>
      <c r="I902"/>
      <c r="J902"/>
      <c r="K902"/>
      <c r="L902"/>
      <c r="M902"/>
      <c r="N902"/>
      <c r="O902"/>
      <c r="P902"/>
      <c r="Q902"/>
      <c r="R902"/>
      <c r="S902"/>
      <c r="T902"/>
      <c r="U902"/>
      <c r="V902"/>
      <c r="W902"/>
      <c r="X902"/>
      <c r="Y902"/>
      <c r="Z902"/>
    </row>
    <row r="903" spans="1:26" ht="15.75" customHeight="1" x14ac:dyDescent="0.25">
      <c r="A903" s="65"/>
      <c r="B903" s="65"/>
      <c r="C903" s="9"/>
      <c r="D903"/>
      <c r="E903"/>
      <c r="F903"/>
      <c r="G903"/>
      <c r="H903"/>
      <c r="I903"/>
      <c r="J903"/>
      <c r="K903"/>
      <c r="L903"/>
      <c r="M903"/>
      <c r="N903"/>
      <c r="O903"/>
      <c r="P903"/>
      <c r="Q903"/>
      <c r="R903"/>
      <c r="S903"/>
      <c r="T903"/>
      <c r="U903"/>
      <c r="V903"/>
      <c r="W903"/>
      <c r="X903"/>
      <c r="Y903"/>
      <c r="Z903"/>
    </row>
    <row r="904" spans="1:26" ht="15.75" customHeight="1" x14ac:dyDescent="0.25">
      <c r="A904" s="65"/>
      <c r="B904" s="65"/>
      <c r="C904" s="9"/>
      <c r="D904"/>
      <c r="E904"/>
      <c r="F904"/>
      <c r="G904"/>
      <c r="H904"/>
      <c r="I904"/>
      <c r="J904"/>
      <c r="K904"/>
      <c r="L904"/>
      <c r="M904"/>
      <c r="N904"/>
      <c r="O904"/>
      <c r="P904"/>
      <c r="Q904"/>
      <c r="R904"/>
      <c r="S904"/>
      <c r="T904"/>
      <c r="U904"/>
      <c r="V904"/>
      <c r="W904"/>
      <c r="X904"/>
      <c r="Y904"/>
      <c r="Z904"/>
    </row>
    <row r="905" spans="1:26" ht="15.75" customHeight="1" x14ac:dyDescent="0.25">
      <c r="A905" s="65"/>
      <c r="B905" s="65"/>
      <c r="C905" s="9"/>
      <c r="D905"/>
      <c r="E905"/>
      <c r="F905"/>
      <c r="G905"/>
      <c r="H905"/>
      <c r="I905"/>
      <c r="J905"/>
      <c r="K905"/>
      <c r="L905"/>
      <c r="M905"/>
      <c r="N905"/>
      <c r="O905"/>
      <c r="P905"/>
      <c r="Q905"/>
      <c r="R905"/>
      <c r="S905"/>
      <c r="T905"/>
      <c r="U905"/>
      <c r="V905"/>
      <c r="W905"/>
      <c r="X905"/>
      <c r="Y905"/>
      <c r="Z905"/>
    </row>
    <row r="906" spans="1:26" ht="15.75" customHeight="1" x14ac:dyDescent="0.25">
      <c r="A906" s="65"/>
      <c r="B906" s="65"/>
      <c r="C906" s="9"/>
      <c r="D906"/>
      <c r="E906"/>
      <c r="F906"/>
      <c r="G906"/>
      <c r="H906"/>
      <c r="I906"/>
      <c r="J906"/>
      <c r="K906"/>
      <c r="L906"/>
      <c r="M906"/>
      <c r="N906"/>
      <c r="O906"/>
      <c r="P906"/>
      <c r="Q906"/>
      <c r="R906"/>
      <c r="S906"/>
      <c r="T906"/>
      <c r="U906"/>
      <c r="V906"/>
      <c r="W906"/>
      <c r="X906"/>
      <c r="Y906"/>
      <c r="Z906"/>
    </row>
    <row r="907" spans="1:26" ht="15.75" customHeight="1" x14ac:dyDescent="0.25">
      <c r="A907" s="65"/>
      <c r="B907" s="65"/>
      <c r="C907" s="9"/>
      <c r="D907"/>
      <c r="E907"/>
      <c r="F907"/>
      <c r="G907"/>
      <c r="H907"/>
      <c r="I907"/>
      <c r="J907"/>
      <c r="K907"/>
      <c r="L907"/>
      <c r="M907"/>
      <c r="N907"/>
      <c r="O907"/>
      <c r="P907"/>
      <c r="Q907"/>
      <c r="R907"/>
      <c r="S907"/>
      <c r="T907"/>
      <c r="U907"/>
      <c r="V907"/>
      <c r="W907"/>
      <c r="X907"/>
      <c r="Y907"/>
      <c r="Z907"/>
    </row>
    <row r="908" spans="1:26" ht="15.75" customHeight="1" x14ac:dyDescent="0.25">
      <c r="A908" s="65"/>
      <c r="B908" s="65"/>
      <c r="C908" s="9"/>
      <c r="D908"/>
      <c r="E908"/>
      <c r="F908"/>
      <c r="G908"/>
      <c r="H908"/>
      <c r="I908"/>
      <c r="J908"/>
      <c r="K908"/>
      <c r="L908"/>
      <c r="M908"/>
      <c r="N908"/>
      <c r="O908"/>
      <c r="P908"/>
      <c r="Q908"/>
      <c r="R908"/>
      <c r="S908"/>
      <c r="T908"/>
      <c r="U908"/>
      <c r="V908"/>
      <c r="W908"/>
      <c r="X908"/>
      <c r="Y908"/>
      <c r="Z908"/>
    </row>
    <row r="909" spans="1:26" ht="15.75" customHeight="1" x14ac:dyDescent="0.25">
      <c r="A909" s="65"/>
      <c r="B909" s="65"/>
      <c r="C909" s="9"/>
      <c r="D909"/>
      <c r="E909"/>
      <c r="F909"/>
      <c r="G909"/>
      <c r="H909"/>
      <c r="I909"/>
      <c r="J909"/>
      <c r="K909"/>
      <c r="L909"/>
      <c r="M909"/>
      <c r="N909"/>
      <c r="O909"/>
      <c r="P909"/>
      <c r="Q909"/>
      <c r="R909"/>
      <c r="S909"/>
      <c r="T909"/>
      <c r="U909"/>
      <c r="V909"/>
      <c r="W909"/>
      <c r="X909"/>
      <c r="Y909"/>
      <c r="Z909"/>
    </row>
    <row r="910" spans="1:26" ht="15.75" customHeight="1" x14ac:dyDescent="0.25">
      <c r="A910" s="65"/>
      <c r="B910" s="65"/>
      <c r="C910" s="9"/>
      <c r="D910"/>
      <c r="E910"/>
      <c r="F910"/>
      <c r="G910"/>
      <c r="H910"/>
      <c r="I910"/>
      <c r="J910"/>
      <c r="K910"/>
      <c r="L910"/>
      <c r="M910"/>
      <c r="N910"/>
      <c r="O910"/>
      <c r="P910"/>
      <c r="Q910"/>
      <c r="R910"/>
      <c r="S910"/>
      <c r="T910"/>
      <c r="U910"/>
      <c r="V910"/>
      <c r="W910"/>
      <c r="X910"/>
      <c r="Y910"/>
      <c r="Z910"/>
    </row>
    <row r="911" spans="1:26" ht="15.75" customHeight="1" x14ac:dyDescent="0.25">
      <c r="A911" s="65"/>
      <c r="B911" s="65"/>
      <c r="C911" s="9"/>
      <c r="D911"/>
      <c r="E911"/>
      <c r="F911"/>
      <c r="G911"/>
      <c r="H911"/>
      <c r="I911"/>
      <c r="J911"/>
      <c r="K911"/>
      <c r="L911"/>
      <c r="M911"/>
      <c r="N911"/>
      <c r="O911"/>
      <c r="P911"/>
      <c r="Q911"/>
      <c r="R911"/>
      <c r="S911"/>
      <c r="T911"/>
      <c r="U911"/>
      <c r="V911"/>
      <c r="W911"/>
      <c r="X911"/>
      <c r="Y911"/>
      <c r="Z911"/>
    </row>
    <row r="912" spans="1:26" ht="15.75" customHeight="1" x14ac:dyDescent="0.25">
      <c r="A912" s="65"/>
      <c r="B912" s="65"/>
      <c r="C912" s="9"/>
      <c r="D912"/>
      <c r="E912"/>
      <c r="F912"/>
      <c r="G912"/>
      <c r="H912"/>
      <c r="I912"/>
      <c r="J912"/>
      <c r="K912"/>
      <c r="L912"/>
      <c r="M912"/>
      <c r="N912"/>
      <c r="O912"/>
      <c r="P912"/>
      <c r="Q912"/>
      <c r="R912"/>
      <c r="S912"/>
      <c r="T912"/>
      <c r="U912"/>
      <c r="V912"/>
      <c r="W912"/>
      <c r="X912"/>
      <c r="Y912"/>
      <c r="Z912"/>
    </row>
    <row r="913" spans="1:26" ht="15.75" customHeight="1" x14ac:dyDescent="0.25">
      <c r="A913" s="65"/>
      <c r="B913" s="65"/>
      <c r="C913" s="9"/>
      <c r="D913"/>
      <c r="E913"/>
      <c r="F913"/>
      <c r="G913"/>
      <c r="H913"/>
      <c r="I913"/>
      <c r="J913"/>
      <c r="K913"/>
      <c r="L913"/>
      <c r="M913"/>
      <c r="N913"/>
      <c r="O913"/>
      <c r="P913"/>
      <c r="Q913"/>
      <c r="R913"/>
      <c r="S913"/>
      <c r="T913"/>
      <c r="U913"/>
      <c r="V913"/>
      <c r="W913"/>
      <c r="X913"/>
      <c r="Y913"/>
      <c r="Z913"/>
    </row>
    <row r="914" spans="1:26" ht="15.75" customHeight="1" x14ac:dyDescent="0.25">
      <c r="A914" s="65"/>
      <c r="B914" s="65"/>
      <c r="C914" s="9"/>
      <c r="D914"/>
      <c r="E914"/>
      <c r="F914"/>
      <c r="G914"/>
      <c r="H914"/>
      <c r="I914"/>
      <c r="J914"/>
      <c r="K914"/>
      <c r="L914"/>
      <c r="M914"/>
      <c r="N914"/>
      <c r="O914"/>
      <c r="P914"/>
      <c r="Q914"/>
      <c r="R914"/>
      <c r="S914"/>
      <c r="T914"/>
      <c r="U914"/>
      <c r="V914"/>
      <c r="W914"/>
      <c r="X914"/>
      <c r="Y914"/>
      <c r="Z914"/>
    </row>
    <row r="915" spans="1:26" ht="15.75" customHeight="1" x14ac:dyDescent="0.25">
      <c r="A915" s="65"/>
      <c r="B915" s="65"/>
      <c r="C915" s="9"/>
      <c r="D915"/>
      <c r="E915"/>
      <c r="F915"/>
      <c r="G915"/>
      <c r="H915"/>
      <c r="I915"/>
      <c r="J915"/>
      <c r="K915"/>
      <c r="L915"/>
      <c r="M915"/>
      <c r="N915"/>
      <c r="O915"/>
      <c r="P915"/>
      <c r="Q915"/>
      <c r="R915"/>
      <c r="S915"/>
      <c r="T915"/>
      <c r="U915"/>
      <c r="V915"/>
      <c r="W915"/>
      <c r="X915"/>
      <c r="Y915"/>
      <c r="Z915"/>
    </row>
    <row r="916" spans="1:26" ht="15.75" customHeight="1" x14ac:dyDescent="0.25">
      <c r="A916" s="65"/>
      <c r="B916" s="65"/>
      <c r="C916" s="9"/>
      <c r="D916"/>
      <c r="E916"/>
      <c r="F916"/>
      <c r="G916"/>
      <c r="H916"/>
      <c r="I916"/>
      <c r="J916"/>
      <c r="K916"/>
      <c r="L916"/>
      <c r="M916"/>
      <c r="N916"/>
      <c r="O916"/>
      <c r="P916"/>
      <c r="Q916"/>
      <c r="R916"/>
      <c r="S916"/>
      <c r="T916"/>
      <c r="U916"/>
      <c r="V916"/>
      <c r="W916"/>
      <c r="X916"/>
      <c r="Y916"/>
      <c r="Z916"/>
    </row>
    <row r="917" spans="1:26" ht="15.75" customHeight="1" x14ac:dyDescent="0.25">
      <c r="A917" s="65"/>
      <c r="B917" s="65"/>
      <c r="C917" s="9"/>
      <c r="D917"/>
      <c r="E917"/>
      <c r="F917"/>
      <c r="G917"/>
      <c r="H917"/>
      <c r="I917"/>
      <c r="J917"/>
      <c r="K917"/>
      <c r="L917"/>
      <c r="M917"/>
      <c r="N917"/>
      <c r="O917"/>
      <c r="P917"/>
      <c r="Q917"/>
      <c r="R917"/>
      <c r="S917"/>
      <c r="T917"/>
      <c r="U917"/>
      <c r="V917"/>
      <c r="W917"/>
      <c r="X917"/>
      <c r="Y917"/>
      <c r="Z917"/>
    </row>
    <row r="918" spans="1:26" ht="15.75" customHeight="1" x14ac:dyDescent="0.25">
      <c r="A918" s="65"/>
      <c r="B918" s="65"/>
      <c r="C918" s="9"/>
      <c r="D918"/>
      <c r="E918"/>
      <c r="F918"/>
      <c r="G918"/>
      <c r="H918"/>
      <c r="I918"/>
      <c r="J918"/>
      <c r="K918"/>
      <c r="L918"/>
      <c r="M918"/>
      <c r="N918"/>
      <c r="O918"/>
      <c r="P918"/>
      <c r="Q918"/>
      <c r="R918"/>
      <c r="S918"/>
      <c r="T918"/>
      <c r="U918"/>
      <c r="V918"/>
      <c r="W918"/>
      <c r="X918"/>
      <c r="Y918"/>
      <c r="Z918"/>
    </row>
    <row r="919" spans="1:26" ht="15.75" customHeight="1" x14ac:dyDescent="0.25">
      <c r="A919" s="65"/>
      <c r="B919" s="65"/>
      <c r="C919" s="9"/>
      <c r="D919"/>
      <c r="E919"/>
      <c r="F919"/>
      <c r="G919"/>
      <c r="H919"/>
      <c r="I919"/>
      <c r="J919"/>
      <c r="K919"/>
      <c r="L919"/>
      <c r="M919"/>
      <c r="N919"/>
      <c r="O919"/>
      <c r="P919"/>
      <c r="Q919"/>
      <c r="R919"/>
      <c r="S919"/>
      <c r="T919"/>
      <c r="U919"/>
      <c r="V919"/>
      <c r="W919"/>
      <c r="X919"/>
      <c r="Y919"/>
      <c r="Z919"/>
    </row>
    <row r="920" spans="1:26" ht="15.75" customHeight="1" x14ac:dyDescent="0.25">
      <c r="A920" s="65"/>
      <c r="B920" s="65"/>
      <c r="C920" s="9"/>
      <c r="D920"/>
      <c r="E920"/>
      <c r="F920"/>
      <c r="G920"/>
      <c r="H920"/>
      <c r="I920"/>
      <c r="J920"/>
      <c r="K920"/>
      <c r="L920"/>
      <c r="M920"/>
      <c r="N920"/>
      <c r="O920"/>
      <c r="P920"/>
      <c r="Q920"/>
      <c r="R920"/>
      <c r="S920"/>
      <c r="T920"/>
      <c r="U920"/>
      <c r="V920"/>
      <c r="W920"/>
      <c r="X920"/>
      <c r="Y920"/>
      <c r="Z920"/>
    </row>
    <row r="921" spans="1:26" ht="15.75" customHeight="1" x14ac:dyDescent="0.25">
      <c r="A921" s="65"/>
      <c r="B921" s="65"/>
      <c r="C921" s="9"/>
      <c r="D921"/>
      <c r="E921"/>
      <c r="F921"/>
      <c r="G921"/>
      <c r="H921"/>
      <c r="I921"/>
      <c r="J921"/>
      <c r="K921"/>
      <c r="L921"/>
      <c r="M921"/>
      <c r="N921"/>
      <c r="O921"/>
      <c r="P921"/>
      <c r="Q921"/>
      <c r="R921"/>
      <c r="S921"/>
      <c r="T921"/>
      <c r="U921"/>
      <c r="V921"/>
      <c r="W921"/>
      <c r="X921"/>
      <c r="Y921"/>
      <c r="Z921"/>
    </row>
    <row r="922" spans="1:26" ht="15.75" customHeight="1" x14ac:dyDescent="0.25">
      <c r="A922" s="65"/>
      <c r="B922" s="65"/>
      <c r="C922" s="9"/>
      <c r="D922"/>
      <c r="E922"/>
      <c r="F922"/>
      <c r="G922"/>
      <c r="H922"/>
      <c r="I922"/>
      <c r="J922"/>
      <c r="K922"/>
      <c r="L922"/>
      <c r="M922"/>
      <c r="N922"/>
      <c r="O922"/>
      <c r="P922"/>
      <c r="Q922"/>
      <c r="R922"/>
      <c r="S922"/>
      <c r="T922"/>
      <c r="U922"/>
      <c r="V922"/>
      <c r="W922"/>
      <c r="X922"/>
      <c r="Y922"/>
      <c r="Z922"/>
    </row>
    <row r="923" spans="1:26" ht="15.75" customHeight="1" x14ac:dyDescent="0.25">
      <c r="A923" s="65"/>
      <c r="B923" s="65"/>
      <c r="C923" s="9"/>
      <c r="D923"/>
      <c r="E923"/>
      <c r="F923"/>
      <c r="G923"/>
      <c r="H923"/>
      <c r="I923"/>
      <c r="J923"/>
      <c r="K923"/>
      <c r="L923"/>
      <c r="M923"/>
      <c r="N923"/>
      <c r="O923"/>
      <c r="P923"/>
      <c r="Q923"/>
      <c r="R923"/>
      <c r="S923"/>
      <c r="T923"/>
      <c r="U923"/>
      <c r="V923"/>
      <c r="W923"/>
      <c r="X923"/>
      <c r="Y923"/>
      <c r="Z923"/>
    </row>
    <row r="924" spans="1:26" ht="15.75" customHeight="1" x14ac:dyDescent="0.25">
      <c r="A924" s="65"/>
      <c r="B924" s="65"/>
      <c r="C924" s="9"/>
      <c r="D924"/>
      <c r="E924"/>
      <c r="F924"/>
      <c r="G924"/>
      <c r="H924"/>
      <c r="I924"/>
      <c r="J924"/>
      <c r="K924"/>
      <c r="L924"/>
      <c r="M924"/>
      <c r="N924"/>
      <c r="O924"/>
      <c r="P924"/>
      <c r="Q924"/>
      <c r="R924"/>
      <c r="S924"/>
      <c r="T924"/>
      <c r="U924"/>
      <c r="V924"/>
      <c r="W924"/>
      <c r="X924"/>
      <c r="Y924"/>
      <c r="Z924"/>
    </row>
    <row r="925" spans="1:26" ht="15.75" customHeight="1" x14ac:dyDescent="0.25">
      <c r="A925" s="65"/>
      <c r="B925" s="65"/>
      <c r="C925" s="9"/>
      <c r="D925"/>
      <c r="E925"/>
      <c r="F925"/>
      <c r="G925"/>
      <c r="H925"/>
      <c r="I925"/>
      <c r="J925"/>
      <c r="K925"/>
      <c r="L925"/>
      <c r="M925"/>
      <c r="N925"/>
      <c r="O925"/>
      <c r="P925"/>
      <c r="Q925"/>
      <c r="R925"/>
      <c r="S925"/>
      <c r="T925"/>
      <c r="U925"/>
      <c r="V925"/>
      <c r="W925"/>
      <c r="X925"/>
      <c r="Y925"/>
      <c r="Z925"/>
    </row>
    <row r="926" spans="1:26" ht="15.75" customHeight="1" x14ac:dyDescent="0.25">
      <c r="A926" s="65"/>
      <c r="B926" s="65"/>
      <c r="C926" s="9"/>
      <c r="D926"/>
      <c r="E926"/>
      <c r="F926"/>
      <c r="G926"/>
      <c r="H926"/>
      <c r="I926"/>
      <c r="J926"/>
      <c r="K926"/>
      <c r="L926"/>
      <c r="M926"/>
      <c r="N926"/>
      <c r="O926"/>
      <c r="P926"/>
      <c r="Q926"/>
      <c r="R926"/>
      <c r="S926"/>
      <c r="T926"/>
      <c r="U926"/>
      <c r="V926"/>
      <c r="W926"/>
      <c r="X926"/>
      <c r="Y926"/>
      <c r="Z926"/>
    </row>
    <row r="927" spans="1:26" ht="15.75" customHeight="1" x14ac:dyDescent="0.25">
      <c r="A927" s="65"/>
      <c r="B927" s="65"/>
      <c r="C927" s="9"/>
      <c r="D927"/>
      <c r="E927"/>
      <c r="F927"/>
      <c r="G927"/>
      <c r="H927"/>
      <c r="I927"/>
      <c r="J927"/>
      <c r="K927"/>
      <c r="L927"/>
      <c r="M927"/>
      <c r="N927"/>
      <c r="O927"/>
      <c r="P927"/>
      <c r="Q927"/>
      <c r="R927"/>
      <c r="S927"/>
      <c r="T927"/>
      <c r="U927"/>
      <c r="V927"/>
      <c r="W927"/>
      <c r="X927"/>
      <c r="Y927"/>
      <c r="Z927"/>
    </row>
    <row r="928" spans="1:26" ht="15.75" customHeight="1" x14ac:dyDescent="0.25">
      <c r="A928" s="65"/>
      <c r="B928" s="65"/>
      <c r="C928" s="9"/>
      <c r="D928"/>
      <c r="E928"/>
      <c r="F928"/>
      <c r="G928"/>
      <c r="H928"/>
      <c r="I928"/>
      <c r="J928"/>
      <c r="K928"/>
      <c r="L928"/>
      <c r="M928"/>
      <c r="N928"/>
      <c r="O928"/>
      <c r="P928"/>
      <c r="Q928"/>
      <c r="R928"/>
      <c r="S928"/>
      <c r="T928"/>
      <c r="U928"/>
      <c r="V928"/>
      <c r="W928"/>
      <c r="X928"/>
      <c r="Y928"/>
      <c r="Z928"/>
    </row>
    <row r="929" spans="1:26" ht="15.75" customHeight="1" x14ac:dyDescent="0.25">
      <c r="A929" s="65"/>
      <c r="B929" s="65"/>
      <c r="C929" s="9"/>
      <c r="D929"/>
      <c r="E929"/>
      <c r="F929"/>
      <c r="G929"/>
      <c r="H929"/>
      <c r="I929"/>
      <c r="J929"/>
      <c r="K929"/>
      <c r="L929"/>
      <c r="M929"/>
      <c r="N929"/>
      <c r="O929"/>
      <c r="P929"/>
      <c r="Q929"/>
      <c r="R929"/>
      <c r="S929"/>
      <c r="T929"/>
      <c r="U929"/>
      <c r="V929"/>
      <c r="W929"/>
      <c r="X929"/>
      <c r="Y929"/>
      <c r="Z929"/>
    </row>
    <row r="930" spans="1:26" ht="15.75" customHeight="1" x14ac:dyDescent="0.25">
      <c r="A930" s="65"/>
      <c r="B930" s="65"/>
      <c r="C930" s="9"/>
      <c r="D930"/>
      <c r="E930"/>
      <c r="F930"/>
      <c r="G930"/>
      <c r="H930"/>
      <c r="I930"/>
      <c r="J930"/>
      <c r="K930"/>
      <c r="L930"/>
      <c r="M930"/>
      <c r="N930"/>
      <c r="O930"/>
      <c r="P930"/>
      <c r="Q930"/>
      <c r="R930"/>
      <c r="S930"/>
      <c r="T930"/>
      <c r="U930"/>
      <c r="V930"/>
      <c r="W930"/>
      <c r="X930"/>
      <c r="Y930"/>
      <c r="Z930"/>
    </row>
    <row r="931" spans="1:26" ht="15.75" customHeight="1" x14ac:dyDescent="0.25">
      <c r="A931" s="65"/>
      <c r="B931" s="65"/>
      <c r="C931" s="9"/>
      <c r="D931"/>
      <c r="E931"/>
      <c r="F931"/>
      <c r="G931"/>
      <c r="H931"/>
      <c r="I931"/>
      <c r="J931"/>
      <c r="K931"/>
      <c r="L931"/>
      <c r="M931"/>
      <c r="N931"/>
      <c r="O931"/>
      <c r="P931"/>
      <c r="Q931"/>
      <c r="R931"/>
      <c r="S931"/>
      <c r="T931"/>
      <c r="U931"/>
      <c r="V931"/>
      <c r="W931"/>
      <c r="X931"/>
      <c r="Y931"/>
      <c r="Z931"/>
    </row>
    <row r="932" spans="1:26" ht="15.75" customHeight="1" x14ac:dyDescent="0.25">
      <c r="A932" s="65"/>
      <c r="B932" s="65"/>
      <c r="C932" s="9"/>
      <c r="D932"/>
      <c r="E932"/>
      <c r="F932"/>
      <c r="G932"/>
      <c r="H932"/>
      <c r="I932"/>
      <c r="J932"/>
      <c r="K932"/>
      <c r="L932"/>
      <c r="M932"/>
      <c r="N932"/>
      <c r="O932"/>
      <c r="P932"/>
      <c r="Q932"/>
      <c r="R932"/>
      <c r="S932"/>
      <c r="T932"/>
      <c r="U932"/>
      <c r="V932"/>
      <c r="W932"/>
      <c r="X932"/>
      <c r="Y932"/>
      <c r="Z932"/>
    </row>
    <row r="933" spans="1:26" ht="15.75" customHeight="1" x14ac:dyDescent="0.25">
      <c r="A933" s="65"/>
      <c r="B933" s="65"/>
      <c r="C933" s="9"/>
      <c r="D933"/>
      <c r="E933"/>
      <c r="F933"/>
      <c r="G933"/>
      <c r="H933"/>
      <c r="I933"/>
      <c r="J933"/>
      <c r="K933"/>
      <c r="L933"/>
      <c r="M933"/>
      <c r="N933"/>
      <c r="O933"/>
      <c r="P933"/>
      <c r="Q933"/>
      <c r="R933"/>
      <c r="S933"/>
      <c r="T933"/>
      <c r="U933"/>
      <c r="V933"/>
      <c r="W933"/>
      <c r="X933"/>
      <c r="Y933"/>
      <c r="Z933"/>
    </row>
    <row r="934" spans="1:26" ht="15.75" customHeight="1" x14ac:dyDescent="0.25">
      <c r="A934" s="65"/>
      <c r="B934" s="65"/>
      <c r="C934" s="9"/>
      <c r="D934"/>
      <c r="E934"/>
      <c r="F934"/>
      <c r="G934"/>
      <c r="H934"/>
      <c r="I934"/>
      <c r="J934"/>
      <c r="K934"/>
      <c r="L934"/>
      <c r="M934"/>
      <c r="N934"/>
      <c r="O934"/>
      <c r="P934"/>
      <c r="Q934"/>
      <c r="R934"/>
      <c r="S934"/>
      <c r="T934"/>
      <c r="U934"/>
      <c r="V934"/>
      <c r="W934"/>
      <c r="X934"/>
      <c r="Y934"/>
      <c r="Z934"/>
    </row>
    <row r="935" spans="1:26" ht="15.75" customHeight="1" x14ac:dyDescent="0.25">
      <c r="A935" s="65"/>
      <c r="B935" s="65"/>
      <c r="C935" s="9"/>
      <c r="D935"/>
      <c r="E935"/>
      <c r="F935"/>
      <c r="G935"/>
      <c r="H935"/>
      <c r="I935"/>
      <c r="J935"/>
      <c r="K935"/>
      <c r="L935"/>
      <c r="M935"/>
      <c r="N935"/>
      <c r="O935"/>
      <c r="P935"/>
      <c r="Q935"/>
      <c r="R935"/>
      <c r="S935"/>
      <c r="T935"/>
      <c r="U935"/>
      <c r="V935"/>
      <c r="W935"/>
      <c r="X935"/>
      <c r="Y935"/>
      <c r="Z935"/>
    </row>
    <row r="936" spans="1:26" ht="15.75" customHeight="1" x14ac:dyDescent="0.25">
      <c r="A936" s="65"/>
      <c r="B936" s="65"/>
      <c r="C936" s="9"/>
      <c r="D936"/>
      <c r="E936"/>
      <c r="F936"/>
      <c r="G936"/>
      <c r="H936"/>
      <c r="I936"/>
      <c r="J936"/>
      <c r="K936"/>
      <c r="L936"/>
      <c r="M936"/>
      <c r="N936"/>
      <c r="O936"/>
      <c r="P936"/>
      <c r="Q936"/>
      <c r="R936"/>
      <c r="S936"/>
      <c r="T936"/>
      <c r="U936"/>
      <c r="V936"/>
      <c r="W936"/>
      <c r="X936"/>
      <c r="Y936"/>
      <c r="Z936"/>
    </row>
    <row r="937" spans="1:26" ht="15.75" customHeight="1" x14ac:dyDescent="0.25">
      <c r="A937" s="65"/>
      <c r="B937" s="65"/>
      <c r="C937" s="9"/>
      <c r="D937"/>
      <c r="E937"/>
      <c r="F937"/>
      <c r="G937"/>
      <c r="H937"/>
      <c r="I937"/>
      <c r="J937"/>
      <c r="K937"/>
      <c r="L937"/>
      <c r="M937"/>
      <c r="N937"/>
      <c r="O937"/>
      <c r="P937"/>
      <c r="Q937"/>
      <c r="R937"/>
      <c r="S937"/>
      <c r="T937"/>
      <c r="U937"/>
      <c r="V937"/>
      <c r="W937"/>
      <c r="X937"/>
      <c r="Y937"/>
      <c r="Z937"/>
    </row>
    <row r="938" spans="1:26" ht="15.75" customHeight="1" x14ac:dyDescent="0.25">
      <c r="A938" s="65"/>
      <c r="B938" s="65"/>
      <c r="C938" s="9"/>
      <c r="D938"/>
      <c r="E938"/>
      <c r="F938"/>
      <c r="G938"/>
      <c r="H938"/>
      <c r="I938"/>
      <c r="J938"/>
      <c r="K938"/>
      <c r="L938"/>
      <c r="M938"/>
      <c r="N938"/>
      <c r="O938"/>
      <c r="P938"/>
      <c r="Q938"/>
      <c r="R938"/>
      <c r="S938"/>
      <c r="T938"/>
      <c r="U938"/>
      <c r="V938"/>
      <c r="W938"/>
      <c r="X938"/>
      <c r="Y938"/>
      <c r="Z938"/>
    </row>
    <row r="939" spans="1:26" ht="15.75" customHeight="1" x14ac:dyDescent="0.25">
      <c r="A939" s="65"/>
      <c r="B939" s="65"/>
      <c r="C939" s="9"/>
      <c r="D939"/>
      <c r="E939"/>
      <c r="F939"/>
      <c r="G939"/>
      <c r="H939"/>
      <c r="I939"/>
      <c r="J939"/>
      <c r="K939"/>
      <c r="L939"/>
      <c r="M939"/>
      <c r="N939"/>
      <c r="O939"/>
      <c r="P939"/>
      <c r="Q939"/>
      <c r="R939"/>
      <c r="S939"/>
      <c r="T939"/>
      <c r="U939"/>
      <c r="V939"/>
      <c r="W939"/>
      <c r="X939"/>
      <c r="Y939"/>
      <c r="Z939"/>
    </row>
    <row r="940" spans="1:26" ht="15.75" customHeight="1" x14ac:dyDescent="0.25">
      <c r="A940" s="65"/>
      <c r="B940" s="65"/>
      <c r="C940" s="9"/>
      <c r="D940"/>
      <c r="E940"/>
      <c r="F940"/>
      <c r="G940"/>
      <c r="H940"/>
      <c r="I940"/>
      <c r="J940"/>
      <c r="K940"/>
      <c r="L940"/>
      <c r="M940"/>
      <c r="N940"/>
      <c r="O940"/>
      <c r="P940"/>
      <c r="Q940"/>
      <c r="R940"/>
      <c r="S940"/>
      <c r="T940"/>
      <c r="U940"/>
      <c r="V940"/>
      <c r="W940"/>
      <c r="X940"/>
      <c r="Y940"/>
      <c r="Z940"/>
    </row>
    <row r="941" spans="1:26" ht="15.75" customHeight="1" x14ac:dyDescent="0.25">
      <c r="A941" s="65"/>
      <c r="B941" s="65"/>
      <c r="C941" s="9"/>
      <c r="D941"/>
      <c r="E941"/>
      <c r="F941"/>
      <c r="G941"/>
      <c r="H941"/>
      <c r="I941"/>
      <c r="J941"/>
      <c r="K941"/>
      <c r="L941"/>
      <c r="M941"/>
      <c r="N941"/>
      <c r="O941"/>
      <c r="P941"/>
      <c r="Q941"/>
      <c r="R941"/>
      <c r="S941"/>
      <c r="T941"/>
      <c r="U941"/>
      <c r="V941"/>
      <c r="W941"/>
      <c r="X941"/>
      <c r="Y941"/>
      <c r="Z941"/>
    </row>
    <row r="942" spans="1:26" ht="15.75" customHeight="1" x14ac:dyDescent="0.25">
      <c r="A942" s="65"/>
      <c r="B942" s="65"/>
      <c r="C942" s="9"/>
      <c r="D942"/>
      <c r="E942"/>
      <c r="F942"/>
      <c r="G942"/>
      <c r="H942"/>
      <c r="I942"/>
      <c r="J942"/>
      <c r="K942"/>
      <c r="L942"/>
      <c r="M942"/>
      <c r="N942"/>
      <c r="O942"/>
      <c r="P942"/>
      <c r="Q942"/>
      <c r="R942"/>
      <c r="S942"/>
      <c r="T942"/>
      <c r="U942"/>
      <c r="V942"/>
      <c r="W942"/>
      <c r="X942"/>
      <c r="Y942"/>
      <c r="Z942"/>
    </row>
    <row r="943" spans="1:26" ht="15.75" customHeight="1" x14ac:dyDescent="0.25">
      <c r="A943" s="65"/>
      <c r="B943" s="65"/>
      <c r="C943" s="9"/>
      <c r="D943"/>
      <c r="E943"/>
      <c r="F943"/>
      <c r="G943"/>
      <c r="H943"/>
      <c r="I943"/>
      <c r="J943"/>
      <c r="K943"/>
      <c r="L943"/>
      <c r="M943"/>
      <c r="N943"/>
      <c r="O943"/>
      <c r="P943"/>
      <c r="Q943"/>
      <c r="R943"/>
      <c r="S943"/>
      <c r="T943"/>
      <c r="U943"/>
      <c r="V943"/>
      <c r="W943"/>
      <c r="X943"/>
      <c r="Y943"/>
      <c r="Z943"/>
    </row>
    <row r="944" spans="1:26" ht="15.75" customHeight="1" x14ac:dyDescent="0.25">
      <c r="A944" s="65"/>
      <c r="B944" s="65"/>
      <c r="C944" s="9"/>
      <c r="D944"/>
      <c r="E944"/>
      <c r="F944"/>
      <c r="G944"/>
      <c r="H944"/>
      <c r="I944"/>
      <c r="J944"/>
      <c r="K944"/>
      <c r="L944"/>
      <c r="M944"/>
      <c r="N944"/>
      <c r="O944"/>
      <c r="P944"/>
      <c r="Q944"/>
      <c r="R944"/>
      <c r="S944"/>
      <c r="T944"/>
      <c r="U944"/>
      <c r="V944"/>
      <c r="W944"/>
      <c r="X944"/>
      <c r="Y944"/>
      <c r="Z944"/>
    </row>
    <row r="945" spans="1:26" ht="15.75" customHeight="1" x14ac:dyDescent="0.25">
      <c r="A945" s="65"/>
      <c r="B945" s="65"/>
      <c r="C945" s="9"/>
      <c r="D945"/>
      <c r="E945"/>
      <c r="F945"/>
      <c r="G945"/>
      <c r="H945"/>
      <c r="I945"/>
      <c r="J945"/>
      <c r="K945"/>
      <c r="L945"/>
      <c r="M945"/>
      <c r="N945"/>
      <c r="O945"/>
      <c r="P945"/>
      <c r="Q945"/>
      <c r="R945"/>
      <c r="S945"/>
      <c r="T945"/>
      <c r="U945"/>
      <c r="V945"/>
      <c r="W945"/>
      <c r="X945"/>
      <c r="Y945"/>
      <c r="Z945"/>
    </row>
    <row r="946" spans="1:26" ht="15.75" customHeight="1" x14ac:dyDescent="0.25">
      <c r="A946" s="65"/>
      <c r="B946" s="65"/>
      <c r="C946" s="9"/>
      <c r="D946"/>
      <c r="E946"/>
      <c r="F946"/>
      <c r="G946"/>
      <c r="H946"/>
      <c r="I946"/>
      <c r="J946"/>
      <c r="K946"/>
      <c r="L946"/>
      <c r="M946"/>
      <c r="N946"/>
      <c r="O946"/>
      <c r="P946"/>
      <c r="Q946"/>
      <c r="R946"/>
      <c r="S946"/>
      <c r="T946"/>
      <c r="U946"/>
      <c r="V946"/>
      <c r="W946"/>
      <c r="X946"/>
      <c r="Y946"/>
      <c r="Z946"/>
    </row>
    <row r="947" spans="1:26" ht="15.75" customHeight="1" x14ac:dyDescent="0.25">
      <c r="A947" s="65"/>
      <c r="B947" s="65"/>
      <c r="C947" s="9"/>
      <c r="D947"/>
      <c r="E947"/>
      <c r="F947"/>
      <c r="G947"/>
      <c r="H947"/>
      <c r="I947"/>
      <c r="J947"/>
      <c r="K947"/>
      <c r="L947"/>
      <c r="M947"/>
      <c r="N947"/>
      <c r="O947"/>
      <c r="P947"/>
      <c r="Q947"/>
      <c r="R947"/>
      <c r="S947"/>
      <c r="T947"/>
      <c r="U947"/>
      <c r="V947"/>
      <c r="W947"/>
      <c r="X947"/>
      <c r="Y947"/>
      <c r="Z947"/>
    </row>
    <row r="948" spans="1:26" ht="15.75" customHeight="1" x14ac:dyDescent="0.25">
      <c r="A948" s="65"/>
      <c r="B948" s="65"/>
      <c r="C948" s="9"/>
      <c r="D948"/>
      <c r="E948"/>
      <c r="F948"/>
      <c r="G948"/>
      <c r="H948"/>
      <c r="I948"/>
      <c r="J948"/>
      <c r="K948"/>
      <c r="L948"/>
      <c r="M948"/>
      <c r="N948"/>
      <c r="O948"/>
      <c r="P948"/>
      <c r="Q948"/>
      <c r="R948"/>
      <c r="S948"/>
      <c r="T948"/>
      <c r="U948"/>
      <c r="V948"/>
      <c r="W948"/>
      <c r="X948"/>
      <c r="Y948"/>
      <c r="Z948"/>
    </row>
    <row r="949" spans="1:26" ht="15.75" customHeight="1" x14ac:dyDescent="0.25">
      <c r="A949" s="65"/>
      <c r="B949" s="65"/>
      <c r="C949" s="9"/>
      <c r="D949"/>
      <c r="E949"/>
      <c r="F949"/>
      <c r="G949"/>
      <c r="H949"/>
      <c r="I949"/>
      <c r="J949"/>
      <c r="K949"/>
      <c r="L949"/>
      <c r="M949"/>
      <c r="N949"/>
      <c r="O949"/>
      <c r="P949"/>
      <c r="Q949"/>
      <c r="R949"/>
      <c r="S949"/>
      <c r="T949"/>
      <c r="U949"/>
      <c r="V949"/>
      <c r="W949"/>
      <c r="X949"/>
      <c r="Y949"/>
      <c r="Z949"/>
    </row>
    <row r="950" spans="1:26" ht="15.75" customHeight="1" x14ac:dyDescent="0.25">
      <c r="A950" s="65"/>
      <c r="B950" s="65"/>
      <c r="C950" s="9"/>
      <c r="D950"/>
      <c r="E950"/>
      <c r="F950"/>
      <c r="G950"/>
      <c r="H950"/>
      <c r="I950"/>
      <c r="J950"/>
      <c r="K950"/>
      <c r="L950"/>
      <c r="M950"/>
      <c r="N950"/>
      <c r="O950"/>
      <c r="P950"/>
      <c r="Q950"/>
      <c r="R950"/>
      <c r="S950"/>
      <c r="T950"/>
      <c r="U950"/>
      <c r="V950"/>
      <c r="W950"/>
      <c r="X950"/>
      <c r="Y950"/>
      <c r="Z950"/>
    </row>
    <row r="951" spans="1:26" ht="15.75" customHeight="1" x14ac:dyDescent="0.25">
      <c r="A951" s="65"/>
      <c r="B951" s="65"/>
      <c r="C951" s="9"/>
      <c r="D951"/>
      <c r="E951"/>
      <c r="F951"/>
      <c r="G951"/>
      <c r="H951"/>
      <c r="I951"/>
      <c r="J951"/>
      <c r="K951"/>
      <c r="L951"/>
      <c r="M951"/>
      <c r="N951"/>
      <c r="O951"/>
      <c r="P951"/>
      <c r="Q951"/>
      <c r="R951"/>
      <c r="S951"/>
      <c r="T951"/>
      <c r="U951"/>
      <c r="V951"/>
      <c r="W951"/>
      <c r="X951"/>
      <c r="Y951"/>
      <c r="Z951"/>
    </row>
    <row r="952" spans="1:26" ht="15.75" customHeight="1" x14ac:dyDescent="0.25">
      <c r="A952" s="65"/>
      <c r="B952" s="65"/>
      <c r="C952" s="9"/>
      <c r="D952"/>
      <c r="E952"/>
      <c r="F952"/>
      <c r="G952"/>
      <c r="H952"/>
      <c r="I952"/>
      <c r="J952"/>
      <c r="K952"/>
      <c r="L952"/>
      <c r="M952"/>
      <c r="N952"/>
      <c r="O952"/>
      <c r="P952"/>
      <c r="Q952"/>
      <c r="R952"/>
      <c r="S952"/>
      <c r="T952"/>
      <c r="U952"/>
      <c r="V952"/>
      <c r="W952"/>
      <c r="X952"/>
      <c r="Y952"/>
      <c r="Z952"/>
    </row>
    <row r="953" spans="1:26" ht="15.75" customHeight="1" x14ac:dyDescent="0.25">
      <c r="A953" s="65"/>
      <c r="B953" s="65"/>
      <c r="C953" s="9"/>
      <c r="D953"/>
      <c r="E953"/>
      <c r="F953"/>
      <c r="G953"/>
      <c r="H953"/>
      <c r="I953"/>
      <c r="J953"/>
      <c r="K953"/>
      <c r="L953"/>
      <c r="M953"/>
      <c r="N953"/>
      <c r="O953"/>
      <c r="P953"/>
      <c r="Q953"/>
      <c r="R953"/>
      <c r="S953"/>
      <c r="T953"/>
      <c r="U953"/>
      <c r="V953"/>
      <c r="W953"/>
      <c r="X953"/>
      <c r="Y953"/>
      <c r="Z953"/>
    </row>
    <row r="954" spans="1:26" ht="15.75" customHeight="1" x14ac:dyDescent="0.25">
      <c r="A954" s="65"/>
      <c r="B954" s="65"/>
      <c r="C954" s="9"/>
      <c r="D954"/>
      <c r="E954"/>
      <c r="F954"/>
      <c r="G954"/>
      <c r="H954"/>
      <c r="I954"/>
      <c r="J954"/>
      <c r="K954"/>
      <c r="L954"/>
      <c r="M954"/>
      <c r="N954"/>
      <c r="O954"/>
      <c r="P954"/>
      <c r="Q954"/>
      <c r="R954"/>
      <c r="S954"/>
      <c r="T954"/>
      <c r="U954"/>
      <c r="V954"/>
      <c r="W954"/>
      <c r="X954"/>
      <c r="Y954"/>
      <c r="Z954"/>
    </row>
    <row r="955" spans="1:26" ht="15.75" customHeight="1" x14ac:dyDescent="0.25">
      <c r="A955" s="65"/>
      <c r="B955" s="65"/>
      <c r="C955" s="9"/>
      <c r="D955"/>
      <c r="E955"/>
      <c r="F955"/>
      <c r="G955"/>
      <c r="H955"/>
      <c r="I955"/>
      <c r="J955"/>
      <c r="K955"/>
      <c r="L955"/>
      <c r="M955"/>
      <c r="N955"/>
      <c r="O955"/>
      <c r="P955"/>
      <c r="Q955"/>
      <c r="R955"/>
      <c r="S955"/>
      <c r="T955"/>
      <c r="U955"/>
      <c r="V955"/>
      <c r="W955"/>
      <c r="X955"/>
      <c r="Y955"/>
      <c r="Z955"/>
    </row>
    <row r="956" spans="1:26" ht="15.75" customHeight="1" x14ac:dyDescent="0.25">
      <c r="A956" s="65"/>
      <c r="B956" s="65"/>
      <c r="C956" s="9"/>
      <c r="D956"/>
      <c r="E956"/>
      <c r="F956"/>
      <c r="G956"/>
      <c r="H956"/>
      <c r="I956"/>
      <c r="J956"/>
      <c r="K956"/>
      <c r="L956"/>
      <c r="M956"/>
      <c r="N956"/>
      <c r="O956"/>
      <c r="P956"/>
      <c r="Q956"/>
      <c r="R956"/>
      <c r="S956"/>
      <c r="T956"/>
      <c r="U956"/>
      <c r="V956"/>
      <c r="W956"/>
      <c r="X956"/>
      <c r="Y956"/>
      <c r="Z956"/>
    </row>
    <row r="957" spans="1:26" ht="15.75" customHeight="1" x14ac:dyDescent="0.25">
      <c r="A957" s="65"/>
      <c r="B957" s="65"/>
      <c r="C957" s="9"/>
      <c r="D957"/>
      <c r="E957"/>
      <c r="F957"/>
      <c r="G957"/>
      <c r="H957"/>
      <c r="I957"/>
      <c r="J957"/>
      <c r="K957"/>
      <c r="L957"/>
      <c r="M957"/>
      <c r="N957"/>
      <c r="O957"/>
      <c r="P957"/>
      <c r="Q957"/>
      <c r="R957"/>
      <c r="S957"/>
      <c r="T957"/>
      <c r="U957"/>
      <c r="V957"/>
      <c r="W957"/>
      <c r="X957"/>
      <c r="Y957"/>
      <c r="Z957"/>
    </row>
    <row r="958" spans="1:26" ht="15.75" customHeight="1" x14ac:dyDescent="0.25">
      <c r="A958" s="65"/>
      <c r="B958" s="65"/>
      <c r="C958" s="9"/>
      <c r="D958"/>
      <c r="E958"/>
      <c r="F958"/>
      <c r="G958"/>
      <c r="H958"/>
      <c r="I958"/>
      <c r="J958"/>
      <c r="K958"/>
      <c r="L958"/>
      <c r="M958"/>
      <c r="N958"/>
      <c r="O958"/>
      <c r="P958"/>
      <c r="Q958"/>
      <c r="R958"/>
      <c r="S958"/>
      <c r="T958"/>
      <c r="U958"/>
      <c r="V958"/>
      <c r="W958"/>
      <c r="X958"/>
      <c r="Y958"/>
      <c r="Z958"/>
    </row>
    <row r="959" spans="1:26" ht="15.75" customHeight="1" x14ac:dyDescent="0.25">
      <c r="A959" s="65"/>
      <c r="B959" s="65"/>
      <c r="C959" s="9"/>
      <c r="D959"/>
      <c r="E959"/>
      <c r="F959"/>
      <c r="G959"/>
      <c r="H959"/>
      <c r="I959"/>
      <c r="J959"/>
      <c r="K959"/>
      <c r="L959"/>
      <c r="M959"/>
      <c r="N959"/>
      <c r="O959"/>
      <c r="P959"/>
      <c r="Q959"/>
      <c r="R959"/>
      <c r="S959"/>
      <c r="T959"/>
      <c r="U959"/>
      <c r="V959"/>
      <c r="W959"/>
      <c r="X959"/>
      <c r="Y959"/>
      <c r="Z959"/>
    </row>
    <row r="960" spans="1:26" ht="15.75" customHeight="1" x14ac:dyDescent="0.25">
      <c r="A960" s="65"/>
      <c r="B960" s="65"/>
      <c r="C960" s="9"/>
      <c r="D960"/>
      <c r="E960"/>
      <c r="F960"/>
      <c r="G960"/>
      <c r="H960"/>
      <c r="I960"/>
      <c r="J960"/>
      <c r="K960"/>
      <c r="L960"/>
      <c r="M960"/>
      <c r="N960"/>
      <c r="O960"/>
      <c r="P960"/>
      <c r="Q960"/>
      <c r="R960"/>
      <c r="S960"/>
      <c r="T960"/>
      <c r="U960"/>
      <c r="V960"/>
      <c r="W960"/>
      <c r="X960"/>
      <c r="Y960"/>
      <c r="Z960"/>
    </row>
    <row r="961" spans="1:26" ht="15.75" customHeight="1" x14ac:dyDescent="0.25">
      <c r="A961" s="65"/>
      <c r="B961" s="65"/>
      <c r="C961" s="9"/>
      <c r="D961"/>
      <c r="E961"/>
      <c r="F961"/>
      <c r="G961"/>
      <c r="H961"/>
      <c r="I961"/>
      <c r="J961"/>
      <c r="K961"/>
      <c r="L961"/>
      <c r="M961"/>
      <c r="N961"/>
      <c r="O961"/>
      <c r="P961"/>
      <c r="Q961"/>
      <c r="R961"/>
      <c r="S961"/>
      <c r="T961"/>
      <c r="U961"/>
      <c r="V961"/>
      <c r="W961"/>
      <c r="X961"/>
      <c r="Y961"/>
      <c r="Z961"/>
    </row>
    <row r="962" spans="1:26" ht="15.75" customHeight="1" x14ac:dyDescent="0.25">
      <c r="A962" s="65"/>
      <c r="B962" s="65"/>
      <c r="C962" s="9"/>
      <c r="D962"/>
      <c r="E962"/>
      <c r="F962"/>
      <c r="G962"/>
      <c r="H962"/>
      <c r="I962"/>
      <c r="J962"/>
      <c r="K962"/>
      <c r="L962"/>
      <c r="M962"/>
      <c r="N962"/>
      <c r="O962"/>
      <c r="P962"/>
      <c r="Q962"/>
      <c r="R962"/>
      <c r="S962"/>
      <c r="T962"/>
      <c r="U962"/>
      <c r="V962"/>
      <c r="W962"/>
      <c r="X962"/>
      <c r="Y962"/>
      <c r="Z962"/>
    </row>
    <row r="963" spans="1:26" ht="15.75" customHeight="1" x14ac:dyDescent="0.25">
      <c r="A963" s="65"/>
      <c r="B963" s="65"/>
      <c r="C963" s="9"/>
      <c r="D963"/>
      <c r="E963"/>
      <c r="F963"/>
      <c r="G963"/>
      <c r="H963"/>
      <c r="I963"/>
      <c r="J963"/>
      <c r="K963"/>
      <c r="L963"/>
      <c r="M963"/>
      <c r="N963"/>
      <c r="O963"/>
      <c r="P963"/>
      <c r="Q963"/>
      <c r="R963"/>
      <c r="S963"/>
      <c r="T963"/>
      <c r="U963"/>
      <c r="V963"/>
      <c r="W963"/>
      <c r="X963"/>
      <c r="Y963"/>
      <c r="Z963"/>
    </row>
    <row r="964" spans="1:26" ht="15.75" customHeight="1" x14ac:dyDescent="0.25">
      <c r="A964" s="65"/>
      <c r="B964" s="65"/>
      <c r="C964" s="9"/>
      <c r="D964"/>
      <c r="E964"/>
      <c r="F964"/>
      <c r="G964"/>
      <c r="H964"/>
      <c r="I964"/>
      <c r="J964"/>
      <c r="K964"/>
      <c r="L964"/>
      <c r="M964"/>
      <c r="N964"/>
      <c r="O964"/>
      <c r="P964"/>
      <c r="Q964"/>
      <c r="R964"/>
      <c r="S964"/>
      <c r="T964"/>
      <c r="U964"/>
      <c r="V964"/>
      <c r="W964"/>
      <c r="X964"/>
      <c r="Y964"/>
      <c r="Z964"/>
    </row>
    <row r="965" spans="1:26" ht="15.75" customHeight="1" x14ac:dyDescent="0.25">
      <c r="A965" s="65"/>
      <c r="B965" s="65"/>
      <c r="C965" s="9"/>
      <c r="D965"/>
      <c r="E965"/>
      <c r="F965"/>
      <c r="G965"/>
      <c r="H965"/>
      <c r="I965"/>
      <c r="J965"/>
      <c r="K965"/>
      <c r="L965"/>
      <c r="M965"/>
      <c r="N965"/>
      <c r="O965"/>
      <c r="P965"/>
      <c r="Q965"/>
      <c r="R965"/>
      <c r="S965"/>
      <c r="T965"/>
      <c r="U965"/>
      <c r="V965"/>
      <c r="W965"/>
      <c r="X965"/>
      <c r="Y965"/>
      <c r="Z965"/>
    </row>
    <row r="966" spans="1:26" ht="15.75" customHeight="1" x14ac:dyDescent="0.25">
      <c r="A966" s="65"/>
      <c r="B966" s="65"/>
      <c r="C966" s="9"/>
      <c r="D966"/>
      <c r="E966"/>
      <c r="F966"/>
      <c r="G966"/>
      <c r="H966"/>
      <c r="I966"/>
      <c r="J966"/>
      <c r="K966"/>
      <c r="L966"/>
      <c r="M966"/>
      <c r="N966"/>
      <c r="O966"/>
      <c r="P966"/>
      <c r="Q966"/>
      <c r="R966"/>
      <c r="S966"/>
      <c r="T966"/>
      <c r="U966"/>
      <c r="V966"/>
      <c r="W966"/>
      <c r="X966"/>
      <c r="Y966"/>
      <c r="Z966"/>
    </row>
    <row r="967" spans="1:26" ht="15.75" customHeight="1" x14ac:dyDescent="0.25">
      <c r="A967" s="65"/>
      <c r="B967" s="65"/>
      <c r="C967" s="9"/>
      <c r="D967"/>
      <c r="E967"/>
      <c r="F967"/>
      <c r="G967"/>
      <c r="H967"/>
      <c r="I967"/>
      <c r="J967"/>
      <c r="K967"/>
      <c r="L967"/>
      <c r="M967"/>
      <c r="N967"/>
      <c r="O967"/>
      <c r="P967"/>
      <c r="Q967"/>
      <c r="R967"/>
      <c r="S967"/>
      <c r="T967"/>
      <c r="U967"/>
      <c r="V967"/>
      <c r="W967"/>
      <c r="X967"/>
      <c r="Y967"/>
      <c r="Z967"/>
    </row>
    <row r="968" spans="1:26" ht="15.75" customHeight="1" x14ac:dyDescent="0.25">
      <c r="A968" s="65"/>
      <c r="B968" s="65"/>
      <c r="C968" s="9"/>
      <c r="D968"/>
      <c r="E968"/>
      <c r="F968"/>
      <c r="G968"/>
      <c r="H968"/>
      <c r="I968"/>
      <c r="J968"/>
      <c r="K968"/>
      <c r="L968"/>
      <c r="M968"/>
      <c r="N968"/>
      <c r="O968"/>
      <c r="P968"/>
      <c r="Q968"/>
      <c r="R968"/>
      <c r="S968"/>
      <c r="T968"/>
      <c r="U968"/>
      <c r="V968"/>
      <c r="W968"/>
      <c r="X968"/>
      <c r="Y968"/>
      <c r="Z968"/>
    </row>
    <row r="969" spans="1:26" ht="15.75" customHeight="1" x14ac:dyDescent="0.25">
      <c r="A969" s="65"/>
      <c r="B969" s="65"/>
      <c r="C969" s="9"/>
      <c r="D969"/>
      <c r="E969"/>
      <c r="F969"/>
      <c r="G969"/>
      <c r="H969"/>
      <c r="I969"/>
      <c r="J969"/>
      <c r="K969"/>
      <c r="L969"/>
      <c r="M969"/>
      <c r="N969"/>
      <c r="O969"/>
      <c r="P969"/>
      <c r="Q969"/>
      <c r="R969"/>
      <c r="S969"/>
      <c r="T969"/>
      <c r="U969"/>
      <c r="V969"/>
      <c r="W969"/>
      <c r="X969"/>
      <c r="Y969"/>
      <c r="Z969"/>
    </row>
    <row r="970" spans="1:26" ht="15.75" customHeight="1" x14ac:dyDescent="0.25">
      <c r="A970" s="65"/>
      <c r="B970" s="65"/>
      <c r="C970" s="9"/>
      <c r="D970"/>
      <c r="E970"/>
      <c r="F970"/>
      <c r="G970"/>
      <c r="H970"/>
      <c r="I970"/>
      <c r="J970"/>
      <c r="K970"/>
      <c r="L970"/>
      <c r="M970"/>
      <c r="N970"/>
      <c r="O970"/>
      <c r="P970"/>
      <c r="Q970"/>
      <c r="R970"/>
      <c r="S970"/>
      <c r="T970"/>
      <c r="U970"/>
      <c r="V970"/>
      <c r="W970"/>
      <c r="X970"/>
      <c r="Y970"/>
      <c r="Z970"/>
    </row>
    <row r="971" spans="1:26" ht="15.75" customHeight="1" x14ac:dyDescent="0.25">
      <c r="A971" s="65"/>
      <c r="B971" s="65"/>
      <c r="C971" s="9"/>
      <c r="D971"/>
      <c r="E971"/>
      <c r="F971"/>
      <c r="G971"/>
      <c r="H971"/>
      <c r="I971"/>
      <c r="J971"/>
      <c r="K971"/>
      <c r="L971"/>
      <c r="M971"/>
      <c r="N971"/>
      <c r="O971"/>
      <c r="P971"/>
      <c r="Q971"/>
      <c r="R971"/>
      <c r="S971"/>
      <c r="T971"/>
      <c r="U971"/>
      <c r="V971"/>
      <c r="W971"/>
      <c r="X971"/>
      <c r="Y971"/>
      <c r="Z971"/>
    </row>
    <row r="972" spans="1:26" ht="15.75" customHeight="1" x14ac:dyDescent="0.25">
      <c r="A972" s="65"/>
      <c r="B972" s="65"/>
      <c r="C972" s="9"/>
      <c r="D972"/>
      <c r="E972"/>
      <c r="F972"/>
      <c r="G972"/>
      <c r="H972"/>
      <c r="I972"/>
      <c r="J972"/>
      <c r="K972"/>
      <c r="L972"/>
      <c r="M972"/>
      <c r="N972"/>
      <c r="O972"/>
      <c r="P972"/>
      <c r="Q972"/>
      <c r="R972"/>
      <c r="S972"/>
      <c r="T972"/>
      <c r="U972"/>
      <c r="V972"/>
      <c r="W972"/>
      <c r="X972"/>
      <c r="Y972"/>
      <c r="Z972"/>
    </row>
    <row r="973" spans="1:26" ht="15.75" customHeight="1" x14ac:dyDescent="0.25">
      <c r="A973" s="65"/>
      <c r="B973" s="65"/>
      <c r="C973" s="9"/>
      <c r="D973"/>
      <c r="E973"/>
      <c r="F973"/>
      <c r="G973"/>
      <c r="H973"/>
      <c r="I973"/>
      <c r="J973"/>
      <c r="K973"/>
      <c r="L973"/>
      <c r="M973"/>
      <c r="N973"/>
      <c r="O973"/>
      <c r="P973"/>
      <c r="Q973"/>
      <c r="R973"/>
      <c r="S973"/>
      <c r="T973"/>
      <c r="U973"/>
      <c r="V973"/>
      <c r="W973"/>
      <c r="X973"/>
      <c r="Y973"/>
      <c r="Z973"/>
    </row>
    <row r="974" spans="1:26" ht="15.75" customHeight="1" x14ac:dyDescent="0.25">
      <c r="A974" s="65"/>
      <c r="B974" s="65"/>
      <c r="C974" s="9"/>
      <c r="D974"/>
      <c r="E974"/>
      <c r="F974"/>
      <c r="G974"/>
      <c r="H974"/>
      <c r="I974"/>
      <c r="J974"/>
      <c r="K974"/>
      <c r="L974"/>
      <c r="M974"/>
      <c r="N974"/>
      <c r="O974"/>
      <c r="P974"/>
      <c r="Q974"/>
      <c r="R974"/>
      <c r="S974"/>
      <c r="T974"/>
      <c r="U974"/>
      <c r="V974"/>
      <c r="W974"/>
      <c r="X974"/>
      <c r="Y974"/>
      <c r="Z974"/>
    </row>
    <row r="975" spans="1:26" ht="15.75" customHeight="1" x14ac:dyDescent="0.25">
      <c r="A975" s="65"/>
      <c r="B975" s="65"/>
      <c r="C975" s="9"/>
      <c r="D975"/>
      <c r="E975"/>
      <c r="F975"/>
      <c r="G975"/>
      <c r="H975"/>
      <c r="I975"/>
      <c r="J975"/>
      <c r="K975"/>
      <c r="L975"/>
      <c r="M975"/>
      <c r="N975"/>
      <c r="O975"/>
      <c r="P975"/>
      <c r="Q975"/>
      <c r="R975"/>
      <c r="S975"/>
      <c r="T975"/>
      <c r="U975"/>
      <c r="V975"/>
      <c r="W975"/>
      <c r="X975"/>
      <c r="Y975"/>
      <c r="Z975"/>
    </row>
    <row r="976" spans="1:26" ht="15.75" customHeight="1" x14ac:dyDescent="0.25">
      <c r="A976" s="65"/>
      <c r="B976" s="65"/>
      <c r="C976" s="9"/>
      <c r="D976"/>
      <c r="E976"/>
      <c r="F976"/>
      <c r="G976"/>
      <c r="H976"/>
      <c r="I976"/>
      <c r="J976"/>
      <c r="K976"/>
      <c r="L976"/>
      <c r="M976"/>
      <c r="N976"/>
      <c r="O976"/>
      <c r="P976"/>
      <c r="Q976"/>
      <c r="R976"/>
      <c r="S976"/>
      <c r="T976"/>
      <c r="U976"/>
      <c r="V976"/>
      <c r="W976"/>
      <c r="X976"/>
      <c r="Y976"/>
      <c r="Z976"/>
    </row>
    <row r="977" spans="1:26" ht="15.75" customHeight="1" x14ac:dyDescent="0.25">
      <c r="A977" s="65"/>
      <c r="B977" s="65"/>
      <c r="C977" s="9"/>
      <c r="D977"/>
      <c r="E977"/>
      <c r="F977"/>
      <c r="G977"/>
      <c r="H977"/>
      <c r="I977"/>
      <c r="J977"/>
      <c r="K977"/>
      <c r="L977"/>
      <c r="M977"/>
      <c r="N977"/>
      <c r="O977"/>
      <c r="P977"/>
      <c r="Q977"/>
      <c r="R977"/>
      <c r="S977"/>
      <c r="T977"/>
      <c r="U977"/>
      <c r="V977"/>
      <c r="W977"/>
      <c r="X977"/>
      <c r="Y977"/>
      <c r="Z977"/>
    </row>
    <row r="978" spans="1:26" ht="15.75" customHeight="1" x14ac:dyDescent="0.25">
      <c r="A978" s="65"/>
      <c r="B978" s="65"/>
      <c r="C978" s="9"/>
      <c r="D978"/>
      <c r="E978"/>
      <c r="F978"/>
      <c r="G978"/>
      <c r="H978"/>
      <c r="I978"/>
      <c r="J978"/>
      <c r="K978"/>
      <c r="L978"/>
      <c r="M978"/>
      <c r="N978"/>
      <c r="O978"/>
      <c r="P978"/>
      <c r="Q978"/>
      <c r="R978"/>
      <c r="S978"/>
      <c r="T978"/>
      <c r="U978"/>
      <c r="V978"/>
      <c r="W978"/>
      <c r="X978"/>
      <c r="Y978"/>
      <c r="Z978"/>
    </row>
    <row r="979" spans="1:26" ht="15.75" customHeight="1" x14ac:dyDescent="0.25">
      <c r="A979" s="65"/>
      <c r="B979" s="65"/>
      <c r="C979" s="9"/>
      <c r="D979"/>
      <c r="E979"/>
      <c r="F979"/>
      <c r="G979"/>
      <c r="H979"/>
      <c r="I979"/>
      <c r="J979"/>
      <c r="K979"/>
      <c r="L979"/>
      <c r="M979"/>
      <c r="N979"/>
      <c r="O979"/>
      <c r="P979"/>
      <c r="Q979"/>
      <c r="R979"/>
      <c r="S979"/>
      <c r="T979"/>
      <c r="U979"/>
      <c r="V979"/>
      <c r="W979"/>
      <c r="X979"/>
      <c r="Y979"/>
      <c r="Z979"/>
    </row>
    <row r="980" spans="1:26" ht="15.75" customHeight="1" x14ac:dyDescent="0.25">
      <c r="A980" s="65"/>
      <c r="B980" s="65"/>
      <c r="C980" s="9"/>
      <c r="D980"/>
      <c r="E980"/>
      <c r="F980"/>
      <c r="G980"/>
      <c r="H980"/>
      <c r="I980"/>
      <c r="J980"/>
      <c r="K980"/>
      <c r="L980"/>
      <c r="M980"/>
      <c r="N980"/>
      <c r="O980"/>
      <c r="P980"/>
      <c r="Q980"/>
      <c r="R980"/>
      <c r="S980"/>
      <c r="T980"/>
      <c r="U980"/>
      <c r="V980"/>
      <c r="W980"/>
      <c r="X980"/>
      <c r="Y980"/>
      <c r="Z980"/>
    </row>
    <row r="981" spans="1:26" ht="15.75" customHeight="1" x14ac:dyDescent="0.25">
      <c r="A981" s="65"/>
      <c r="B981" s="65"/>
      <c r="C981" s="9"/>
      <c r="D981"/>
      <c r="E981"/>
      <c r="F981"/>
      <c r="G981"/>
      <c r="H981"/>
      <c r="I981"/>
      <c r="J981"/>
      <c r="K981"/>
      <c r="L981"/>
      <c r="M981"/>
      <c r="N981"/>
      <c r="O981"/>
      <c r="P981"/>
      <c r="Q981"/>
      <c r="R981"/>
      <c r="S981"/>
      <c r="T981"/>
      <c r="U981"/>
      <c r="V981"/>
      <c r="W981"/>
      <c r="X981"/>
      <c r="Y981"/>
      <c r="Z981"/>
    </row>
    <row r="982" spans="1:26" ht="15.75" customHeight="1" x14ac:dyDescent="0.25">
      <c r="A982" s="65"/>
      <c r="B982" s="65"/>
      <c r="C982" s="9"/>
      <c r="D982"/>
      <c r="E982"/>
      <c r="F982"/>
      <c r="G982"/>
      <c r="H982"/>
      <c r="I982"/>
      <c r="J982"/>
      <c r="K982"/>
      <c r="L982"/>
      <c r="M982"/>
      <c r="N982"/>
      <c r="O982"/>
      <c r="P982"/>
      <c r="Q982"/>
      <c r="R982"/>
      <c r="S982"/>
      <c r="T982"/>
      <c r="U982"/>
      <c r="V982"/>
      <c r="W982"/>
      <c r="X982"/>
      <c r="Y982"/>
      <c r="Z982"/>
    </row>
    <row r="983" spans="1:26" ht="15.75" customHeight="1" x14ac:dyDescent="0.25">
      <c r="A983" s="65"/>
      <c r="B983" s="65"/>
      <c r="C983" s="9"/>
      <c r="D983"/>
      <c r="E983"/>
      <c r="F983"/>
      <c r="G983"/>
      <c r="H983"/>
      <c r="I983"/>
      <c r="J983"/>
      <c r="K983"/>
      <c r="L983"/>
      <c r="M983"/>
      <c r="N983"/>
      <c r="O983"/>
      <c r="P983"/>
      <c r="Q983"/>
      <c r="R983"/>
      <c r="S983"/>
      <c r="T983"/>
      <c r="U983"/>
      <c r="V983"/>
      <c r="W983"/>
      <c r="X983"/>
      <c r="Y983"/>
      <c r="Z983"/>
    </row>
    <row r="984" spans="1:26" ht="15.75" customHeight="1" x14ac:dyDescent="0.25">
      <c r="A984" s="65"/>
      <c r="B984" s="65"/>
      <c r="C984" s="9"/>
      <c r="D984"/>
      <c r="E984"/>
      <c r="F984"/>
      <c r="G984"/>
      <c r="H984"/>
      <c r="I984"/>
      <c r="J984"/>
      <c r="K984"/>
      <c r="L984"/>
      <c r="M984"/>
      <c r="N984"/>
      <c r="O984"/>
      <c r="P984"/>
      <c r="Q984"/>
      <c r="R984"/>
      <c r="S984"/>
      <c r="T984"/>
      <c r="U984"/>
      <c r="V984"/>
      <c r="W984"/>
      <c r="X984"/>
      <c r="Y984"/>
      <c r="Z984"/>
    </row>
    <row r="985" spans="1:26" ht="15.75" customHeight="1" x14ac:dyDescent="0.25">
      <c r="A985" s="65"/>
      <c r="B985" s="65"/>
      <c r="C985" s="9"/>
      <c r="D985"/>
      <c r="E985"/>
      <c r="F985"/>
      <c r="G985"/>
      <c r="H985"/>
      <c r="I985"/>
      <c r="J985"/>
      <c r="K985"/>
      <c r="L985"/>
      <c r="M985"/>
      <c r="N985"/>
      <c r="O985"/>
      <c r="P985"/>
      <c r="Q985"/>
      <c r="R985"/>
      <c r="S985"/>
      <c r="T985"/>
      <c r="U985"/>
      <c r="V985"/>
      <c r="W985"/>
      <c r="X985"/>
      <c r="Y985"/>
      <c r="Z985"/>
    </row>
    <row r="986" spans="1:26" ht="15.75" customHeight="1" x14ac:dyDescent="0.25">
      <c r="A986" s="65"/>
      <c r="B986" s="65"/>
      <c r="C986" s="9"/>
      <c r="D986"/>
      <c r="E986"/>
      <c r="F986"/>
      <c r="G986"/>
      <c r="H986"/>
      <c r="I986"/>
      <c r="J986"/>
      <c r="K986"/>
      <c r="L986"/>
      <c r="M986"/>
      <c r="N986"/>
      <c r="O986"/>
      <c r="P986"/>
      <c r="Q986"/>
      <c r="R986"/>
      <c r="S986"/>
      <c r="T986"/>
      <c r="U986"/>
      <c r="V986"/>
      <c r="W986"/>
      <c r="X986"/>
      <c r="Y986"/>
      <c r="Z986"/>
    </row>
    <row r="987" spans="1:26" ht="15.75" customHeight="1" x14ac:dyDescent="0.25">
      <c r="A987" s="65"/>
      <c r="B987" s="65"/>
      <c r="C987" s="9"/>
      <c r="D987"/>
      <c r="E987"/>
      <c r="F987"/>
      <c r="G987"/>
      <c r="H987"/>
      <c r="I987"/>
      <c r="J987"/>
      <c r="K987"/>
      <c r="L987"/>
      <c r="M987"/>
      <c r="N987"/>
      <c r="O987"/>
      <c r="P987"/>
      <c r="Q987"/>
      <c r="R987"/>
      <c r="S987"/>
      <c r="T987"/>
      <c r="U987"/>
      <c r="V987"/>
      <c r="W987"/>
      <c r="X987"/>
      <c r="Y987"/>
      <c r="Z987"/>
    </row>
    <row r="988" spans="1:26" ht="15.75" customHeight="1" x14ac:dyDescent="0.25">
      <c r="A988" s="65"/>
      <c r="B988" s="65"/>
      <c r="C988" s="9"/>
      <c r="D988"/>
      <c r="E988"/>
      <c r="F988"/>
      <c r="G988"/>
      <c r="H988"/>
      <c r="I988"/>
      <c r="J988"/>
      <c r="K988"/>
      <c r="L988"/>
      <c r="M988"/>
      <c r="N988"/>
      <c r="O988"/>
      <c r="P988"/>
      <c r="Q988"/>
      <c r="R988"/>
      <c r="S988"/>
      <c r="T988"/>
      <c r="U988"/>
      <c r="V988"/>
      <c r="W988"/>
      <c r="X988"/>
      <c r="Y988"/>
      <c r="Z988"/>
    </row>
    <row r="989" spans="1:26" ht="15.75" customHeight="1" x14ac:dyDescent="0.25">
      <c r="A989" s="65"/>
      <c r="B989" s="65"/>
      <c r="C989" s="9"/>
      <c r="D989"/>
      <c r="E989"/>
      <c r="F989"/>
      <c r="G989"/>
      <c r="H989"/>
      <c r="I989"/>
      <c r="J989"/>
      <c r="K989"/>
      <c r="L989"/>
      <c r="M989"/>
      <c r="N989"/>
      <c r="O989"/>
      <c r="P989"/>
      <c r="Q989"/>
      <c r="R989"/>
      <c r="S989"/>
      <c r="T989"/>
      <c r="U989"/>
      <c r="V989"/>
      <c r="W989"/>
      <c r="X989"/>
      <c r="Y989"/>
      <c r="Z989"/>
    </row>
    <row r="990" spans="1:26" ht="15.75" customHeight="1" x14ac:dyDescent="0.25">
      <c r="A990" s="65"/>
      <c r="B990" s="65"/>
      <c r="C990" s="9"/>
      <c r="D990"/>
      <c r="E990"/>
      <c r="F990"/>
      <c r="G990"/>
      <c r="H990"/>
      <c r="I990"/>
      <c r="J990"/>
      <c r="K990"/>
      <c r="L990"/>
      <c r="M990"/>
      <c r="N990"/>
      <c r="O990"/>
      <c r="P990"/>
      <c r="Q990"/>
      <c r="R990"/>
      <c r="S990"/>
      <c r="T990"/>
      <c r="U990"/>
      <c r="V990"/>
      <c r="W990"/>
      <c r="X990"/>
      <c r="Y990"/>
      <c r="Z990"/>
    </row>
    <row r="991" spans="1:26" ht="15.75" customHeight="1" x14ac:dyDescent="0.25">
      <c r="A991" s="65"/>
      <c r="B991" s="65"/>
      <c r="C991" s="9"/>
      <c r="D991"/>
      <c r="E991"/>
      <c r="F991"/>
      <c r="G991"/>
      <c r="H991"/>
      <c r="I991"/>
      <c r="J991"/>
      <c r="K991"/>
      <c r="L991"/>
      <c r="M991"/>
      <c r="N991"/>
      <c r="O991"/>
      <c r="P991"/>
      <c r="Q991"/>
      <c r="R991"/>
      <c r="S991"/>
      <c r="T991"/>
      <c r="U991"/>
      <c r="V991"/>
      <c r="W991"/>
      <c r="X991"/>
      <c r="Y991"/>
      <c r="Z991"/>
    </row>
    <row r="992" spans="1:26" ht="15.75" customHeight="1" x14ac:dyDescent="0.25">
      <c r="A992" s="65"/>
      <c r="B992" s="65"/>
      <c r="C992" s="9"/>
      <c r="D992"/>
      <c r="E992"/>
      <c r="F992"/>
      <c r="G992"/>
      <c r="H992"/>
      <c r="I992"/>
      <c r="J992"/>
      <c r="K992"/>
      <c r="L992"/>
      <c r="M992"/>
      <c r="N992"/>
      <c r="O992"/>
      <c r="P992"/>
      <c r="Q992"/>
      <c r="R992"/>
      <c r="S992"/>
      <c r="T992"/>
      <c r="U992"/>
      <c r="V992"/>
      <c r="W992"/>
      <c r="X992"/>
      <c r="Y992"/>
      <c r="Z992"/>
    </row>
    <row r="993" spans="1:26" ht="15.75" customHeight="1" x14ac:dyDescent="0.25">
      <c r="A993" s="65"/>
      <c r="B993" s="65"/>
      <c r="C993" s="9"/>
      <c r="D993"/>
      <c r="E993"/>
      <c r="F993"/>
      <c r="G993"/>
      <c r="H993"/>
      <c r="I993"/>
      <c r="J993"/>
      <c r="K993"/>
      <c r="L993"/>
      <c r="M993"/>
      <c r="N993"/>
      <c r="O993"/>
      <c r="P993"/>
      <c r="Q993"/>
      <c r="R993"/>
      <c r="S993"/>
      <c r="T993"/>
      <c r="U993"/>
      <c r="V993"/>
      <c r="W993"/>
      <c r="X993"/>
      <c r="Y993"/>
      <c r="Z993"/>
    </row>
    <row r="994" spans="1:26" ht="15.75" customHeight="1" x14ac:dyDescent="0.25">
      <c r="A994" s="65"/>
      <c r="B994" s="65"/>
      <c r="C994" s="9"/>
      <c r="D994"/>
      <c r="E994"/>
      <c r="F994"/>
      <c r="G994"/>
      <c r="H994"/>
      <c r="I994"/>
      <c r="J994"/>
      <c r="K994"/>
      <c r="L994"/>
      <c r="M994"/>
      <c r="N994"/>
      <c r="O994"/>
      <c r="P994"/>
      <c r="Q994"/>
      <c r="R994"/>
      <c r="S994"/>
      <c r="T994"/>
      <c r="U994"/>
      <c r="V994"/>
      <c r="W994"/>
      <c r="X994"/>
      <c r="Y994"/>
      <c r="Z994"/>
    </row>
    <row r="995" spans="1:26" ht="15.75" customHeight="1" x14ac:dyDescent="0.25">
      <c r="A995" s="65"/>
      <c r="B995" s="65"/>
      <c r="C995" s="9"/>
      <c r="D995"/>
      <c r="E995"/>
      <c r="F995"/>
      <c r="G995"/>
      <c r="H995"/>
      <c r="I995"/>
      <c r="J995"/>
      <c r="K995"/>
      <c r="L995"/>
      <c r="M995"/>
      <c r="N995"/>
      <c r="O995"/>
      <c r="P995"/>
      <c r="Q995"/>
      <c r="R995"/>
      <c r="S995"/>
      <c r="T995"/>
      <c r="U995"/>
      <c r="V995"/>
      <c r="W995"/>
      <c r="X995"/>
      <c r="Y995"/>
      <c r="Z995"/>
    </row>
    <row r="996" spans="1:26" ht="15.75" customHeight="1" x14ac:dyDescent="0.25">
      <c r="A996" s="65"/>
      <c r="B996" s="65"/>
      <c r="C996" s="9"/>
      <c r="D996"/>
      <c r="E996"/>
      <c r="F996"/>
      <c r="G996"/>
      <c r="H996"/>
      <c r="I996"/>
      <c r="J996"/>
      <c r="K996"/>
      <c r="L996"/>
      <c r="M996"/>
      <c r="N996"/>
      <c r="O996"/>
      <c r="P996"/>
      <c r="Q996"/>
      <c r="R996"/>
      <c r="S996"/>
      <c r="T996"/>
      <c r="U996"/>
      <c r="V996"/>
      <c r="W996"/>
      <c r="X996"/>
      <c r="Y996"/>
      <c r="Z996"/>
    </row>
    <row r="997" spans="1:26" ht="15.75" customHeight="1" x14ac:dyDescent="0.25">
      <c r="A997" s="65"/>
      <c r="B997" s="65"/>
      <c r="C997" s="9"/>
      <c r="D997"/>
      <c r="E997"/>
      <c r="F997"/>
      <c r="G997"/>
      <c r="H997"/>
      <c r="I997"/>
      <c r="J997"/>
      <c r="K997"/>
      <c r="L997"/>
      <c r="M997"/>
      <c r="N997"/>
      <c r="O997"/>
      <c r="P997"/>
      <c r="Q997"/>
      <c r="R997"/>
      <c r="S997"/>
      <c r="T997"/>
      <c r="U997"/>
      <c r="V997"/>
      <c r="W997"/>
      <c r="X997"/>
      <c r="Y997"/>
      <c r="Z997"/>
    </row>
    <row r="998" spans="1:26" ht="15.75" customHeight="1" x14ac:dyDescent="0.25">
      <c r="A998" s="65"/>
      <c r="B998" s="65"/>
      <c r="C998" s="9"/>
      <c r="D998"/>
      <c r="E998"/>
      <c r="F998"/>
      <c r="G998"/>
      <c r="H998"/>
      <c r="I998"/>
      <c r="J998"/>
      <c r="K998"/>
      <c r="L998"/>
      <c r="M998"/>
      <c r="N998"/>
      <c r="O998"/>
      <c r="P998"/>
      <c r="Q998"/>
      <c r="R998"/>
      <c r="S998"/>
      <c r="T998"/>
      <c r="U998"/>
      <c r="V998"/>
      <c r="W998"/>
      <c r="X998"/>
      <c r="Y998"/>
      <c r="Z998"/>
    </row>
    <row r="999" spans="1:26" ht="15.75" customHeight="1" x14ac:dyDescent="0.25">
      <c r="A999" s="65"/>
      <c r="B999" s="65"/>
      <c r="C999" s="9"/>
      <c r="D999"/>
      <c r="E999"/>
      <c r="F999"/>
      <c r="G999"/>
      <c r="H999"/>
      <c r="I999"/>
      <c r="J999"/>
      <c r="K999"/>
      <c r="L999"/>
      <c r="M999"/>
      <c r="N999"/>
      <c r="O999"/>
      <c r="P999"/>
      <c r="Q999"/>
      <c r="R999"/>
      <c r="S999"/>
      <c r="T999"/>
      <c r="U999"/>
      <c r="V999"/>
      <c r="W999"/>
      <c r="X999"/>
      <c r="Y999"/>
      <c r="Z999"/>
    </row>
    <row r="1000" spans="1:26" ht="15.75" customHeight="1" x14ac:dyDescent="0.25">
      <c r="A1000" s="65"/>
      <c r="B1000" s="65"/>
      <c r="C1000" s="9"/>
      <c r="D1000"/>
      <c r="E1000"/>
      <c r="F1000"/>
      <c r="G1000"/>
      <c r="H1000"/>
      <c r="I1000"/>
      <c r="J1000"/>
      <c r="K1000"/>
      <c r="L1000"/>
      <c r="M1000"/>
      <c r="N1000"/>
      <c r="O1000"/>
      <c r="P1000"/>
      <c r="Q1000"/>
      <c r="R1000"/>
      <c r="S1000"/>
      <c r="T1000"/>
      <c r="U1000"/>
      <c r="V1000"/>
      <c r="W1000"/>
      <c r="X1000"/>
      <c r="Y1000"/>
      <c r="Z1000"/>
    </row>
    <row r="1001" spans="1:26" ht="15.75" customHeight="1" x14ac:dyDescent="0.25">
      <c r="A1001" s="65"/>
      <c r="B1001" s="65"/>
      <c r="C1001" s="9"/>
      <c r="D1001"/>
      <c r="E1001"/>
      <c r="F1001"/>
      <c r="G1001"/>
      <c r="H1001"/>
      <c r="I1001"/>
      <c r="J1001"/>
      <c r="K1001"/>
      <c r="L1001"/>
      <c r="M1001"/>
      <c r="N1001"/>
      <c r="O1001"/>
      <c r="P1001"/>
      <c r="Q1001"/>
      <c r="R1001"/>
      <c r="S1001"/>
      <c r="T1001"/>
      <c r="U1001"/>
      <c r="V1001"/>
      <c r="W1001"/>
      <c r="X1001"/>
      <c r="Y1001"/>
      <c r="Z1001"/>
    </row>
    <row r="1002" spans="1:26" ht="15.75" customHeight="1" x14ac:dyDescent="0.25">
      <c r="A1002" s="65"/>
      <c r="B1002" s="65"/>
      <c r="C1002" s="9"/>
      <c r="D1002"/>
      <c r="E1002"/>
      <c r="F1002"/>
      <c r="G1002"/>
      <c r="H1002"/>
      <c r="I1002"/>
      <c r="J1002"/>
      <c r="K1002"/>
      <c r="L1002"/>
      <c r="M1002"/>
      <c r="N1002"/>
      <c r="O1002"/>
      <c r="P1002"/>
      <c r="Q1002"/>
      <c r="R1002"/>
      <c r="S1002"/>
      <c r="T1002"/>
      <c r="U1002"/>
      <c r="V1002"/>
      <c r="W1002"/>
      <c r="X1002"/>
      <c r="Y1002"/>
      <c r="Z1002"/>
    </row>
    <row r="1003" spans="1:26" ht="15.75" customHeight="1" x14ac:dyDescent="0.25">
      <c r="A1003" s="65"/>
      <c r="B1003" s="65"/>
      <c r="C1003" s="9"/>
      <c r="D1003"/>
      <c r="E1003"/>
      <c r="F1003"/>
      <c r="G1003"/>
      <c r="H1003"/>
      <c r="I1003"/>
      <c r="J1003"/>
      <c r="K1003"/>
      <c r="L1003"/>
      <c r="M1003"/>
      <c r="N1003"/>
      <c r="O1003"/>
      <c r="P1003"/>
      <c r="Q1003"/>
      <c r="R1003"/>
      <c r="S1003"/>
      <c r="T1003"/>
      <c r="U1003"/>
      <c r="V1003"/>
      <c r="W1003"/>
      <c r="X1003"/>
      <c r="Y1003"/>
      <c r="Z1003"/>
    </row>
    <row r="1004" spans="1:26" ht="15.75" customHeight="1" x14ac:dyDescent="0.25">
      <c r="A1004" s="65"/>
      <c r="B1004" s="65"/>
      <c r="C1004" s="9"/>
      <c r="D1004"/>
      <c r="E1004"/>
      <c r="F1004"/>
      <c r="G1004"/>
      <c r="H1004"/>
      <c r="I1004"/>
      <c r="J1004"/>
      <c r="K1004"/>
      <c r="L1004"/>
      <c r="M1004"/>
      <c r="N1004"/>
      <c r="O1004"/>
      <c r="P1004"/>
      <c r="Q1004"/>
      <c r="R1004"/>
      <c r="S1004"/>
      <c r="T1004"/>
      <c r="U1004"/>
      <c r="V1004"/>
      <c r="W1004"/>
      <c r="X1004"/>
      <c r="Y1004"/>
      <c r="Z1004"/>
    </row>
    <row r="1005" spans="1:26" ht="15.75" customHeight="1" x14ac:dyDescent="0.25">
      <c r="A1005" s="65"/>
      <c r="B1005" s="65"/>
      <c r="C1005" s="9"/>
      <c r="D1005"/>
      <c r="E1005"/>
      <c r="F1005"/>
      <c r="G1005"/>
      <c r="H1005"/>
      <c r="I1005"/>
      <c r="J1005"/>
      <c r="K1005"/>
      <c r="L1005"/>
      <c r="M1005"/>
      <c r="N1005"/>
      <c r="O1005"/>
      <c r="P1005"/>
      <c r="Q1005"/>
      <c r="R1005"/>
      <c r="S1005"/>
      <c r="T1005"/>
      <c r="U1005"/>
      <c r="V1005"/>
      <c r="W1005"/>
      <c r="X1005"/>
      <c r="Y1005"/>
      <c r="Z1005"/>
    </row>
    <row r="1006" spans="1:26" ht="15.75" customHeight="1" x14ac:dyDescent="0.25">
      <c r="A1006" s="65"/>
      <c r="B1006" s="65"/>
      <c r="C1006" s="9"/>
      <c r="D1006"/>
      <c r="E1006"/>
      <c r="F1006"/>
      <c r="G1006"/>
      <c r="H1006"/>
      <c r="I1006"/>
      <c r="J1006"/>
      <c r="K1006"/>
      <c r="L1006"/>
      <c r="M1006"/>
      <c r="N1006"/>
      <c r="O1006"/>
      <c r="P1006"/>
      <c r="Q1006"/>
      <c r="R1006"/>
      <c r="S1006"/>
      <c r="T1006"/>
      <c r="U1006"/>
      <c r="V1006"/>
      <c r="W1006"/>
      <c r="X1006"/>
      <c r="Y1006"/>
      <c r="Z1006"/>
    </row>
  </sheetData>
  <pageMargins left="0.7" right="0.7" top="0.75" bottom="0.75" header="0" footer="0"/>
  <pageSetup orientation="portrait"/>
  <picture r:id="rId1"/>
  <tableParts count="30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  <tablePart r:id="rId18"/>
    <tablePart r:id="rId19"/>
    <tablePart r:id="rId20"/>
    <tablePart r:id="rId21"/>
    <tablePart r:id="rId22"/>
    <tablePart r:id="rId23"/>
    <tablePart r:id="rId24"/>
    <tablePart r:id="rId25"/>
    <tablePart r:id="rId26"/>
    <tablePart r:id="rId27"/>
    <tablePart r:id="rId28"/>
    <tablePart r:id="rId29"/>
    <tablePart r:id="rId30"/>
    <tablePart r:id="rId3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2E75B5"/>
  </sheetPr>
  <dimension ref="A1:Z1041"/>
  <sheetViews>
    <sheetView showGridLines="0" topLeftCell="A12" workbookViewId="0">
      <selection activeCell="H16" sqref="H16:H17"/>
    </sheetView>
  </sheetViews>
  <sheetFormatPr baseColWidth="10" defaultColWidth="14.42578125" defaultRowHeight="15" customHeight="1" x14ac:dyDescent="0.25"/>
  <cols>
    <col min="1" max="1" width="10.7109375" style="165" customWidth="1"/>
    <col min="2" max="2" width="34.140625" style="165" customWidth="1"/>
    <col min="3" max="3" width="19.28515625" style="165" customWidth="1"/>
    <col min="4" max="4" width="12.42578125" style="165" customWidth="1"/>
    <col min="5" max="5" width="10.7109375" style="165" customWidth="1"/>
    <col min="6" max="6" width="17.140625" style="165" customWidth="1"/>
    <col min="7" max="7" width="14.7109375" style="165" customWidth="1"/>
    <col min="8" max="8" width="19.42578125" style="165" customWidth="1"/>
    <col min="9" max="9" width="10.7109375" style="165" customWidth="1"/>
    <col min="10" max="10" width="19.42578125" style="165" customWidth="1"/>
    <col min="11" max="13" width="10.7109375" style="165" customWidth="1"/>
    <col min="14" max="26" width="10.7109375" style="165" hidden="1" customWidth="1"/>
    <col min="27" max="16384" width="14.42578125" style="165"/>
  </cols>
  <sheetData>
    <row r="1" spans="1:26" ht="18.75" x14ac:dyDescent="0.3">
      <c r="A1" s="339" t="s">
        <v>355</v>
      </c>
      <c r="B1" s="335"/>
      <c r="C1" s="335"/>
      <c r="D1" s="335"/>
      <c r="E1" s="335"/>
      <c r="F1" s="335"/>
      <c r="G1" s="335"/>
      <c r="H1" s="335"/>
      <c r="I1" s="335"/>
      <c r="J1" s="335"/>
      <c r="K1" s="335"/>
      <c r="L1" s="336"/>
      <c r="M1" s="1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x14ac:dyDescent="0.25">
      <c r="A2" s="81"/>
      <c r="B2" s="82"/>
      <c r="C2" s="83"/>
      <c r="D2" s="84"/>
      <c r="E2" s="82"/>
      <c r="F2" s="82"/>
      <c r="G2" s="82"/>
      <c r="H2" s="82"/>
      <c r="I2" s="82"/>
      <c r="J2" s="82"/>
      <c r="K2" s="82"/>
      <c r="L2" s="85"/>
      <c r="M2" s="1"/>
      <c r="N2" s="86"/>
      <c r="O2" s="86"/>
      <c r="P2" s="86"/>
      <c r="Q2" s="86"/>
      <c r="R2" s="86"/>
      <c r="S2" s="86"/>
      <c r="T2" s="86"/>
      <c r="U2" s="86"/>
      <c r="V2" s="86"/>
      <c r="W2" s="86"/>
      <c r="X2" s="86"/>
      <c r="Y2" s="86"/>
      <c r="Z2" s="86"/>
    </row>
    <row r="3" spans="1:26" x14ac:dyDescent="0.25">
      <c r="A3" s="81"/>
      <c r="B3" s="7" t="s">
        <v>1</v>
      </c>
      <c r="C3" s="87" t="s">
        <v>2</v>
      </c>
      <c r="D3" s="94" t="s">
        <v>3</v>
      </c>
      <c r="E3" s="82"/>
      <c r="F3" s="82"/>
      <c r="G3" s="337" t="s">
        <v>4</v>
      </c>
      <c r="H3" s="338"/>
      <c r="I3" s="337" t="s">
        <v>5</v>
      </c>
      <c r="J3" s="338"/>
      <c r="K3" s="82"/>
      <c r="L3" s="85"/>
      <c r="M3" s="1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x14ac:dyDescent="0.25">
      <c r="A4" s="95"/>
      <c r="B4" s="96" t="s">
        <v>6</v>
      </c>
      <c r="C4" s="97">
        <f>SUMIFS('Detalle Diciembre'!$L$2:$L$491,'Detalle Diciembre'!$E$2:$E$491,$B4)</f>
        <v>84014000</v>
      </c>
      <c r="D4" s="98">
        <f>'Resumen Diciembre'!$C4/$C$13</f>
        <v>7.5233437581345583E-2</v>
      </c>
      <c r="E4" s="99"/>
      <c r="F4" s="82"/>
      <c r="G4" s="12" t="s">
        <v>7</v>
      </c>
      <c r="H4" s="10">
        <v>200090750</v>
      </c>
      <c r="I4" s="13"/>
      <c r="J4" s="10">
        <f>I4*C15</f>
        <v>0</v>
      </c>
      <c r="K4" s="82"/>
      <c r="L4" s="85"/>
      <c r="M4" s="1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x14ac:dyDescent="0.25">
      <c r="A5" s="95"/>
      <c r="B5" s="96" t="s">
        <v>8</v>
      </c>
      <c r="C5" s="97">
        <f>SUMIFS('Detalle Diciembre'!$L$2:$L$491,'Detalle Diciembre'!$E$2:$E$491,$B5)</f>
        <v>24841250</v>
      </c>
      <c r="D5" s="98">
        <f>'Resumen Diciembre'!$C5/$C$13</f>
        <v>2.2245014299016843E-2</v>
      </c>
      <c r="E5" s="99"/>
      <c r="F5" s="82"/>
      <c r="G5" s="12" t="s">
        <v>9</v>
      </c>
      <c r="H5" s="10">
        <v>200090750</v>
      </c>
      <c r="I5" s="13">
        <v>0.3</v>
      </c>
      <c r="J5" s="10">
        <f>I5*C15</f>
        <v>240108900</v>
      </c>
      <c r="K5" s="82"/>
      <c r="L5" s="85"/>
      <c r="M5" s="1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x14ac:dyDescent="0.25">
      <c r="A6" s="95"/>
      <c r="B6" s="96" t="s">
        <v>10</v>
      </c>
      <c r="C6" s="97">
        <f>SUMIFS('Detalle Diciembre'!$L$2:$L$491,'Detalle Diciembre'!$E$2:$E$491,$B6)</f>
        <v>405527499.97059995</v>
      </c>
      <c r="D6" s="98">
        <f>'Resumen Diciembre'!$C6/$C$13</f>
        <v>0.36314456943553758</v>
      </c>
      <c r="E6" s="99"/>
      <c r="F6" s="82"/>
      <c r="G6" s="12" t="s">
        <v>11</v>
      </c>
      <c r="H6" s="10">
        <v>320145200</v>
      </c>
      <c r="I6" s="13">
        <v>0.5</v>
      </c>
      <c r="J6" s="10">
        <f>I6*C15</f>
        <v>400181500</v>
      </c>
      <c r="K6" s="82"/>
      <c r="L6" s="85"/>
      <c r="M6" s="1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x14ac:dyDescent="0.25">
      <c r="A7" s="95"/>
      <c r="B7" s="96" t="s">
        <v>12</v>
      </c>
      <c r="C7" s="97">
        <f>SUMIFS('Detalle Diciembre'!$L$2:$L$491,'Detalle Diciembre'!$E$2:$E$491,$B7)</f>
        <v>89038463.200000003</v>
      </c>
      <c r="D7" s="98">
        <f>'Resumen Diciembre'!$C7/$C$13</f>
        <v>7.9732778626135356E-2</v>
      </c>
      <c r="E7" s="99"/>
      <c r="F7" s="82"/>
      <c r="G7" s="67" t="s">
        <v>231</v>
      </c>
      <c r="H7" s="10">
        <v>200000000</v>
      </c>
      <c r="I7" s="68">
        <v>0.7</v>
      </c>
      <c r="J7" s="10">
        <f>I7*C17</f>
        <v>840254100</v>
      </c>
      <c r="K7" s="82"/>
      <c r="L7" s="85"/>
      <c r="M7" s="1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x14ac:dyDescent="0.25">
      <c r="A8" s="95"/>
      <c r="B8" s="96" t="s">
        <v>314</v>
      </c>
      <c r="C8" s="97">
        <f>SUMIFS('Detalle Diciembre'!$L$2:$L$491,'Detalle Diciembre'!$E$2:$E$491,$B8)</f>
        <v>1249500</v>
      </c>
      <c r="D8" s="98">
        <f>'Resumen Diciembre'!$C8/$C$13</f>
        <v>1.1189108988727034E-3</v>
      </c>
      <c r="E8" s="99"/>
      <c r="F8" s="82"/>
      <c r="G8" s="166" t="s">
        <v>232</v>
      </c>
      <c r="H8" s="167">
        <v>160000000</v>
      </c>
      <c r="I8" s="168">
        <v>0.9</v>
      </c>
      <c r="J8" s="167">
        <f>I8*C17</f>
        <v>1080326700</v>
      </c>
      <c r="K8" s="82"/>
      <c r="L8" s="85"/>
      <c r="M8" s="1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x14ac:dyDescent="0.25">
      <c r="A9" s="95"/>
      <c r="B9" s="96" t="s">
        <v>13</v>
      </c>
      <c r="C9" s="97">
        <f>SUMIFS('Detalle Diciembre'!$L$2:$L$491,'Detalle Diciembre'!$E$2:$E$491,$B9)</f>
        <v>149618700</v>
      </c>
      <c r="D9" s="98">
        <f>'Resumen Diciembre'!$C9/$C$13</f>
        <v>0.13398158791930001</v>
      </c>
      <c r="E9" s="99"/>
      <c r="F9" s="82"/>
      <c r="G9" s="12" t="s">
        <v>233</v>
      </c>
      <c r="H9" s="10">
        <v>120036300</v>
      </c>
      <c r="I9" s="13">
        <v>0.1</v>
      </c>
      <c r="J9" s="10">
        <f>I9*C17</f>
        <v>120036300</v>
      </c>
      <c r="K9" s="82"/>
      <c r="L9" s="85"/>
      <c r="M9" s="1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x14ac:dyDescent="0.25">
      <c r="A10" s="95"/>
      <c r="B10" s="96" t="s">
        <v>14</v>
      </c>
      <c r="C10" s="97">
        <f>SUMIFS('Detalle Diciembre'!$L$2:$L$491,'Detalle Diciembre'!$E$2:$E$491,$B10)</f>
        <v>48903856.82</v>
      </c>
      <c r="D10" s="98">
        <f>'Resumen Diciembre'!$C10/$C$13</f>
        <v>4.3792763819774462E-2</v>
      </c>
      <c r="E10" s="99"/>
      <c r="F10" s="82"/>
      <c r="G10"/>
      <c r="H10" s="70">
        <f>SUM(H4:H9)</f>
        <v>1200363000</v>
      </c>
      <c r="I10"/>
      <c r="J10" s="70">
        <f>J8+J9</f>
        <v>1200363000</v>
      </c>
      <c r="K10" s="82"/>
      <c r="L10" s="85"/>
      <c r="M10" s="1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x14ac:dyDescent="0.25">
      <c r="A11" s="95"/>
      <c r="B11" s="96" t="s">
        <v>15</v>
      </c>
      <c r="C11" s="97">
        <f>SUMIFS('Detalle Diciembre'!$L$2:$L$491,'Detalle Diciembre'!$E$2:$E$491,$B11)</f>
        <v>2491265</v>
      </c>
      <c r="D11" s="98">
        <f>'Resumen Diciembre'!$C11/$C$13</f>
        <v>2.2308952064666711E-3</v>
      </c>
      <c r="E11" s="99"/>
      <c r="F11" s="82"/>
      <c r="G11" s="82"/>
      <c r="H11" s="82"/>
      <c r="I11" s="82"/>
      <c r="J11" s="82"/>
      <c r="K11" s="82"/>
      <c r="L11" s="85"/>
      <c r="M11" s="1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x14ac:dyDescent="0.25">
      <c r="A12" s="95"/>
      <c r="B12" s="96" t="s">
        <v>16</v>
      </c>
      <c r="C12" s="97">
        <f>SUMIFS('Detalle Diciembre'!$L$2:$L$491,'Detalle Diciembre'!$E$2:$E$491,$B12)</f>
        <v>311026367.77999997</v>
      </c>
      <c r="D12" s="98">
        <f>'Resumen Diciembre'!$C12/$C$13</f>
        <v>0.27852004221355087</v>
      </c>
      <c r="E12" s="99"/>
      <c r="F12" s="82"/>
      <c r="G12" s="82"/>
      <c r="H12" s="82"/>
      <c r="I12" s="82"/>
      <c r="J12" s="82"/>
      <c r="K12" s="82"/>
      <c r="L12" s="85"/>
      <c r="M12" s="1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x14ac:dyDescent="0.25">
      <c r="A13" s="95"/>
      <c r="B13" s="100" t="s">
        <v>17</v>
      </c>
      <c r="C13" s="101">
        <f t="shared" ref="C13:D13" si="0">SUM(C4:C12)</f>
        <v>1116710902.7705998</v>
      </c>
      <c r="D13" s="98">
        <f t="shared" si="0"/>
        <v>1</v>
      </c>
      <c r="E13" s="99"/>
      <c r="F13" s="82"/>
      <c r="G13" s="82"/>
      <c r="H13" s="82"/>
      <c r="I13" s="82"/>
      <c r="J13" s="82"/>
      <c r="K13" s="82"/>
      <c r="L13" s="85"/>
      <c r="M13" s="1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x14ac:dyDescent="0.25">
      <c r="A14" s="81"/>
      <c r="B14" s="102"/>
      <c r="C14" s="103"/>
      <c r="D14" s="102"/>
      <c r="E14" s="82"/>
      <c r="F14" s="82"/>
      <c r="G14" s="82"/>
      <c r="H14" s="82"/>
      <c r="I14" s="82"/>
      <c r="J14" s="82"/>
      <c r="K14" s="82"/>
      <c r="L14" s="85"/>
      <c r="M14" s="1"/>
      <c r="N14" s="86"/>
      <c r="O14" s="86"/>
      <c r="P14" s="86"/>
      <c r="Q14" s="86"/>
      <c r="R14" s="86"/>
      <c r="S14" s="86"/>
      <c r="T14" s="86"/>
      <c r="U14" s="86"/>
      <c r="V14" s="86"/>
      <c r="W14" s="86"/>
      <c r="X14" s="86"/>
      <c r="Y14" s="86"/>
      <c r="Z14" s="86"/>
    </row>
    <row r="15" spans="1:26" x14ac:dyDescent="0.25">
      <c r="A15" s="81"/>
      <c r="B15" s="89" t="s">
        <v>292</v>
      </c>
      <c r="C15" s="21">
        <v>800363000</v>
      </c>
      <c r="D15"/>
      <c r="E15" s="82"/>
      <c r="F15" s="82"/>
      <c r="G15" s="82"/>
      <c r="H15" s="82"/>
      <c r="I15" s="82"/>
      <c r="J15" s="82"/>
      <c r="K15" s="82"/>
      <c r="L15" s="85"/>
      <c r="M15" s="1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x14ac:dyDescent="0.25">
      <c r="A16" s="81"/>
      <c r="B16" s="89" t="s">
        <v>293</v>
      </c>
      <c r="C16" s="21">
        <v>400000000</v>
      </c>
      <c r="D16"/>
      <c r="E16" s="82"/>
      <c r="F16" s="82"/>
      <c r="G16" s="82" t="s">
        <v>359</v>
      </c>
      <c r="H16" s="340">
        <f>SUM('Detalle Diciembre'!L405:L491)</f>
        <v>233148955</v>
      </c>
      <c r="I16" s="82"/>
      <c r="J16" s="82"/>
      <c r="K16" s="82"/>
      <c r="L16" s="85"/>
      <c r="M16" s="1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x14ac:dyDescent="0.25">
      <c r="A17" s="81"/>
      <c r="B17" s="20" t="s">
        <v>18</v>
      </c>
      <c r="C17" s="21">
        <f>C16+C15</f>
        <v>1200363000</v>
      </c>
      <c r="D17"/>
      <c r="E17" s="82"/>
      <c r="F17" s="82"/>
      <c r="G17" s="182" t="s">
        <v>361</v>
      </c>
      <c r="H17" s="340"/>
      <c r="I17" s="82"/>
      <c r="J17" s="82"/>
      <c r="K17" s="82"/>
      <c r="L17" s="85"/>
      <c r="M17" s="1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x14ac:dyDescent="0.25">
      <c r="A18" s="81"/>
      <c r="B18" s="20" t="s">
        <v>19</v>
      </c>
      <c r="C18" s="104">
        <f>'Detalle Diciembre'!L492</f>
        <v>938412522.72319329</v>
      </c>
      <c r="D18"/>
      <c r="E18" s="82"/>
      <c r="F18" s="82"/>
      <c r="G18" s="82"/>
      <c r="H18" s="82"/>
      <c r="I18" s="82"/>
      <c r="J18" s="82"/>
      <c r="K18" s="82"/>
      <c r="L18" s="85"/>
      <c r="M18" s="1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x14ac:dyDescent="0.25">
      <c r="A19" s="81"/>
      <c r="B19" s="20" t="s">
        <v>20</v>
      </c>
      <c r="C19" s="104">
        <f>'Detalle Diciembre'!L493</f>
        <v>178298380.04740673</v>
      </c>
      <c r="D19" s="20" t="s">
        <v>21</v>
      </c>
      <c r="E19" s="82"/>
      <c r="F19" s="82"/>
      <c r="G19" s="82"/>
      <c r="H19" s="82"/>
      <c r="I19" s="82"/>
      <c r="J19" s="82"/>
      <c r="K19" s="82"/>
      <c r="L19" s="85"/>
      <c r="M19" s="1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x14ac:dyDescent="0.25">
      <c r="A20" s="81"/>
      <c r="B20" s="20" t="s">
        <v>22</v>
      </c>
      <c r="C20" s="104">
        <f>'Detalle Diciembre'!L494</f>
        <v>1116710902.7706003</v>
      </c>
      <c r="D20" s="23">
        <f>C20/C17</f>
        <v>0.93031099989803112</v>
      </c>
      <c r="E20" s="82"/>
      <c r="F20" s="82"/>
      <c r="G20" s="82"/>
      <c r="H20" s="181"/>
      <c r="I20" s="82"/>
      <c r="J20" s="82"/>
      <c r="K20" s="82"/>
      <c r="L20" s="85"/>
      <c r="M20" s="1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x14ac:dyDescent="0.25">
      <c r="A21" s="81"/>
      <c r="B21" s="20" t="s">
        <v>23</v>
      </c>
      <c r="C21" s="105">
        <f>C17-C20</f>
        <v>83652097.229399681</v>
      </c>
      <c r="D21" s="23">
        <f>C21/C17</f>
        <v>6.9689000101968893E-2</v>
      </c>
      <c r="E21" s="82"/>
      <c r="F21" s="82"/>
      <c r="G21" s="82"/>
      <c r="H21" s="82"/>
      <c r="I21" s="82"/>
      <c r="J21" s="82"/>
      <c r="K21" s="82"/>
      <c r="L21" s="85"/>
      <c r="M21" s="1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5.75" customHeight="1" x14ac:dyDescent="0.25">
      <c r="A22" s="81"/>
      <c r="B22" s="82"/>
      <c r="C22" s="83"/>
      <c r="D22" s="82"/>
      <c r="E22" s="82"/>
      <c r="F22" s="82"/>
      <c r="G22" s="82"/>
      <c r="H22" s="82"/>
      <c r="I22" s="82"/>
      <c r="J22" s="82"/>
      <c r="K22" s="82"/>
      <c r="L22" s="85"/>
      <c r="M22" s="1"/>
      <c r="N22" s="86"/>
      <c r="O22" s="86"/>
      <c r="P22" s="86"/>
      <c r="Q22" s="86"/>
      <c r="R22" s="86"/>
      <c r="S22" s="86"/>
      <c r="T22" s="86"/>
      <c r="U22" s="86"/>
      <c r="V22" s="86"/>
      <c r="W22" s="86"/>
      <c r="X22" s="86"/>
      <c r="Y22" s="86"/>
      <c r="Z22" s="86"/>
    </row>
    <row r="23" spans="1:26" ht="15.75" customHeight="1" x14ac:dyDescent="0.25">
      <c r="A23" s="81"/>
      <c r="B23" s="82"/>
      <c r="C23" s="83"/>
      <c r="D23" s="82"/>
      <c r="E23" s="82"/>
      <c r="F23" s="82"/>
      <c r="G23" s="82"/>
      <c r="H23" s="82"/>
      <c r="I23" s="82"/>
      <c r="J23" s="82"/>
      <c r="K23" s="82"/>
      <c r="L23" s="85"/>
      <c r="M23" s="1"/>
      <c r="N23" s="86"/>
      <c r="O23" s="86"/>
      <c r="P23" s="86"/>
      <c r="Q23" s="86"/>
      <c r="R23" s="86"/>
      <c r="S23" s="86"/>
      <c r="T23" s="86"/>
      <c r="U23" s="86"/>
      <c r="V23" s="86"/>
      <c r="W23" s="86"/>
      <c r="X23" s="86"/>
      <c r="Y23" s="86"/>
      <c r="Z23" s="86"/>
    </row>
    <row r="24" spans="1:26" ht="15.75" customHeight="1" x14ac:dyDescent="0.25">
      <c r="A24" s="81"/>
      <c r="B24" s="82"/>
      <c r="C24" s="83"/>
      <c r="D24" s="82"/>
      <c r="E24" s="82"/>
      <c r="F24" s="82"/>
      <c r="G24" s="82"/>
      <c r="H24" s="82"/>
      <c r="I24" s="82"/>
      <c r="J24" s="82"/>
      <c r="K24" s="82"/>
      <c r="L24" s="85"/>
      <c r="M24" s="1"/>
      <c r="N24" s="86"/>
      <c r="O24" s="86"/>
      <c r="P24" s="86"/>
      <c r="Q24" s="86"/>
      <c r="R24" s="86"/>
      <c r="S24" s="86"/>
      <c r="T24" s="86"/>
      <c r="U24" s="86"/>
      <c r="V24" s="86"/>
      <c r="W24" s="86"/>
      <c r="X24" s="86"/>
      <c r="Y24" s="86"/>
      <c r="Z24" s="86"/>
    </row>
    <row r="25" spans="1:26" ht="15.75" customHeight="1" x14ac:dyDescent="0.25">
      <c r="A25" s="81"/>
      <c r="B25" s="82"/>
      <c r="C25" s="83"/>
      <c r="D25" s="82"/>
      <c r="E25" s="82"/>
      <c r="F25" s="82"/>
      <c r="G25" s="82"/>
      <c r="H25" s="82"/>
      <c r="I25" s="82"/>
      <c r="J25" s="82"/>
      <c r="K25" s="82"/>
      <c r="L25" s="85"/>
      <c r="M25" s="1"/>
      <c r="N25" s="86"/>
      <c r="O25" s="86"/>
      <c r="P25" s="86"/>
      <c r="Q25" s="86"/>
      <c r="R25" s="86"/>
      <c r="S25" s="86"/>
      <c r="T25" s="86"/>
      <c r="U25" s="86"/>
      <c r="V25" s="86"/>
      <c r="W25" s="86"/>
      <c r="X25" s="86"/>
      <c r="Y25" s="86"/>
      <c r="Z25" s="86"/>
    </row>
    <row r="26" spans="1:26" ht="15.75" customHeight="1" x14ac:dyDescent="0.25">
      <c r="A26" s="81"/>
      <c r="B26" s="82"/>
      <c r="C26" s="83"/>
      <c r="D26" s="82"/>
      <c r="E26" s="82"/>
      <c r="F26" s="82"/>
      <c r="G26" s="82"/>
      <c r="H26" s="82"/>
      <c r="I26" s="82"/>
      <c r="J26" s="82"/>
      <c r="K26" s="82"/>
      <c r="L26" s="85"/>
      <c r="M26" s="1"/>
      <c r="N26" s="86"/>
      <c r="O26" s="86"/>
      <c r="P26" s="86"/>
      <c r="Q26" s="86"/>
      <c r="R26" s="86"/>
      <c r="S26" s="86"/>
      <c r="T26" s="86"/>
      <c r="U26" s="86"/>
      <c r="V26" s="86"/>
      <c r="W26" s="86"/>
      <c r="X26" s="86"/>
      <c r="Y26" s="86"/>
      <c r="Z26" s="86"/>
    </row>
    <row r="27" spans="1:26" ht="15.75" customHeight="1" x14ac:dyDescent="0.25">
      <c r="A27" s="81"/>
      <c r="B27" s="82"/>
      <c r="C27" s="83"/>
      <c r="D27" s="82"/>
      <c r="E27" s="82"/>
      <c r="F27" s="82"/>
      <c r="G27" s="82"/>
      <c r="H27" s="82"/>
      <c r="I27" s="82"/>
      <c r="J27" s="82"/>
      <c r="K27" s="82"/>
      <c r="L27" s="85"/>
      <c r="M27" s="1"/>
      <c r="N27" s="86"/>
      <c r="O27" s="86"/>
      <c r="P27" s="86"/>
      <c r="Q27" s="86"/>
      <c r="R27" s="86"/>
      <c r="S27" s="86"/>
      <c r="T27" s="86"/>
      <c r="U27" s="86"/>
      <c r="V27" s="86"/>
      <c r="W27" s="86"/>
      <c r="X27" s="86"/>
      <c r="Y27" s="86"/>
      <c r="Z27" s="86"/>
    </row>
    <row r="28" spans="1:26" ht="15.75" customHeight="1" x14ac:dyDescent="0.25">
      <c r="A28" s="81"/>
      <c r="B28" s="82"/>
      <c r="C28" s="83"/>
      <c r="D28" s="82"/>
      <c r="E28" s="82"/>
      <c r="F28" s="82"/>
      <c r="G28" s="82"/>
      <c r="H28" s="82"/>
      <c r="I28" s="82"/>
      <c r="J28" s="82"/>
      <c r="K28" s="82"/>
      <c r="L28" s="85"/>
      <c r="M28" s="1"/>
      <c r="N28" s="86"/>
      <c r="O28" s="86"/>
      <c r="P28" s="86"/>
      <c r="Q28" s="86"/>
      <c r="R28" s="86"/>
      <c r="S28" s="86"/>
      <c r="T28" s="86"/>
      <c r="U28" s="86"/>
      <c r="V28" s="86"/>
      <c r="W28" s="86"/>
      <c r="X28" s="86"/>
      <c r="Y28" s="86"/>
      <c r="Z28" s="86"/>
    </row>
    <row r="29" spans="1:26" ht="15.75" customHeight="1" x14ac:dyDescent="0.25">
      <c r="A29" s="81"/>
      <c r="B29" s="82"/>
      <c r="C29" s="83"/>
      <c r="D29" s="82"/>
      <c r="E29" s="82"/>
      <c r="F29" s="82"/>
      <c r="G29" s="82"/>
      <c r="H29" s="82"/>
      <c r="I29" s="82"/>
      <c r="J29" s="82"/>
      <c r="K29" s="82"/>
      <c r="L29" s="85"/>
      <c r="M29" s="1"/>
      <c r="N29" s="86"/>
      <c r="O29" s="86"/>
      <c r="P29" s="86"/>
      <c r="Q29" s="86"/>
      <c r="R29" s="86"/>
      <c r="S29" s="86"/>
      <c r="T29" s="86"/>
      <c r="U29" s="86"/>
      <c r="V29" s="86"/>
      <c r="W29" s="86"/>
      <c r="X29" s="86"/>
      <c r="Y29" s="86"/>
      <c r="Z29" s="86"/>
    </row>
    <row r="30" spans="1:26" ht="15.75" customHeight="1" x14ac:dyDescent="0.25">
      <c r="A30" s="81"/>
      <c r="B30" s="82"/>
      <c r="C30" s="83"/>
      <c r="D30" s="82"/>
      <c r="E30" s="82"/>
      <c r="F30" s="82"/>
      <c r="G30" s="82"/>
      <c r="H30" s="82"/>
      <c r="I30" s="82"/>
      <c r="J30" s="82"/>
      <c r="K30" s="82"/>
      <c r="L30" s="85"/>
      <c r="M30" s="1"/>
      <c r="N30" s="86"/>
      <c r="O30" s="86"/>
      <c r="P30" s="86"/>
      <c r="Q30" s="86"/>
      <c r="R30" s="86"/>
      <c r="S30" s="86"/>
      <c r="T30" s="86"/>
      <c r="U30" s="86"/>
      <c r="V30" s="86"/>
      <c r="W30" s="86"/>
      <c r="X30" s="86"/>
      <c r="Y30" s="86"/>
      <c r="Z30" s="86"/>
    </row>
    <row r="31" spans="1:26" ht="15.75" customHeight="1" x14ac:dyDescent="0.25">
      <c r="A31" s="81"/>
      <c r="B31" s="82"/>
      <c r="C31" s="83"/>
      <c r="D31" s="82"/>
      <c r="E31" s="82"/>
      <c r="F31" s="82"/>
      <c r="G31" s="82"/>
      <c r="H31" s="82"/>
      <c r="I31" s="82"/>
      <c r="J31" s="82"/>
      <c r="K31" s="82"/>
      <c r="L31" s="85"/>
      <c r="M31" s="1"/>
      <c r="N31" s="86"/>
      <c r="O31" s="86"/>
      <c r="P31" s="86"/>
      <c r="Q31" s="86"/>
      <c r="R31" s="86"/>
      <c r="S31" s="86"/>
      <c r="T31" s="86"/>
      <c r="U31" s="86"/>
      <c r="V31" s="86"/>
      <c r="W31" s="86"/>
      <c r="X31" s="86"/>
      <c r="Y31" s="86"/>
      <c r="Z31" s="86"/>
    </row>
    <row r="32" spans="1:26" ht="15.75" customHeight="1" x14ac:dyDescent="0.25">
      <c r="A32" s="81"/>
      <c r="B32" s="82"/>
      <c r="C32" s="83"/>
      <c r="D32" s="82"/>
      <c r="E32" s="82"/>
      <c r="F32" s="82"/>
      <c r="G32" s="82"/>
      <c r="H32" s="82"/>
      <c r="I32" s="82"/>
      <c r="J32" s="82"/>
      <c r="K32" s="82"/>
      <c r="L32" s="85"/>
      <c r="M32" s="1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</row>
    <row r="33" spans="1:26" ht="15.75" customHeight="1" x14ac:dyDescent="0.25">
      <c r="A33" s="81"/>
      <c r="B33" s="82"/>
      <c r="C33" s="83"/>
      <c r="D33" s="82"/>
      <c r="E33" s="82"/>
      <c r="F33" s="82"/>
      <c r="G33" s="82"/>
      <c r="H33" s="82"/>
      <c r="I33" s="82"/>
      <c r="J33" s="82"/>
      <c r="K33" s="82"/>
      <c r="L33" s="85"/>
      <c r="M33" s="1"/>
      <c r="N33" s="86"/>
      <c r="O33" s="86"/>
      <c r="P33" s="86"/>
      <c r="Q33" s="86"/>
      <c r="R33" s="86"/>
      <c r="S33" s="86"/>
      <c r="T33" s="86"/>
      <c r="U33" s="86"/>
      <c r="V33" s="86"/>
      <c r="W33" s="86"/>
      <c r="X33" s="86"/>
      <c r="Y33" s="86"/>
      <c r="Z33" s="86"/>
    </row>
    <row r="34" spans="1:26" ht="15.75" customHeight="1" x14ac:dyDescent="0.25">
      <c r="A34" s="81"/>
      <c r="B34" s="82"/>
      <c r="C34" s="83"/>
      <c r="D34" s="82"/>
      <c r="E34" s="82"/>
      <c r="F34" s="82"/>
      <c r="G34" s="82"/>
      <c r="H34" s="82"/>
      <c r="I34" s="82"/>
      <c r="J34" s="82"/>
      <c r="K34" s="82"/>
      <c r="L34" s="85"/>
      <c r="M34" s="1"/>
      <c r="N34" s="86"/>
      <c r="O34" s="86"/>
      <c r="P34" s="86"/>
      <c r="Q34" s="86"/>
      <c r="R34" s="86"/>
      <c r="S34" s="86"/>
      <c r="T34" s="86"/>
      <c r="U34" s="86"/>
      <c r="V34" s="86"/>
      <c r="W34" s="86"/>
      <c r="X34" s="86"/>
      <c r="Y34" s="86"/>
      <c r="Z34" s="86"/>
    </row>
    <row r="35" spans="1:26" ht="15.75" customHeight="1" x14ac:dyDescent="0.25">
      <c r="A35" s="81"/>
      <c r="B35" s="82"/>
      <c r="C35" s="83"/>
      <c r="D35" s="82"/>
      <c r="E35" s="82"/>
      <c r="F35" s="82"/>
      <c r="G35" s="82"/>
      <c r="H35" s="82"/>
      <c r="I35" s="82"/>
      <c r="J35" s="82"/>
      <c r="K35" s="82"/>
      <c r="L35" s="85"/>
      <c r="M35" s="1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</row>
    <row r="36" spans="1:26" ht="15.75" customHeight="1" x14ac:dyDescent="0.25">
      <c r="A36" s="81"/>
      <c r="B36" s="82"/>
      <c r="C36" s="83"/>
      <c r="D36" s="82"/>
      <c r="E36" s="82"/>
      <c r="F36" s="82"/>
      <c r="G36" s="82"/>
      <c r="H36" s="82"/>
      <c r="I36" s="82"/>
      <c r="J36" s="82"/>
      <c r="K36" s="82"/>
      <c r="L36" s="85"/>
      <c r="M36" s="1"/>
      <c r="N36" s="86"/>
      <c r="O36" s="86"/>
      <c r="P36" s="86"/>
      <c r="Q36" s="86"/>
      <c r="R36" s="86"/>
      <c r="S36" s="86"/>
      <c r="T36" s="86"/>
      <c r="U36" s="86"/>
      <c r="V36" s="86"/>
      <c r="W36" s="86"/>
      <c r="X36" s="86"/>
      <c r="Y36" s="86"/>
      <c r="Z36" s="86"/>
    </row>
    <row r="37" spans="1:26" ht="15.75" customHeight="1" x14ac:dyDescent="0.25">
      <c r="A37" s="81"/>
      <c r="B37" s="82"/>
      <c r="C37" s="83"/>
      <c r="D37" s="82"/>
      <c r="E37" s="82"/>
      <c r="F37" s="82"/>
      <c r="G37" s="82"/>
      <c r="H37" s="82"/>
      <c r="I37" s="82"/>
      <c r="J37" s="82"/>
      <c r="K37" s="82"/>
      <c r="L37" s="85"/>
      <c r="M37" s="1"/>
      <c r="N37" s="86"/>
      <c r="O37" s="86"/>
      <c r="P37" s="86"/>
      <c r="Q37" s="86"/>
      <c r="R37" s="86"/>
      <c r="S37" s="86"/>
      <c r="T37" s="86"/>
      <c r="U37" s="86"/>
      <c r="V37" s="86"/>
      <c r="W37" s="86"/>
      <c r="X37" s="86"/>
      <c r="Y37" s="86"/>
      <c r="Z37" s="86"/>
    </row>
    <row r="38" spans="1:26" ht="15.75" customHeight="1" x14ac:dyDescent="0.25">
      <c r="A38" s="81"/>
      <c r="B38" s="82"/>
      <c r="C38" s="83"/>
      <c r="D38" s="82"/>
      <c r="E38" s="82"/>
      <c r="F38" s="82"/>
      <c r="G38" s="82"/>
      <c r="H38" s="82"/>
      <c r="I38" s="82"/>
      <c r="J38" s="82"/>
      <c r="K38" s="82"/>
      <c r="L38" s="85"/>
      <c r="M38" s="1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6"/>
    </row>
    <row r="39" spans="1:26" ht="15.75" customHeight="1" x14ac:dyDescent="0.25">
      <c r="A39" s="81"/>
      <c r="B39" s="82"/>
      <c r="C39" s="83"/>
      <c r="D39" s="82"/>
      <c r="E39" s="82"/>
      <c r="F39" s="82"/>
      <c r="G39" s="82"/>
      <c r="H39" s="82"/>
      <c r="I39" s="82"/>
      <c r="J39" s="82"/>
      <c r="K39" s="82"/>
      <c r="L39" s="85"/>
      <c r="M39" s="1"/>
      <c r="N39" s="86"/>
      <c r="O39" s="86"/>
      <c r="P39" s="86"/>
      <c r="Q39" s="86"/>
      <c r="R39" s="86"/>
      <c r="S39" s="86"/>
      <c r="T39" s="86"/>
      <c r="U39" s="86"/>
      <c r="V39" s="86"/>
      <c r="W39" s="86"/>
      <c r="X39" s="86"/>
      <c r="Y39" s="86"/>
      <c r="Z39" s="86"/>
    </row>
    <row r="40" spans="1:26" ht="15.75" customHeight="1" x14ac:dyDescent="0.25">
      <c r="A40" s="81"/>
      <c r="B40" s="82"/>
      <c r="C40" s="83"/>
      <c r="D40" s="82"/>
      <c r="E40" s="82"/>
      <c r="F40" s="82"/>
      <c r="G40" s="82"/>
      <c r="H40" s="82"/>
      <c r="I40" s="82"/>
      <c r="J40" s="82"/>
      <c r="K40" s="82"/>
      <c r="L40" s="85"/>
      <c r="M40" s="1"/>
      <c r="N40" s="86"/>
      <c r="O40" s="86"/>
      <c r="P40" s="86"/>
      <c r="Q40" s="86"/>
      <c r="R40" s="86"/>
      <c r="S40" s="86"/>
      <c r="T40" s="86"/>
      <c r="U40" s="86"/>
      <c r="V40" s="86"/>
      <c r="W40" s="86"/>
      <c r="X40" s="86"/>
      <c r="Y40" s="86"/>
      <c r="Z40" s="86"/>
    </row>
    <row r="41" spans="1:26" ht="15.75" customHeight="1" x14ac:dyDescent="0.25">
      <c r="A41" s="81"/>
      <c r="B41" s="82"/>
      <c r="C41" s="83"/>
      <c r="D41" s="82"/>
      <c r="E41" s="82"/>
      <c r="F41" s="82"/>
      <c r="G41" s="82"/>
      <c r="H41" s="82"/>
      <c r="I41" s="82"/>
      <c r="J41" s="82"/>
      <c r="K41" s="82"/>
      <c r="L41" s="85"/>
      <c r="M41" s="1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</row>
    <row r="42" spans="1:26" ht="15.75" customHeight="1" x14ac:dyDescent="0.25">
      <c r="A42" s="81"/>
      <c r="B42" s="82"/>
      <c r="C42" s="83"/>
      <c r="D42" s="82"/>
      <c r="E42" s="82"/>
      <c r="F42" s="82"/>
      <c r="G42" s="82"/>
      <c r="H42" s="82"/>
      <c r="I42" s="82"/>
      <c r="J42" s="82"/>
      <c r="K42" s="82"/>
      <c r="L42" s="85"/>
      <c r="M42" s="1"/>
      <c r="N42" s="86"/>
      <c r="O42" s="86"/>
      <c r="P42" s="86"/>
      <c r="Q42" s="86"/>
      <c r="R42" s="86"/>
      <c r="S42" s="86"/>
      <c r="T42" s="86"/>
      <c r="U42" s="86"/>
      <c r="V42" s="86"/>
      <c r="W42" s="86"/>
      <c r="X42" s="86"/>
      <c r="Y42" s="86"/>
      <c r="Z42" s="86"/>
    </row>
    <row r="43" spans="1:26" ht="15.75" customHeight="1" x14ac:dyDescent="0.25">
      <c r="A43" s="27"/>
      <c r="B43" s="27"/>
      <c r="C43" s="90"/>
      <c r="D43" s="27"/>
      <c r="E43" s="27"/>
      <c r="F43" s="27"/>
      <c r="G43" s="27"/>
      <c r="H43" s="27"/>
      <c r="I43" s="27"/>
      <c r="J43" s="27"/>
      <c r="K43" s="27"/>
      <c r="L43" s="27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hidden="1" customHeight="1" x14ac:dyDescent="0.25">
      <c r="A44" s="82"/>
      <c r="B44"/>
      <c r="C44" s="21"/>
      <c r="D44"/>
      <c r="E44" s="82"/>
      <c r="F44" s="82"/>
      <c r="G44"/>
      <c r="H44"/>
      <c r="I44"/>
      <c r="J44"/>
      <c r="K44" s="82"/>
      <c r="L44" s="82"/>
      <c r="M44" s="1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5.75" hidden="1" customHeight="1" x14ac:dyDescent="0.25">
      <c r="A45" s="82"/>
      <c r="B45"/>
      <c r="C45" s="21"/>
      <c r="D45"/>
      <c r="E45" s="82"/>
      <c r="F45" s="82"/>
      <c r="G45"/>
      <c r="H45"/>
      <c r="I45"/>
      <c r="J45"/>
      <c r="K45" s="82"/>
      <c r="L45" s="82"/>
      <c r="M45" s="1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5.75" hidden="1" customHeight="1" x14ac:dyDescent="0.25">
      <c r="A46" s="82"/>
      <c r="B46"/>
      <c r="C46" s="21"/>
      <c r="D46" s="28"/>
      <c r="E46" s="91"/>
      <c r="F46" s="82"/>
      <c r="G46"/>
      <c r="H46"/>
      <c r="I46"/>
      <c r="J46"/>
      <c r="K46" s="82"/>
      <c r="L46" s="82"/>
      <c r="M46" s="1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5.75" hidden="1" customHeight="1" x14ac:dyDescent="0.25">
      <c r="A47" s="82"/>
      <c r="B47"/>
      <c r="C47" s="21"/>
      <c r="D47"/>
      <c r="E47" s="82"/>
      <c r="F47" s="82"/>
      <c r="G47"/>
      <c r="H47"/>
      <c r="I47"/>
      <c r="J47"/>
      <c r="K47" s="82"/>
      <c r="L47" s="82"/>
      <c r="M47" s="1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5.75" hidden="1" customHeight="1" x14ac:dyDescent="0.25">
      <c r="A48" s="82"/>
      <c r="B48"/>
      <c r="C48" s="21"/>
      <c r="D48"/>
      <c r="E48" s="82"/>
      <c r="F48" s="82"/>
      <c r="G48"/>
      <c r="H48"/>
      <c r="I48"/>
      <c r="J48"/>
      <c r="K48" s="82"/>
      <c r="L48" s="82"/>
      <c r="M48" s="1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5.75" hidden="1" customHeight="1" x14ac:dyDescent="0.25">
      <c r="A49" s="82"/>
      <c r="B49"/>
      <c r="C49" s="21"/>
      <c r="D49"/>
      <c r="E49" s="82"/>
      <c r="F49" s="82"/>
      <c r="G49"/>
      <c r="H49"/>
      <c r="I49"/>
      <c r="J49"/>
      <c r="K49" s="82"/>
      <c r="L49" s="82"/>
      <c r="M49" s="1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5.75" hidden="1" customHeight="1" x14ac:dyDescent="0.25">
      <c r="A50" s="82"/>
      <c r="B50"/>
      <c r="C50" s="21"/>
      <c r="D50"/>
      <c r="E50" s="82"/>
      <c r="F50" s="82"/>
      <c r="G50"/>
      <c r="H50"/>
      <c r="I50"/>
      <c r="J50"/>
      <c r="K50" s="82"/>
      <c r="L50" s="82"/>
      <c r="M50" s="1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5.75" hidden="1" customHeight="1" x14ac:dyDescent="0.25">
      <c r="A51" s="82"/>
      <c r="B51"/>
      <c r="C51" s="21"/>
      <c r="D51"/>
      <c r="E51" s="82"/>
      <c r="F51" s="82"/>
      <c r="G51"/>
      <c r="H51"/>
      <c r="I51"/>
      <c r="J51"/>
      <c r="K51" s="82"/>
      <c r="L51" s="82"/>
      <c r="M51" s="1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5.75" hidden="1" customHeight="1" x14ac:dyDescent="0.25">
      <c r="A52" s="82"/>
      <c r="B52"/>
      <c r="C52" s="21"/>
      <c r="D52"/>
      <c r="E52" s="82"/>
      <c r="F52" s="82"/>
      <c r="G52"/>
      <c r="H52"/>
      <c r="I52"/>
      <c r="J52"/>
      <c r="K52" s="82"/>
      <c r="L52" s="82"/>
      <c r="M52" s="1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5.75" hidden="1" customHeight="1" x14ac:dyDescent="0.25">
      <c r="A53" s="82"/>
      <c r="B53"/>
      <c r="C53" s="21"/>
      <c r="D53"/>
      <c r="E53" s="82"/>
      <c r="F53" s="82"/>
      <c r="G53"/>
      <c r="H53"/>
      <c r="I53"/>
      <c r="J53"/>
      <c r="K53" s="82"/>
      <c r="L53" s="82"/>
      <c r="M53" s="1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5.75" hidden="1" customHeight="1" x14ac:dyDescent="0.25">
      <c r="A54" s="82"/>
      <c r="B54"/>
      <c r="C54" s="21"/>
      <c r="D54"/>
      <c r="E54" s="82"/>
      <c r="F54" s="82"/>
      <c r="G54"/>
      <c r="H54"/>
      <c r="I54"/>
      <c r="J54"/>
      <c r="K54" s="82"/>
      <c r="L54" s="82"/>
      <c r="M54" s="1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5.75" hidden="1" customHeight="1" x14ac:dyDescent="0.25">
      <c r="A55" s="82"/>
      <c r="B55"/>
      <c r="C55" s="21"/>
      <c r="D55"/>
      <c r="E55" s="82"/>
      <c r="F55" s="82"/>
      <c r="G55"/>
      <c r="H55"/>
      <c r="I55"/>
      <c r="J55"/>
      <c r="K55" s="82"/>
      <c r="L55" s="82"/>
      <c r="M55" s="1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5.75" hidden="1" customHeight="1" x14ac:dyDescent="0.25">
      <c r="A56" s="82"/>
      <c r="B56"/>
      <c r="C56" s="21"/>
      <c r="D56"/>
      <c r="E56" s="82"/>
      <c r="F56" s="82"/>
      <c r="G56"/>
      <c r="H56"/>
      <c r="I56"/>
      <c r="J56"/>
      <c r="K56" s="82"/>
      <c r="L56" s="82"/>
      <c r="M56" s="1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5.75" hidden="1" customHeight="1" x14ac:dyDescent="0.25">
      <c r="A57" s="82"/>
      <c r="B57"/>
      <c r="C57" s="21"/>
      <c r="D57"/>
      <c r="E57" s="82"/>
      <c r="F57" s="82"/>
      <c r="G57"/>
      <c r="H57"/>
      <c r="I57"/>
      <c r="J57"/>
      <c r="K57" s="82"/>
      <c r="L57" s="82"/>
      <c r="M57" s="1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5.75" hidden="1" customHeight="1" x14ac:dyDescent="0.25">
      <c r="A58" s="82"/>
      <c r="B58"/>
      <c r="C58" s="21"/>
      <c r="D58"/>
      <c r="E58" s="82"/>
      <c r="F58" s="82"/>
      <c r="G58"/>
      <c r="H58"/>
      <c r="I58"/>
      <c r="J58"/>
      <c r="K58" s="82"/>
      <c r="L58" s="82"/>
      <c r="M58" s="1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.75" hidden="1" customHeight="1" x14ac:dyDescent="0.25">
      <c r="A59" s="82"/>
      <c r="B59"/>
      <c r="C59" s="21"/>
      <c r="D59"/>
      <c r="E59" s="82"/>
      <c r="F59" s="82"/>
      <c r="G59"/>
      <c r="H59"/>
      <c r="I59"/>
      <c r="J59"/>
      <c r="K59" s="82"/>
      <c r="L59" s="82"/>
      <c r="M59" s="1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.75" hidden="1" customHeight="1" x14ac:dyDescent="0.25">
      <c r="A60" s="82"/>
      <c r="B60"/>
      <c r="C60" s="21"/>
      <c r="D60"/>
      <c r="E60" s="82"/>
      <c r="F60" s="82"/>
      <c r="G60"/>
      <c r="H60"/>
      <c r="I60"/>
      <c r="J60"/>
      <c r="K60" s="82"/>
      <c r="L60" s="82"/>
      <c r="M60" s="1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.75" hidden="1" customHeight="1" x14ac:dyDescent="0.25">
      <c r="A61" s="82"/>
      <c r="B61"/>
      <c r="C61" s="21"/>
      <c r="D61"/>
      <c r="E61" s="82"/>
      <c r="F61" s="82"/>
      <c r="G61"/>
      <c r="H61"/>
      <c r="I61"/>
      <c r="J61"/>
      <c r="K61" s="82"/>
      <c r="L61" s="82"/>
      <c r="M61" s="1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5.75" hidden="1" customHeight="1" x14ac:dyDescent="0.25">
      <c r="A62" s="82"/>
      <c r="B62"/>
      <c r="C62" s="21"/>
      <c r="D62"/>
      <c r="E62" s="82"/>
      <c r="F62" s="82"/>
      <c r="G62"/>
      <c r="H62"/>
      <c r="I62"/>
      <c r="J62"/>
      <c r="K62" s="82"/>
      <c r="L62" s="82"/>
      <c r="M62" s="1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5.75" hidden="1" customHeight="1" x14ac:dyDescent="0.25">
      <c r="A63" s="82"/>
      <c r="B63"/>
      <c r="C63" s="21"/>
      <c r="D63"/>
      <c r="E63" s="82"/>
      <c r="F63" s="82"/>
      <c r="G63"/>
      <c r="H63"/>
      <c r="I63"/>
      <c r="J63"/>
      <c r="K63" s="82"/>
      <c r="L63" s="82"/>
      <c r="M63" s="1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5.75" hidden="1" customHeight="1" x14ac:dyDescent="0.25">
      <c r="A64" s="82"/>
      <c r="B64"/>
      <c r="C64" s="21"/>
      <c r="D64"/>
      <c r="E64" s="82"/>
      <c r="F64" s="82"/>
      <c r="G64"/>
      <c r="H64"/>
      <c r="I64"/>
      <c r="J64"/>
      <c r="K64" s="82"/>
      <c r="L64" s="82"/>
      <c r="M64" s="1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5.75" hidden="1" customHeight="1" x14ac:dyDescent="0.25">
      <c r="A65" s="82"/>
      <c r="B65"/>
      <c r="C65" s="21"/>
      <c r="D65"/>
      <c r="E65" s="82"/>
      <c r="F65" s="82"/>
      <c r="G65"/>
      <c r="H65"/>
      <c r="I65"/>
      <c r="J65"/>
      <c r="K65" s="82"/>
      <c r="L65" s="82"/>
      <c r="M65" s="1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5.75" hidden="1" customHeight="1" x14ac:dyDescent="0.25">
      <c r="A66" s="82"/>
      <c r="B66"/>
      <c r="C66" s="21"/>
      <c r="D66"/>
      <c r="E66" s="82"/>
      <c r="F66" s="82"/>
      <c r="G66"/>
      <c r="H66"/>
      <c r="I66"/>
      <c r="J66"/>
      <c r="K66" s="82"/>
      <c r="L66" s="82"/>
      <c r="M66" s="1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5.75" hidden="1" customHeight="1" x14ac:dyDescent="0.25">
      <c r="A67" s="82"/>
      <c r="B67"/>
      <c r="C67" s="21"/>
      <c r="D67"/>
      <c r="E67" s="82"/>
      <c r="F67" s="82"/>
      <c r="G67"/>
      <c r="H67"/>
      <c r="I67"/>
      <c r="J67"/>
      <c r="K67" s="82"/>
      <c r="L67" s="82"/>
      <c r="M67" s="1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5.75" hidden="1" customHeight="1" x14ac:dyDescent="0.25">
      <c r="A68" s="82"/>
      <c r="B68"/>
      <c r="C68" s="21"/>
      <c r="D68"/>
      <c r="E68" s="82"/>
      <c r="F68" s="82"/>
      <c r="G68"/>
      <c r="H68"/>
      <c r="I68"/>
      <c r="J68"/>
      <c r="K68" s="82"/>
      <c r="L68" s="82"/>
      <c r="M68" s="1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5.75" hidden="1" customHeight="1" x14ac:dyDescent="0.25">
      <c r="A69" s="82"/>
      <c r="B69"/>
      <c r="C69" s="21"/>
      <c r="D69"/>
      <c r="E69" s="82"/>
      <c r="F69" s="82"/>
      <c r="G69"/>
      <c r="H69"/>
      <c r="I69"/>
      <c r="J69"/>
      <c r="K69" s="82"/>
      <c r="L69" s="82"/>
      <c r="M69" s="1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5.75" hidden="1" customHeight="1" x14ac:dyDescent="0.25">
      <c r="A70" s="82"/>
      <c r="B70"/>
      <c r="C70" s="21"/>
      <c r="D70"/>
      <c r="E70" s="82"/>
      <c r="F70" s="82"/>
      <c r="G70"/>
      <c r="H70"/>
      <c r="I70"/>
      <c r="J70"/>
      <c r="K70" s="82"/>
      <c r="L70" s="82"/>
      <c r="M70" s="1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5.75" hidden="1" customHeight="1" x14ac:dyDescent="0.25">
      <c r="A71" s="82"/>
      <c r="B71"/>
      <c r="C71" s="21"/>
      <c r="D71"/>
      <c r="E71" s="82"/>
      <c r="F71" s="82"/>
      <c r="G71"/>
      <c r="H71"/>
      <c r="I71"/>
      <c r="J71"/>
      <c r="K71" s="82"/>
      <c r="L71" s="82"/>
      <c r="M71" s="1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5.75" hidden="1" customHeight="1" x14ac:dyDescent="0.25">
      <c r="A72" s="82"/>
      <c r="B72"/>
      <c r="C72" s="21"/>
      <c r="D72"/>
      <c r="E72" s="82"/>
      <c r="F72" s="82"/>
      <c r="G72"/>
      <c r="H72"/>
      <c r="I72"/>
      <c r="J72"/>
      <c r="K72" s="82"/>
      <c r="L72" s="82"/>
      <c r="M72" s="1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5.75" hidden="1" customHeight="1" x14ac:dyDescent="0.25">
      <c r="A73" s="82"/>
      <c r="B73"/>
      <c r="C73" s="21"/>
      <c r="D73"/>
      <c r="E73" s="82"/>
      <c r="F73" s="82"/>
      <c r="G73"/>
      <c r="H73"/>
      <c r="I73"/>
      <c r="J73"/>
      <c r="K73" s="82"/>
      <c r="L73" s="82"/>
      <c r="M73" s="1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5.75" hidden="1" customHeight="1" x14ac:dyDescent="0.25">
      <c r="A74" s="82"/>
      <c r="B74"/>
      <c r="C74" s="21"/>
      <c r="D74"/>
      <c r="E74" s="82"/>
      <c r="F74" s="82"/>
      <c r="G74"/>
      <c r="H74"/>
      <c r="I74"/>
      <c r="J74"/>
      <c r="K74" s="82"/>
      <c r="L74" s="82"/>
      <c r="M74" s="1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hidden="1" customHeight="1" x14ac:dyDescent="0.25">
      <c r="A75" s="82"/>
      <c r="B75"/>
      <c r="C75" s="21"/>
      <c r="D75"/>
      <c r="E75" s="82"/>
      <c r="F75" s="82"/>
      <c r="G75"/>
      <c r="H75"/>
      <c r="I75"/>
      <c r="J75"/>
      <c r="K75" s="82"/>
      <c r="L75" s="82"/>
      <c r="M75" s="1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hidden="1" customHeight="1" x14ac:dyDescent="0.25">
      <c r="A76" s="82"/>
      <c r="B76"/>
      <c r="C76" s="21"/>
      <c r="D76"/>
      <c r="E76" s="82"/>
      <c r="F76" s="82"/>
      <c r="G76"/>
      <c r="H76"/>
      <c r="I76"/>
      <c r="J76"/>
      <c r="K76" s="82"/>
      <c r="L76" s="82"/>
      <c r="M76" s="1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5.75" hidden="1" customHeight="1" x14ac:dyDescent="0.25">
      <c r="A77" s="82"/>
      <c r="B77"/>
      <c r="C77" s="21"/>
      <c r="D77"/>
      <c r="E77" s="82"/>
      <c r="F77" s="82"/>
      <c r="G77"/>
      <c r="H77"/>
      <c r="I77"/>
      <c r="J77"/>
      <c r="K77" s="82"/>
      <c r="L77" s="82"/>
      <c r="M77" s="1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5.75" hidden="1" customHeight="1" x14ac:dyDescent="0.25">
      <c r="A78" s="82"/>
      <c r="B78"/>
      <c r="C78" s="21"/>
      <c r="D78"/>
      <c r="E78" s="82"/>
      <c r="F78" s="82"/>
      <c r="G78"/>
      <c r="H78"/>
      <c r="I78"/>
      <c r="J78"/>
      <c r="K78" s="82"/>
      <c r="L78" s="82"/>
      <c r="M78" s="1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5.75" hidden="1" customHeight="1" x14ac:dyDescent="0.25">
      <c r="A79" s="82"/>
      <c r="B79"/>
      <c r="C79" s="21"/>
      <c r="D79"/>
      <c r="E79" s="82"/>
      <c r="F79" s="82"/>
      <c r="G79"/>
      <c r="H79"/>
      <c r="I79"/>
      <c r="J79"/>
      <c r="K79" s="82"/>
      <c r="L79" s="82"/>
      <c r="M79" s="1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5.75" hidden="1" customHeight="1" x14ac:dyDescent="0.25">
      <c r="A80" s="82"/>
      <c r="B80"/>
      <c r="C80" s="21"/>
      <c r="D80"/>
      <c r="E80" s="82"/>
      <c r="F80" s="82"/>
      <c r="G80"/>
      <c r="H80"/>
      <c r="I80"/>
      <c r="J80"/>
      <c r="K80" s="82"/>
      <c r="L80" s="82"/>
      <c r="M80" s="1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5.75" hidden="1" customHeight="1" x14ac:dyDescent="0.25">
      <c r="A81" s="82"/>
      <c r="B81"/>
      <c r="C81" s="21"/>
      <c r="D81"/>
      <c r="E81" s="82"/>
      <c r="F81" s="82"/>
      <c r="G81"/>
      <c r="H81"/>
      <c r="I81"/>
      <c r="J81"/>
      <c r="K81" s="82"/>
      <c r="L81" s="82"/>
      <c r="M81" s="1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5.75" hidden="1" customHeight="1" x14ac:dyDescent="0.25">
      <c r="A82" s="82"/>
      <c r="B82"/>
      <c r="C82" s="21"/>
      <c r="D82"/>
      <c r="E82" s="82"/>
      <c r="F82" s="82"/>
      <c r="G82"/>
      <c r="H82"/>
      <c r="I82"/>
      <c r="J82"/>
      <c r="K82" s="82"/>
      <c r="L82" s="82"/>
      <c r="M82" s="1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hidden="1" customHeight="1" x14ac:dyDescent="0.25">
      <c r="A83" s="82"/>
      <c r="B83"/>
      <c r="C83" s="21"/>
      <c r="D83"/>
      <c r="E83" s="82"/>
      <c r="F83" s="82"/>
      <c r="G83"/>
      <c r="H83"/>
      <c r="I83"/>
      <c r="J83"/>
      <c r="K83" s="82"/>
      <c r="L83" s="82"/>
      <c r="M83" s="1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hidden="1" customHeight="1" x14ac:dyDescent="0.25">
      <c r="A84" s="82"/>
      <c r="B84"/>
      <c r="C84" s="21"/>
      <c r="D84"/>
      <c r="E84" s="82"/>
      <c r="F84" s="82"/>
      <c r="G84"/>
      <c r="H84"/>
      <c r="I84"/>
      <c r="J84"/>
      <c r="K84" s="82"/>
      <c r="L84" s="82"/>
      <c r="M84" s="1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hidden="1" customHeight="1" x14ac:dyDescent="0.25">
      <c r="A85" s="82"/>
      <c r="B85"/>
      <c r="C85" s="21"/>
      <c r="D85"/>
      <c r="E85" s="82"/>
      <c r="F85" s="82"/>
      <c r="G85"/>
      <c r="H85"/>
      <c r="I85"/>
      <c r="J85"/>
      <c r="K85" s="82"/>
      <c r="L85" s="82"/>
      <c r="M85" s="1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5.75" hidden="1" customHeight="1" x14ac:dyDescent="0.25">
      <c r="A86" s="82"/>
      <c r="B86"/>
      <c r="C86" s="21"/>
      <c r="D86"/>
      <c r="E86" s="82"/>
      <c r="F86" s="82"/>
      <c r="G86"/>
      <c r="H86"/>
      <c r="I86"/>
      <c r="J86"/>
      <c r="K86" s="82"/>
      <c r="L86" s="82"/>
      <c r="M86" s="1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5.75" hidden="1" customHeight="1" x14ac:dyDescent="0.25">
      <c r="A87" s="82"/>
      <c r="B87"/>
      <c r="C87" s="21"/>
      <c r="D87"/>
      <c r="E87" s="82"/>
      <c r="F87" s="82"/>
      <c r="G87"/>
      <c r="H87"/>
      <c r="I87"/>
      <c r="J87"/>
      <c r="K87" s="82"/>
      <c r="L87" s="82"/>
      <c r="M87" s="1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5.75" hidden="1" customHeight="1" x14ac:dyDescent="0.25">
      <c r="A88" s="82"/>
      <c r="B88"/>
      <c r="C88" s="21"/>
      <c r="D88"/>
      <c r="E88" s="82"/>
      <c r="F88" s="82"/>
      <c r="G88"/>
      <c r="H88"/>
      <c r="I88"/>
      <c r="J88"/>
      <c r="K88" s="82"/>
      <c r="L88" s="82"/>
      <c r="M88" s="1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5.75" hidden="1" customHeight="1" x14ac:dyDescent="0.25">
      <c r="A89" s="82"/>
      <c r="B89"/>
      <c r="C89" s="21"/>
      <c r="D89"/>
      <c r="E89" s="82"/>
      <c r="F89" s="82"/>
      <c r="G89"/>
      <c r="H89"/>
      <c r="I89"/>
      <c r="J89"/>
      <c r="K89" s="82"/>
      <c r="L89" s="82"/>
      <c r="M89" s="1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5.75" hidden="1" customHeight="1" x14ac:dyDescent="0.25">
      <c r="A90" s="82"/>
      <c r="B90"/>
      <c r="C90" s="21"/>
      <c r="D90"/>
      <c r="E90" s="82"/>
      <c r="F90" s="82"/>
      <c r="G90"/>
      <c r="H90"/>
      <c r="I90"/>
      <c r="J90"/>
      <c r="K90" s="82"/>
      <c r="L90" s="82"/>
      <c r="M90" s="1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5.75" hidden="1" customHeight="1" x14ac:dyDescent="0.25">
      <c r="A91" s="82"/>
      <c r="B91"/>
      <c r="C91" s="21"/>
      <c r="D91"/>
      <c r="E91" s="82"/>
      <c r="F91" s="82"/>
      <c r="G91"/>
      <c r="H91"/>
      <c r="I91"/>
      <c r="J91"/>
      <c r="K91" s="82"/>
      <c r="L91" s="82"/>
      <c r="M91" s="1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5.75" hidden="1" customHeight="1" x14ac:dyDescent="0.25">
      <c r="A92" s="82"/>
      <c r="B92"/>
      <c r="C92" s="21"/>
      <c r="D92"/>
      <c r="E92" s="82"/>
      <c r="F92" s="82"/>
      <c r="G92"/>
      <c r="H92"/>
      <c r="I92"/>
      <c r="J92"/>
      <c r="K92" s="82"/>
      <c r="L92" s="82"/>
      <c r="M92" s="1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5.75" hidden="1" customHeight="1" x14ac:dyDescent="0.25">
      <c r="A93" s="82"/>
      <c r="B93"/>
      <c r="C93" s="21"/>
      <c r="D93"/>
      <c r="E93" s="82"/>
      <c r="F93" s="82"/>
      <c r="G93"/>
      <c r="H93"/>
      <c r="I93"/>
      <c r="J93"/>
      <c r="K93" s="82"/>
      <c r="L93" s="82"/>
      <c r="M93" s="1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5.75" hidden="1" customHeight="1" x14ac:dyDescent="0.25">
      <c r="A94" s="82"/>
      <c r="B94"/>
      <c r="C94" s="21"/>
      <c r="D94"/>
      <c r="E94" s="82"/>
      <c r="F94" s="82"/>
      <c r="G94"/>
      <c r="H94"/>
      <c r="I94"/>
      <c r="J94"/>
      <c r="K94" s="82"/>
      <c r="L94" s="82"/>
      <c r="M94" s="1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hidden="1" customHeight="1" x14ac:dyDescent="0.25">
      <c r="A95" s="82"/>
      <c r="B95"/>
      <c r="C95" s="21"/>
      <c r="D95"/>
      <c r="E95" s="82"/>
      <c r="F95" s="82"/>
      <c r="G95"/>
      <c r="H95"/>
      <c r="I95"/>
      <c r="J95"/>
      <c r="K95" s="82"/>
      <c r="L95" s="82"/>
      <c r="M95" s="1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hidden="1" customHeight="1" x14ac:dyDescent="0.25">
      <c r="A96" s="82"/>
      <c r="B96"/>
      <c r="C96" s="21"/>
      <c r="D96"/>
      <c r="E96" s="82"/>
      <c r="F96" s="82"/>
      <c r="G96"/>
      <c r="H96"/>
      <c r="I96"/>
      <c r="J96"/>
      <c r="K96" s="82"/>
      <c r="L96" s="82"/>
      <c r="M96" s="1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hidden="1" customHeight="1" x14ac:dyDescent="0.25">
      <c r="A97" s="82"/>
      <c r="B97"/>
      <c r="C97" s="21"/>
      <c r="D97"/>
      <c r="E97" s="82"/>
      <c r="F97" s="82"/>
      <c r="G97"/>
      <c r="H97"/>
      <c r="I97"/>
      <c r="J97"/>
      <c r="K97" s="82"/>
      <c r="L97" s="82"/>
      <c r="M97" s="1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5.75" hidden="1" customHeight="1" x14ac:dyDescent="0.25">
      <c r="A98" s="82"/>
      <c r="B98"/>
      <c r="C98" s="21"/>
      <c r="D98"/>
      <c r="E98" s="82"/>
      <c r="F98" s="82"/>
      <c r="G98"/>
      <c r="H98"/>
      <c r="I98"/>
      <c r="J98"/>
      <c r="K98" s="82"/>
      <c r="L98" s="82"/>
      <c r="M98" s="1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hidden="1" customHeight="1" x14ac:dyDescent="0.25">
      <c r="A99" s="82"/>
      <c r="B99"/>
      <c r="C99" s="21"/>
      <c r="D99"/>
      <c r="E99" s="82"/>
      <c r="F99" s="82"/>
      <c r="G99"/>
      <c r="H99"/>
      <c r="I99"/>
      <c r="J99"/>
      <c r="K99" s="82"/>
      <c r="L99" s="82"/>
      <c r="M99" s="1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hidden="1" customHeight="1" x14ac:dyDescent="0.25">
      <c r="A100" s="82"/>
      <c r="B100"/>
      <c r="C100" s="21"/>
      <c r="D100"/>
      <c r="E100" s="82"/>
      <c r="F100" s="82"/>
      <c r="G100"/>
      <c r="H100"/>
      <c r="I100"/>
      <c r="J100"/>
      <c r="K100" s="82"/>
      <c r="L100" s="82"/>
      <c r="M100" s="1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5.75" hidden="1" customHeight="1" x14ac:dyDescent="0.25">
      <c r="A101" s="82"/>
      <c r="B101"/>
      <c r="C101" s="21"/>
      <c r="D101"/>
      <c r="E101" s="82"/>
      <c r="F101" s="82"/>
      <c r="G101"/>
      <c r="H101"/>
      <c r="I101"/>
      <c r="J101"/>
      <c r="K101" s="82"/>
      <c r="L101" s="82"/>
      <c r="M101" s="1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5.75" hidden="1" customHeight="1" x14ac:dyDescent="0.25">
      <c r="A102" s="82"/>
      <c r="B102"/>
      <c r="C102" s="21"/>
      <c r="D102"/>
      <c r="E102" s="82"/>
      <c r="F102" s="82"/>
      <c r="G102"/>
      <c r="H102"/>
      <c r="I102"/>
      <c r="J102"/>
      <c r="K102" s="82"/>
      <c r="L102" s="82"/>
      <c r="M102" s="1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5.75" hidden="1" customHeight="1" x14ac:dyDescent="0.25">
      <c r="A103" s="82"/>
      <c r="B103"/>
      <c r="C103" s="21"/>
      <c r="D103"/>
      <c r="E103" s="82"/>
      <c r="F103" s="82"/>
      <c r="G103"/>
      <c r="H103"/>
      <c r="I103"/>
      <c r="J103"/>
      <c r="K103" s="82"/>
      <c r="L103" s="82"/>
      <c r="M103" s="1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.75" hidden="1" customHeight="1" x14ac:dyDescent="0.25">
      <c r="A104" s="82"/>
      <c r="B104"/>
      <c r="C104" s="21"/>
      <c r="D104"/>
      <c r="E104" s="82"/>
      <c r="F104" s="82"/>
      <c r="G104"/>
      <c r="H104"/>
      <c r="I104"/>
      <c r="J104"/>
      <c r="K104" s="82"/>
      <c r="L104" s="82"/>
      <c r="M104" s="1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5.75" hidden="1" customHeight="1" x14ac:dyDescent="0.25">
      <c r="A105" s="82"/>
      <c r="B105"/>
      <c r="C105" s="21"/>
      <c r="D105"/>
      <c r="E105" s="82"/>
      <c r="F105" s="82"/>
      <c r="G105"/>
      <c r="H105"/>
      <c r="I105"/>
      <c r="J105"/>
      <c r="K105" s="82"/>
      <c r="L105" s="82"/>
      <c r="M105" s="1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5.75" hidden="1" customHeight="1" x14ac:dyDescent="0.25">
      <c r="A106" s="82"/>
      <c r="B106"/>
      <c r="C106" s="21"/>
      <c r="D106"/>
      <c r="E106" s="82"/>
      <c r="F106" s="82"/>
      <c r="G106"/>
      <c r="H106"/>
      <c r="I106"/>
      <c r="J106"/>
      <c r="K106" s="82"/>
      <c r="L106" s="82"/>
      <c r="M106" s="1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5.75" hidden="1" customHeight="1" x14ac:dyDescent="0.25">
      <c r="A107" s="82"/>
      <c r="B107"/>
      <c r="C107" s="21"/>
      <c r="D107"/>
      <c r="E107" s="82"/>
      <c r="F107" s="82"/>
      <c r="G107"/>
      <c r="H107"/>
      <c r="I107"/>
      <c r="J107"/>
      <c r="K107" s="82"/>
      <c r="L107" s="82"/>
      <c r="M107" s="1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5.75" hidden="1" customHeight="1" x14ac:dyDescent="0.25">
      <c r="A108" s="82"/>
      <c r="B108"/>
      <c r="C108" s="21"/>
      <c r="D108"/>
      <c r="E108" s="82"/>
      <c r="F108" s="82"/>
      <c r="G108"/>
      <c r="H108"/>
      <c r="I108"/>
      <c r="J108"/>
      <c r="K108" s="82"/>
      <c r="L108" s="82"/>
      <c r="M108" s="1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5.75" hidden="1" customHeight="1" x14ac:dyDescent="0.25">
      <c r="A109" s="82"/>
      <c r="B109"/>
      <c r="C109" s="21"/>
      <c r="D109"/>
      <c r="E109" s="82"/>
      <c r="F109" s="82"/>
      <c r="G109"/>
      <c r="H109"/>
      <c r="I109"/>
      <c r="J109"/>
      <c r="K109" s="82"/>
      <c r="L109" s="82"/>
      <c r="M109" s="1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hidden="1" customHeight="1" x14ac:dyDescent="0.25">
      <c r="A110" s="82"/>
      <c r="B110"/>
      <c r="C110" s="21"/>
      <c r="D110"/>
      <c r="E110" s="82"/>
      <c r="F110" s="82"/>
      <c r="G110"/>
      <c r="H110"/>
      <c r="I110"/>
      <c r="J110"/>
      <c r="K110" s="82"/>
      <c r="L110" s="82"/>
      <c r="M110" s="1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hidden="1" customHeight="1" x14ac:dyDescent="0.25">
      <c r="A111" s="82"/>
      <c r="B111"/>
      <c r="C111" s="21"/>
      <c r="D111"/>
      <c r="E111" s="82"/>
      <c r="F111" s="82"/>
      <c r="G111"/>
      <c r="H111"/>
      <c r="I111"/>
      <c r="J111"/>
      <c r="K111" s="82"/>
      <c r="L111" s="82"/>
      <c r="M111" s="1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5.75" hidden="1" customHeight="1" x14ac:dyDescent="0.25">
      <c r="A112" s="82"/>
      <c r="B112"/>
      <c r="C112" s="21"/>
      <c r="D112"/>
      <c r="E112" s="82"/>
      <c r="F112" s="82"/>
      <c r="G112"/>
      <c r="H112"/>
      <c r="I112"/>
      <c r="J112"/>
      <c r="K112" s="82"/>
      <c r="L112" s="82"/>
      <c r="M112" s="1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5.75" hidden="1" customHeight="1" x14ac:dyDescent="0.25">
      <c r="A113" s="82"/>
      <c r="B113"/>
      <c r="C113" s="21"/>
      <c r="D113"/>
      <c r="E113" s="82"/>
      <c r="F113" s="82"/>
      <c r="G113"/>
      <c r="H113"/>
      <c r="I113"/>
      <c r="J113"/>
      <c r="K113" s="82"/>
      <c r="L113" s="82"/>
      <c r="M113" s="1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5.75" hidden="1" customHeight="1" x14ac:dyDescent="0.25">
      <c r="A114" s="82"/>
      <c r="B114"/>
      <c r="C114" s="21"/>
      <c r="D114"/>
      <c r="E114" s="82"/>
      <c r="F114" s="82"/>
      <c r="G114"/>
      <c r="H114"/>
      <c r="I114"/>
      <c r="J114"/>
      <c r="K114" s="82"/>
      <c r="L114" s="82"/>
      <c r="M114" s="1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5.75" hidden="1" customHeight="1" x14ac:dyDescent="0.25">
      <c r="A115" s="82"/>
      <c r="B115"/>
      <c r="C115" s="21"/>
      <c r="D115"/>
      <c r="E115" s="82"/>
      <c r="F115" s="82"/>
      <c r="G115"/>
      <c r="H115"/>
      <c r="I115"/>
      <c r="J115"/>
      <c r="K115" s="82"/>
      <c r="L115" s="82"/>
      <c r="M115" s="1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hidden="1" customHeight="1" x14ac:dyDescent="0.25">
      <c r="A116" s="82"/>
      <c r="B116"/>
      <c r="C116" s="21"/>
      <c r="D116"/>
      <c r="E116" s="82"/>
      <c r="F116" s="82"/>
      <c r="G116"/>
      <c r="H116"/>
      <c r="I116"/>
      <c r="J116"/>
      <c r="K116" s="82"/>
      <c r="L116" s="82"/>
      <c r="M116" s="1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hidden="1" customHeight="1" x14ac:dyDescent="0.25">
      <c r="A117" s="82"/>
      <c r="B117"/>
      <c r="C117" s="21"/>
      <c r="D117"/>
      <c r="E117" s="82"/>
      <c r="F117" s="82"/>
      <c r="G117"/>
      <c r="H117"/>
      <c r="I117"/>
      <c r="J117"/>
      <c r="K117" s="82"/>
      <c r="L117" s="82"/>
      <c r="M117" s="1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hidden="1" customHeight="1" x14ac:dyDescent="0.25">
      <c r="A118" s="82"/>
      <c r="B118"/>
      <c r="C118" s="21"/>
      <c r="D118"/>
      <c r="E118" s="82"/>
      <c r="F118" s="82"/>
      <c r="G118"/>
      <c r="H118"/>
      <c r="I118"/>
      <c r="J118"/>
      <c r="K118" s="82"/>
      <c r="L118" s="82"/>
      <c r="M118" s="1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5.75" hidden="1" customHeight="1" x14ac:dyDescent="0.25">
      <c r="A119" s="82"/>
      <c r="B119"/>
      <c r="C119" s="21"/>
      <c r="D119"/>
      <c r="E119" s="82"/>
      <c r="F119" s="82"/>
      <c r="G119"/>
      <c r="H119"/>
      <c r="I119"/>
      <c r="J119"/>
      <c r="K119" s="82"/>
      <c r="L119" s="82"/>
      <c r="M119" s="1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.75" hidden="1" customHeight="1" x14ac:dyDescent="0.25">
      <c r="A120" s="82"/>
      <c r="B120"/>
      <c r="C120" s="21"/>
      <c r="D120"/>
      <c r="E120" s="82"/>
      <c r="F120" s="82"/>
      <c r="G120"/>
      <c r="H120"/>
      <c r="I120"/>
      <c r="J120"/>
      <c r="K120" s="82"/>
      <c r="L120" s="82"/>
      <c r="M120" s="1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5.75" hidden="1" customHeight="1" x14ac:dyDescent="0.25">
      <c r="A121" s="82"/>
      <c r="B121"/>
      <c r="C121" s="21"/>
      <c r="D121"/>
      <c r="E121" s="82"/>
      <c r="F121" s="82"/>
      <c r="G121"/>
      <c r="H121"/>
      <c r="I121"/>
      <c r="J121"/>
      <c r="K121" s="82"/>
      <c r="L121" s="82"/>
      <c r="M121" s="1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5.75" hidden="1" customHeight="1" x14ac:dyDescent="0.25">
      <c r="A122" s="82"/>
      <c r="B122"/>
      <c r="C122" s="21"/>
      <c r="D122"/>
      <c r="E122" s="82"/>
      <c r="F122" s="82"/>
      <c r="G122"/>
      <c r="H122"/>
      <c r="I122"/>
      <c r="J122"/>
      <c r="K122" s="82"/>
      <c r="L122" s="82"/>
      <c r="M122" s="1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5.75" hidden="1" customHeight="1" x14ac:dyDescent="0.25">
      <c r="A123" s="82"/>
      <c r="B123"/>
      <c r="C123" s="21"/>
      <c r="D123"/>
      <c r="E123" s="82"/>
      <c r="F123" s="82"/>
      <c r="G123"/>
      <c r="H123"/>
      <c r="I123"/>
      <c r="J123"/>
      <c r="K123" s="82"/>
      <c r="L123" s="82"/>
      <c r="M123" s="1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hidden="1" customHeight="1" x14ac:dyDescent="0.25">
      <c r="A124" s="82"/>
      <c r="B124"/>
      <c r="C124" s="21"/>
      <c r="D124"/>
      <c r="E124" s="82"/>
      <c r="F124" s="82"/>
      <c r="G124"/>
      <c r="H124"/>
      <c r="I124"/>
      <c r="J124"/>
      <c r="K124" s="82"/>
      <c r="L124" s="82"/>
      <c r="M124" s="1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hidden="1" customHeight="1" x14ac:dyDescent="0.25">
      <c r="A125" s="82"/>
      <c r="B125"/>
      <c r="C125" s="21"/>
      <c r="D125"/>
      <c r="E125" s="82"/>
      <c r="F125" s="82"/>
      <c r="G125"/>
      <c r="H125"/>
      <c r="I125"/>
      <c r="J125"/>
      <c r="K125" s="82"/>
      <c r="L125" s="82"/>
      <c r="M125" s="1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hidden="1" customHeight="1" x14ac:dyDescent="0.25">
      <c r="A126" s="82"/>
      <c r="B126"/>
      <c r="C126" s="21"/>
      <c r="D126"/>
      <c r="E126" s="82"/>
      <c r="F126" s="82"/>
      <c r="G126"/>
      <c r="H126"/>
      <c r="I126"/>
      <c r="J126"/>
      <c r="K126" s="82"/>
      <c r="L126" s="82"/>
      <c r="M126" s="1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5.75" hidden="1" customHeight="1" x14ac:dyDescent="0.25">
      <c r="A127" s="82"/>
      <c r="B127"/>
      <c r="C127" s="21"/>
      <c r="D127"/>
      <c r="E127" s="82"/>
      <c r="F127" s="82"/>
      <c r="G127"/>
      <c r="H127"/>
      <c r="I127"/>
      <c r="J127"/>
      <c r="K127" s="82"/>
      <c r="L127" s="82"/>
      <c r="M127" s="1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5.75" hidden="1" customHeight="1" x14ac:dyDescent="0.25">
      <c r="A128" s="82"/>
      <c r="B128"/>
      <c r="C128" s="21"/>
      <c r="D128"/>
      <c r="E128" s="82"/>
      <c r="F128" s="82"/>
      <c r="G128"/>
      <c r="H128"/>
      <c r="I128"/>
      <c r="J128"/>
      <c r="K128" s="82"/>
      <c r="L128" s="82"/>
      <c r="M128" s="1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5.75" hidden="1" customHeight="1" x14ac:dyDescent="0.25">
      <c r="A129" s="82"/>
      <c r="B129"/>
      <c r="C129" s="21"/>
      <c r="D129"/>
      <c r="E129" s="82"/>
      <c r="F129" s="82"/>
      <c r="G129"/>
      <c r="H129"/>
      <c r="I129"/>
      <c r="J129"/>
      <c r="K129" s="82"/>
      <c r="L129" s="82"/>
      <c r="M129" s="1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5.75" hidden="1" customHeight="1" x14ac:dyDescent="0.25">
      <c r="A130" s="82"/>
      <c r="B130"/>
      <c r="C130" s="21"/>
      <c r="D130"/>
      <c r="E130" s="82"/>
      <c r="F130" s="82"/>
      <c r="G130"/>
      <c r="H130"/>
      <c r="I130"/>
      <c r="J130"/>
      <c r="K130" s="82"/>
      <c r="L130" s="82"/>
      <c r="M130" s="1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5.75" hidden="1" customHeight="1" x14ac:dyDescent="0.25">
      <c r="A131" s="82"/>
      <c r="B131"/>
      <c r="C131" s="21"/>
      <c r="D131"/>
      <c r="E131" s="82"/>
      <c r="F131" s="82"/>
      <c r="G131"/>
      <c r="H131"/>
      <c r="I131"/>
      <c r="J131"/>
      <c r="K131" s="82"/>
      <c r="L131" s="82"/>
      <c r="M131" s="1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5.75" hidden="1" customHeight="1" x14ac:dyDescent="0.25">
      <c r="A132" s="82"/>
      <c r="B132"/>
      <c r="C132" s="21"/>
      <c r="D132"/>
      <c r="E132" s="82"/>
      <c r="F132" s="82"/>
      <c r="G132"/>
      <c r="H132"/>
      <c r="I132"/>
      <c r="J132"/>
      <c r="K132" s="82"/>
      <c r="L132" s="82"/>
      <c r="M132" s="1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5.75" hidden="1" customHeight="1" x14ac:dyDescent="0.25">
      <c r="A133" s="82"/>
      <c r="B133"/>
      <c r="C133" s="21"/>
      <c r="D133"/>
      <c r="E133" s="82"/>
      <c r="F133" s="82"/>
      <c r="G133"/>
      <c r="H133"/>
      <c r="I133"/>
      <c r="J133"/>
      <c r="K133" s="82"/>
      <c r="L133" s="82"/>
      <c r="M133" s="1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hidden="1" customHeight="1" x14ac:dyDescent="0.25">
      <c r="A134" s="82"/>
      <c r="B134"/>
      <c r="C134" s="21"/>
      <c r="D134"/>
      <c r="E134" s="82"/>
      <c r="F134" s="82"/>
      <c r="G134"/>
      <c r="H134"/>
      <c r="I134"/>
      <c r="J134"/>
      <c r="K134" s="82"/>
      <c r="L134" s="82"/>
      <c r="M134" s="1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hidden="1" customHeight="1" x14ac:dyDescent="0.25">
      <c r="A135" s="82"/>
      <c r="B135"/>
      <c r="C135" s="21"/>
      <c r="D135"/>
      <c r="E135" s="82"/>
      <c r="F135" s="82"/>
      <c r="G135"/>
      <c r="H135"/>
      <c r="I135"/>
      <c r="J135"/>
      <c r="K135" s="82"/>
      <c r="L135" s="82"/>
      <c r="M135" s="1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hidden="1" customHeight="1" x14ac:dyDescent="0.25">
      <c r="A136" s="82"/>
      <c r="B136"/>
      <c r="C136" s="21"/>
      <c r="D136"/>
      <c r="E136" s="82"/>
      <c r="F136" s="82"/>
      <c r="G136"/>
      <c r="H136"/>
      <c r="I136"/>
      <c r="J136"/>
      <c r="K136" s="82"/>
      <c r="L136" s="82"/>
      <c r="M136" s="1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hidden="1" customHeight="1" x14ac:dyDescent="0.25">
      <c r="A137" s="82"/>
      <c r="B137"/>
      <c r="C137" s="21"/>
      <c r="D137"/>
      <c r="E137" s="82"/>
      <c r="F137" s="82"/>
      <c r="G137"/>
      <c r="H137"/>
      <c r="I137"/>
      <c r="J137"/>
      <c r="K137" s="82"/>
      <c r="L137" s="82"/>
      <c r="M137" s="1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hidden="1" customHeight="1" x14ac:dyDescent="0.25">
      <c r="A138" s="82"/>
      <c r="B138"/>
      <c r="C138" s="21"/>
      <c r="D138"/>
      <c r="E138" s="82"/>
      <c r="F138" s="82"/>
      <c r="G138"/>
      <c r="H138"/>
      <c r="I138"/>
      <c r="J138"/>
      <c r="K138" s="82"/>
      <c r="L138" s="82"/>
      <c r="M138" s="1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5.75" hidden="1" customHeight="1" x14ac:dyDescent="0.25">
      <c r="A139" s="82"/>
      <c r="B139"/>
      <c r="C139" s="21"/>
      <c r="D139"/>
      <c r="E139" s="82"/>
      <c r="F139" s="82"/>
      <c r="G139"/>
      <c r="H139"/>
      <c r="I139"/>
      <c r="J139"/>
      <c r="K139" s="82"/>
      <c r="L139" s="82"/>
      <c r="M139" s="1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5.75" hidden="1" customHeight="1" x14ac:dyDescent="0.25">
      <c r="A140" s="82"/>
      <c r="B140"/>
      <c r="C140" s="21"/>
      <c r="D140"/>
      <c r="E140" s="82"/>
      <c r="F140" s="82"/>
      <c r="G140"/>
      <c r="H140"/>
      <c r="I140"/>
      <c r="J140"/>
      <c r="K140" s="82"/>
      <c r="L140" s="82"/>
      <c r="M140" s="1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5.75" hidden="1" customHeight="1" x14ac:dyDescent="0.25">
      <c r="A141" s="82"/>
      <c r="B141"/>
      <c r="C141" s="21"/>
      <c r="D141"/>
      <c r="E141" s="82"/>
      <c r="F141" s="82"/>
      <c r="G141"/>
      <c r="H141"/>
      <c r="I141"/>
      <c r="J141"/>
      <c r="K141" s="82"/>
      <c r="L141" s="82"/>
      <c r="M141" s="1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hidden="1" customHeight="1" x14ac:dyDescent="0.25">
      <c r="A142" s="82"/>
      <c r="B142"/>
      <c r="C142" s="21"/>
      <c r="D142"/>
      <c r="E142" s="82"/>
      <c r="F142" s="82"/>
      <c r="G142"/>
      <c r="H142"/>
      <c r="I142"/>
      <c r="J142"/>
      <c r="K142" s="82"/>
      <c r="L142" s="82"/>
      <c r="M142" s="1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5.75" hidden="1" customHeight="1" x14ac:dyDescent="0.25">
      <c r="A143" s="82"/>
      <c r="B143"/>
      <c r="C143" s="21"/>
      <c r="D143"/>
      <c r="E143" s="82"/>
      <c r="F143" s="82"/>
      <c r="G143"/>
      <c r="H143"/>
      <c r="I143"/>
      <c r="J143"/>
      <c r="K143" s="82"/>
      <c r="L143" s="82"/>
      <c r="M143" s="1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5.75" hidden="1" customHeight="1" x14ac:dyDescent="0.25">
      <c r="A144" s="82"/>
      <c r="B144"/>
      <c r="C144" s="21"/>
      <c r="D144"/>
      <c r="E144" s="82"/>
      <c r="F144" s="82"/>
      <c r="G144"/>
      <c r="H144"/>
      <c r="I144"/>
      <c r="J144"/>
      <c r="K144" s="82"/>
      <c r="L144" s="82"/>
      <c r="M144" s="1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5.75" hidden="1" customHeight="1" x14ac:dyDescent="0.25">
      <c r="A145" s="82"/>
      <c r="B145"/>
      <c r="C145" s="21"/>
      <c r="D145"/>
      <c r="E145" s="82"/>
      <c r="F145" s="82"/>
      <c r="G145"/>
      <c r="H145"/>
      <c r="I145"/>
      <c r="J145"/>
      <c r="K145" s="82"/>
      <c r="L145" s="82"/>
      <c r="M145" s="1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5.75" hidden="1" customHeight="1" x14ac:dyDescent="0.25">
      <c r="A146" s="82"/>
      <c r="B146"/>
      <c r="C146" s="21"/>
      <c r="D146"/>
      <c r="E146" s="82"/>
      <c r="F146" s="82"/>
      <c r="G146"/>
      <c r="H146"/>
      <c r="I146"/>
      <c r="J146"/>
      <c r="K146" s="82"/>
      <c r="L146" s="82"/>
      <c r="M146" s="1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5.75" hidden="1" customHeight="1" x14ac:dyDescent="0.25">
      <c r="A147" s="82"/>
      <c r="B147"/>
      <c r="C147" s="21"/>
      <c r="D147"/>
      <c r="E147" s="82"/>
      <c r="F147" s="82"/>
      <c r="G147"/>
      <c r="H147"/>
      <c r="I147"/>
      <c r="J147"/>
      <c r="K147" s="82"/>
      <c r="L147" s="82"/>
      <c r="M147" s="1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5.75" hidden="1" customHeight="1" x14ac:dyDescent="0.25">
      <c r="A148" s="82"/>
      <c r="B148"/>
      <c r="C148" s="21"/>
      <c r="D148"/>
      <c r="E148" s="82"/>
      <c r="F148" s="82"/>
      <c r="G148"/>
      <c r="H148"/>
      <c r="I148"/>
      <c r="J148"/>
      <c r="K148" s="82"/>
      <c r="L148" s="82"/>
      <c r="M148" s="1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hidden="1" customHeight="1" x14ac:dyDescent="0.25">
      <c r="A149" s="82"/>
      <c r="B149"/>
      <c r="C149" s="21"/>
      <c r="D149"/>
      <c r="E149" s="82"/>
      <c r="F149" s="82"/>
      <c r="G149"/>
      <c r="H149"/>
      <c r="I149"/>
      <c r="J149"/>
      <c r="K149" s="82"/>
      <c r="L149" s="82"/>
      <c r="M149" s="1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hidden="1" customHeight="1" x14ac:dyDescent="0.25">
      <c r="A150" s="82"/>
      <c r="B150"/>
      <c r="C150" s="21"/>
      <c r="D150"/>
      <c r="E150" s="82"/>
      <c r="F150" s="82"/>
      <c r="G150"/>
      <c r="H150"/>
      <c r="I150"/>
      <c r="J150"/>
      <c r="K150" s="82"/>
      <c r="L150" s="82"/>
      <c r="M150" s="1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hidden="1" customHeight="1" x14ac:dyDescent="0.25">
      <c r="A151" s="82"/>
      <c r="B151"/>
      <c r="C151" s="21"/>
      <c r="D151"/>
      <c r="E151" s="82"/>
      <c r="F151" s="82"/>
      <c r="G151"/>
      <c r="H151"/>
      <c r="I151"/>
      <c r="J151"/>
      <c r="K151" s="82"/>
      <c r="L151" s="82"/>
      <c r="M151" s="1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hidden="1" customHeight="1" x14ac:dyDescent="0.25">
      <c r="A152" s="82"/>
      <c r="B152"/>
      <c r="C152" s="21"/>
      <c r="D152"/>
      <c r="E152" s="82"/>
      <c r="F152" s="82"/>
      <c r="G152"/>
      <c r="H152"/>
      <c r="I152"/>
      <c r="J152"/>
      <c r="K152" s="82"/>
      <c r="L152" s="82"/>
      <c r="M152" s="1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5.75" hidden="1" customHeight="1" x14ac:dyDescent="0.25">
      <c r="A153" s="82"/>
      <c r="B153"/>
      <c r="C153" s="21"/>
      <c r="D153"/>
      <c r="E153" s="82"/>
      <c r="F153" s="82"/>
      <c r="G153"/>
      <c r="H153"/>
      <c r="I153"/>
      <c r="J153"/>
      <c r="K153" s="82"/>
      <c r="L153" s="82"/>
      <c r="M153" s="1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5.75" hidden="1" customHeight="1" x14ac:dyDescent="0.25">
      <c r="A154" s="82"/>
      <c r="B154"/>
      <c r="C154" s="21"/>
      <c r="D154"/>
      <c r="E154" s="82"/>
      <c r="F154" s="82"/>
      <c r="G154"/>
      <c r="H154"/>
      <c r="I154"/>
      <c r="J154"/>
      <c r="K154" s="82"/>
      <c r="L154" s="82"/>
      <c r="M154" s="1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5.75" hidden="1" customHeight="1" x14ac:dyDescent="0.25">
      <c r="A155" s="82"/>
      <c r="B155"/>
      <c r="C155" s="21"/>
      <c r="D155"/>
      <c r="E155" s="82"/>
      <c r="F155" s="82"/>
      <c r="G155"/>
      <c r="H155"/>
      <c r="I155"/>
      <c r="J155"/>
      <c r="K155" s="82"/>
      <c r="L155" s="82"/>
      <c r="M155" s="1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5.75" hidden="1" customHeight="1" x14ac:dyDescent="0.25">
      <c r="A156" s="82"/>
      <c r="B156"/>
      <c r="C156" s="21"/>
      <c r="D156"/>
      <c r="E156" s="82"/>
      <c r="F156" s="82"/>
      <c r="G156"/>
      <c r="H156"/>
      <c r="I156"/>
      <c r="J156"/>
      <c r="K156" s="82"/>
      <c r="L156" s="82"/>
      <c r="M156" s="1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5.75" hidden="1" customHeight="1" x14ac:dyDescent="0.25">
      <c r="A157" s="82"/>
      <c r="B157"/>
      <c r="C157" s="21"/>
      <c r="D157"/>
      <c r="E157" s="82"/>
      <c r="F157" s="82"/>
      <c r="G157"/>
      <c r="H157"/>
      <c r="I157"/>
      <c r="J157"/>
      <c r="K157" s="82"/>
      <c r="L157" s="82"/>
      <c r="M157" s="1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.75" hidden="1" customHeight="1" x14ac:dyDescent="0.25">
      <c r="A158" s="82"/>
      <c r="B158"/>
      <c r="C158" s="21"/>
      <c r="D158"/>
      <c r="E158" s="82"/>
      <c r="F158" s="82"/>
      <c r="G158"/>
      <c r="H158"/>
      <c r="I158"/>
      <c r="J158"/>
      <c r="K158" s="82"/>
      <c r="L158" s="82"/>
      <c r="M158" s="1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5.75" hidden="1" customHeight="1" x14ac:dyDescent="0.25">
      <c r="A159" s="82"/>
      <c r="B159"/>
      <c r="C159" s="21"/>
      <c r="D159"/>
      <c r="E159" s="82"/>
      <c r="F159" s="82"/>
      <c r="G159"/>
      <c r="H159"/>
      <c r="I159"/>
      <c r="J159"/>
      <c r="K159" s="82"/>
      <c r="L159" s="82"/>
      <c r="M159" s="1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.75" hidden="1" customHeight="1" x14ac:dyDescent="0.25">
      <c r="A160" s="82"/>
      <c r="B160"/>
      <c r="C160" s="21"/>
      <c r="D160"/>
      <c r="E160" s="82"/>
      <c r="F160" s="82"/>
      <c r="G160"/>
      <c r="H160"/>
      <c r="I160"/>
      <c r="J160"/>
      <c r="K160" s="82"/>
      <c r="L160" s="82"/>
      <c r="M160" s="1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.75" hidden="1" customHeight="1" x14ac:dyDescent="0.25">
      <c r="A161" s="82"/>
      <c r="B161"/>
      <c r="C161" s="21"/>
      <c r="D161"/>
      <c r="E161" s="82"/>
      <c r="F161" s="82"/>
      <c r="G161"/>
      <c r="H161"/>
      <c r="I161"/>
      <c r="J161"/>
      <c r="K161" s="82"/>
      <c r="L161" s="82"/>
      <c r="M161" s="1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5.75" hidden="1" customHeight="1" x14ac:dyDescent="0.25">
      <c r="A162" s="82"/>
      <c r="B162"/>
      <c r="C162" s="21"/>
      <c r="D162"/>
      <c r="E162" s="82"/>
      <c r="F162" s="82"/>
      <c r="G162"/>
      <c r="H162"/>
      <c r="I162"/>
      <c r="J162"/>
      <c r="K162" s="82"/>
      <c r="L162" s="82"/>
      <c r="M162" s="1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hidden="1" customHeight="1" x14ac:dyDescent="0.25">
      <c r="A163" s="82"/>
      <c r="B163"/>
      <c r="C163" s="21"/>
      <c r="D163"/>
      <c r="E163" s="82"/>
      <c r="F163" s="82"/>
      <c r="G163"/>
      <c r="H163"/>
      <c r="I163"/>
      <c r="J163"/>
      <c r="K163" s="82"/>
      <c r="L163" s="82"/>
      <c r="M163" s="1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hidden="1" customHeight="1" x14ac:dyDescent="0.25">
      <c r="A164" s="82"/>
      <c r="B164"/>
      <c r="C164" s="21"/>
      <c r="D164"/>
      <c r="E164" s="82"/>
      <c r="F164" s="82"/>
      <c r="G164"/>
      <c r="H164"/>
      <c r="I164"/>
      <c r="J164"/>
      <c r="K164" s="82"/>
      <c r="L164" s="82"/>
      <c r="M164" s="1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hidden="1" customHeight="1" x14ac:dyDescent="0.25">
      <c r="A165" s="82"/>
      <c r="B165"/>
      <c r="C165" s="21"/>
      <c r="D165"/>
      <c r="E165" s="82"/>
      <c r="F165" s="82"/>
      <c r="G165"/>
      <c r="H165"/>
      <c r="I165"/>
      <c r="J165"/>
      <c r="K165" s="82"/>
      <c r="L165" s="82"/>
      <c r="M165" s="1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hidden="1" customHeight="1" x14ac:dyDescent="0.25">
      <c r="A166" s="82"/>
      <c r="B166"/>
      <c r="C166" s="21"/>
      <c r="D166"/>
      <c r="E166" s="82"/>
      <c r="F166" s="82"/>
      <c r="G166"/>
      <c r="H166"/>
      <c r="I166"/>
      <c r="J166"/>
      <c r="K166" s="82"/>
      <c r="L166" s="82"/>
      <c r="M166" s="1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hidden="1" customHeight="1" x14ac:dyDescent="0.25">
      <c r="A167" s="82"/>
      <c r="B167"/>
      <c r="C167" s="21"/>
      <c r="D167"/>
      <c r="E167" s="82"/>
      <c r="F167" s="82"/>
      <c r="G167"/>
      <c r="H167"/>
      <c r="I167"/>
      <c r="J167"/>
      <c r="K167" s="82"/>
      <c r="L167" s="82"/>
      <c r="M167" s="1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hidden="1" customHeight="1" x14ac:dyDescent="0.25">
      <c r="A168" s="82"/>
      <c r="B168"/>
      <c r="C168" s="21"/>
      <c r="D168"/>
      <c r="E168" s="82"/>
      <c r="F168" s="82"/>
      <c r="G168"/>
      <c r="H168"/>
      <c r="I168"/>
      <c r="J168"/>
      <c r="K168" s="82"/>
      <c r="L168" s="82"/>
      <c r="M168" s="1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hidden="1" customHeight="1" x14ac:dyDescent="0.25">
      <c r="A169" s="82"/>
      <c r="B169"/>
      <c r="C169" s="21"/>
      <c r="D169"/>
      <c r="E169" s="82"/>
      <c r="F169" s="82"/>
      <c r="G169"/>
      <c r="H169"/>
      <c r="I169"/>
      <c r="J169"/>
      <c r="K169" s="82"/>
      <c r="L169" s="82"/>
      <c r="M169" s="1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hidden="1" customHeight="1" x14ac:dyDescent="0.25">
      <c r="A170" s="82"/>
      <c r="B170"/>
      <c r="C170" s="21"/>
      <c r="D170"/>
      <c r="E170" s="82"/>
      <c r="F170" s="82"/>
      <c r="G170"/>
      <c r="H170"/>
      <c r="I170"/>
      <c r="J170"/>
      <c r="K170" s="82"/>
      <c r="L170" s="82"/>
      <c r="M170" s="1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hidden="1" customHeight="1" x14ac:dyDescent="0.25">
      <c r="A171" s="82"/>
      <c r="B171"/>
      <c r="C171" s="21"/>
      <c r="D171"/>
      <c r="E171" s="82"/>
      <c r="F171" s="82"/>
      <c r="G171"/>
      <c r="H171"/>
      <c r="I171"/>
      <c r="J171"/>
      <c r="K171" s="82"/>
      <c r="L171" s="82"/>
      <c r="M171" s="1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hidden="1" customHeight="1" x14ac:dyDescent="0.25">
      <c r="A172" s="82"/>
      <c r="B172"/>
      <c r="C172" s="21"/>
      <c r="D172"/>
      <c r="E172" s="82"/>
      <c r="F172" s="82"/>
      <c r="G172"/>
      <c r="H172"/>
      <c r="I172"/>
      <c r="J172"/>
      <c r="K172" s="82"/>
      <c r="L172" s="82"/>
      <c r="M172" s="1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hidden="1" customHeight="1" x14ac:dyDescent="0.25">
      <c r="A173" s="82"/>
      <c r="B173"/>
      <c r="C173" s="21"/>
      <c r="D173"/>
      <c r="E173" s="82"/>
      <c r="F173" s="82"/>
      <c r="G173"/>
      <c r="H173"/>
      <c r="I173"/>
      <c r="J173"/>
      <c r="K173" s="82"/>
      <c r="L173" s="82"/>
      <c r="M173" s="1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hidden="1" customHeight="1" x14ac:dyDescent="0.25">
      <c r="A174" s="82"/>
      <c r="B174"/>
      <c r="C174" s="21"/>
      <c r="D174"/>
      <c r="E174" s="82"/>
      <c r="F174" s="82"/>
      <c r="G174"/>
      <c r="H174"/>
      <c r="I174"/>
      <c r="J174"/>
      <c r="K174" s="82"/>
      <c r="L174" s="82"/>
      <c r="M174" s="1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hidden="1" customHeight="1" x14ac:dyDescent="0.25">
      <c r="A175" s="82"/>
      <c r="B175"/>
      <c r="C175" s="21"/>
      <c r="D175"/>
      <c r="E175" s="82"/>
      <c r="F175" s="82"/>
      <c r="G175"/>
      <c r="H175"/>
      <c r="I175"/>
      <c r="J175"/>
      <c r="K175" s="82"/>
      <c r="L175" s="82"/>
      <c r="M175" s="1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hidden="1" customHeight="1" x14ac:dyDescent="0.25">
      <c r="A176" s="82"/>
      <c r="B176"/>
      <c r="C176" s="21"/>
      <c r="D176"/>
      <c r="E176" s="82"/>
      <c r="F176" s="82"/>
      <c r="G176"/>
      <c r="H176"/>
      <c r="I176"/>
      <c r="J176"/>
      <c r="K176" s="82"/>
      <c r="L176" s="82"/>
      <c r="M176" s="1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hidden="1" customHeight="1" x14ac:dyDescent="0.25">
      <c r="A177" s="82"/>
      <c r="B177"/>
      <c r="C177" s="21"/>
      <c r="D177"/>
      <c r="E177" s="82"/>
      <c r="F177" s="82"/>
      <c r="G177"/>
      <c r="H177"/>
      <c r="I177"/>
      <c r="J177"/>
      <c r="K177" s="82"/>
      <c r="L177" s="82"/>
      <c r="M177" s="1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hidden="1" customHeight="1" x14ac:dyDescent="0.25">
      <c r="A178" s="82"/>
      <c r="B178"/>
      <c r="C178" s="21"/>
      <c r="D178"/>
      <c r="E178" s="82"/>
      <c r="F178" s="82"/>
      <c r="G178"/>
      <c r="H178"/>
      <c r="I178"/>
      <c r="J178"/>
      <c r="K178" s="82"/>
      <c r="L178" s="82"/>
      <c r="M178" s="1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hidden="1" customHeight="1" x14ac:dyDescent="0.25">
      <c r="A179" s="82"/>
      <c r="B179"/>
      <c r="C179" s="21"/>
      <c r="D179"/>
      <c r="E179" s="82"/>
      <c r="F179" s="82"/>
      <c r="G179"/>
      <c r="H179"/>
      <c r="I179"/>
      <c r="J179"/>
      <c r="K179" s="82"/>
      <c r="L179" s="82"/>
      <c r="M179" s="1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hidden="1" customHeight="1" x14ac:dyDescent="0.25">
      <c r="A180" s="82"/>
      <c r="B180"/>
      <c r="C180" s="21"/>
      <c r="D180"/>
      <c r="E180" s="82"/>
      <c r="F180" s="82"/>
      <c r="G180"/>
      <c r="H180"/>
      <c r="I180"/>
      <c r="J180"/>
      <c r="K180" s="82"/>
      <c r="L180" s="82"/>
      <c r="M180" s="1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hidden="1" customHeight="1" x14ac:dyDescent="0.25">
      <c r="A181" s="82"/>
      <c r="B181"/>
      <c r="C181" s="21"/>
      <c r="D181"/>
      <c r="E181" s="82"/>
      <c r="F181" s="82"/>
      <c r="G181"/>
      <c r="H181"/>
      <c r="I181"/>
      <c r="J181"/>
      <c r="K181" s="82"/>
      <c r="L181" s="82"/>
      <c r="M181" s="1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hidden="1" customHeight="1" x14ac:dyDescent="0.25">
      <c r="A182" s="82"/>
      <c r="B182"/>
      <c r="C182" s="21"/>
      <c r="D182"/>
      <c r="E182" s="82"/>
      <c r="F182" s="82"/>
      <c r="G182"/>
      <c r="H182"/>
      <c r="I182"/>
      <c r="J182"/>
      <c r="K182" s="82"/>
      <c r="L182" s="82"/>
      <c r="M182" s="1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hidden="1" customHeight="1" x14ac:dyDescent="0.25">
      <c r="A183" s="82"/>
      <c r="B183"/>
      <c r="C183" s="21"/>
      <c r="D183"/>
      <c r="E183" s="82"/>
      <c r="F183" s="82"/>
      <c r="G183"/>
      <c r="H183"/>
      <c r="I183"/>
      <c r="J183"/>
      <c r="K183" s="82"/>
      <c r="L183" s="82"/>
      <c r="M183" s="1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hidden="1" customHeight="1" x14ac:dyDescent="0.25">
      <c r="A184" s="82"/>
      <c r="B184"/>
      <c r="C184" s="21"/>
      <c r="D184"/>
      <c r="E184" s="82"/>
      <c r="F184" s="82"/>
      <c r="G184"/>
      <c r="H184"/>
      <c r="I184"/>
      <c r="J184"/>
      <c r="K184" s="82"/>
      <c r="L184" s="82"/>
      <c r="M184" s="1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hidden="1" customHeight="1" x14ac:dyDescent="0.25">
      <c r="A185" s="82"/>
      <c r="B185"/>
      <c r="C185" s="21"/>
      <c r="D185"/>
      <c r="E185" s="82"/>
      <c r="F185" s="82"/>
      <c r="G185"/>
      <c r="H185"/>
      <c r="I185"/>
      <c r="J185"/>
      <c r="K185" s="82"/>
      <c r="L185" s="82"/>
      <c r="M185" s="1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hidden="1" customHeight="1" x14ac:dyDescent="0.25">
      <c r="A186" s="82"/>
      <c r="B186"/>
      <c r="C186" s="21"/>
      <c r="D186"/>
      <c r="E186" s="82"/>
      <c r="F186" s="82"/>
      <c r="G186"/>
      <c r="H186"/>
      <c r="I186"/>
      <c r="J186"/>
      <c r="K186" s="82"/>
      <c r="L186" s="82"/>
      <c r="M186" s="1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hidden="1" customHeight="1" x14ac:dyDescent="0.25">
      <c r="A187" s="82"/>
      <c r="B187"/>
      <c r="C187" s="21"/>
      <c r="D187"/>
      <c r="E187" s="82"/>
      <c r="F187" s="82"/>
      <c r="G187"/>
      <c r="H187"/>
      <c r="I187"/>
      <c r="J187"/>
      <c r="K187" s="82"/>
      <c r="L187" s="82"/>
      <c r="M187" s="1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hidden="1" customHeight="1" x14ac:dyDescent="0.25">
      <c r="A188" s="82"/>
      <c r="B188"/>
      <c r="C188" s="21"/>
      <c r="D188"/>
      <c r="E188" s="82"/>
      <c r="F188" s="82"/>
      <c r="G188"/>
      <c r="H188"/>
      <c r="I188"/>
      <c r="J188"/>
      <c r="K188" s="82"/>
      <c r="L188" s="82"/>
      <c r="M188" s="1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hidden="1" customHeight="1" x14ac:dyDescent="0.25">
      <c r="A189" s="82"/>
      <c r="B189"/>
      <c r="C189" s="21"/>
      <c r="D189"/>
      <c r="E189" s="82"/>
      <c r="F189" s="82"/>
      <c r="G189"/>
      <c r="H189"/>
      <c r="I189"/>
      <c r="J189"/>
      <c r="K189" s="82"/>
      <c r="L189" s="82"/>
      <c r="M189" s="1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hidden="1" customHeight="1" x14ac:dyDescent="0.25">
      <c r="A190" s="82"/>
      <c r="B190"/>
      <c r="C190" s="21"/>
      <c r="D190"/>
      <c r="E190" s="82"/>
      <c r="F190" s="82"/>
      <c r="G190"/>
      <c r="H190"/>
      <c r="I190"/>
      <c r="J190"/>
      <c r="K190" s="82"/>
      <c r="L190" s="82"/>
      <c r="M190" s="1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hidden="1" customHeight="1" x14ac:dyDescent="0.25">
      <c r="A191" s="82"/>
      <c r="B191"/>
      <c r="C191" s="21"/>
      <c r="D191"/>
      <c r="E191" s="82"/>
      <c r="F191" s="82"/>
      <c r="G191"/>
      <c r="H191"/>
      <c r="I191"/>
      <c r="J191"/>
      <c r="K191" s="82"/>
      <c r="L191" s="82"/>
      <c r="M191" s="1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hidden="1" customHeight="1" x14ac:dyDescent="0.25">
      <c r="A192" s="82"/>
      <c r="B192"/>
      <c r="C192" s="21"/>
      <c r="D192"/>
      <c r="E192" s="82"/>
      <c r="F192" s="82"/>
      <c r="G192"/>
      <c r="H192"/>
      <c r="I192"/>
      <c r="J192"/>
      <c r="K192" s="82"/>
      <c r="L192" s="82"/>
      <c r="M192" s="1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hidden="1" customHeight="1" x14ac:dyDescent="0.25">
      <c r="A193" s="82"/>
      <c r="B193"/>
      <c r="C193" s="21"/>
      <c r="D193"/>
      <c r="E193" s="82"/>
      <c r="F193" s="82"/>
      <c r="G193"/>
      <c r="H193"/>
      <c r="I193"/>
      <c r="J193"/>
      <c r="K193" s="82"/>
      <c r="L193" s="82"/>
      <c r="M193" s="1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hidden="1" customHeight="1" x14ac:dyDescent="0.25">
      <c r="A194" s="82"/>
      <c r="B194"/>
      <c r="C194" s="21"/>
      <c r="D194"/>
      <c r="E194" s="82"/>
      <c r="F194" s="82"/>
      <c r="G194"/>
      <c r="H194"/>
      <c r="I194"/>
      <c r="J194"/>
      <c r="K194" s="82"/>
      <c r="L194" s="82"/>
      <c r="M194" s="1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hidden="1" customHeight="1" x14ac:dyDescent="0.25">
      <c r="A195" s="82"/>
      <c r="B195"/>
      <c r="C195" s="21"/>
      <c r="D195"/>
      <c r="E195" s="82"/>
      <c r="F195" s="82"/>
      <c r="G195"/>
      <c r="H195"/>
      <c r="I195"/>
      <c r="J195"/>
      <c r="K195" s="82"/>
      <c r="L195" s="82"/>
      <c r="M195" s="1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hidden="1" customHeight="1" x14ac:dyDescent="0.25">
      <c r="A196" s="82"/>
      <c r="B196"/>
      <c r="C196" s="21"/>
      <c r="D196"/>
      <c r="E196" s="82"/>
      <c r="F196" s="82"/>
      <c r="G196"/>
      <c r="H196"/>
      <c r="I196"/>
      <c r="J196"/>
      <c r="K196" s="82"/>
      <c r="L196" s="82"/>
      <c r="M196" s="1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hidden="1" customHeight="1" x14ac:dyDescent="0.25">
      <c r="A197" s="82"/>
      <c r="B197"/>
      <c r="C197" s="21"/>
      <c r="D197"/>
      <c r="E197" s="82"/>
      <c r="F197" s="82"/>
      <c r="G197"/>
      <c r="H197"/>
      <c r="I197"/>
      <c r="J197"/>
      <c r="K197" s="82"/>
      <c r="L197" s="82"/>
      <c r="M197" s="1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hidden="1" customHeight="1" x14ac:dyDescent="0.25">
      <c r="A198" s="82"/>
      <c r="B198"/>
      <c r="C198" s="21"/>
      <c r="D198"/>
      <c r="E198" s="82"/>
      <c r="F198" s="82"/>
      <c r="G198"/>
      <c r="H198"/>
      <c r="I198"/>
      <c r="J198"/>
      <c r="K198" s="82"/>
      <c r="L198" s="82"/>
      <c r="M198" s="1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hidden="1" customHeight="1" x14ac:dyDescent="0.25">
      <c r="A199" s="82"/>
      <c r="B199"/>
      <c r="C199" s="21"/>
      <c r="D199"/>
      <c r="E199" s="82"/>
      <c r="F199" s="82"/>
      <c r="G199"/>
      <c r="H199"/>
      <c r="I199"/>
      <c r="J199"/>
      <c r="K199" s="82"/>
      <c r="L199" s="82"/>
      <c r="M199" s="1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hidden="1" customHeight="1" x14ac:dyDescent="0.25">
      <c r="A200" s="82"/>
      <c r="B200"/>
      <c r="C200" s="21"/>
      <c r="D200"/>
      <c r="E200" s="82"/>
      <c r="F200" s="82"/>
      <c r="G200"/>
      <c r="H200"/>
      <c r="I200"/>
      <c r="J200"/>
      <c r="K200" s="82"/>
      <c r="L200" s="82"/>
      <c r="M200" s="1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hidden="1" customHeight="1" x14ac:dyDescent="0.25">
      <c r="A201" s="82"/>
      <c r="B201"/>
      <c r="C201" s="21"/>
      <c r="D201"/>
      <c r="E201" s="82"/>
      <c r="F201" s="82"/>
      <c r="G201"/>
      <c r="H201"/>
      <c r="I201"/>
      <c r="J201"/>
      <c r="K201" s="82"/>
      <c r="L201" s="82"/>
      <c r="M201" s="1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hidden="1" customHeight="1" x14ac:dyDescent="0.25">
      <c r="A202" s="82"/>
      <c r="B202"/>
      <c r="C202" s="21"/>
      <c r="D202"/>
      <c r="E202" s="82"/>
      <c r="F202" s="82"/>
      <c r="G202"/>
      <c r="H202"/>
      <c r="I202"/>
      <c r="J202"/>
      <c r="K202" s="82"/>
      <c r="L202" s="82"/>
      <c r="M202" s="1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hidden="1" customHeight="1" x14ac:dyDescent="0.25">
      <c r="A203" s="82"/>
      <c r="B203"/>
      <c r="C203" s="21"/>
      <c r="D203"/>
      <c r="E203" s="82"/>
      <c r="F203" s="82"/>
      <c r="G203"/>
      <c r="H203"/>
      <c r="I203"/>
      <c r="J203"/>
      <c r="K203" s="82"/>
      <c r="L203" s="82"/>
      <c r="M203" s="1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hidden="1" customHeight="1" x14ac:dyDescent="0.25">
      <c r="A204" s="82"/>
      <c r="B204"/>
      <c r="C204" s="21"/>
      <c r="D204"/>
      <c r="E204" s="82"/>
      <c r="F204" s="82"/>
      <c r="G204"/>
      <c r="H204"/>
      <c r="I204"/>
      <c r="J204"/>
      <c r="K204" s="82"/>
      <c r="L204" s="82"/>
      <c r="M204" s="1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hidden="1" customHeight="1" x14ac:dyDescent="0.25">
      <c r="A205" s="82"/>
      <c r="B205"/>
      <c r="C205" s="21"/>
      <c r="D205"/>
      <c r="E205" s="82"/>
      <c r="F205" s="82"/>
      <c r="G205"/>
      <c r="H205"/>
      <c r="I205"/>
      <c r="J205"/>
      <c r="K205" s="82"/>
      <c r="L205" s="82"/>
      <c r="M205" s="1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hidden="1" customHeight="1" x14ac:dyDescent="0.25">
      <c r="A206" s="82"/>
      <c r="B206"/>
      <c r="C206" s="21"/>
      <c r="D206"/>
      <c r="E206" s="82"/>
      <c r="F206" s="82"/>
      <c r="G206"/>
      <c r="H206"/>
      <c r="I206"/>
      <c r="J206"/>
      <c r="K206" s="82"/>
      <c r="L206" s="82"/>
      <c r="M206" s="1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hidden="1" customHeight="1" x14ac:dyDescent="0.25">
      <c r="A207" s="82"/>
      <c r="B207"/>
      <c r="C207" s="21"/>
      <c r="D207"/>
      <c r="E207" s="82"/>
      <c r="F207" s="82"/>
      <c r="G207"/>
      <c r="H207"/>
      <c r="I207"/>
      <c r="J207"/>
      <c r="K207" s="82"/>
      <c r="L207" s="82"/>
      <c r="M207" s="1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hidden="1" customHeight="1" x14ac:dyDescent="0.25">
      <c r="A208" s="82"/>
      <c r="B208"/>
      <c r="C208" s="21"/>
      <c r="D208"/>
      <c r="E208" s="82"/>
      <c r="F208" s="82"/>
      <c r="G208"/>
      <c r="H208"/>
      <c r="I208"/>
      <c r="J208"/>
      <c r="K208" s="82"/>
      <c r="L208" s="82"/>
      <c r="M208" s="1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hidden="1" customHeight="1" x14ac:dyDescent="0.25">
      <c r="A209" s="82"/>
      <c r="B209"/>
      <c r="C209" s="21"/>
      <c r="D209"/>
      <c r="E209" s="82"/>
      <c r="F209" s="82"/>
      <c r="G209"/>
      <c r="H209"/>
      <c r="I209"/>
      <c r="J209"/>
      <c r="K209" s="82"/>
      <c r="L209" s="82"/>
      <c r="M209" s="1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hidden="1" customHeight="1" x14ac:dyDescent="0.25">
      <c r="A210" s="82"/>
      <c r="B210"/>
      <c r="C210" s="21"/>
      <c r="D210"/>
      <c r="E210" s="82"/>
      <c r="F210" s="82"/>
      <c r="G210"/>
      <c r="H210"/>
      <c r="I210"/>
      <c r="J210"/>
      <c r="K210" s="82"/>
      <c r="L210" s="82"/>
      <c r="M210" s="1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hidden="1" customHeight="1" x14ac:dyDescent="0.25">
      <c r="A211" s="82"/>
      <c r="B211"/>
      <c r="C211" s="21"/>
      <c r="D211"/>
      <c r="E211" s="82"/>
      <c r="F211" s="82"/>
      <c r="G211"/>
      <c r="H211"/>
      <c r="I211"/>
      <c r="J211"/>
      <c r="K211" s="82"/>
      <c r="L211" s="82"/>
      <c r="M211" s="1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hidden="1" customHeight="1" x14ac:dyDescent="0.25">
      <c r="A212" s="82"/>
      <c r="B212"/>
      <c r="C212" s="21"/>
      <c r="D212"/>
      <c r="E212" s="82"/>
      <c r="F212" s="82"/>
      <c r="G212"/>
      <c r="H212"/>
      <c r="I212"/>
      <c r="J212"/>
      <c r="K212" s="82"/>
      <c r="L212" s="82"/>
      <c r="M212" s="1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hidden="1" customHeight="1" x14ac:dyDescent="0.25">
      <c r="A213" s="82"/>
      <c r="B213"/>
      <c r="C213" s="21"/>
      <c r="D213"/>
      <c r="E213" s="82"/>
      <c r="F213" s="82"/>
      <c r="G213"/>
      <c r="H213"/>
      <c r="I213"/>
      <c r="J213"/>
      <c r="K213" s="82"/>
      <c r="L213" s="82"/>
      <c r="M213" s="1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hidden="1" customHeight="1" x14ac:dyDescent="0.25">
      <c r="A214" s="82"/>
      <c r="B214"/>
      <c r="C214" s="21"/>
      <c r="D214"/>
      <c r="E214" s="82"/>
      <c r="F214" s="82"/>
      <c r="G214"/>
      <c r="H214"/>
      <c r="I214"/>
      <c r="J214"/>
      <c r="K214" s="82"/>
      <c r="L214" s="82"/>
      <c r="M214" s="1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hidden="1" customHeight="1" x14ac:dyDescent="0.25">
      <c r="A215" s="82"/>
      <c r="B215"/>
      <c r="C215" s="21"/>
      <c r="D215"/>
      <c r="E215" s="82"/>
      <c r="F215" s="82"/>
      <c r="G215"/>
      <c r="H215"/>
      <c r="I215"/>
      <c r="J215"/>
      <c r="K215" s="82"/>
      <c r="L215" s="82"/>
      <c r="M215" s="1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hidden="1" customHeight="1" x14ac:dyDescent="0.25">
      <c r="A216" s="82"/>
      <c r="B216"/>
      <c r="C216" s="21"/>
      <c r="D216"/>
      <c r="E216" s="82"/>
      <c r="F216" s="82"/>
      <c r="G216"/>
      <c r="H216"/>
      <c r="I216"/>
      <c r="J216"/>
      <c r="K216" s="82"/>
      <c r="L216" s="82"/>
      <c r="M216" s="1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hidden="1" customHeight="1" x14ac:dyDescent="0.25">
      <c r="A217" s="82"/>
      <c r="B217"/>
      <c r="C217" s="21"/>
      <c r="D217"/>
      <c r="E217" s="82"/>
      <c r="F217" s="82"/>
      <c r="G217"/>
      <c r="H217"/>
      <c r="I217"/>
      <c r="J217"/>
      <c r="K217" s="82"/>
      <c r="L217" s="82"/>
      <c r="M217" s="1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hidden="1" customHeight="1" x14ac:dyDescent="0.25">
      <c r="A218" s="82"/>
      <c r="B218"/>
      <c r="C218" s="21"/>
      <c r="D218"/>
      <c r="E218" s="82"/>
      <c r="F218" s="82"/>
      <c r="G218"/>
      <c r="H218"/>
      <c r="I218"/>
      <c r="J218"/>
      <c r="K218" s="82"/>
      <c r="L218" s="82"/>
      <c r="M218" s="1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hidden="1" customHeight="1" x14ac:dyDescent="0.25">
      <c r="A219" s="82"/>
      <c r="B219"/>
      <c r="C219" s="21"/>
      <c r="D219"/>
      <c r="E219" s="82"/>
      <c r="F219" s="82"/>
      <c r="G219"/>
      <c r="H219"/>
      <c r="I219"/>
      <c r="J219"/>
      <c r="K219" s="82"/>
      <c r="L219" s="82"/>
      <c r="M219" s="1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hidden="1" customHeight="1" x14ac:dyDescent="0.25">
      <c r="A220" s="82"/>
      <c r="B220"/>
      <c r="C220" s="21"/>
      <c r="D220"/>
      <c r="E220" s="82"/>
      <c r="F220" s="82"/>
      <c r="G220"/>
      <c r="H220"/>
      <c r="I220"/>
      <c r="J220"/>
      <c r="K220" s="82"/>
      <c r="L220" s="82"/>
      <c r="M220" s="1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hidden="1" customHeight="1" x14ac:dyDescent="0.25">
      <c r="A221" s="82"/>
      <c r="B221"/>
      <c r="C221" s="21"/>
      <c r="D221"/>
      <c r="E221" s="82"/>
      <c r="F221" s="82"/>
      <c r="G221"/>
      <c r="H221"/>
      <c r="I221"/>
      <c r="J221"/>
      <c r="K221" s="82"/>
      <c r="L221" s="82"/>
      <c r="M221" s="1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hidden="1" customHeight="1" x14ac:dyDescent="0.25">
      <c r="A222" s="82"/>
      <c r="B222"/>
      <c r="C222" s="21"/>
      <c r="D222"/>
      <c r="E222" s="82"/>
      <c r="F222" s="82"/>
      <c r="G222"/>
      <c r="H222"/>
      <c r="I222"/>
      <c r="J222"/>
      <c r="K222" s="82"/>
      <c r="L222" s="82"/>
      <c r="M222" s="1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hidden="1" customHeight="1" x14ac:dyDescent="0.25">
      <c r="A223" s="82"/>
      <c r="B223"/>
      <c r="C223" s="21"/>
      <c r="D223"/>
      <c r="E223" s="82"/>
      <c r="F223" s="82"/>
      <c r="G223"/>
      <c r="H223"/>
      <c r="I223"/>
      <c r="J223"/>
      <c r="K223" s="82"/>
      <c r="L223" s="82"/>
      <c r="M223" s="1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hidden="1" customHeight="1" x14ac:dyDescent="0.25">
      <c r="A224" s="82"/>
      <c r="B224"/>
      <c r="C224" s="21"/>
      <c r="D224"/>
      <c r="E224" s="82"/>
      <c r="F224" s="82"/>
      <c r="G224"/>
      <c r="H224"/>
      <c r="I224"/>
      <c r="J224"/>
      <c r="K224" s="82"/>
      <c r="L224" s="82"/>
      <c r="M224" s="1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hidden="1" customHeight="1" x14ac:dyDescent="0.25">
      <c r="A225" s="82"/>
      <c r="B225"/>
      <c r="C225" s="21"/>
      <c r="D225"/>
      <c r="E225" s="82"/>
      <c r="F225" s="82"/>
      <c r="G225"/>
      <c r="H225"/>
      <c r="I225"/>
      <c r="J225"/>
      <c r="K225" s="82"/>
      <c r="L225" s="82"/>
      <c r="M225" s="1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hidden="1" customHeight="1" x14ac:dyDescent="0.25">
      <c r="A226" s="82"/>
      <c r="B226"/>
      <c r="C226" s="21"/>
      <c r="D226"/>
      <c r="E226" s="82"/>
      <c r="F226" s="82"/>
      <c r="G226"/>
      <c r="H226"/>
      <c r="I226"/>
      <c r="J226"/>
      <c r="K226" s="82"/>
      <c r="L226" s="82"/>
      <c r="M226" s="1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hidden="1" customHeight="1" x14ac:dyDescent="0.25">
      <c r="A227" s="82"/>
      <c r="B227"/>
      <c r="C227" s="21"/>
      <c r="D227"/>
      <c r="E227" s="82"/>
      <c r="F227" s="82"/>
      <c r="G227"/>
      <c r="H227"/>
      <c r="I227"/>
      <c r="J227"/>
      <c r="K227" s="82"/>
      <c r="L227" s="82"/>
      <c r="M227" s="1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hidden="1" customHeight="1" x14ac:dyDescent="0.25">
      <c r="A228" s="82"/>
      <c r="B228"/>
      <c r="C228" s="21"/>
      <c r="D228"/>
      <c r="E228" s="82"/>
      <c r="F228" s="82"/>
      <c r="G228"/>
      <c r="H228"/>
      <c r="I228"/>
      <c r="J228"/>
      <c r="K228" s="82"/>
      <c r="L228" s="82"/>
      <c r="M228" s="1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hidden="1" customHeight="1" x14ac:dyDescent="0.25">
      <c r="A229" s="82"/>
      <c r="B229"/>
      <c r="C229" s="21"/>
      <c r="D229"/>
      <c r="E229" s="82"/>
      <c r="F229" s="82"/>
      <c r="G229"/>
      <c r="H229"/>
      <c r="I229"/>
      <c r="J229"/>
      <c r="K229" s="82"/>
      <c r="L229" s="82"/>
      <c r="M229" s="1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hidden="1" customHeight="1" x14ac:dyDescent="0.25">
      <c r="A230" s="82"/>
      <c r="B230"/>
      <c r="C230" s="21"/>
      <c r="D230"/>
      <c r="E230" s="82"/>
      <c r="F230" s="82"/>
      <c r="G230"/>
      <c r="H230"/>
      <c r="I230"/>
      <c r="J230"/>
      <c r="K230" s="82"/>
      <c r="L230" s="82"/>
      <c r="M230" s="1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hidden="1" customHeight="1" x14ac:dyDescent="0.25">
      <c r="A231" s="82"/>
      <c r="B231"/>
      <c r="C231" s="21"/>
      <c r="D231"/>
      <c r="E231" s="82"/>
      <c r="F231" s="82"/>
      <c r="G231"/>
      <c r="H231"/>
      <c r="I231"/>
      <c r="J231"/>
      <c r="K231" s="82"/>
      <c r="L231" s="82"/>
      <c r="M231" s="1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hidden="1" customHeight="1" x14ac:dyDescent="0.25">
      <c r="A232" s="82"/>
      <c r="B232"/>
      <c r="C232" s="21"/>
      <c r="D232"/>
      <c r="E232" s="82"/>
      <c r="F232" s="82"/>
      <c r="G232"/>
      <c r="H232"/>
      <c r="I232"/>
      <c r="J232"/>
      <c r="K232" s="82"/>
      <c r="L232" s="82"/>
      <c r="M232" s="1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hidden="1" customHeight="1" x14ac:dyDescent="0.25">
      <c r="A233" s="82"/>
      <c r="B233"/>
      <c r="C233" s="21"/>
      <c r="D233"/>
      <c r="E233" s="82"/>
      <c r="F233" s="82"/>
      <c r="G233"/>
      <c r="H233"/>
      <c r="I233"/>
      <c r="J233"/>
      <c r="K233" s="82"/>
      <c r="L233" s="82"/>
      <c r="M233" s="1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hidden="1" customHeight="1" x14ac:dyDescent="0.25">
      <c r="A234" s="82"/>
      <c r="B234"/>
      <c r="C234" s="21"/>
      <c r="D234"/>
      <c r="E234" s="82"/>
      <c r="F234" s="82"/>
      <c r="G234"/>
      <c r="H234"/>
      <c r="I234"/>
      <c r="J234"/>
      <c r="K234" s="82"/>
      <c r="L234" s="82"/>
      <c r="M234" s="1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hidden="1" customHeight="1" x14ac:dyDescent="0.25">
      <c r="A235" s="82"/>
      <c r="B235"/>
      <c r="C235" s="21"/>
      <c r="D235"/>
      <c r="E235" s="82"/>
      <c r="F235" s="82"/>
      <c r="G235"/>
      <c r="H235"/>
      <c r="I235"/>
      <c r="J235"/>
      <c r="K235" s="82"/>
      <c r="L235" s="82"/>
      <c r="M235" s="1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hidden="1" customHeight="1" x14ac:dyDescent="0.25">
      <c r="A236" s="82"/>
      <c r="B236"/>
      <c r="C236" s="21"/>
      <c r="D236"/>
      <c r="E236" s="82"/>
      <c r="F236" s="82"/>
      <c r="G236"/>
      <c r="H236"/>
      <c r="I236"/>
      <c r="J236"/>
      <c r="K236" s="82"/>
      <c r="L236" s="82"/>
      <c r="M236" s="1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hidden="1" customHeight="1" x14ac:dyDescent="0.25">
      <c r="A237" s="82"/>
      <c r="B237"/>
      <c r="C237" s="21"/>
      <c r="D237"/>
      <c r="E237" s="82"/>
      <c r="F237" s="82"/>
      <c r="G237"/>
      <c r="H237"/>
      <c r="I237"/>
      <c r="J237"/>
      <c r="K237" s="82"/>
      <c r="L237" s="82"/>
      <c r="M237" s="1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hidden="1" customHeight="1" x14ac:dyDescent="0.25">
      <c r="A238" s="82"/>
      <c r="B238"/>
      <c r="C238" s="21"/>
      <c r="D238"/>
      <c r="E238" s="82"/>
      <c r="F238" s="82"/>
      <c r="G238"/>
      <c r="H238"/>
      <c r="I238"/>
      <c r="J238"/>
      <c r="K238" s="82"/>
      <c r="L238" s="82"/>
      <c r="M238" s="1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hidden="1" customHeight="1" x14ac:dyDescent="0.25">
      <c r="A239" s="82"/>
      <c r="B239"/>
      <c r="C239" s="21"/>
      <c r="D239"/>
      <c r="E239" s="82"/>
      <c r="F239" s="82"/>
      <c r="G239"/>
      <c r="H239"/>
      <c r="I239"/>
      <c r="J239"/>
      <c r="K239" s="82"/>
      <c r="L239" s="82"/>
      <c r="M239" s="1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hidden="1" customHeight="1" x14ac:dyDescent="0.25">
      <c r="A240" s="82"/>
      <c r="B240"/>
      <c r="C240" s="21"/>
      <c r="D240"/>
      <c r="E240" s="82"/>
      <c r="F240" s="82"/>
      <c r="G240"/>
      <c r="H240"/>
      <c r="I240"/>
      <c r="J240"/>
      <c r="K240" s="82"/>
      <c r="L240" s="82"/>
      <c r="M240" s="1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hidden="1" customHeight="1" x14ac:dyDescent="0.25">
      <c r="A241" s="82"/>
      <c r="B241"/>
      <c r="C241" s="21"/>
      <c r="D241"/>
      <c r="E241" s="82"/>
      <c r="F241" s="82"/>
      <c r="G241"/>
      <c r="H241"/>
      <c r="I241"/>
      <c r="J241"/>
      <c r="K241" s="82"/>
      <c r="L241" s="82"/>
      <c r="M241" s="1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hidden="1" customHeight="1" x14ac:dyDescent="0.25">
      <c r="A242" s="82"/>
      <c r="B242"/>
      <c r="C242" s="21"/>
      <c r="D242"/>
      <c r="E242" s="82"/>
      <c r="F242" s="82"/>
      <c r="G242"/>
      <c r="H242"/>
      <c r="I242"/>
      <c r="J242"/>
      <c r="K242" s="82"/>
      <c r="L242" s="82"/>
      <c r="M242" s="1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hidden="1" customHeight="1" x14ac:dyDescent="0.25">
      <c r="A243" s="82"/>
      <c r="B243"/>
      <c r="C243" s="21"/>
      <c r="D243"/>
      <c r="E243" s="82"/>
      <c r="F243" s="82"/>
      <c r="G243"/>
      <c r="H243"/>
      <c r="I243"/>
      <c r="J243"/>
      <c r="K243" s="82"/>
      <c r="L243" s="82"/>
      <c r="M243" s="1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hidden="1" customHeight="1" x14ac:dyDescent="0.25">
      <c r="A244" s="82"/>
      <c r="B244"/>
      <c r="C244" s="21"/>
      <c r="D244"/>
      <c r="E244" s="82"/>
      <c r="F244" s="82"/>
      <c r="G244"/>
      <c r="H244"/>
      <c r="I244"/>
      <c r="J244"/>
      <c r="K244" s="82"/>
      <c r="L244" s="82"/>
      <c r="M244" s="1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hidden="1" customHeight="1" x14ac:dyDescent="0.25">
      <c r="A245" s="82"/>
      <c r="B245"/>
      <c r="C245" s="21"/>
      <c r="D245"/>
      <c r="E245" s="82"/>
      <c r="F245" s="82"/>
      <c r="G245"/>
      <c r="H245"/>
      <c r="I245"/>
      <c r="J245"/>
      <c r="K245" s="82"/>
      <c r="L245" s="82"/>
      <c r="M245" s="1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hidden="1" customHeight="1" x14ac:dyDescent="0.25">
      <c r="A246" s="82"/>
      <c r="B246"/>
      <c r="C246" s="21"/>
      <c r="D246"/>
      <c r="E246" s="82"/>
      <c r="F246" s="82"/>
      <c r="G246"/>
      <c r="H246"/>
      <c r="I246"/>
      <c r="J246"/>
      <c r="K246" s="82"/>
      <c r="L246" s="82"/>
      <c r="M246" s="1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hidden="1" customHeight="1" x14ac:dyDescent="0.25">
      <c r="A247" s="82"/>
      <c r="B247"/>
      <c r="C247" s="21"/>
      <c r="D247"/>
      <c r="E247" s="82"/>
      <c r="F247" s="82"/>
      <c r="G247"/>
      <c r="H247"/>
      <c r="I247"/>
      <c r="J247"/>
      <c r="K247" s="82"/>
      <c r="L247" s="82"/>
      <c r="M247" s="1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hidden="1" customHeight="1" x14ac:dyDescent="0.25">
      <c r="A248" s="82"/>
      <c r="B248"/>
      <c r="C248" s="21"/>
      <c r="D248"/>
      <c r="E248" s="82"/>
      <c r="F248" s="82"/>
      <c r="G248"/>
      <c r="H248"/>
      <c r="I248"/>
      <c r="J248"/>
      <c r="K248" s="82"/>
      <c r="L248" s="82"/>
      <c r="M248" s="1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hidden="1" customHeight="1" x14ac:dyDescent="0.25">
      <c r="A249" s="82"/>
      <c r="B249"/>
      <c r="C249" s="21"/>
      <c r="D249"/>
      <c r="E249" s="82"/>
      <c r="F249" s="82"/>
      <c r="G249"/>
      <c r="H249"/>
      <c r="I249"/>
      <c r="J249"/>
      <c r="K249" s="82"/>
      <c r="L249" s="82"/>
      <c r="M249" s="1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hidden="1" customHeight="1" x14ac:dyDescent="0.25">
      <c r="A250" s="82"/>
      <c r="B250"/>
      <c r="C250" s="21"/>
      <c r="D250"/>
      <c r="E250" s="82"/>
      <c r="F250" s="82"/>
      <c r="G250"/>
      <c r="H250"/>
      <c r="I250"/>
      <c r="J250"/>
      <c r="K250" s="82"/>
      <c r="L250" s="82"/>
      <c r="M250" s="1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hidden="1" customHeight="1" x14ac:dyDescent="0.25">
      <c r="A251" s="82"/>
      <c r="B251"/>
      <c r="C251" s="21"/>
      <c r="D251"/>
      <c r="E251" s="82"/>
      <c r="F251" s="82"/>
      <c r="G251"/>
      <c r="H251"/>
      <c r="I251"/>
      <c r="J251"/>
      <c r="K251" s="82"/>
      <c r="L251" s="82"/>
      <c r="M251" s="1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hidden="1" customHeight="1" x14ac:dyDescent="0.25">
      <c r="A252" s="82"/>
      <c r="B252"/>
      <c r="C252" s="21"/>
      <c r="D252"/>
      <c r="E252" s="82"/>
      <c r="F252" s="82"/>
      <c r="G252"/>
      <c r="H252"/>
      <c r="I252"/>
      <c r="J252"/>
      <c r="K252" s="82"/>
      <c r="L252" s="82"/>
      <c r="M252" s="1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hidden="1" customHeight="1" x14ac:dyDescent="0.25">
      <c r="A253" s="82"/>
      <c r="B253"/>
      <c r="C253" s="21"/>
      <c r="D253"/>
      <c r="E253" s="82"/>
      <c r="F253" s="82"/>
      <c r="G253"/>
      <c r="H253"/>
      <c r="I253"/>
      <c r="J253"/>
      <c r="K253" s="82"/>
      <c r="L253" s="82"/>
      <c r="M253" s="1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hidden="1" customHeight="1" x14ac:dyDescent="0.25">
      <c r="A254" s="82"/>
      <c r="B254"/>
      <c r="C254" s="21"/>
      <c r="D254"/>
      <c r="E254" s="82"/>
      <c r="F254" s="82"/>
      <c r="G254"/>
      <c r="H254"/>
      <c r="I254"/>
      <c r="J254"/>
      <c r="K254" s="82"/>
      <c r="L254" s="82"/>
      <c r="M254" s="1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hidden="1" customHeight="1" x14ac:dyDescent="0.25">
      <c r="A255" s="82"/>
      <c r="B255"/>
      <c r="C255" s="21"/>
      <c r="D255"/>
      <c r="E255" s="82"/>
      <c r="F255" s="82"/>
      <c r="G255"/>
      <c r="H255"/>
      <c r="I255"/>
      <c r="J255"/>
      <c r="K255" s="82"/>
      <c r="L255" s="82"/>
      <c r="M255" s="1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hidden="1" customHeight="1" x14ac:dyDescent="0.25">
      <c r="A256" s="82"/>
      <c r="B256"/>
      <c r="C256" s="21"/>
      <c r="D256"/>
      <c r="E256" s="82"/>
      <c r="F256" s="82"/>
      <c r="G256"/>
      <c r="H256"/>
      <c r="I256"/>
      <c r="J256"/>
      <c r="K256" s="82"/>
      <c r="L256" s="82"/>
      <c r="M256" s="1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hidden="1" customHeight="1" x14ac:dyDescent="0.25">
      <c r="A257" s="82"/>
      <c r="B257"/>
      <c r="C257" s="21"/>
      <c r="D257"/>
      <c r="E257" s="82"/>
      <c r="F257" s="82"/>
      <c r="G257"/>
      <c r="H257"/>
      <c r="I257"/>
      <c r="J257"/>
      <c r="K257" s="82"/>
      <c r="L257" s="82"/>
      <c r="M257" s="1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hidden="1" customHeight="1" x14ac:dyDescent="0.25">
      <c r="A258" s="82"/>
      <c r="B258"/>
      <c r="C258" s="21"/>
      <c r="D258"/>
      <c r="E258" s="82"/>
      <c r="F258" s="82"/>
      <c r="G258"/>
      <c r="H258"/>
      <c r="I258"/>
      <c r="J258"/>
      <c r="K258" s="82"/>
      <c r="L258" s="82"/>
      <c r="M258" s="1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hidden="1" customHeight="1" x14ac:dyDescent="0.25">
      <c r="A259" s="82"/>
      <c r="B259"/>
      <c r="C259" s="21"/>
      <c r="D259"/>
      <c r="E259" s="82"/>
      <c r="F259" s="82"/>
      <c r="G259"/>
      <c r="H259"/>
      <c r="I259"/>
      <c r="J259"/>
      <c r="K259" s="82"/>
      <c r="L259" s="82"/>
      <c r="M259" s="1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hidden="1" customHeight="1" x14ac:dyDescent="0.25">
      <c r="A260" s="82"/>
      <c r="B260"/>
      <c r="C260" s="21"/>
      <c r="D260"/>
      <c r="E260" s="82"/>
      <c r="F260" s="82"/>
      <c r="G260"/>
      <c r="H260"/>
      <c r="I260"/>
      <c r="J260"/>
      <c r="K260" s="82"/>
      <c r="L260" s="82"/>
      <c r="M260" s="1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hidden="1" customHeight="1" x14ac:dyDescent="0.25">
      <c r="A261" s="82"/>
      <c r="B261"/>
      <c r="C261" s="21"/>
      <c r="D261"/>
      <c r="E261" s="82"/>
      <c r="F261" s="82"/>
      <c r="G261"/>
      <c r="H261"/>
      <c r="I261"/>
      <c r="J261"/>
      <c r="K261" s="82"/>
      <c r="L261" s="82"/>
      <c r="M261" s="1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hidden="1" customHeight="1" x14ac:dyDescent="0.25">
      <c r="A262" s="82"/>
      <c r="B262"/>
      <c r="C262" s="21"/>
      <c r="D262"/>
      <c r="E262" s="82"/>
      <c r="F262" s="82"/>
      <c r="G262"/>
      <c r="H262"/>
      <c r="I262"/>
      <c r="J262"/>
      <c r="K262" s="82"/>
      <c r="L262" s="82"/>
      <c r="M262" s="1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hidden="1" customHeight="1" x14ac:dyDescent="0.25">
      <c r="A263" s="82"/>
      <c r="B263"/>
      <c r="C263" s="21"/>
      <c r="D263"/>
      <c r="E263" s="82"/>
      <c r="F263" s="82"/>
      <c r="G263"/>
      <c r="H263"/>
      <c r="I263"/>
      <c r="J263"/>
      <c r="K263" s="82"/>
      <c r="L263" s="82"/>
      <c r="M263" s="1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hidden="1" customHeight="1" x14ac:dyDescent="0.25">
      <c r="A264" s="82"/>
      <c r="B264"/>
      <c r="C264" s="21"/>
      <c r="D264"/>
      <c r="E264" s="82"/>
      <c r="F264" s="82"/>
      <c r="G264"/>
      <c r="H264"/>
      <c r="I264"/>
      <c r="J264"/>
      <c r="K264" s="82"/>
      <c r="L264" s="82"/>
      <c r="M264" s="1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hidden="1" customHeight="1" x14ac:dyDescent="0.25">
      <c r="A265" s="82"/>
      <c r="B265"/>
      <c r="C265" s="21"/>
      <c r="D265"/>
      <c r="E265" s="82"/>
      <c r="F265" s="82"/>
      <c r="G265"/>
      <c r="H265"/>
      <c r="I265"/>
      <c r="J265"/>
      <c r="K265" s="82"/>
      <c r="L265" s="82"/>
      <c r="M265" s="1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hidden="1" customHeight="1" x14ac:dyDescent="0.25">
      <c r="A266" s="82"/>
      <c r="B266"/>
      <c r="C266" s="21"/>
      <c r="D266"/>
      <c r="E266" s="82"/>
      <c r="F266" s="82"/>
      <c r="G266"/>
      <c r="H266"/>
      <c r="I266"/>
      <c r="J266"/>
      <c r="K266" s="82"/>
      <c r="L266" s="82"/>
      <c r="M266" s="1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hidden="1" customHeight="1" x14ac:dyDescent="0.25">
      <c r="A267" s="82"/>
      <c r="B267"/>
      <c r="C267" s="21"/>
      <c r="D267"/>
      <c r="E267" s="82"/>
      <c r="F267" s="82"/>
      <c r="G267"/>
      <c r="H267"/>
      <c r="I267"/>
      <c r="J267"/>
      <c r="K267" s="82"/>
      <c r="L267" s="82"/>
      <c r="M267" s="1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hidden="1" customHeight="1" x14ac:dyDescent="0.25">
      <c r="A268" s="82"/>
      <c r="B268"/>
      <c r="C268" s="21"/>
      <c r="D268"/>
      <c r="E268" s="82"/>
      <c r="F268" s="82"/>
      <c r="G268"/>
      <c r="H268"/>
      <c r="I268"/>
      <c r="J268"/>
      <c r="K268" s="82"/>
      <c r="L268" s="82"/>
      <c r="M268" s="1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hidden="1" customHeight="1" x14ac:dyDescent="0.25">
      <c r="A269" s="82"/>
      <c r="B269"/>
      <c r="C269" s="21"/>
      <c r="D269"/>
      <c r="E269" s="82"/>
      <c r="F269" s="82"/>
      <c r="G269"/>
      <c r="H269"/>
      <c r="I269"/>
      <c r="J269"/>
      <c r="K269" s="82"/>
      <c r="L269" s="82"/>
      <c r="M269" s="1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hidden="1" customHeight="1" x14ac:dyDescent="0.25">
      <c r="A270" s="82"/>
      <c r="B270"/>
      <c r="C270" s="21"/>
      <c r="D270"/>
      <c r="E270" s="82"/>
      <c r="F270" s="82"/>
      <c r="G270"/>
      <c r="H270"/>
      <c r="I270"/>
      <c r="J270"/>
      <c r="K270" s="82"/>
      <c r="L270" s="82"/>
      <c r="M270" s="1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hidden="1" customHeight="1" x14ac:dyDescent="0.25">
      <c r="A271" s="82"/>
      <c r="B271"/>
      <c r="C271" s="21"/>
      <c r="D271"/>
      <c r="E271" s="82"/>
      <c r="F271" s="82"/>
      <c r="G271"/>
      <c r="H271"/>
      <c r="I271"/>
      <c r="J271"/>
      <c r="K271" s="82"/>
      <c r="L271" s="82"/>
      <c r="M271" s="1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hidden="1" customHeight="1" x14ac:dyDescent="0.25">
      <c r="A272" s="82"/>
      <c r="B272"/>
      <c r="C272" s="21"/>
      <c r="D272"/>
      <c r="E272" s="82"/>
      <c r="F272" s="82"/>
      <c r="G272"/>
      <c r="H272"/>
      <c r="I272"/>
      <c r="J272"/>
      <c r="K272" s="82"/>
      <c r="L272" s="82"/>
      <c r="M272" s="1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hidden="1" customHeight="1" x14ac:dyDescent="0.25">
      <c r="A273" s="82"/>
      <c r="B273"/>
      <c r="C273" s="21"/>
      <c r="D273"/>
      <c r="E273" s="82"/>
      <c r="F273" s="82"/>
      <c r="G273"/>
      <c r="H273"/>
      <c r="I273"/>
      <c r="J273"/>
      <c r="K273" s="82"/>
      <c r="L273" s="82"/>
      <c r="M273" s="1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hidden="1" customHeight="1" x14ac:dyDescent="0.25">
      <c r="A274" s="82"/>
      <c r="B274"/>
      <c r="C274" s="21"/>
      <c r="D274"/>
      <c r="E274" s="82"/>
      <c r="F274" s="82"/>
      <c r="G274"/>
      <c r="H274"/>
      <c r="I274"/>
      <c r="J274"/>
      <c r="K274" s="82"/>
      <c r="L274" s="82"/>
      <c r="M274" s="1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hidden="1" customHeight="1" x14ac:dyDescent="0.25">
      <c r="A275" s="82"/>
      <c r="B275"/>
      <c r="C275" s="21"/>
      <c r="D275"/>
      <c r="E275" s="82"/>
      <c r="F275" s="82"/>
      <c r="G275"/>
      <c r="H275"/>
      <c r="I275"/>
      <c r="J275"/>
      <c r="K275" s="82"/>
      <c r="L275" s="82"/>
      <c r="M275" s="1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hidden="1" customHeight="1" x14ac:dyDescent="0.25">
      <c r="A276" s="82"/>
      <c r="B276"/>
      <c r="C276" s="21"/>
      <c r="D276"/>
      <c r="E276" s="82"/>
      <c r="F276" s="82"/>
      <c r="G276"/>
      <c r="H276"/>
      <c r="I276"/>
      <c r="J276"/>
      <c r="K276" s="82"/>
      <c r="L276" s="82"/>
      <c r="M276" s="1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hidden="1" customHeight="1" x14ac:dyDescent="0.25">
      <c r="A277" s="82"/>
      <c r="B277"/>
      <c r="C277" s="21"/>
      <c r="D277"/>
      <c r="E277" s="82"/>
      <c r="F277" s="82"/>
      <c r="G277"/>
      <c r="H277"/>
      <c r="I277"/>
      <c r="J277"/>
      <c r="K277" s="82"/>
      <c r="L277" s="82"/>
      <c r="M277" s="1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hidden="1" customHeight="1" x14ac:dyDescent="0.25">
      <c r="A278" s="82"/>
      <c r="B278"/>
      <c r="C278" s="21"/>
      <c r="D278"/>
      <c r="E278" s="82"/>
      <c r="F278" s="82"/>
      <c r="G278"/>
      <c r="H278"/>
      <c r="I278"/>
      <c r="J278"/>
      <c r="K278" s="82"/>
      <c r="L278" s="82"/>
      <c r="M278" s="1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hidden="1" customHeight="1" x14ac:dyDescent="0.25">
      <c r="A279" s="82"/>
      <c r="B279"/>
      <c r="C279" s="21"/>
      <c r="D279"/>
      <c r="E279" s="82"/>
      <c r="F279" s="82"/>
      <c r="G279"/>
      <c r="H279"/>
      <c r="I279"/>
      <c r="J279"/>
      <c r="K279" s="82"/>
      <c r="L279" s="82"/>
      <c r="M279" s="1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hidden="1" customHeight="1" x14ac:dyDescent="0.25">
      <c r="A280" s="82"/>
      <c r="B280"/>
      <c r="C280" s="21"/>
      <c r="D280"/>
      <c r="E280" s="82"/>
      <c r="F280" s="82"/>
      <c r="G280"/>
      <c r="H280"/>
      <c r="I280"/>
      <c r="J280"/>
      <c r="K280" s="82"/>
      <c r="L280" s="82"/>
      <c r="M280" s="1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hidden="1" customHeight="1" x14ac:dyDescent="0.25">
      <c r="A281" s="82"/>
      <c r="B281"/>
      <c r="C281" s="21"/>
      <c r="D281"/>
      <c r="E281" s="82"/>
      <c r="F281" s="82"/>
      <c r="G281"/>
      <c r="H281"/>
      <c r="I281"/>
      <c r="J281"/>
      <c r="K281" s="82"/>
      <c r="L281" s="82"/>
      <c r="M281" s="1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hidden="1" customHeight="1" x14ac:dyDescent="0.25">
      <c r="A282" s="82"/>
      <c r="B282"/>
      <c r="C282" s="21"/>
      <c r="D282"/>
      <c r="E282" s="82"/>
      <c r="F282" s="82"/>
      <c r="G282"/>
      <c r="H282"/>
      <c r="I282"/>
      <c r="J282"/>
      <c r="K282" s="82"/>
      <c r="L282" s="82"/>
      <c r="M282" s="1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hidden="1" customHeight="1" x14ac:dyDescent="0.25">
      <c r="A283" s="82"/>
      <c r="B283"/>
      <c r="C283" s="21"/>
      <c r="D283"/>
      <c r="E283" s="82"/>
      <c r="F283" s="82"/>
      <c r="G283"/>
      <c r="H283"/>
      <c r="I283"/>
      <c r="J283"/>
      <c r="K283" s="82"/>
      <c r="L283" s="82"/>
      <c r="M283" s="1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hidden="1" customHeight="1" x14ac:dyDescent="0.25">
      <c r="A284" s="82"/>
      <c r="B284"/>
      <c r="C284" s="21"/>
      <c r="D284"/>
      <c r="E284" s="82"/>
      <c r="F284" s="82"/>
      <c r="G284"/>
      <c r="H284"/>
      <c r="I284"/>
      <c r="J284"/>
      <c r="K284" s="82"/>
      <c r="L284" s="82"/>
      <c r="M284" s="1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hidden="1" customHeight="1" x14ac:dyDescent="0.25">
      <c r="A285" s="82"/>
      <c r="B285"/>
      <c r="C285" s="21"/>
      <c r="D285"/>
      <c r="E285" s="82"/>
      <c r="F285" s="82"/>
      <c r="G285"/>
      <c r="H285"/>
      <c r="I285"/>
      <c r="J285"/>
      <c r="K285" s="82"/>
      <c r="L285" s="82"/>
      <c r="M285" s="1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hidden="1" customHeight="1" x14ac:dyDescent="0.25">
      <c r="A286" s="82"/>
      <c r="B286"/>
      <c r="C286" s="21"/>
      <c r="D286"/>
      <c r="E286" s="82"/>
      <c r="F286" s="82"/>
      <c r="G286"/>
      <c r="H286"/>
      <c r="I286"/>
      <c r="J286"/>
      <c r="K286" s="82"/>
      <c r="L286" s="82"/>
      <c r="M286" s="1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hidden="1" customHeight="1" x14ac:dyDescent="0.25">
      <c r="A287" s="82"/>
      <c r="B287"/>
      <c r="C287" s="21"/>
      <c r="D287"/>
      <c r="E287" s="82"/>
      <c r="F287" s="82"/>
      <c r="G287"/>
      <c r="H287"/>
      <c r="I287"/>
      <c r="J287"/>
      <c r="K287" s="82"/>
      <c r="L287" s="82"/>
      <c r="M287" s="1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hidden="1" customHeight="1" x14ac:dyDescent="0.25">
      <c r="A288" s="82"/>
      <c r="B288"/>
      <c r="C288" s="21"/>
      <c r="D288"/>
      <c r="E288" s="82"/>
      <c r="F288" s="82"/>
      <c r="G288"/>
      <c r="H288"/>
      <c r="I288"/>
      <c r="J288"/>
      <c r="K288" s="82"/>
      <c r="L288" s="82"/>
      <c r="M288" s="1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hidden="1" customHeight="1" x14ac:dyDescent="0.25">
      <c r="A289" s="82"/>
      <c r="B289"/>
      <c r="C289" s="21"/>
      <c r="D289"/>
      <c r="E289" s="82"/>
      <c r="F289" s="82"/>
      <c r="G289"/>
      <c r="H289"/>
      <c r="I289"/>
      <c r="J289"/>
      <c r="K289" s="82"/>
      <c r="L289" s="82"/>
      <c r="M289" s="1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hidden="1" customHeight="1" x14ac:dyDescent="0.25">
      <c r="A290" s="82"/>
      <c r="B290"/>
      <c r="C290" s="21"/>
      <c r="D290"/>
      <c r="E290" s="82"/>
      <c r="F290" s="82"/>
      <c r="G290"/>
      <c r="H290"/>
      <c r="I290"/>
      <c r="J290"/>
      <c r="K290" s="82"/>
      <c r="L290" s="82"/>
      <c r="M290" s="1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hidden="1" customHeight="1" x14ac:dyDescent="0.25">
      <c r="A291" s="82"/>
      <c r="B291"/>
      <c r="C291" s="21"/>
      <c r="D291"/>
      <c r="E291" s="82"/>
      <c r="F291" s="82"/>
      <c r="G291"/>
      <c r="H291"/>
      <c r="I291"/>
      <c r="J291"/>
      <c r="K291" s="82"/>
      <c r="L291" s="82"/>
      <c r="M291" s="1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hidden="1" customHeight="1" x14ac:dyDescent="0.25">
      <c r="A292" s="82"/>
      <c r="B292"/>
      <c r="C292" s="21"/>
      <c r="D292"/>
      <c r="E292" s="82"/>
      <c r="F292" s="82"/>
      <c r="G292"/>
      <c r="H292"/>
      <c r="I292"/>
      <c r="J292"/>
      <c r="K292" s="82"/>
      <c r="L292" s="82"/>
      <c r="M292" s="1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hidden="1" customHeight="1" x14ac:dyDescent="0.25">
      <c r="A293" s="82"/>
      <c r="B293"/>
      <c r="C293" s="21"/>
      <c r="D293"/>
      <c r="E293" s="82"/>
      <c r="F293" s="82"/>
      <c r="G293"/>
      <c r="H293"/>
      <c r="I293"/>
      <c r="J293"/>
      <c r="K293" s="82"/>
      <c r="L293" s="82"/>
      <c r="M293" s="1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hidden="1" customHeight="1" x14ac:dyDescent="0.25">
      <c r="A294" s="82"/>
      <c r="B294"/>
      <c r="C294" s="21"/>
      <c r="D294"/>
      <c r="E294" s="82"/>
      <c r="F294" s="82"/>
      <c r="G294"/>
      <c r="H294"/>
      <c r="I294"/>
      <c r="J294"/>
      <c r="K294" s="82"/>
      <c r="L294" s="82"/>
      <c r="M294" s="1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hidden="1" customHeight="1" x14ac:dyDescent="0.25">
      <c r="A295" s="82"/>
      <c r="B295"/>
      <c r="C295" s="21"/>
      <c r="D295"/>
      <c r="E295" s="82"/>
      <c r="F295" s="82"/>
      <c r="G295"/>
      <c r="H295"/>
      <c r="I295"/>
      <c r="J295"/>
      <c r="K295" s="82"/>
      <c r="L295" s="82"/>
      <c r="M295" s="1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hidden="1" customHeight="1" x14ac:dyDescent="0.25">
      <c r="A296" s="82"/>
      <c r="B296"/>
      <c r="C296" s="21"/>
      <c r="D296"/>
      <c r="E296" s="82"/>
      <c r="F296" s="82"/>
      <c r="G296"/>
      <c r="H296"/>
      <c r="I296"/>
      <c r="J296"/>
      <c r="K296" s="82"/>
      <c r="L296" s="82"/>
      <c r="M296" s="1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hidden="1" customHeight="1" x14ac:dyDescent="0.25">
      <c r="A297" s="82"/>
      <c r="B297"/>
      <c r="C297" s="21"/>
      <c r="D297"/>
      <c r="E297" s="82"/>
      <c r="F297" s="82"/>
      <c r="G297"/>
      <c r="H297"/>
      <c r="I297"/>
      <c r="J297"/>
      <c r="K297" s="82"/>
      <c r="L297" s="82"/>
      <c r="M297" s="1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hidden="1" customHeight="1" x14ac:dyDescent="0.25">
      <c r="A298" s="82"/>
      <c r="B298"/>
      <c r="C298" s="21"/>
      <c r="D298"/>
      <c r="E298" s="82"/>
      <c r="F298" s="82"/>
      <c r="G298"/>
      <c r="H298"/>
      <c r="I298"/>
      <c r="J298"/>
      <c r="K298" s="82"/>
      <c r="L298" s="82"/>
      <c r="M298" s="1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hidden="1" customHeight="1" x14ac:dyDescent="0.25">
      <c r="A299" s="82"/>
      <c r="B299"/>
      <c r="C299" s="21"/>
      <c r="D299"/>
      <c r="E299" s="82"/>
      <c r="F299" s="82"/>
      <c r="G299"/>
      <c r="H299"/>
      <c r="I299"/>
      <c r="J299"/>
      <c r="K299" s="82"/>
      <c r="L299" s="82"/>
      <c r="M299" s="1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hidden="1" customHeight="1" x14ac:dyDescent="0.25">
      <c r="A300" s="82"/>
      <c r="B300"/>
      <c r="C300" s="21"/>
      <c r="D300"/>
      <c r="E300" s="82"/>
      <c r="F300" s="82"/>
      <c r="G300"/>
      <c r="H300"/>
      <c r="I300"/>
      <c r="J300"/>
      <c r="K300" s="82"/>
      <c r="L300" s="82"/>
      <c r="M300" s="1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hidden="1" customHeight="1" x14ac:dyDescent="0.25">
      <c r="A301" s="82"/>
      <c r="B301"/>
      <c r="C301" s="21"/>
      <c r="D301"/>
      <c r="E301" s="82"/>
      <c r="F301" s="82"/>
      <c r="G301"/>
      <c r="H301"/>
      <c r="I301"/>
      <c r="J301"/>
      <c r="K301" s="82"/>
      <c r="L301" s="82"/>
      <c r="M301" s="1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hidden="1" customHeight="1" x14ac:dyDescent="0.25">
      <c r="A302" s="82"/>
      <c r="B302"/>
      <c r="C302" s="21"/>
      <c r="D302"/>
      <c r="E302" s="82"/>
      <c r="F302" s="82"/>
      <c r="G302"/>
      <c r="H302"/>
      <c r="I302"/>
      <c r="J302"/>
      <c r="K302" s="82"/>
      <c r="L302" s="82"/>
      <c r="M302" s="1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hidden="1" customHeight="1" x14ac:dyDescent="0.25">
      <c r="A303" s="82"/>
      <c r="B303"/>
      <c r="C303" s="21"/>
      <c r="D303"/>
      <c r="E303" s="82"/>
      <c r="F303" s="82"/>
      <c r="G303"/>
      <c r="H303"/>
      <c r="I303"/>
      <c r="J303"/>
      <c r="K303" s="82"/>
      <c r="L303" s="82"/>
      <c r="M303" s="1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hidden="1" customHeight="1" x14ac:dyDescent="0.25">
      <c r="A304" s="82"/>
      <c r="B304"/>
      <c r="C304" s="21"/>
      <c r="D304"/>
      <c r="E304" s="82"/>
      <c r="F304" s="82"/>
      <c r="G304"/>
      <c r="H304"/>
      <c r="I304"/>
      <c r="J304"/>
      <c r="K304" s="82"/>
      <c r="L304" s="82"/>
      <c r="M304" s="1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hidden="1" customHeight="1" x14ac:dyDescent="0.25">
      <c r="A305" s="82"/>
      <c r="B305"/>
      <c r="C305" s="21"/>
      <c r="D305"/>
      <c r="E305" s="82"/>
      <c r="F305" s="82"/>
      <c r="G305"/>
      <c r="H305"/>
      <c r="I305"/>
      <c r="J305"/>
      <c r="K305" s="82"/>
      <c r="L305" s="82"/>
      <c r="M305" s="1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hidden="1" customHeight="1" x14ac:dyDescent="0.25">
      <c r="A306" s="82"/>
      <c r="B306"/>
      <c r="C306" s="21"/>
      <c r="D306"/>
      <c r="E306" s="82"/>
      <c r="F306" s="82"/>
      <c r="G306"/>
      <c r="H306"/>
      <c r="I306"/>
      <c r="J306"/>
      <c r="K306" s="82"/>
      <c r="L306" s="82"/>
      <c r="M306" s="1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hidden="1" customHeight="1" x14ac:dyDescent="0.25">
      <c r="A307" s="82"/>
      <c r="B307"/>
      <c r="C307" s="21"/>
      <c r="D307"/>
      <c r="E307" s="82"/>
      <c r="F307" s="82"/>
      <c r="G307"/>
      <c r="H307"/>
      <c r="I307"/>
      <c r="J307"/>
      <c r="K307" s="82"/>
      <c r="L307" s="82"/>
      <c r="M307" s="1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hidden="1" customHeight="1" x14ac:dyDescent="0.25">
      <c r="A308" s="82"/>
      <c r="B308"/>
      <c r="C308" s="21"/>
      <c r="D308"/>
      <c r="E308" s="82"/>
      <c r="F308" s="82"/>
      <c r="G308"/>
      <c r="H308"/>
      <c r="I308"/>
      <c r="J308"/>
      <c r="K308" s="82"/>
      <c r="L308" s="82"/>
      <c r="M308" s="1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hidden="1" customHeight="1" x14ac:dyDescent="0.25">
      <c r="A309" s="82"/>
      <c r="B309"/>
      <c r="C309" s="21"/>
      <c r="D309"/>
      <c r="E309" s="82"/>
      <c r="F309" s="82"/>
      <c r="G309"/>
      <c r="H309"/>
      <c r="I309"/>
      <c r="J309"/>
      <c r="K309" s="82"/>
      <c r="L309" s="82"/>
      <c r="M309" s="1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hidden="1" customHeight="1" x14ac:dyDescent="0.25">
      <c r="A310" s="82"/>
      <c r="B310"/>
      <c r="C310" s="21"/>
      <c r="D310"/>
      <c r="E310" s="82"/>
      <c r="F310" s="82"/>
      <c r="G310"/>
      <c r="H310"/>
      <c r="I310"/>
      <c r="J310"/>
      <c r="K310" s="82"/>
      <c r="L310" s="82"/>
      <c r="M310" s="1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hidden="1" customHeight="1" x14ac:dyDescent="0.25">
      <c r="A311" s="82"/>
      <c r="B311"/>
      <c r="C311" s="21"/>
      <c r="D311"/>
      <c r="E311" s="82"/>
      <c r="F311" s="82"/>
      <c r="G311"/>
      <c r="H311"/>
      <c r="I311"/>
      <c r="J311"/>
      <c r="K311" s="82"/>
      <c r="L311" s="82"/>
      <c r="M311" s="1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hidden="1" customHeight="1" x14ac:dyDescent="0.25">
      <c r="A312" s="82"/>
      <c r="B312"/>
      <c r="C312" s="21"/>
      <c r="D312"/>
      <c r="E312" s="82"/>
      <c r="F312" s="82"/>
      <c r="G312"/>
      <c r="H312"/>
      <c r="I312"/>
      <c r="J312"/>
      <c r="K312" s="82"/>
      <c r="L312" s="82"/>
      <c r="M312" s="1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hidden="1" customHeight="1" x14ac:dyDescent="0.25">
      <c r="A313" s="82"/>
      <c r="B313"/>
      <c r="C313" s="21"/>
      <c r="D313"/>
      <c r="E313" s="82"/>
      <c r="F313" s="82"/>
      <c r="G313"/>
      <c r="H313"/>
      <c r="I313"/>
      <c r="J313"/>
      <c r="K313" s="82"/>
      <c r="L313" s="82"/>
      <c r="M313" s="1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hidden="1" customHeight="1" x14ac:dyDescent="0.25">
      <c r="A314" s="82"/>
      <c r="B314"/>
      <c r="C314" s="21"/>
      <c r="D314"/>
      <c r="E314" s="82"/>
      <c r="F314" s="82"/>
      <c r="G314"/>
      <c r="H314"/>
      <c r="I314"/>
      <c r="J314"/>
      <c r="K314" s="82"/>
      <c r="L314" s="82"/>
      <c r="M314" s="1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hidden="1" customHeight="1" x14ac:dyDescent="0.25">
      <c r="A315" s="82"/>
      <c r="B315"/>
      <c r="C315" s="21"/>
      <c r="D315"/>
      <c r="E315" s="82"/>
      <c r="F315" s="82"/>
      <c r="G315"/>
      <c r="H315"/>
      <c r="I315"/>
      <c r="J315"/>
      <c r="K315" s="82"/>
      <c r="L315" s="82"/>
      <c r="M315" s="1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hidden="1" customHeight="1" x14ac:dyDescent="0.25">
      <c r="A316" s="82"/>
      <c r="B316"/>
      <c r="C316" s="21"/>
      <c r="D316"/>
      <c r="E316" s="82"/>
      <c r="F316" s="82"/>
      <c r="G316"/>
      <c r="H316"/>
      <c r="I316"/>
      <c r="J316"/>
      <c r="K316" s="82"/>
      <c r="L316" s="82"/>
      <c r="M316" s="1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hidden="1" customHeight="1" x14ac:dyDescent="0.25">
      <c r="A317" s="82"/>
      <c r="B317"/>
      <c r="C317" s="21"/>
      <c r="D317"/>
      <c r="E317" s="82"/>
      <c r="F317" s="82"/>
      <c r="G317"/>
      <c r="H317"/>
      <c r="I317"/>
      <c r="J317"/>
      <c r="K317" s="82"/>
      <c r="L317" s="82"/>
      <c r="M317" s="1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hidden="1" customHeight="1" x14ac:dyDescent="0.25">
      <c r="A318" s="82"/>
      <c r="B318"/>
      <c r="C318" s="21"/>
      <c r="D318"/>
      <c r="E318" s="82"/>
      <c r="F318" s="82"/>
      <c r="G318"/>
      <c r="H318"/>
      <c r="I318"/>
      <c r="J318"/>
      <c r="K318" s="82"/>
      <c r="L318" s="82"/>
      <c r="M318" s="1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hidden="1" customHeight="1" x14ac:dyDescent="0.25">
      <c r="A319" s="82"/>
      <c r="B319"/>
      <c r="C319" s="21"/>
      <c r="D319"/>
      <c r="E319" s="82"/>
      <c r="F319" s="82"/>
      <c r="G319"/>
      <c r="H319"/>
      <c r="I319"/>
      <c r="J319"/>
      <c r="K319" s="82"/>
      <c r="L319" s="82"/>
      <c r="M319" s="1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hidden="1" customHeight="1" x14ac:dyDescent="0.25">
      <c r="A320" s="82"/>
      <c r="B320"/>
      <c r="C320" s="21"/>
      <c r="D320"/>
      <c r="E320" s="82"/>
      <c r="F320" s="82"/>
      <c r="G320"/>
      <c r="H320"/>
      <c r="I320"/>
      <c r="J320"/>
      <c r="K320" s="82"/>
      <c r="L320" s="82"/>
      <c r="M320" s="1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hidden="1" customHeight="1" x14ac:dyDescent="0.25">
      <c r="A321" s="82"/>
      <c r="B321"/>
      <c r="C321" s="21"/>
      <c r="D321"/>
      <c r="E321" s="82"/>
      <c r="F321" s="82"/>
      <c r="G321"/>
      <c r="H321"/>
      <c r="I321"/>
      <c r="J321"/>
      <c r="K321" s="82"/>
      <c r="L321" s="82"/>
      <c r="M321" s="1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hidden="1" customHeight="1" x14ac:dyDescent="0.25">
      <c r="A322" s="82"/>
      <c r="B322"/>
      <c r="C322" s="21"/>
      <c r="D322"/>
      <c r="E322" s="82"/>
      <c r="F322" s="82"/>
      <c r="G322"/>
      <c r="H322"/>
      <c r="I322"/>
      <c r="J322"/>
      <c r="K322" s="82"/>
      <c r="L322" s="82"/>
      <c r="M322" s="1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hidden="1" customHeight="1" x14ac:dyDescent="0.25">
      <c r="A323" s="82"/>
      <c r="B323"/>
      <c r="C323" s="21"/>
      <c r="D323"/>
      <c r="E323" s="82"/>
      <c r="F323" s="82"/>
      <c r="G323"/>
      <c r="H323"/>
      <c r="I323"/>
      <c r="J323"/>
      <c r="K323" s="82"/>
      <c r="L323" s="82"/>
      <c r="M323" s="1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hidden="1" customHeight="1" x14ac:dyDescent="0.25">
      <c r="A324" s="82"/>
      <c r="B324"/>
      <c r="C324" s="21"/>
      <c r="D324"/>
      <c r="E324" s="82"/>
      <c r="F324" s="82"/>
      <c r="G324"/>
      <c r="H324"/>
      <c r="I324"/>
      <c r="J324"/>
      <c r="K324" s="82"/>
      <c r="L324" s="82"/>
      <c r="M324" s="1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hidden="1" customHeight="1" x14ac:dyDescent="0.25">
      <c r="A325" s="82"/>
      <c r="B325"/>
      <c r="C325" s="21"/>
      <c r="D325"/>
      <c r="E325" s="82"/>
      <c r="F325" s="82"/>
      <c r="G325"/>
      <c r="H325"/>
      <c r="I325"/>
      <c r="J325"/>
      <c r="K325" s="82"/>
      <c r="L325" s="82"/>
      <c r="M325" s="1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hidden="1" customHeight="1" x14ac:dyDescent="0.25">
      <c r="A326" s="82"/>
      <c r="B326"/>
      <c r="C326" s="21"/>
      <c r="D326"/>
      <c r="E326" s="82"/>
      <c r="F326" s="82"/>
      <c r="G326"/>
      <c r="H326"/>
      <c r="I326"/>
      <c r="J326"/>
      <c r="K326" s="82"/>
      <c r="L326" s="82"/>
      <c r="M326" s="1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hidden="1" customHeight="1" x14ac:dyDescent="0.25">
      <c r="A327" s="82"/>
      <c r="B327"/>
      <c r="C327" s="21"/>
      <c r="D327"/>
      <c r="E327" s="82"/>
      <c r="F327" s="82"/>
      <c r="G327"/>
      <c r="H327"/>
      <c r="I327"/>
      <c r="J327"/>
      <c r="K327" s="82"/>
      <c r="L327" s="82"/>
      <c r="M327" s="1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hidden="1" customHeight="1" x14ac:dyDescent="0.25">
      <c r="A328" s="82"/>
      <c r="B328"/>
      <c r="C328" s="21"/>
      <c r="D328"/>
      <c r="E328" s="82"/>
      <c r="F328" s="82"/>
      <c r="G328"/>
      <c r="H328"/>
      <c r="I328"/>
      <c r="J328"/>
      <c r="K328" s="82"/>
      <c r="L328" s="82"/>
      <c r="M328" s="1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hidden="1" customHeight="1" x14ac:dyDescent="0.25">
      <c r="A329" s="82"/>
      <c r="B329"/>
      <c r="C329" s="21"/>
      <c r="D329"/>
      <c r="E329" s="82"/>
      <c r="F329" s="82"/>
      <c r="G329"/>
      <c r="H329"/>
      <c r="I329"/>
      <c r="J329"/>
      <c r="K329" s="82"/>
      <c r="L329" s="82"/>
      <c r="M329" s="1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hidden="1" customHeight="1" x14ac:dyDescent="0.25">
      <c r="A330" s="82"/>
      <c r="B330"/>
      <c r="C330" s="21"/>
      <c r="D330"/>
      <c r="E330" s="82"/>
      <c r="F330" s="82"/>
      <c r="G330"/>
      <c r="H330"/>
      <c r="I330"/>
      <c r="J330"/>
      <c r="K330" s="82"/>
      <c r="L330" s="82"/>
      <c r="M330" s="1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hidden="1" customHeight="1" x14ac:dyDescent="0.25">
      <c r="A331" s="82"/>
      <c r="B331"/>
      <c r="C331" s="21"/>
      <c r="D331"/>
      <c r="E331" s="82"/>
      <c r="F331" s="82"/>
      <c r="G331"/>
      <c r="H331"/>
      <c r="I331"/>
      <c r="J331"/>
      <c r="K331" s="82"/>
      <c r="L331" s="82"/>
      <c r="M331" s="1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hidden="1" customHeight="1" x14ac:dyDescent="0.25">
      <c r="A332" s="82"/>
      <c r="B332"/>
      <c r="C332" s="21"/>
      <c r="D332"/>
      <c r="E332" s="82"/>
      <c r="F332" s="82"/>
      <c r="G332"/>
      <c r="H332"/>
      <c r="I332"/>
      <c r="J332"/>
      <c r="K332" s="82"/>
      <c r="L332" s="82"/>
      <c r="M332" s="1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hidden="1" customHeight="1" x14ac:dyDescent="0.25">
      <c r="A333" s="82"/>
      <c r="B333"/>
      <c r="C333" s="21"/>
      <c r="D333"/>
      <c r="E333" s="82"/>
      <c r="F333" s="82"/>
      <c r="G333"/>
      <c r="H333"/>
      <c r="I333"/>
      <c r="J333"/>
      <c r="K333" s="82"/>
      <c r="L333" s="82"/>
      <c r="M333" s="1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hidden="1" customHeight="1" x14ac:dyDescent="0.25">
      <c r="A334" s="82"/>
      <c r="B334"/>
      <c r="C334" s="21"/>
      <c r="D334"/>
      <c r="E334" s="82"/>
      <c r="F334" s="82"/>
      <c r="G334"/>
      <c r="H334"/>
      <c r="I334"/>
      <c r="J334"/>
      <c r="K334" s="82"/>
      <c r="L334" s="82"/>
      <c r="M334" s="1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hidden="1" customHeight="1" x14ac:dyDescent="0.25">
      <c r="A335" s="82"/>
      <c r="B335"/>
      <c r="C335" s="21"/>
      <c r="D335"/>
      <c r="E335" s="82"/>
      <c r="F335" s="82"/>
      <c r="G335"/>
      <c r="H335"/>
      <c r="I335"/>
      <c r="J335"/>
      <c r="K335" s="82"/>
      <c r="L335" s="82"/>
      <c r="M335" s="1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hidden="1" customHeight="1" x14ac:dyDescent="0.25">
      <c r="A336" s="82"/>
      <c r="B336"/>
      <c r="C336" s="21"/>
      <c r="D336"/>
      <c r="E336" s="82"/>
      <c r="F336" s="82"/>
      <c r="G336"/>
      <c r="H336"/>
      <c r="I336"/>
      <c r="J336"/>
      <c r="K336" s="82"/>
      <c r="L336" s="82"/>
      <c r="M336" s="1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hidden="1" customHeight="1" x14ac:dyDescent="0.25">
      <c r="A337" s="82"/>
      <c r="B337"/>
      <c r="C337" s="21"/>
      <c r="D337"/>
      <c r="E337" s="82"/>
      <c r="F337" s="82"/>
      <c r="G337"/>
      <c r="H337"/>
      <c r="I337"/>
      <c r="J337"/>
      <c r="K337" s="82"/>
      <c r="L337" s="82"/>
      <c r="M337" s="1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hidden="1" customHeight="1" x14ac:dyDescent="0.25">
      <c r="A338" s="82"/>
      <c r="B338"/>
      <c r="C338" s="21"/>
      <c r="D338"/>
      <c r="E338" s="82"/>
      <c r="F338" s="82"/>
      <c r="G338"/>
      <c r="H338"/>
      <c r="I338"/>
      <c r="J338"/>
      <c r="K338" s="82"/>
      <c r="L338" s="82"/>
      <c r="M338" s="1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hidden="1" customHeight="1" x14ac:dyDescent="0.25">
      <c r="A339" s="82"/>
      <c r="B339"/>
      <c r="C339" s="21"/>
      <c r="D339"/>
      <c r="E339" s="82"/>
      <c r="F339" s="82"/>
      <c r="G339"/>
      <c r="H339"/>
      <c r="I339"/>
      <c r="J339"/>
      <c r="K339" s="82"/>
      <c r="L339" s="82"/>
      <c r="M339" s="1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hidden="1" customHeight="1" x14ac:dyDescent="0.25">
      <c r="A340" s="82"/>
      <c r="B340"/>
      <c r="C340" s="21"/>
      <c r="D340"/>
      <c r="E340" s="82"/>
      <c r="F340" s="82"/>
      <c r="G340"/>
      <c r="H340"/>
      <c r="I340"/>
      <c r="J340"/>
      <c r="K340" s="82"/>
      <c r="L340" s="82"/>
      <c r="M340" s="1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hidden="1" customHeight="1" x14ac:dyDescent="0.25">
      <c r="A341" s="82"/>
      <c r="B341"/>
      <c r="C341" s="21"/>
      <c r="D341"/>
      <c r="E341" s="82"/>
      <c r="F341" s="82"/>
      <c r="G341"/>
      <c r="H341"/>
      <c r="I341"/>
      <c r="J341"/>
      <c r="K341" s="82"/>
      <c r="L341" s="82"/>
      <c r="M341" s="1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hidden="1" customHeight="1" x14ac:dyDescent="0.25">
      <c r="A342" s="82"/>
      <c r="B342"/>
      <c r="C342" s="21"/>
      <c r="D342"/>
      <c r="E342" s="82"/>
      <c r="F342" s="82"/>
      <c r="G342"/>
      <c r="H342"/>
      <c r="I342"/>
      <c r="J342"/>
      <c r="K342" s="82"/>
      <c r="L342" s="82"/>
      <c r="M342" s="1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hidden="1" customHeight="1" x14ac:dyDescent="0.25">
      <c r="A343" s="82"/>
      <c r="B343"/>
      <c r="C343" s="21"/>
      <c r="D343"/>
      <c r="E343" s="82"/>
      <c r="F343" s="82"/>
      <c r="G343"/>
      <c r="H343"/>
      <c r="I343"/>
      <c r="J343"/>
      <c r="K343" s="82"/>
      <c r="L343" s="82"/>
      <c r="M343" s="1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hidden="1" customHeight="1" x14ac:dyDescent="0.25">
      <c r="A344" s="82"/>
      <c r="B344"/>
      <c r="C344" s="21"/>
      <c r="D344"/>
      <c r="E344" s="82"/>
      <c r="F344" s="82"/>
      <c r="G344"/>
      <c r="H344"/>
      <c r="I344"/>
      <c r="J344"/>
      <c r="K344" s="82"/>
      <c r="L344" s="82"/>
      <c r="M344" s="1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hidden="1" customHeight="1" x14ac:dyDescent="0.25">
      <c r="A345" s="82"/>
      <c r="B345"/>
      <c r="C345" s="21"/>
      <c r="D345"/>
      <c r="E345" s="82"/>
      <c r="F345" s="82"/>
      <c r="G345"/>
      <c r="H345"/>
      <c r="I345"/>
      <c r="J345"/>
      <c r="K345" s="82"/>
      <c r="L345" s="82"/>
      <c r="M345" s="1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hidden="1" customHeight="1" x14ac:dyDescent="0.25">
      <c r="A346" s="82"/>
      <c r="B346"/>
      <c r="C346" s="21"/>
      <c r="D346"/>
      <c r="E346" s="82"/>
      <c r="F346" s="82"/>
      <c r="G346"/>
      <c r="H346"/>
      <c r="I346"/>
      <c r="J346"/>
      <c r="K346" s="82"/>
      <c r="L346" s="82"/>
      <c r="M346" s="1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hidden="1" customHeight="1" x14ac:dyDescent="0.25">
      <c r="A347" s="82"/>
      <c r="B347"/>
      <c r="C347" s="21"/>
      <c r="D347"/>
      <c r="E347" s="82"/>
      <c r="F347" s="82"/>
      <c r="G347"/>
      <c r="H347"/>
      <c r="I347"/>
      <c r="J347"/>
      <c r="K347" s="82"/>
      <c r="L347" s="82"/>
      <c r="M347" s="1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hidden="1" customHeight="1" x14ac:dyDescent="0.25">
      <c r="A348" s="82"/>
      <c r="B348"/>
      <c r="C348" s="21"/>
      <c r="D348"/>
      <c r="E348" s="82"/>
      <c r="F348" s="82"/>
      <c r="G348"/>
      <c r="H348"/>
      <c r="I348"/>
      <c r="J348"/>
      <c r="K348" s="82"/>
      <c r="L348" s="82"/>
      <c r="M348" s="1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hidden="1" customHeight="1" x14ac:dyDescent="0.25">
      <c r="A349" s="82"/>
      <c r="B349"/>
      <c r="C349" s="21"/>
      <c r="D349"/>
      <c r="E349" s="82"/>
      <c r="F349" s="82"/>
      <c r="G349"/>
      <c r="H349"/>
      <c r="I349"/>
      <c r="J349"/>
      <c r="K349" s="82"/>
      <c r="L349" s="82"/>
      <c r="M349" s="1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hidden="1" customHeight="1" x14ac:dyDescent="0.25">
      <c r="A350" s="82"/>
      <c r="B350"/>
      <c r="C350" s="21"/>
      <c r="D350"/>
      <c r="E350" s="82"/>
      <c r="F350" s="82"/>
      <c r="G350"/>
      <c r="H350"/>
      <c r="I350"/>
      <c r="J350"/>
      <c r="K350" s="82"/>
      <c r="L350" s="82"/>
      <c r="M350" s="1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hidden="1" customHeight="1" x14ac:dyDescent="0.25">
      <c r="A351" s="82"/>
      <c r="B351"/>
      <c r="C351" s="21"/>
      <c r="D351"/>
      <c r="E351" s="82"/>
      <c r="F351" s="82"/>
      <c r="G351"/>
      <c r="H351"/>
      <c r="I351"/>
      <c r="J351"/>
      <c r="K351" s="82"/>
      <c r="L351" s="82"/>
      <c r="M351" s="1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hidden="1" customHeight="1" x14ac:dyDescent="0.25">
      <c r="A352" s="82"/>
      <c r="B352"/>
      <c r="C352" s="21"/>
      <c r="D352"/>
      <c r="E352" s="82"/>
      <c r="F352" s="82"/>
      <c r="G352"/>
      <c r="H352"/>
      <c r="I352"/>
      <c r="J352"/>
      <c r="K352" s="82"/>
      <c r="L352" s="82"/>
      <c r="M352" s="1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hidden="1" customHeight="1" x14ac:dyDescent="0.25">
      <c r="A353" s="82"/>
      <c r="B353"/>
      <c r="C353" s="21"/>
      <c r="D353"/>
      <c r="E353" s="82"/>
      <c r="F353" s="82"/>
      <c r="G353"/>
      <c r="H353"/>
      <c r="I353"/>
      <c r="J353"/>
      <c r="K353" s="82"/>
      <c r="L353" s="82"/>
      <c r="M353" s="1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hidden="1" customHeight="1" x14ac:dyDescent="0.25">
      <c r="A354" s="82"/>
      <c r="B354"/>
      <c r="C354" s="21"/>
      <c r="D354"/>
      <c r="E354" s="82"/>
      <c r="F354" s="82"/>
      <c r="G354"/>
      <c r="H354"/>
      <c r="I354"/>
      <c r="J354"/>
      <c r="K354" s="82"/>
      <c r="L354" s="82"/>
      <c r="M354" s="1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hidden="1" customHeight="1" x14ac:dyDescent="0.25">
      <c r="A355" s="82"/>
      <c r="B355"/>
      <c r="C355" s="21"/>
      <c r="D355"/>
      <c r="E355" s="82"/>
      <c r="F355" s="82"/>
      <c r="G355"/>
      <c r="H355"/>
      <c r="I355"/>
      <c r="J355"/>
      <c r="K355" s="82"/>
      <c r="L355" s="82"/>
      <c r="M355" s="1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hidden="1" customHeight="1" x14ac:dyDescent="0.25">
      <c r="A356" s="82"/>
      <c r="B356"/>
      <c r="C356" s="21"/>
      <c r="D356"/>
      <c r="E356" s="82"/>
      <c r="F356" s="82"/>
      <c r="G356"/>
      <c r="H356"/>
      <c r="I356"/>
      <c r="J356"/>
      <c r="K356" s="82"/>
      <c r="L356" s="82"/>
      <c r="M356" s="1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hidden="1" customHeight="1" x14ac:dyDescent="0.25">
      <c r="A357" s="82"/>
      <c r="B357"/>
      <c r="C357" s="21"/>
      <c r="D357"/>
      <c r="E357" s="82"/>
      <c r="F357" s="82"/>
      <c r="G357"/>
      <c r="H357"/>
      <c r="I357"/>
      <c r="J357"/>
      <c r="K357" s="82"/>
      <c r="L357" s="82"/>
      <c r="M357" s="1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hidden="1" customHeight="1" x14ac:dyDescent="0.25">
      <c r="A358" s="82"/>
      <c r="B358"/>
      <c r="C358" s="21"/>
      <c r="D358"/>
      <c r="E358" s="82"/>
      <c r="F358" s="82"/>
      <c r="G358"/>
      <c r="H358"/>
      <c r="I358"/>
      <c r="J358"/>
      <c r="K358" s="82"/>
      <c r="L358" s="82"/>
      <c r="M358" s="1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hidden="1" customHeight="1" x14ac:dyDescent="0.25">
      <c r="A359" s="82"/>
      <c r="B359"/>
      <c r="C359" s="21"/>
      <c r="D359"/>
      <c r="E359" s="82"/>
      <c r="F359" s="82"/>
      <c r="G359"/>
      <c r="H359"/>
      <c r="I359"/>
      <c r="J359"/>
      <c r="K359" s="82"/>
      <c r="L359" s="82"/>
      <c r="M359" s="1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hidden="1" customHeight="1" x14ac:dyDescent="0.25">
      <c r="A360" s="82"/>
      <c r="B360"/>
      <c r="C360" s="21"/>
      <c r="D360"/>
      <c r="E360" s="82"/>
      <c r="F360" s="82"/>
      <c r="G360"/>
      <c r="H360"/>
      <c r="I360"/>
      <c r="J360"/>
      <c r="K360" s="82"/>
      <c r="L360" s="82"/>
      <c r="M360" s="1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hidden="1" customHeight="1" x14ac:dyDescent="0.25">
      <c r="A361" s="82"/>
      <c r="B361"/>
      <c r="C361" s="21"/>
      <c r="D361"/>
      <c r="E361" s="82"/>
      <c r="F361" s="82"/>
      <c r="G361"/>
      <c r="H361"/>
      <c r="I361"/>
      <c r="J361"/>
      <c r="K361" s="82"/>
      <c r="L361" s="82"/>
      <c r="M361" s="1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hidden="1" customHeight="1" x14ac:dyDescent="0.25">
      <c r="A362" s="82"/>
      <c r="B362"/>
      <c r="C362" s="21"/>
      <c r="D362"/>
      <c r="E362" s="82"/>
      <c r="F362" s="82"/>
      <c r="G362"/>
      <c r="H362"/>
      <c r="I362"/>
      <c r="J362"/>
      <c r="K362" s="82"/>
      <c r="L362" s="82"/>
      <c r="M362" s="1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hidden="1" customHeight="1" x14ac:dyDescent="0.25">
      <c r="A363" s="82"/>
      <c r="B363"/>
      <c r="C363" s="21"/>
      <c r="D363"/>
      <c r="E363" s="82"/>
      <c r="F363" s="82"/>
      <c r="G363"/>
      <c r="H363"/>
      <c r="I363"/>
      <c r="J363"/>
      <c r="K363" s="82"/>
      <c r="L363" s="82"/>
      <c r="M363" s="1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hidden="1" customHeight="1" x14ac:dyDescent="0.25">
      <c r="A364" s="82"/>
      <c r="B364"/>
      <c r="C364" s="21"/>
      <c r="D364"/>
      <c r="E364" s="82"/>
      <c r="F364" s="82"/>
      <c r="G364"/>
      <c r="H364"/>
      <c r="I364"/>
      <c r="J364"/>
      <c r="K364" s="82"/>
      <c r="L364" s="82"/>
      <c r="M364" s="1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hidden="1" customHeight="1" x14ac:dyDescent="0.25">
      <c r="A365" s="82"/>
      <c r="B365"/>
      <c r="C365" s="21"/>
      <c r="D365"/>
      <c r="E365" s="82"/>
      <c r="F365" s="82"/>
      <c r="G365"/>
      <c r="H365"/>
      <c r="I365"/>
      <c r="J365"/>
      <c r="K365" s="82"/>
      <c r="L365" s="82"/>
      <c r="M365" s="1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hidden="1" customHeight="1" x14ac:dyDescent="0.25">
      <c r="A366" s="82"/>
      <c r="B366"/>
      <c r="C366" s="21"/>
      <c r="D366"/>
      <c r="E366" s="82"/>
      <c r="F366" s="82"/>
      <c r="G366"/>
      <c r="H366"/>
      <c r="I366"/>
      <c r="J366"/>
      <c r="K366" s="82"/>
      <c r="L366" s="82"/>
      <c r="M366" s="1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hidden="1" customHeight="1" x14ac:dyDescent="0.25">
      <c r="A367" s="82"/>
      <c r="B367"/>
      <c r="C367" s="21"/>
      <c r="D367"/>
      <c r="E367" s="82"/>
      <c r="F367" s="82"/>
      <c r="G367"/>
      <c r="H367"/>
      <c r="I367"/>
      <c r="J367"/>
      <c r="K367" s="82"/>
      <c r="L367" s="82"/>
      <c r="M367" s="1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hidden="1" customHeight="1" x14ac:dyDescent="0.25">
      <c r="A368" s="82"/>
      <c r="B368"/>
      <c r="C368" s="21"/>
      <c r="D368"/>
      <c r="E368" s="82"/>
      <c r="F368" s="82"/>
      <c r="G368"/>
      <c r="H368"/>
      <c r="I368"/>
      <c r="J368"/>
      <c r="K368" s="82"/>
      <c r="L368" s="82"/>
      <c r="M368" s="1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hidden="1" customHeight="1" x14ac:dyDescent="0.25">
      <c r="A369" s="82"/>
      <c r="B369"/>
      <c r="C369" s="21"/>
      <c r="D369"/>
      <c r="E369" s="82"/>
      <c r="F369" s="82"/>
      <c r="G369"/>
      <c r="H369"/>
      <c r="I369"/>
      <c r="J369"/>
      <c r="K369" s="82"/>
      <c r="L369" s="82"/>
      <c r="M369" s="1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hidden="1" customHeight="1" x14ac:dyDescent="0.25">
      <c r="A370" s="82"/>
      <c r="B370"/>
      <c r="C370" s="21"/>
      <c r="D370"/>
      <c r="E370" s="82"/>
      <c r="F370" s="82"/>
      <c r="G370"/>
      <c r="H370"/>
      <c r="I370"/>
      <c r="J370"/>
      <c r="K370" s="82"/>
      <c r="L370" s="82"/>
      <c r="M370" s="1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hidden="1" customHeight="1" x14ac:dyDescent="0.25">
      <c r="A371" s="82"/>
      <c r="B371"/>
      <c r="C371" s="21"/>
      <c r="D371"/>
      <c r="E371" s="82"/>
      <c r="F371" s="82"/>
      <c r="G371"/>
      <c r="H371"/>
      <c r="I371"/>
      <c r="J371"/>
      <c r="K371" s="82"/>
      <c r="L371" s="82"/>
      <c r="M371" s="1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hidden="1" customHeight="1" x14ac:dyDescent="0.25">
      <c r="A372" s="82"/>
      <c r="B372"/>
      <c r="C372" s="21"/>
      <c r="D372"/>
      <c r="E372" s="82"/>
      <c r="F372" s="82"/>
      <c r="G372"/>
      <c r="H372"/>
      <c r="I372"/>
      <c r="J372"/>
      <c r="K372" s="82"/>
      <c r="L372" s="82"/>
      <c r="M372" s="1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hidden="1" customHeight="1" x14ac:dyDescent="0.25">
      <c r="A373" s="82"/>
      <c r="B373"/>
      <c r="C373" s="21"/>
      <c r="D373"/>
      <c r="E373" s="82"/>
      <c r="F373" s="82"/>
      <c r="G373"/>
      <c r="H373"/>
      <c r="I373"/>
      <c r="J373"/>
      <c r="K373" s="82"/>
      <c r="L373" s="82"/>
      <c r="M373" s="1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hidden="1" customHeight="1" x14ac:dyDescent="0.25">
      <c r="A374" s="82"/>
      <c r="B374"/>
      <c r="C374" s="21"/>
      <c r="D374"/>
      <c r="E374" s="82"/>
      <c r="F374" s="82"/>
      <c r="G374"/>
      <c r="H374"/>
      <c r="I374"/>
      <c r="J374"/>
      <c r="K374" s="82"/>
      <c r="L374" s="82"/>
      <c r="M374" s="1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hidden="1" customHeight="1" x14ac:dyDescent="0.25">
      <c r="A375" s="82"/>
      <c r="B375"/>
      <c r="C375" s="21"/>
      <c r="D375"/>
      <c r="E375" s="82"/>
      <c r="F375" s="82"/>
      <c r="G375"/>
      <c r="H375"/>
      <c r="I375"/>
      <c r="J375"/>
      <c r="K375" s="82"/>
      <c r="L375" s="82"/>
      <c r="M375" s="1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hidden="1" customHeight="1" x14ac:dyDescent="0.25">
      <c r="A376" s="82"/>
      <c r="B376"/>
      <c r="C376" s="21"/>
      <c r="D376"/>
      <c r="E376" s="82"/>
      <c r="F376" s="82"/>
      <c r="G376"/>
      <c r="H376"/>
      <c r="I376"/>
      <c r="J376"/>
      <c r="K376" s="82"/>
      <c r="L376" s="82"/>
      <c r="M376" s="1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hidden="1" customHeight="1" x14ac:dyDescent="0.25">
      <c r="A377" s="82"/>
      <c r="B377"/>
      <c r="C377" s="21"/>
      <c r="D377"/>
      <c r="E377" s="82"/>
      <c r="F377" s="82"/>
      <c r="G377"/>
      <c r="H377"/>
      <c r="I377"/>
      <c r="J377"/>
      <c r="K377" s="82"/>
      <c r="L377" s="82"/>
      <c r="M377" s="1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hidden="1" customHeight="1" x14ac:dyDescent="0.25">
      <c r="A378" s="82"/>
      <c r="B378"/>
      <c r="C378" s="21"/>
      <c r="D378"/>
      <c r="E378" s="82"/>
      <c r="F378" s="82"/>
      <c r="G378"/>
      <c r="H378"/>
      <c r="I378"/>
      <c r="J378"/>
      <c r="K378" s="82"/>
      <c r="L378" s="82"/>
      <c r="M378" s="1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hidden="1" customHeight="1" x14ac:dyDescent="0.25">
      <c r="A379" s="82"/>
      <c r="B379"/>
      <c r="C379" s="21"/>
      <c r="D379"/>
      <c r="E379" s="82"/>
      <c r="F379" s="82"/>
      <c r="G379"/>
      <c r="H379"/>
      <c r="I379"/>
      <c r="J379"/>
      <c r="K379" s="82"/>
      <c r="L379" s="82"/>
      <c r="M379" s="1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hidden="1" customHeight="1" x14ac:dyDescent="0.25">
      <c r="A380" s="82"/>
      <c r="B380"/>
      <c r="C380" s="21"/>
      <c r="D380"/>
      <c r="E380" s="82"/>
      <c r="F380" s="82"/>
      <c r="G380"/>
      <c r="H380"/>
      <c r="I380"/>
      <c r="J380"/>
      <c r="K380" s="82"/>
      <c r="L380" s="82"/>
      <c r="M380" s="1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hidden="1" customHeight="1" x14ac:dyDescent="0.25">
      <c r="A381" s="82"/>
      <c r="B381"/>
      <c r="C381" s="21"/>
      <c r="D381"/>
      <c r="E381" s="82"/>
      <c r="F381" s="82"/>
      <c r="G381"/>
      <c r="H381"/>
      <c r="I381"/>
      <c r="J381"/>
      <c r="K381" s="82"/>
      <c r="L381" s="82"/>
      <c r="M381" s="1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hidden="1" customHeight="1" x14ac:dyDescent="0.25">
      <c r="A382" s="82"/>
      <c r="B382"/>
      <c r="C382" s="21"/>
      <c r="D382"/>
      <c r="E382" s="82"/>
      <c r="F382" s="82"/>
      <c r="G382"/>
      <c r="H382"/>
      <c r="I382"/>
      <c r="J382"/>
      <c r="K382" s="82"/>
      <c r="L382" s="82"/>
      <c r="M382" s="1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hidden="1" customHeight="1" x14ac:dyDescent="0.25">
      <c r="A383" s="82"/>
      <c r="B383"/>
      <c r="C383" s="21"/>
      <c r="D383"/>
      <c r="E383" s="82"/>
      <c r="F383" s="82"/>
      <c r="G383"/>
      <c r="H383"/>
      <c r="I383"/>
      <c r="J383"/>
      <c r="K383" s="82"/>
      <c r="L383" s="82"/>
      <c r="M383" s="1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hidden="1" customHeight="1" x14ac:dyDescent="0.25">
      <c r="A384" s="82"/>
      <c r="B384"/>
      <c r="C384" s="21"/>
      <c r="D384"/>
      <c r="E384" s="82"/>
      <c r="F384" s="82"/>
      <c r="G384"/>
      <c r="H384"/>
      <c r="I384"/>
      <c r="J384"/>
      <c r="K384" s="82"/>
      <c r="L384" s="82"/>
      <c r="M384" s="1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hidden="1" customHeight="1" x14ac:dyDescent="0.25">
      <c r="A385" s="82"/>
      <c r="B385"/>
      <c r="C385" s="21"/>
      <c r="D385"/>
      <c r="E385" s="82"/>
      <c r="F385" s="82"/>
      <c r="G385"/>
      <c r="H385"/>
      <c r="I385"/>
      <c r="J385"/>
      <c r="K385" s="82"/>
      <c r="L385" s="82"/>
      <c r="M385" s="1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hidden="1" customHeight="1" x14ac:dyDescent="0.25">
      <c r="A386" s="82"/>
      <c r="B386"/>
      <c r="C386" s="21"/>
      <c r="D386"/>
      <c r="E386" s="82"/>
      <c r="F386" s="82"/>
      <c r="G386"/>
      <c r="H386"/>
      <c r="I386"/>
      <c r="J386"/>
      <c r="K386" s="82"/>
      <c r="L386" s="82"/>
      <c r="M386" s="1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hidden="1" customHeight="1" x14ac:dyDescent="0.25">
      <c r="A387" s="82"/>
      <c r="B387"/>
      <c r="C387" s="21"/>
      <c r="D387"/>
      <c r="E387" s="82"/>
      <c r="F387" s="82"/>
      <c r="G387"/>
      <c r="H387"/>
      <c r="I387"/>
      <c r="J387"/>
      <c r="K387" s="82"/>
      <c r="L387" s="82"/>
      <c r="M387" s="1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hidden="1" customHeight="1" x14ac:dyDescent="0.25">
      <c r="A388" s="82"/>
      <c r="B388"/>
      <c r="C388" s="21"/>
      <c r="D388"/>
      <c r="E388" s="82"/>
      <c r="F388" s="82"/>
      <c r="G388"/>
      <c r="H388"/>
      <c r="I388"/>
      <c r="J388"/>
      <c r="K388" s="82"/>
      <c r="L388" s="82"/>
      <c r="M388" s="1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hidden="1" customHeight="1" x14ac:dyDescent="0.25">
      <c r="A389" s="82"/>
      <c r="B389"/>
      <c r="C389" s="21"/>
      <c r="D389"/>
      <c r="E389" s="82"/>
      <c r="F389" s="82"/>
      <c r="G389"/>
      <c r="H389"/>
      <c r="I389"/>
      <c r="J389"/>
      <c r="K389" s="82"/>
      <c r="L389" s="82"/>
      <c r="M389" s="1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hidden="1" customHeight="1" x14ac:dyDescent="0.25">
      <c r="A390" s="82"/>
      <c r="B390"/>
      <c r="C390" s="21"/>
      <c r="D390"/>
      <c r="E390" s="82"/>
      <c r="F390" s="82"/>
      <c r="G390"/>
      <c r="H390"/>
      <c r="I390"/>
      <c r="J390"/>
      <c r="K390" s="82"/>
      <c r="L390" s="82"/>
      <c r="M390" s="1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hidden="1" customHeight="1" x14ac:dyDescent="0.25">
      <c r="A391" s="82"/>
      <c r="B391"/>
      <c r="C391" s="21"/>
      <c r="D391"/>
      <c r="E391" s="82"/>
      <c r="F391" s="82"/>
      <c r="G391"/>
      <c r="H391"/>
      <c r="I391"/>
      <c r="J391"/>
      <c r="K391" s="82"/>
      <c r="L391" s="82"/>
      <c r="M391" s="1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hidden="1" customHeight="1" x14ac:dyDescent="0.25">
      <c r="A392" s="82"/>
      <c r="B392"/>
      <c r="C392" s="21"/>
      <c r="D392"/>
      <c r="E392" s="82"/>
      <c r="F392" s="82"/>
      <c r="G392"/>
      <c r="H392"/>
      <c r="I392"/>
      <c r="J392"/>
      <c r="K392" s="82"/>
      <c r="L392" s="82"/>
      <c r="M392" s="1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hidden="1" customHeight="1" x14ac:dyDescent="0.25">
      <c r="A393" s="82"/>
      <c r="B393"/>
      <c r="C393" s="21"/>
      <c r="D393"/>
      <c r="E393" s="82"/>
      <c r="F393" s="82"/>
      <c r="G393"/>
      <c r="H393"/>
      <c r="I393"/>
      <c r="J393"/>
      <c r="K393" s="82"/>
      <c r="L393" s="82"/>
      <c r="M393" s="1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hidden="1" customHeight="1" x14ac:dyDescent="0.25">
      <c r="A394" s="82"/>
      <c r="B394"/>
      <c r="C394" s="21"/>
      <c r="D394"/>
      <c r="E394" s="82"/>
      <c r="F394" s="82"/>
      <c r="G394"/>
      <c r="H394"/>
      <c r="I394"/>
      <c r="J394"/>
      <c r="K394" s="82"/>
      <c r="L394" s="82"/>
      <c r="M394" s="1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hidden="1" customHeight="1" x14ac:dyDescent="0.25">
      <c r="A395" s="82"/>
      <c r="B395"/>
      <c r="C395" s="21"/>
      <c r="D395"/>
      <c r="E395" s="82"/>
      <c r="F395" s="82"/>
      <c r="G395"/>
      <c r="H395"/>
      <c r="I395"/>
      <c r="J395"/>
      <c r="K395" s="82"/>
      <c r="L395" s="82"/>
      <c r="M395" s="1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hidden="1" customHeight="1" x14ac:dyDescent="0.25">
      <c r="A396" s="82"/>
      <c r="B396"/>
      <c r="C396" s="21"/>
      <c r="D396"/>
      <c r="E396" s="82"/>
      <c r="F396" s="82"/>
      <c r="G396"/>
      <c r="H396"/>
      <c r="I396"/>
      <c r="J396"/>
      <c r="K396" s="82"/>
      <c r="L396" s="82"/>
      <c r="M396" s="1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hidden="1" customHeight="1" x14ac:dyDescent="0.25">
      <c r="A397" s="82"/>
      <c r="B397"/>
      <c r="C397" s="21"/>
      <c r="D397"/>
      <c r="E397" s="82"/>
      <c r="F397" s="82"/>
      <c r="G397"/>
      <c r="H397"/>
      <c r="I397"/>
      <c r="J397"/>
      <c r="K397" s="82"/>
      <c r="L397" s="82"/>
      <c r="M397" s="1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hidden="1" customHeight="1" x14ac:dyDescent="0.25">
      <c r="A398" s="82"/>
      <c r="B398"/>
      <c r="C398" s="21"/>
      <c r="D398"/>
      <c r="E398" s="82"/>
      <c r="F398" s="82"/>
      <c r="G398"/>
      <c r="H398"/>
      <c r="I398"/>
      <c r="J398"/>
      <c r="K398" s="82"/>
      <c r="L398" s="82"/>
      <c r="M398" s="1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hidden="1" customHeight="1" x14ac:dyDescent="0.25">
      <c r="A399" s="82"/>
      <c r="B399"/>
      <c r="C399" s="21"/>
      <c r="D399"/>
      <c r="E399" s="82"/>
      <c r="F399" s="82"/>
      <c r="G399"/>
      <c r="H399"/>
      <c r="I399"/>
      <c r="J399"/>
      <c r="K399" s="82"/>
      <c r="L399" s="82"/>
      <c r="M399" s="1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hidden="1" customHeight="1" x14ac:dyDescent="0.25">
      <c r="A400" s="82"/>
      <c r="B400"/>
      <c r="C400" s="21"/>
      <c r="D400"/>
      <c r="E400" s="82"/>
      <c r="F400" s="82"/>
      <c r="G400"/>
      <c r="H400"/>
      <c r="I400"/>
      <c r="J400"/>
      <c r="K400" s="82"/>
      <c r="L400" s="82"/>
      <c r="M400" s="1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hidden="1" customHeight="1" x14ac:dyDescent="0.25">
      <c r="A401" s="82"/>
      <c r="B401"/>
      <c r="C401" s="21"/>
      <c r="D401"/>
      <c r="E401" s="82"/>
      <c r="F401" s="82"/>
      <c r="G401"/>
      <c r="H401"/>
      <c r="I401"/>
      <c r="J401"/>
      <c r="K401" s="82"/>
      <c r="L401" s="82"/>
      <c r="M401" s="1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hidden="1" customHeight="1" x14ac:dyDescent="0.25">
      <c r="A402" s="82"/>
      <c r="B402"/>
      <c r="C402" s="21"/>
      <c r="D402"/>
      <c r="E402" s="82"/>
      <c r="F402" s="82"/>
      <c r="G402"/>
      <c r="H402"/>
      <c r="I402"/>
      <c r="J402"/>
      <c r="K402" s="82"/>
      <c r="L402" s="82"/>
      <c r="M402" s="1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hidden="1" customHeight="1" x14ac:dyDescent="0.25">
      <c r="A403" s="82"/>
      <c r="B403"/>
      <c r="C403" s="21"/>
      <c r="D403"/>
      <c r="E403" s="82"/>
      <c r="F403" s="82"/>
      <c r="G403"/>
      <c r="H403"/>
      <c r="I403"/>
      <c r="J403"/>
      <c r="K403" s="82"/>
      <c r="L403" s="82"/>
      <c r="M403" s="1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hidden="1" customHeight="1" x14ac:dyDescent="0.25">
      <c r="A404" s="82"/>
      <c r="B404"/>
      <c r="C404" s="21"/>
      <c r="D404"/>
      <c r="E404" s="82"/>
      <c r="F404" s="82"/>
      <c r="G404"/>
      <c r="H404"/>
      <c r="I404"/>
      <c r="J404"/>
      <c r="K404" s="82"/>
      <c r="L404" s="82"/>
      <c r="M404" s="1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hidden="1" customHeight="1" x14ac:dyDescent="0.25">
      <c r="A405" s="82"/>
      <c r="B405"/>
      <c r="C405" s="21"/>
      <c r="D405"/>
      <c r="E405" s="82"/>
      <c r="F405" s="82"/>
      <c r="G405"/>
      <c r="H405"/>
      <c r="I405"/>
      <c r="J405"/>
      <c r="K405" s="82"/>
      <c r="L405" s="82"/>
      <c r="M405" s="1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hidden="1" customHeight="1" x14ac:dyDescent="0.25">
      <c r="A406" s="82"/>
      <c r="B406"/>
      <c r="C406" s="21"/>
      <c r="D406"/>
      <c r="E406" s="82"/>
      <c r="F406" s="82"/>
      <c r="G406"/>
      <c r="H406"/>
      <c r="I406"/>
      <c r="J406"/>
      <c r="K406" s="82"/>
      <c r="L406" s="82"/>
      <c r="M406" s="1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hidden="1" customHeight="1" x14ac:dyDescent="0.25">
      <c r="A407" s="82"/>
      <c r="B407"/>
      <c r="C407" s="21"/>
      <c r="D407"/>
      <c r="E407" s="82"/>
      <c r="F407" s="82"/>
      <c r="G407"/>
      <c r="H407"/>
      <c r="I407"/>
      <c r="J407"/>
      <c r="K407" s="82"/>
      <c r="L407" s="82"/>
      <c r="M407" s="1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hidden="1" customHeight="1" x14ac:dyDescent="0.25">
      <c r="A408" s="82"/>
      <c r="B408"/>
      <c r="C408" s="21"/>
      <c r="D408"/>
      <c r="E408" s="82"/>
      <c r="F408" s="82"/>
      <c r="G408"/>
      <c r="H408"/>
      <c r="I408"/>
      <c r="J408"/>
      <c r="K408" s="82"/>
      <c r="L408" s="82"/>
      <c r="M408" s="1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hidden="1" customHeight="1" x14ac:dyDescent="0.25">
      <c r="A409" s="82"/>
      <c r="B409"/>
      <c r="C409" s="21"/>
      <c r="D409"/>
      <c r="E409" s="82"/>
      <c r="F409" s="82"/>
      <c r="G409"/>
      <c r="H409"/>
      <c r="I409"/>
      <c r="J409"/>
      <c r="K409" s="82"/>
      <c r="L409" s="82"/>
      <c r="M409" s="1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hidden="1" customHeight="1" x14ac:dyDescent="0.25">
      <c r="A410" s="82"/>
      <c r="B410"/>
      <c r="C410" s="21"/>
      <c r="D410"/>
      <c r="E410" s="82"/>
      <c r="F410" s="82"/>
      <c r="G410"/>
      <c r="H410"/>
      <c r="I410"/>
      <c r="J410"/>
      <c r="K410" s="82"/>
      <c r="L410" s="82"/>
      <c r="M410" s="1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hidden="1" customHeight="1" x14ac:dyDescent="0.25">
      <c r="A411" s="82"/>
      <c r="B411"/>
      <c r="C411" s="21"/>
      <c r="D411"/>
      <c r="E411" s="82"/>
      <c r="F411" s="82"/>
      <c r="G411"/>
      <c r="H411"/>
      <c r="I411"/>
      <c r="J411"/>
      <c r="K411" s="82"/>
      <c r="L411" s="82"/>
      <c r="M411" s="1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hidden="1" customHeight="1" x14ac:dyDescent="0.25">
      <c r="A412" s="82"/>
      <c r="B412"/>
      <c r="C412" s="21"/>
      <c r="D412"/>
      <c r="E412" s="82"/>
      <c r="F412" s="82"/>
      <c r="G412"/>
      <c r="H412"/>
      <c r="I412"/>
      <c r="J412"/>
      <c r="K412" s="82"/>
      <c r="L412" s="82"/>
      <c r="M412" s="1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hidden="1" customHeight="1" x14ac:dyDescent="0.25">
      <c r="A413" s="82"/>
      <c r="B413"/>
      <c r="C413" s="21"/>
      <c r="D413"/>
      <c r="E413" s="82"/>
      <c r="F413" s="82"/>
      <c r="G413"/>
      <c r="H413"/>
      <c r="I413"/>
      <c r="J413"/>
      <c r="K413" s="82"/>
      <c r="L413" s="82"/>
      <c r="M413" s="1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hidden="1" customHeight="1" x14ac:dyDescent="0.25">
      <c r="A414" s="82"/>
      <c r="B414"/>
      <c r="C414" s="21"/>
      <c r="D414"/>
      <c r="E414" s="82"/>
      <c r="F414" s="82"/>
      <c r="G414"/>
      <c r="H414"/>
      <c r="I414"/>
      <c r="J414"/>
      <c r="K414" s="82"/>
      <c r="L414" s="82"/>
      <c r="M414" s="1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hidden="1" customHeight="1" x14ac:dyDescent="0.25">
      <c r="A415" s="82"/>
      <c r="B415"/>
      <c r="C415" s="21"/>
      <c r="D415"/>
      <c r="E415" s="82"/>
      <c r="F415" s="82"/>
      <c r="G415"/>
      <c r="H415"/>
      <c r="I415"/>
      <c r="J415"/>
      <c r="K415" s="82"/>
      <c r="L415" s="82"/>
      <c r="M415" s="1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hidden="1" customHeight="1" x14ac:dyDescent="0.25">
      <c r="A416" s="82"/>
      <c r="B416"/>
      <c r="C416" s="21"/>
      <c r="D416"/>
      <c r="E416" s="82"/>
      <c r="F416" s="82"/>
      <c r="G416"/>
      <c r="H416"/>
      <c r="I416"/>
      <c r="J416"/>
      <c r="K416" s="82"/>
      <c r="L416" s="82"/>
      <c r="M416" s="1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hidden="1" customHeight="1" x14ac:dyDescent="0.25">
      <c r="A417" s="82"/>
      <c r="B417"/>
      <c r="C417" s="21"/>
      <c r="D417"/>
      <c r="E417" s="82"/>
      <c r="F417" s="82"/>
      <c r="G417"/>
      <c r="H417"/>
      <c r="I417"/>
      <c r="J417"/>
      <c r="K417" s="82"/>
      <c r="L417" s="82"/>
      <c r="M417" s="1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hidden="1" customHeight="1" x14ac:dyDescent="0.25">
      <c r="A418" s="82"/>
      <c r="B418"/>
      <c r="C418" s="21"/>
      <c r="D418"/>
      <c r="E418" s="82"/>
      <c r="F418" s="82"/>
      <c r="G418"/>
      <c r="H418"/>
      <c r="I418"/>
      <c r="J418"/>
      <c r="K418" s="82"/>
      <c r="L418" s="82"/>
      <c r="M418" s="1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hidden="1" customHeight="1" x14ac:dyDescent="0.25">
      <c r="A419" s="82"/>
      <c r="B419"/>
      <c r="C419" s="21"/>
      <c r="D419"/>
      <c r="E419" s="82"/>
      <c r="F419" s="82"/>
      <c r="G419"/>
      <c r="H419"/>
      <c r="I419"/>
      <c r="J419"/>
      <c r="K419" s="82"/>
      <c r="L419" s="82"/>
      <c r="M419" s="1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hidden="1" customHeight="1" x14ac:dyDescent="0.25">
      <c r="A420" s="82"/>
      <c r="B420"/>
      <c r="C420" s="21"/>
      <c r="D420"/>
      <c r="E420" s="82"/>
      <c r="F420" s="82"/>
      <c r="G420"/>
      <c r="H420"/>
      <c r="I420"/>
      <c r="J420"/>
      <c r="K420" s="82"/>
      <c r="L420" s="82"/>
      <c r="M420" s="1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hidden="1" customHeight="1" x14ac:dyDescent="0.25">
      <c r="A421" s="82"/>
      <c r="B421"/>
      <c r="C421" s="21"/>
      <c r="D421"/>
      <c r="E421" s="82"/>
      <c r="F421" s="82"/>
      <c r="G421"/>
      <c r="H421"/>
      <c r="I421"/>
      <c r="J421"/>
      <c r="K421" s="82"/>
      <c r="L421" s="82"/>
      <c r="M421" s="1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hidden="1" customHeight="1" x14ac:dyDescent="0.25">
      <c r="A422" s="82"/>
      <c r="B422"/>
      <c r="C422" s="21"/>
      <c r="D422"/>
      <c r="E422" s="82"/>
      <c r="F422" s="82"/>
      <c r="G422"/>
      <c r="H422"/>
      <c r="I422"/>
      <c r="J422"/>
      <c r="K422" s="82"/>
      <c r="L422" s="82"/>
      <c r="M422" s="1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hidden="1" customHeight="1" x14ac:dyDescent="0.25">
      <c r="A423" s="82"/>
      <c r="B423"/>
      <c r="C423" s="21"/>
      <c r="D423"/>
      <c r="E423" s="82"/>
      <c r="F423" s="82"/>
      <c r="G423"/>
      <c r="H423"/>
      <c r="I423"/>
      <c r="J423"/>
      <c r="K423" s="82"/>
      <c r="L423" s="82"/>
      <c r="M423" s="1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hidden="1" customHeight="1" x14ac:dyDescent="0.25">
      <c r="A424" s="82"/>
      <c r="B424"/>
      <c r="C424" s="21"/>
      <c r="D424"/>
      <c r="E424" s="82"/>
      <c r="F424" s="82"/>
      <c r="G424"/>
      <c r="H424"/>
      <c r="I424"/>
      <c r="J424"/>
      <c r="K424" s="82"/>
      <c r="L424" s="82"/>
      <c r="M424" s="1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hidden="1" customHeight="1" x14ac:dyDescent="0.25">
      <c r="A425" s="82"/>
      <c r="B425"/>
      <c r="C425" s="21"/>
      <c r="D425"/>
      <c r="E425" s="82"/>
      <c r="F425" s="82"/>
      <c r="G425"/>
      <c r="H425"/>
      <c r="I425"/>
      <c r="J425"/>
      <c r="K425" s="82"/>
      <c r="L425" s="82"/>
      <c r="M425" s="1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hidden="1" customHeight="1" x14ac:dyDescent="0.25">
      <c r="A426" s="82"/>
      <c r="B426"/>
      <c r="C426" s="21"/>
      <c r="D426"/>
      <c r="E426" s="82"/>
      <c r="F426" s="82"/>
      <c r="G426"/>
      <c r="H426"/>
      <c r="I426"/>
      <c r="J426"/>
      <c r="K426" s="82"/>
      <c r="L426" s="82"/>
      <c r="M426" s="1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hidden="1" customHeight="1" x14ac:dyDescent="0.25">
      <c r="A427" s="82"/>
      <c r="B427"/>
      <c r="C427" s="21"/>
      <c r="D427"/>
      <c r="E427" s="82"/>
      <c r="F427" s="82"/>
      <c r="G427"/>
      <c r="H427"/>
      <c r="I427"/>
      <c r="J427"/>
      <c r="K427" s="82"/>
      <c r="L427" s="82"/>
      <c r="M427" s="1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hidden="1" customHeight="1" x14ac:dyDescent="0.25">
      <c r="A428" s="82"/>
      <c r="B428"/>
      <c r="C428" s="21"/>
      <c r="D428"/>
      <c r="E428" s="82"/>
      <c r="F428" s="82"/>
      <c r="G428"/>
      <c r="H428"/>
      <c r="I428"/>
      <c r="J428"/>
      <c r="K428" s="82"/>
      <c r="L428" s="82"/>
      <c r="M428" s="1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hidden="1" customHeight="1" x14ac:dyDescent="0.25">
      <c r="A429" s="82"/>
      <c r="B429"/>
      <c r="C429" s="21"/>
      <c r="D429"/>
      <c r="E429" s="82"/>
      <c r="F429" s="82"/>
      <c r="G429"/>
      <c r="H429"/>
      <c r="I429"/>
      <c r="J429"/>
      <c r="K429" s="82"/>
      <c r="L429" s="82"/>
      <c r="M429" s="1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hidden="1" customHeight="1" x14ac:dyDescent="0.25">
      <c r="A430" s="82"/>
      <c r="B430"/>
      <c r="C430" s="21"/>
      <c r="D430"/>
      <c r="E430" s="82"/>
      <c r="F430" s="82"/>
      <c r="G430"/>
      <c r="H430"/>
      <c r="I430"/>
      <c r="J430"/>
      <c r="K430" s="82"/>
      <c r="L430" s="82"/>
      <c r="M430" s="1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hidden="1" customHeight="1" x14ac:dyDescent="0.25">
      <c r="A431" s="82"/>
      <c r="B431"/>
      <c r="C431" s="21"/>
      <c r="D431"/>
      <c r="E431" s="82"/>
      <c r="F431" s="82"/>
      <c r="G431"/>
      <c r="H431"/>
      <c r="I431"/>
      <c r="J431"/>
      <c r="K431" s="82"/>
      <c r="L431" s="82"/>
      <c r="M431" s="1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hidden="1" customHeight="1" x14ac:dyDescent="0.25">
      <c r="A432" s="82"/>
      <c r="B432"/>
      <c r="C432" s="21"/>
      <c r="D432"/>
      <c r="E432" s="82"/>
      <c r="F432" s="82"/>
      <c r="G432"/>
      <c r="H432"/>
      <c r="I432"/>
      <c r="J432"/>
      <c r="K432" s="82"/>
      <c r="L432" s="82"/>
      <c r="M432" s="1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hidden="1" customHeight="1" x14ac:dyDescent="0.25">
      <c r="A433" s="82"/>
      <c r="B433"/>
      <c r="C433" s="21"/>
      <c r="D433"/>
      <c r="E433" s="82"/>
      <c r="F433" s="82"/>
      <c r="G433"/>
      <c r="H433"/>
      <c r="I433"/>
      <c r="J433"/>
      <c r="K433" s="82"/>
      <c r="L433" s="82"/>
      <c r="M433" s="1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hidden="1" customHeight="1" x14ac:dyDescent="0.25">
      <c r="A434" s="82"/>
      <c r="B434"/>
      <c r="C434" s="21"/>
      <c r="D434"/>
      <c r="E434" s="82"/>
      <c r="F434" s="82"/>
      <c r="G434"/>
      <c r="H434"/>
      <c r="I434"/>
      <c r="J434"/>
      <c r="K434" s="82"/>
      <c r="L434" s="82"/>
      <c r="M434" s="1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hidden="1" customHeight="1" x14ac:dyDescent="0.25">
      <c r="A435" s="82"/>
      <c r="B435"/>
      <c r="C435" s="21"/>
      <c r="D435"/>
      <c r="E435" s="82"/>
      <c r="F435" s="82"/>
      <c r="G435"/>
      <c r="H435"/>
      <c r="I435"/>
      <c r="J435"/>
      <c r="K435" s="82"/>
      <c r="L435" s="82"/>
      <c r="M435" s="1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hidden="1" customHeight="1" x14ac:dyDescent="0.25">
      <c r="A436" s="82"/>
      <c r="B436"/>
      <c r="C436" s="21"/>
      <c r="D436"/>
      <c r="E436" s="82"/>
      <c r="F436" s="82"/>
      <c r="G436"/>
      <c r="H436"/>
      <c r="I436"/>
      <c r="J436"/>
      <c r="K436" s="82"/>
      <c r="L436" s="82"/>
      <c r="M436" s="1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hidden="1" customHeight="1" x14ac:dyDescent="0.25">
      <c r="A437" s="82"/>
      <c r="B437"/>
      <c r="C437" s="21"/>
      <c r="D437"/>
      <c r="E437" s="82"/>
      <c r="F437" s="82"/>
      <c r="G437"/>
      <c r="H437"/>
      <c r="I437"/>
      <c r="J437"/>
      <c r="K437" s="82"/>
      <c r="L437" s="82"/>
      <c r="M437" s="1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hidden="1" customHeight="1" x14ac:dyDescent="0.25">
      <c r="A438" s="82"/>
      <c r="B438"/>
      <c r="C438" s="21"/>
      <c r="D438"/>
      <c r="E438" s="82"/>
      <c r="F438" s="82"/>
      <c r="G438"/>
      <c r="H438"/>
      <c r="I438"/>
      <c r="J438"/>
      <c r="K438" s="82"/>
      <c r="L438" s="82"/>
      <c r="M438" s="1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hidden="1" customHeight="1" x14ac:dyDescent="0.25">
      <c r="A439" s="82"/>
      <c r="B439"/>
      <c r="C439" s="21"/>
      <c r="D439"/>
      <c r="E439" s="82"/>
      <c r="F439" s="82"/>
      <c r="G439"/>
      <c r="H439"/>
      <c r="I439"/>
      <c r="J439"/>
      <c r="K439" s="82"/>
      <c r="L439" s="82"/>
      <c r="M439" s="1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hidden="1" customHeight="1" x14ac:dyDescent="0.25">
      <c r="A440" s="82"/>
      <c r="B440"/>
      <c r="C440" s="21"/>
      <c r="D440"/>
      <c r="E440" s="82"/>
      <c r="F440" s="82"/>
      <c r="G440"/>
      <c r="H440"/>
      <c r="I440"/>
      <c r="J440"/>
      <c r="K440" s="82"/>
      <c r="L440" s="82"/>
      <c r="M440" s="1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hidden="1" customHeight="1" x14ac:dyDescent="0.25">
      <c r="A441" s="82"/>
      <c r="B441"/>
      <c r="C441" s="21"/>
      <c r="D441"/>
      <c r="E441" s="82"/>
      <c r="F441" s="82"/>
      <c r="G441"/>
      <c r="H441"/>
      <c r="I441"/>
      <c r="J441"/>
      <c r="K441" s="82"/>
      <c r="L441" s="82"/>
      <c r="M441" s="1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hidden="1" customHeight="1" x14ac:dyDescent="0.25">
      <c r="A442" s="82"/>
      <c r="B442"/>
      <c r="C442" s="21"/>
      <c r="D442"/>
      <c r="E442" s="82"/>
      <c r="F442" s="82"/>
      <c r="G442"/>
      <c r="H442"/>
      <c r="I442"/>
      <c r="J442"/>
      <c r="K442" s="82"/>
      <c r="L442" s="82"/>
      <c r="M442" s="1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hidden="1" customHeight="1" x14ac:dyDescent="0.25">
      <c r="A443" s="82"/>
      <c r="B443"/>
      <c r="C443" s="21"/>
      <c r="D443"/>
      <c r="E443" s="82"/>
      <c r="F443" s="82"/>
      <c r="G443"/>
      <c r="H443"/>
      <c r="I443"/>
      <c r="J443"/>
      <c r="K443" s="82"/>
      <c r="L443" s="82"/>
      <c r="M443" s="1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hidden="1" customHeight="1" x14ac:dyDescent="0.25">
      <c r="A444" s="82"/>
      <c r="B444"/>
      <c r="C444" s="21"/>
      <c r="D444"/>
      <c r="E444" s="82"/>
      <c r="F444" s="82"/>
      <c r="G444"/>
      <c r="H444"/>
      <c r="I444"/>
      <c r="J444"/>
      <c r="K444" s="82"/>
      <c r="L444" s="82"/>
      <c r="M444" s="1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hidden="1" customHeight="1" x14ac:dyDescent="0.25">
      <c r="A445" s="82"/>
      <c r="B445"/>
      <c r="C445" s="21"/>
      <c r="D445"/>
      <c r="E445" s="82"/>
      <c r="F445" s="82"/>
      <c r="G445"/>
      <c r="H445"/>
      <c r="I445"/>
      <c r="J445"/>
      <c r="K445" s="82"/>
      <c r="L445" s="82"/>
      <c r="M445" s="1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hidden="1" customHeight="1" x14ac:dyDescent="0.25">
      <c r="A446" s="82"/>
      <c r="B446"/>
      <c r="C446" s="21"/>
      <c r="D446"/>
      <c r="E446" s="82"/>
      <c r="F446" s="82"/>
      <c r="G446"/>
      <c r="H446"/>
      <c r="I446"/>
      <c r="J446"/>
      <c r="K446" s="82"/>
      <c r="L446" s="82"/>
      <c r="M446" s="1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hidden="1" customHeight="1" x14ac:dyDescent="0.25">
      <c r="A447" s="82"/>
      <c r="B447"/>
      <c r="C447" s="21"/>
      <c r="D447"/>
      <c r="E447" s="82"/>
      <c r="F447" s="82"/>
      <c r="G447"/>
      <c r="H447"/>
      <c r="I447"/>
      <c r="J447"/>
      <c r="K447" s="82"/>
      <c r="L447" s="82"/>
      <c r="M447" s="1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hidden="1" customHeight="1" x14ac:dyDescent="0.25">
      <c r="A448" s="82"/>
      <c r="B448"/>
      <c r="C448" s="21"/>
      <c r="D448"/>
      <c r="E448" s="82"/>
      <c r="F448" s="82"/>
      <c r="G448"/>
      <c r="H448"/>
      <c r="I448"/>
      <c r="J448"/>
      <c r="K448" s="82"/>
      <c r="L448" s="82"/>
      <c r="M448" s="1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hidden="1" customHeight="1" x14ac:dyDescent="0.25">
      <c r="A449" s="82"/>
      <c r="B449"/>
      <c r="C449" s="21"/>
      <c r="D449"/>
      <c r="E449" s="82"/>
      <c r="F449" s="82"/>
      <c r="G449"/>
      <c r="H449"/>
      <c r="I449"/>
      <c r="J449"/>
      <c r="K449" s="82"/>
      <c r="L449" s="82"/>
      <c r="M449" s="1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hidden="1" customHeight="1" x14ac:dyDescent="0.25">
      <c r="A450" s="82"/>
      <c r="B450"/>
      <c r="C450" s="21"/>
      <c r="D450"/>
      <c r="E450" s="82"/>
      <c r="F450" s="82"/>
      <c r="G450"/>
      <c r="H450"/>
      <c r="I450"/>
      <c r="J450"/>
      <c r="K450" s="82"/>
      <c r="L450" s="82"/>
      <c r="M450" s="1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hidden="1" customHeight="1" x14ac:dyDescent="0.25">
      <c r="A451" s="82"/>
      <c r="B451"/>
      <c r="C451" s="21"/>
      <c r="D451"/>
      <c r="E451" s="82"/>
      <c r="F451" s="82"/>
      <c r="G451"/>
      <c r="H451"/>
      <c r="I451"/>
      <c r="J451"/>
      <c r="K451" s="82"/>
      <c r="L451" s="82"/>
      <c r="M451" s="1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hidden="1" customHeight="1" x14ac:dyDescent="0.25">
      <c r="A452" s="82"/>
      <c r="B452"/>
      <c r="C452" s="21"/>
      <c r="D452"/>
      <c r="E452" s="82"/>
      <c r="F452" s="82"/>
      <c r="G452"/>
      <c r="H452"/>
      <c r="I452"/>
      <c r="J452"/>
      <c r="K452" s="82"/>
      <c r="L452" s="82"/>
      <c r="M452" s="1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hidden="1" customHeight="1" x14ac:dyDescent="0.25">
      <c r="A453" s="82"/>
      <c r="B453"/>
      <c r="C453" s="21"/>
      <c r="D453"/>
      <c r="E453" s="82"/>
      <c r="F453" s="82"/>
      <c r="G453"/>
      <c r="H453"/>
      <c r="I453"/>
      <c r="J453"/>
      <c r="K453" s="82"/>
      <c r="L453" s="82"/>
      <c r="M453" s="1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hidden="1" customHeight="1" x14ac:dyDescent="0.25">
      <c r="A454" s="82"/>
      <c r="B454"/>
      <c r="C454" s="21"/>
      <c r="D454"/>
      <c r="E454" s="82"/>
      <c r="F454" s="82"/>
      <c r="G454"/>
      <c r="H454"/>
      <c r="I454"/>
      <c r="J454"/>
      <c r="K454" s="82"/>
      <c r="L454" s="82"/>
      <c r="M454" s="1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hidden="1" customHeight="1" x14ac:dyDescent="0.25">
      <c r="A455" s="82"/>
      <c r="B455"/>
      <c r="C455" s="21"/>
      <c r="D455"/>
      <c r="E455" s="82"/>
      <c r="F455" s="82"/>
      <c r="G455"/>
      <c r="H455"/>
      <c r="I455"/>
      <c r="J455"/>
      <c r="K455" s="82"/>
      <c r="L455" s="82"/>
      <c r="M455" s="1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hidden="1" customHeight="1" x14ac:dyDescent="0.25">
      <c r="A456" s="82"/>
      <c r="B456"/>
      <c r="C456" s="21"/>
      <c r="D456"/>
      <c r="E456" s="82"/>
      <c r="F456" s="82"/>
      <c r="G456"/>
      <c r="H456"/>
      <c r="I456"/>
      <c r="J456"/>
      <c r="K456" s="82"/>
      <c r="L456" s="82"/>
      <c r="M456" s="1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hidden="1" customHeight="1" x14ac:dyDescent="0.25">
      <c r="A457" s="82"/>
      <c r="B457"/>
      <c r="C457" s="21"/>
      <c r="D457"/>
      <c r="E457" s="82"/>
      <c r="F457" s="82"/>
      <c r="G457"/>
      <c r="H457"/>
      <c r="I457"/>
      <c r="J457"/>
      <c r="K457" s="82"/>
      <c r="L457" s="82"/>
      <c r="M457" s="1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hidden="1" customHeight="1" x14ac:dyDescent="0.25">
      <c r="A458" s="82"/>
      <c r="B458"/>
      <c r="C458" s="21"/>
      <c r="D458"/>
      <c r="E458" s="82"/>
      <c r="F458" s="82"/>
      <c r="G458"/>
      <c r="H458"/>
      <c r="I458"/>
      <c r="J458"/>
      <c r="K458" s="82"/>
      <c r="L458" s="82"/>
      <c r="M458" s="1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hidden="1" customHeight="1" x14ac:dyDescent="0.25">
      <c r="A459" s="82"/>
      <c r="B459"/>
      <c r="C459" s="21"/>
      <c r="D459"/>
      <c r="E459" s="82"/>
      <c r="F459" s="82"/>
      <c r="G459"/>
      <c r="H459"/>
      <c r="I459"/>
      <c r="J459"/>
      <c r="K459" s="82"/>
      <c r="L459" s="82"/>
      <c r="M459" s="1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hidden="1" customHeight="1" x14ac:dyDescent="0.25">
      <c r="A460" s="82"/>
      <c r="B460"/>
      <c r="C460" s="21"/>
      <c r="D460"/>
      <c r="E460" s="82"/>
      <c r="F460" s="82"/>
      <c r="G460"/>
      <c r="H460"/>
      <c r="I460"/>
      <c r="J460"/>
      <c r="K460" s="82"/>
      <c r="L460" s="82"/>
      <c r="M460" s="1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hidden="1" customHeight="1" x14ac:dyDescent="0.25">
      <c r="A461" s="82"/>
      <c r="B461"/>
      <c r="C461" s="21"/>
      <c r="D461"/>
      <c r="E461" s="82"/>
      <c r="F461" s="82"/>
      <c r="G461"/>
      <c r="H461"/>
      <c r="I461"/>
      <c r="J461"/>
      <c r="K461" s="82"/>
      <c r="L461" s="82"/>
      <c r="M461" s="1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hidden="1" customHeight="1" x14ac:dyDescent="0.25">
      <c r="A462" s="82"/>
      <c r="B462"/>
      <c r="C462" s="21"/>
      <c r="D462"/>
      <c r="E462" s="82"/>
      <c r="F462" s="82"/>
      <c r="G462"/>
      <c r="H462"/>
      <c r="I462"/>
      <c r="J462"/>
      <c r="K462" s="82"/>
      <c r="L462" s="82"/>
      <c r="M462" s="1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hidden="1" customHeight="1" x14ac:dyDescent="0.25">
      <c r="A463" s="82"/>
      <c r="B463"/>
      <c r="C463" s="21"/>
      <c r="D463"/>
      <c r="E463" s="82"/>
      <c r="F463" s="82"/>
      <c r="G463"/>
      <c r="H463"/>
      <c r="I463"/>
      <c r="J463"/>
      <c r="K463" s="82"/>
      <c r="L463" s="82"/>
      <c r="M463" s="1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hidden="1" customHeight="1" x14ac:dyDescent="0.25">
      <c r="A464" s="82"/>
      <c r="B464"/>
      <c r="C464" s="21"/>
      <c r="D464"/>
      <c r="E464" s="82"/>
      <c r="F464" s="82"/>
      <c r="G464"/>
      <c r="H464"/>
      <c r="I464"/>
      <c r="J464"/>
      <c r="K464" s="82"/>
      <c r="L464" s="82"/>
      <c r="M464" s="1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hidden="1" customHeight="1" x14ac:dyDescent="0.25">
      <c r="A465" s="82"/>
      <c r="B465"/>
      <c r="C465" s="21"/>
      <c r="D465"/>
      <c r="E465" s="82"/>
      <c r="F465" s="82"/>
      <c r="G465"/>
      <c r="H465"/>
      <c r="I465"/>
      <c r="J465"/>
      <c r="K465" s="82"/>
      <c r="L465" s="82"/>
      <c r="M465" s="1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hidden="1" customHeight="1" x14ac:dyDescent="0.25">
      <c r="A466" s="82"/>
      <c r="B466"/>
      <c r="C466" s="21"/>
      <c r="D466"/>
      <c r="E466" s="82"/>
      <c r="F466" s="82"/>
      <c r="G466"/>
      <c r="H466"/>
      <c r="I466"/>
      <c r="J466"/>
      <c r="K466" s="82"/>
      <c r="L466" s="82"/>
      <c r="M466" s="1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hidden="1" customHeight="1" x14ac:dyDescent="0.25">
      <c r="A467" s="82"/>
      <c r="B467"/>
      <c r="C467" s="21"/>
      <c r="D467"/>
      <c r="E467" s="82"/>
      <c r="F467" s="82"/>
      <c r="G467"/>
      <c r="H467"/>
      <c r="I467"/>
      <c r="J467"/>
      <c r="K467" s="82"/>
      <c r="L467" s="82"/>
      <c r="M467" s="1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hidden="1" customHeight="1" x14ac:dyDescent="0.25">
      <c r="A468" s="82"/>
      <c r="B468"/>
      <c r="C468" s="21"/>
      <c r="D468"/>
      <c r="E468" s="82"/>
      <c r="F468" s="82"/>
      <c r="G468"/>
      <c r="H468"/>
      <c r="I468"/>
      <c r="J468"/>
      <c r="K468" s="82"/>
      <c r="L468" s="82"/>
      <c r="M468" s="1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hidden="1" customHeight="1" x14ac:dyDescent="0.25">
      <c r="A469" s="82"/>
      <c r="B469"/>
      <c r="C469" s="21"/>
      <c r="D469"/>
      <c r="E469" s="82"/>
      <c r="F469" s="82"/>
      <c r="G469"/>
      <c r="H469"/>
      <c r="I469"/>
      <c r="J469"/>
      <c r="K469" s="82"/>
      <c r="L469" s="82"/>
      <c r="M469" s="1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hidden="1" customHeight="1" x14ac:dyDescent="0.25">
      <c r="A470" s="82"/>
      <c r="B470"/>
      <c r="C470" s="21"/>
      <c r="D470"/>
      <c r="E470" s="82"/>
      <c r="F470" s="82"/>
      <c r="G470"/>
      <c r="H470"/>
      <c r="I470"/>
      <c r="J470"/>
      <c r="K470" s="82"/>
      <c r="L470" s="82"/>
      <c r="M470" s="1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hidden="1" customHeight="1" x14ac:dyDescent="0.25">
      <c r="A471" s="82"/>
      <c r="B471"/>
      <c r="C471" s="21"/>
      <c r="D471"/>
      <c r="E471" s="82"/>
      <c r="F471" s="82"/>
      <c r="G471"/>
      <c r="H471"/>
      <c r="I471"/>
      <c r="J471"/>
      <c r="K471" s="82"/>
      <c r="L471" s="82"/>
      <c r="M471" s="1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hidden="1" customHeight="1" x14ac:dyDescent="0.25">
      <c r="A472" s="82"/>
      <c r="B472"/>
      <c r="C472" s="21"/>
      <c r="D472"/>
      <c r="E472" s="82"/>
      <c r="F472" s="82"/>
      <c r="G472"/>
      <c r="H472"/>
      <c r="I472"/>
      <c r="J472"/>
      <c r="K472" s="82"/>
      <c r="L472" s="82"/>
      <c r="M472" s="1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hidden="1" customHeight="1" x14ac:dyDescent="0.25">
      <c r="A473" s="82"/>
      <c r="B473"/>
      <c r="C473" s="21"/>
      <c r="D473"/>
      <c r="E473" s="82"/>
      <c r="F473" s="82"/>
      <c r="G473"/>
      <c r="H473"/>
      <c r="I473"/>
      <c r="J473"/>
      <c r="K473" s="82"/>
      <c r="L473" s="82"/>
      <c r="M473" s="1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hidden="1" customHeight="1" x14ac:dyDescent="0.25">
      <c r="A474" s="82"/>
      <c r="B474"/>
      <c r="C474" s="21"/>
      <c r="D474"/>
      <c r="E474" s="82"/>
      <c r="F474" s="82"/>
      <c r="G474"/>
      <c r="H474"/>
      <c r="I474"/>
      <c r="J474"/>
      <c r="K474" s="82"/>
      <c r="L474" s="82"/>
      <c r="M474" s="1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hidden="1" customHeight="1" x14ac:dyDescent="0.25">
      <c r="A475" s="82"/>
      <c r="B475"/>
      <c r="C475" s="21"/>
      <c r="D475"/>
      <c r="E475" s="82"/>
      <c r="F475" s="82"/>
      <c r="G475"/>
      <c r="H475"/>
      <c r="I475"/>
      <c r="J475"/>
      <c r="K475" s="82"/>
      <c r="L475" s="82"/>
      <c r="M475" s="1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hidden="1" customHeight="1" x14ac:dyDescent="0.25">
      <c r="A476" s="82"/>
      <c r="B476"/>
      <c r="C476" s="21"/>
      <c r="D476"/>
      <c r="E476" s="82"/>
      <c r="F476" s="82"/>
      <c r="G476"/>
      <c r="H476"/>
      <c r="I476"/>
      <c r="J476"/>
      <c r="K476" s="82"/>
      <c r="L476" s="82"/>
      <c r="M476" s="1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hidden="1" customHeight="1" x14ac:dyDescent="0.25">
      <c r="A477" s="82"/>
      <c r="B477"/>
      <c r="C477" s="21"/>
      <c r="D477"/>
      <c r="E477" s="82"/>
      <c r="F477" s="82"/>
      <c r="G477"/>
      <c r="H477"/>
      <c r="I477"/>
      <c r="J477"/>
      <c r="K477" s="82"/>
      <c r="L477" s="82"/>
      <c r="M477" s="1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hidden="1" customHeight="1" x14ac:dyDescent="0.25">
      <c r="A478" s="82"/>
      <c r="B478"/>
      <c r="C478" s="21"/>
      <c r="D478"/>
      <c r="E478" s="82"/>
      <c r="F478" s="82"/>
      <c r="G478"/>
      <c r="H478"/>
      <c r="I478"/>
      <c r="J478"/>
      <c r="K478" s="82"/>
      <c r="L478" s="82"/>
      <c r="M478" s="1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hidden="1" customHeight="1" x14ac:dyDescent="0.25">
      <c r="A479" s="82"/>
      <c r="B479"/>
      <c r="C479" s="21"/>
      <c r="D479"/>
      <c r="E479" s="82"/>
      <c r="F479" s="82"/>
      <c r="G479"/>
      <c r="H479"/>
      <c r="I479"/>
      <c r="J479"/>
      <c r="K479" s="82"/>
      <c r="L479" s="82"/>
      <c r="M479" s="1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hidden="1" customHeight="1" x14ac:dyDescent="0.25">
      <c r="A480" s="82"/>
      <c r="B480"/>
      <c r="C480" s="21"/>
      <c r="D480"/>
      <c r="E480" s="82"/>
      <c r="F480" s="82"/>
      <c r="G480"/>
      <c r="H480"/>
      <c r="I480"/>
      <c r="J480"/>
      <c r="K480" s="82"/>
      <c r="L480" s="82"/>
      <c r="M480" s="1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hidden="1" customHeight="1" x14ac:dyDescent="0.25">
      <c r="A481" s="82"/>
      <c r="B481"/>
      <c r="C481" s="21"/>
      <c r="D481"/>
      <c r="E481" s="82"/>
      <c r="F481" s="82"/>
      <c r="G481"/>
      <c r="H481"/>
      <c r="I481"/>
      <c r="J481"/>
      <c r="K481" s="82"/>
      <c r="L481" s="82"/>
      <c r="M481" s="1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hidden="1" customHeight="1" x14ac:dyDescent="0.25">
      <c r="A482" s="82"/>
      <c r="B482"/>
      <c r="C482" s="21"/>
      <c r="D482"/>
      <c r="E482" s="82"/>
      <c r="F482" s="82"/>
      <c r="G482"/>
      <c r="H482"/>
      <c r="I482"/>
      <c r="J482"/>
      <c r="K482" s="82"/>
      <c r="L482" s="82"/>
      <c r="M482" s="1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hidden="1" customHeight="1" x14ac:dyDescent="0.25">
      <c r="A483" s="82"/>
      <c r="B483"/>
      <c r="C483" s="21"/>
      <c r="D483"/>
      <c r="E483" s="82"/>
      <c r="F483" s="82"/>
      <c r="G483"/>
      <c r="H483"/>
      <c r="I483"/>
      <c r="J483"/>
      <c r="K483" s="82"/>
      <c r="L483" s="82"/>
      <c r="M483" s="1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hidden="1" customHeight="1" x14ac:dyDescent="0.25">
      <c r="A484" s="82"/>
      <c r="B484"/>
      <c r="C484" s="21"/>
      <c r="D484"/>
      <c r="E484" s="82"/>
      <c r="F484" s="82"/>
      <c r="G484"/>
      <c r="H484"/>
      <c r="I484"/>
      <c r="J484"/>
      <c r="K484" s="82"/>
      <c r="L484" s="82"/>
      <c r="M484" s="1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hidden="1" customHeight="1" x14ac:dyDescent="0.25">
      <c r="A485" s="82"/>
      <c r="B485"/>
      <c r="C485" s="21"/>
      <c r="D485"/>
      <c r="E485" s="82"/>
      <c r="F485" s="82"/>
      <c r="G485"/>
      <c r="H485"/>
      <c r="I485"/>
      <c r="J485"/>
      <c r="K485" s="82"/>
      <c r="L485" s="82"/>
      <c r="M485" s="1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hidden="1" customHeight="1" x14ac:dyDescent="0.25">
      <c r="A486" s="82"/>
      <c r="B486"/>
      <c r="C486" s="21"/>
      <c r="D486"/>
      <c r="E486" s="82"/>
      <c r="F486" s="82"/>
      <c r="G486"/>
      <c r="H486"/>
      <c r="I486"/>
      <c r="J486"/>
      <c r="K486" s="82"/>
      <c r="L486" s="82"/>
      <c r="M486" s="1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hidden="1" customHeight="1" x14ac:dyDescent="0.25">
      <c r="A487" s="82"/>
      <c r="B487"/>
      <c r="C487" s="21"/>
      <c r="D487"/>
      <c r="E487" s="82"/>
      <c r="F487" s="82"/>
      <c r="G487"/>
      <c r="H487"/>
      <c r="I487"/>
      <c r="J487"/>
      <c r="K487" s="82"/>
      <c r="L487" s="82"/>
      <c r="M487" s="1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hidden="1" customHeight="1" x14ac:dyDescent="0.25">
      <c r="A488" s="82"/>
      <c r="B488"/>
      <c r="C488" s="21"/>
      <c r="D488"/>
      <c r="E488" s="82"/>
      <c r="F488" s="82"/>
      <c r="G488"/>
      <c r="H488"/>
      <c r="I488"/>
      <c r="J488"/>
      <c r="K488" s="82"/>
      <c r="L488" s="82"/>
      <c r="M488" s="1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hidden="1" customHeight="1" x14ac:dyDescent="0.25">
      <c r="A489" s="82"/>
      <c r="B489"/>
      <c r="C489" s="21"/>
      <c r="D489"/>
      <c r="E489" s="82"/>
      <c r="F489" s="82"/>
      <c r="G489"/>
      <c r="H489"/>
      <c r="I489"/>
      <c r="J489"/>
      <c r="K489" s="82"/>
      <c r="L489" s="82"/>
      <c r="M489" s="1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hidden="1" customHeight="1" x14ac:dyDescent="0.25">
      <c r="A490" s="82"/>
      <c r="B490"/>
      <c r="C490" s="21"/>
      <c r="D490"/>
      <c r="E490" s="82"/>
      <c r="F490" s="82"/>
      <c r="G490"/>
      <c r="H490"/>
      <c r="I490"/>
      <c r="J490"/>
      <c r="K490" s="82"/>
      <c r="L490" s="82"/>
      <c r="M490" s="1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hidden="1" customHeight="1" x14ac:dyDescent="0.25">
      <c r="A491" s="82"/>
      <c r="B491"/>
      <c r="C491" s="21"/>
      <c r="D491"/>
      <c r="E491" s="82"/>
      <c r="F491" s="82"/>
      <c r="G491"/>
      <c r="H491"/>
      <c r="I491"/>
      <c r="J491"/>
      <c r="K491" s="82"/>
      <c r="L491" s="82"/>
      <c r="M491" s="1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hidden="1" customHeight="1" x14ac:dyDescent="0.25">
      <c r="A492" s="82"/>
      <c r="B492"/>
      <c r="C492" s="21"/>
      <c r="D492"/>
      <c r="E492" s="82"/>
      <c r="F492" s="82"/>
      <c r="G492"/>
      <c r="H492"/>
      <c r="I492"/>
      <c r="J492"/>
      <c r="K492" s="82"/>
      <c r="L492" s="82"/>
      <c r="M492" s="1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hidden="1" customHeight="1" x14ac:dyDescent="0.25">
      <c r="A493" s="82"/>
      <c r="B493"/>
      <c r="C493" s="21"/>
      <c r="D493"/>
      <c r="E493" s="82"/>
      <c r="F493" s="82"/>
      <c r="G493"/>
      <c r="H493"/>
      <c r="I493"/>
      <c r="J493"/>
      <c r="K493" s="82"/>
      <c r="L493" s="82"/>
      <c r="M493" s="1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hidden="1" customHeight="1" x14ac:dyDescent="0.25">
      <c r="A494" s="82"/>
      <c r="B494"/>
      <c r="C494" s="21"/>
      <c r="D494"/>
      <c r="E494" s="82"/>
      <c r="F494" s="82"/>
      <c r="G494"/>
      <c r="H494"/>
      <c r="I494"/>
      <c r="J494"/>
      <c r="K494" s="82"/>
      <c r="L494" s="82"/>
      <c r="M494" s="1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hidden="1" customHeight="1" x14ac:dyDescent="0.25">
      <c r="A495" s="82"/>
      <c r="B495"/>
      <c r="C495" s="21"/>
      <c r="D495"/>
      <c r="E495" s="82"/>
      <c r="F495" s="82"/>
      <c r="G495"/>
      <c r="H495"/>
      <c r="I495"/>
      <c r="J495"/>
      <c r="K495" s="82"/>
      <c r="L495" s="82"/>
      <c r="M495" s="1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hidden="1" customHeight="1" x14ac:dyDescent="0.25">
      <c r="A496" s="82"/>
      <c r="B496"/>
      <c r="C496" s="21"/>
      <c r="D496"/>
      <c r="E496" s="82"/>
      <c r="F496" s="82"/>
      <c r="G496"/>
      <c r="H496"/>
      <c r="I496"/>
      <c r="J496"/>
      <c r="K496" s="82"/>
      <c r="L496" s="82"/>
      <c r="M496" s="1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hidden="1" customHeight="1" x14ac:dyDescent="0.25">
      <c r="A497" s="82"/>
      <c r="B497"/>
      <c r="C497" s="21"/>
      <c r="D497"/>
      <c r="E497" s="82"/>
      <c r="F497" s="82"/>
      <c r="G497"/>
      <c r="H497"/>
      <c r="I497"/>
      <c r="J497"/>
      <c r="K497" s="82"/>
      <c r="L497" s="82"/>
      <c r="M497" s="1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hidden="1" customHeight="1" x14ac:dyDescent="0.25">
      <c r="A498" s="82"/>
      <c r="B498"/>
      <c r="C498" s="21"/>
      <c r="D498"/>
      <c r="E498" s="82"/>
      <c r="F498" s="82"/>
      <c r="G498"/>
      <c r="H498"/>
      <c r="I498"/>
      <c r="J498"/>
      <c r="K498" s="82"/>
      <c r="L498" s="82"/>
      <c r="M498" s="1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hidden="1" customHeight="1" x14ac:dyDescent="0.25">
      <c r="A499" s="82"/>
      <c r="B499"/>
      <c r="C499" s="21"/>
      <c r="D499"/>
      <c r="E499" s="82"/>
      <c r="F499" s="82"/>
      <c r="G499"/>
      <c r="H499"/>
      <c r="I499"/>
      <c r="J499"/>
      <c r="K499" s="82"/>
      <c r="L499" s="82"/>
      <c r="M499" s="1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hidden="1" customHeight="1" x14ac:dyDescent="0.25">
      <c r="A500" s="82"/>
      <c r="B500"/>
      <c r="C500" s="21"/>
      <c r="D500"/>
      <c r="E500" s="82"/>
      <c r="F500" s="82"/>
      <c r="G500"/>
      <c r="H500"/>
      <c r="I500"/>
      <c r="J500"/>
      <c r="K500" s="82"/>
      <c r="L500" s="82"/>
      <c r="M500" s="1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hidden="1" customHeight="1" x14ac:dyDescent="0.25">
      <c r="A501" s="82"/>
      <c r="B501"/>
      <c r="C501" s="21"/>
      <c r="D501"/>
      <c r="E501" s="82"/>
      <c r="F501" s="82"/>
      <c r="G501"/>
      <c r="H501"/>
      <c r="I501"/>
      <c r="J501"/>
      <c r="K501" s="82"/>
      <c r="L501" s="82"/>
      <c r="M501" s="1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hidden="1" customHeight="1" x14ac:dyDescent="0.25">
      <c r="A502" s="82"/>
      <c r="B502"/>
      <c r="C502" s="21"/>
      <c r="D502"/>
      <c r="E502" s="82"/>
      <c r="F502" s="82"/>
      <c r="G502"/>
      <c r="H502"/>
      <c r="I502"/>
      <c r="J502"/>
      <c r="K502" s="82"/>
      <c r="L502" s="82"/>
      <c r="M502" s="1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hidden="1" customHeight="1" x14ac:dyDescent="0.25">
      <c r="A503" s="82"/>
      <c r="B503"/>
      <c r="C503" s="21"/>
      <c r="D503"/>
      <c r="E503" s="82"/>
      <c r="F503" s="82"/>
      <c r="G503"/>
      <c r="H503"/>
      <c r="I503"/>
      <c r="J503"/>
      <c r="K503" s="82"/>
      <c r="L503" s="82"/>
      <c r="M503" s="1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hidden="1" customHeight="1" x14ac:dyDescent="0.25">
      <c r="A504" s="82"/>
      <c r="B504"/>
      <c r="C504" s="21"/>
      <c r="D504"/>
      <c r="E504" s="82"/>
      <c r="F504" s="82"/>
      <c r="G504"/>
      <c r="H504"/>
      <c r="I504"/>
      <c r="J504"/>
      <c r="K504" s="82"/>
      <c r="L504" s="82"/>
      <c r="M504" s="1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hidden="1" customHeight="1" x14ac:dyDescent="0.25">
      <c r="A505" s="82"/>
      <c r="B505"/>
      <c r="C505" s="21"/>
      <c r="D505"/>
      <c r="E505" s="82"/>
      <c r="F505" s="82"/>
      <c r="G505"/>
      <c r="H505"/>
      <c r="I505"/>
      <c r="J505"/>
      <c r="K505" s="82"/>
      <c r="L505" s="82"/>
      <c r="M505" s="1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hidden="1" customHeight="1" x14ac:dyDescent="0.25">
      <c r="A506" s="82"/>
      <c r="B506"/>
      <c r="C506" s="21"/>
      <c r="D506"/>
      <c r="E506" s="82"/>
      <c r="F506" s="82"/>
      <c r="G506"/>
      <c r="H506"/>
      <c r="I506"/>
      <c r="J506"/>
      <c r="K506" s="82"/>
      <c r="L506" s="82"/>
      <c r="M506" s="1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hidden="1" customHeight="1" x14ac:dyDescent="0.25">
      <c r="A507" s="82"/>
      <c r="B507"/>
      <c r="C507" s="21"/>
      <c r="D507"/>
      <c r="E507" s="82"/>
      <c r="F507" s="82"/>
      <c r="G507"/>
      <c r="H507"/>
      <c r="I507"/>
      <c r="J507"/>
      <c r="K507" s="82"/>
      <c r="L507" s="82"/>
      <c r="M507" s="1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hidden="1" customHeight="1" x14ac:dyDescent="0.25">
      <c r="A508" s="82"/>
      <c r="B508"/>
      <c r="C508" s="21"/>
      <c r="D508"/>
      <c r="E508" s="82"/>
      <c r="F508" s="82"/>
      <c r="G508"/>
      <c r="H508"/>
      <c r="I508"/>
      <c r="J508"/>
      <c r="K508" s="82"/>
      <c r="L508" s="82"/>
      <c r="M508" s="1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hidden="1" customHeight="1" x14ac:dyDescent="0.25">
      <c r="A509" s="82"/>
      <c r="B509"/>
      <c r="C509" s="21"/>
      <c r="D509"/>
      <c r="E509" s="82"/>
      <c r="F509" s="82"/>
      <c r="G509"/>
      <c r="H509"/>
      <c r="I509"/>
      <c r="J509"/>
      <c r="K509" s="82"/>
      <c r="L509" s="82"/>
      <c r="M509" s="1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hidden="1" customHeight="1" x14ac:dyDescent="0.25">
      <c r="A510" s="82"/>
      <c r="B510"/>
      <c r="C510" s="21"/>
      <c r="D510"/>
      <c r="E510" s="82"/>
      <c r="F510" s="82"/>
      <c r="G510"/>
      <c r="H510"/>
      <c r="I510"/>
      <c r="J510"/>
      <c r="K510" s="82"/>
      <c r="L510" s="82"/>
      <c r="M510" s="1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hidden="1" customHeight="1" x14ac:dyDescent="0.25">
      <c r="A511" s="82"/>
      <c r="B511"/>
      <c r="C511" s="21"/>
      <c r="D511"/>
      <c r="E511" s="82"/>
      <c r="F511" s="82"/>
      <c r="G511"/>
      <c r="H511"/>
      <c r="I511"/>
      <c r="J511"/>
      <c r="K511" s="82"/>
      <c r="L511" s="82"/>
      <c r="M511" s="1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hidden="1" customHeight="1" x14ac:dyDescent="0.25">
      <c r="A512" s="82"/>
      <c r="B512"/>
      <c r="C512" s="21"/>
      <c r="D512"/>
      <c r="E512" s="82"/>
      <c r="F512" s="82"/>
      <c r="G512"/>
      <c r="H512"/>
      <c r="I512"/>
      <c r="J512"/>
      <c r="K512" s="82"/>
      <c r="L512" s="82"/>
      <c r="M512" s="1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hidden="1" customHeight="1" x14ac:dyDescent="0.25">
      <c r="A513" s="82"/>
      <c r="B513"/>
      <c r="C513" s="21"/>
      <c r="D513"/>
      <c r="E513" s="82"/>
      <c r="F513" s="82"/>
      <c r="G513"/>
      <c r="H513"/>
      <c r="I513"/>
      <c r="J513"/>
      <c r="K513" s="82"/>
      <c r="L513" s="82"/>
      <c r="M513" s="1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hidden="1" customHeight="1" x14ac:dyDescent="0.25">
      <c r="A514" s="82"/>
      <c r="B514"/>
      <c r="C514" s="21"/>
      <c r="D514"/>
      <c r="E514" s="82"/>
      <c r="F514" s="82"/>
      <c r="G514"/>
      <c r="H514"/>
      <c r="I514"/>
      <c r="J514"/>
      <c r="K514" s="82"/>
      <c r="L514" s="82"/>
      <c r="M514" s="1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hidden="1" customHeight="1" x14ac:dyDescent="0.25">
      <c r="A515" s="82"/>
      <c r="B515"/>
      <c r="C515" s="21"/>
      <c r="D515"/>
      <c r="E515" s="82"/>
      <c r="F515" s="82"/>
      <c r="G515"/>
      <c r="H515"/>
      <c r="I515"/>
      <c r="J515"/>
      <c r="K515" s="82"/>
      <c r="L515" s="82"/>
      <c r="M515" s="1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hidden="1" customHeight="1" x14ac:dyDescent="0.25">
      <c r="A516" s="82"/>
      <c r="B516"/>
      <c r="C516" s="21"/>
      <c r="D516"/>
      <c r="E516" s="82"/>
      <c r="F516" s="82"/>
      <c r="G516"/>
      <c r="H516"/>
      <c r="I516"/>
      <c r="J516"/>
      <c r="K516" s="82"/>
      <c r="L516" s="82"/>
      <c r="M516" s="1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hidden="1" customHeight="1" x14ac:dyDescent="0.25">
      <c r="A517" s="82"/>
      <c r="B517"/>
      <c r="C517" s="21"/>
      <c r="D517"/>
      <c r="E517" s="82"/>
      <c r="F517" s="82"/>
      <c r="G517"/>
      <c r="H517"/>
      <c r="I517"/>
      <c r="J517"/>
      <c r="K517" s="82"/>
      <c r="L517" s="82"/>
      <c r="M517" s="1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hidden="1" customHeight="1" x14ac:dyDescent="0.25">
      <c r="A518" s="82"/>
      <c r="B518"/>
      <c r="C518" s="21"/>
      <c r="D518"/>
      <c r="E518" s="82"/>
      <c r="F518" s="82"/>
      <c r="G518"/>
      <c r="H518"/>
      <c r="I518"/>
      <c r="J518"/>
      <c r="K518" s="82"/>
      <c r="L518" s="82"/>
      <c r="M518" s="1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hidden="1" customHeight="1" x14ac:dyDescent="0.25">
      <c r="A519" s="82"/>
      <c r="B519"/>
      <c r="C519" s="21"/>
      <c r="D519"/>
      <c r="E519" s="82"/>
      <c r="F519" s="82"/>
      <c r="G519"/>
      <c r="H519"/>
      <c r="I519"/>
      <c r="J519"/>
      <c r="K519" s="82"/>
      <c r="L519" s="82"/>
      <c r="M519" s="1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hidden="1" customHeight="1" x14ac:dyDescent="0.25">
      <c r="A520" s="82"/>
      <c r="B520"/>
      <c r="C520" s="21"/>
      <c r="D520"/>
      <c r="E520" s="82"/>
      <c r="F520" s="82"/>
      <c r="G520"/>
      <c r="H520"/>
      <c r="I520"/>
      <c r="J520"/>
      <c r="K520" s="82"/>
      <c r="L520" s="82"/>
      <c r="M520" s="1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hidden="1" customHeight="1" x14ac:dyDescent="0.25">
      <c r="A521" s="82"/>
      <c r="B521"/>
      <c r="C521" s="21"/>
      <c r="D521"/>
      <c r="E521" s="82"/>
      <c r="F521" s="82"/>
      <c r="G521"/>
      <c r="H521"/>
      <c r="I521"/>
      <c r="J521"/>
      <c r="K521" s="82"/>
      <c r="L521" s="82"/>
      <c r="M521" s="1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hidden="1" customHeight="1" x14ac:dyDescent="0.25">
      <c r="A522" s="82"/>
      <c r="B522"/>
      <c r="C522" s="21"/>
      <c r="D522"/>
      <c r="E522" s="82"/>
      <c r="F522" s="82"/>
      <c r="G522"/>
      <c r="H522"/>
      <c r="I522"/>
      <c r="J522"/>
      <c r="K522" s="82"/>
      <c r="L522" s="82"/>
      <c r="M522" s="1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hidden="1" customHeight="1" x14ac:dyDescent="0.25">
      <c r="A523" s="82"/>
      <c r="B523"/>
      <c r="C523" s="21"/>
      <c r="D523"/>
      <c r="E523" s="82"/>
      <c r="F523" s="82"/>
      <c r="G523"/>
      <c r="H523"/>
      <c r="I523"/>
      <c r="J523"/>
      <c r="K523" s="82"/>
      <c r="L523" s="82"/>
      <c r="M523" s="1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hidden="1" customHeight="1" x14ac:dyDescent="0.25">
      <c r="A524" s="82"/>
      <c r="B524"/>
      <c r="C524" s="21"/>
      <c r="D524"/>
      <c r="E524" s="82"/>
      <c r="F524" s="82"/>
      <c r="G524"/>
      <c r="H524"/>
      <c r="I524"/>
      <c r="J524"/>
      <c r="K524" s="82"/>
      <c r="L524" s="82"/>
      <c r="M524" s="1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hidden="1" customHeight="1" x14ac:dyDescent="0.25">
      <c r="A525" s="82"/>
      <c r="B525"/>
      <c r="C525" s="21"/>
      <c r="D525"/>
      <c r="E525" s="82"/>
      <c r="F525" s="82"/>
      <c r="G525"/>
      <c r="H525"/>
      <c r="I525"/>
      <c r="J525"/>
      <c r="K525" s="82"/>
      <c r="L525" s="82"/>
      <c r="M525" s="1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hidden="1" customHeight="1" x14ac:dyDescent="0.25">
      <c r="A526" s="82"/>
      <c r="B526"/>
      <c r="C526" s="21"/>
      <c r="D526"/>
      <c r="E526" s="82"/>
      <c r="F526" s="82"/>
      <c r="G526"/>
      <c r="H526"/>
      <c r="I526"/>
      <c r="J526"/>
      <c r="K526" s="82"/>
      <c r="L526" s="82"/>
      <c r="M526" s="1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hidden="1" customHeight="1" x14ac:dyDescent="0.25">
      <c r="A527" s="82"/>
      <c r="B527"/>
      <c r="C527" s="21"/>
      <c r="D527"/>
      <c r="E527" s="82"/>
      <c r="F527" s="82"/>
      <c r="G527"/>
      <c r="H527"/>
      <c r="I527"/>
      <c r="J527"/>
      <c r="K527" s="82"/>
      <c r="L527" s="82"/>
      <c r="M527" s="1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hidden="1" customHeight="1" x14ac:dyDescent="0.25">
      <c r="A528" s="82"/>
      <c r="B528"/>
      <c r="C528" s="21"/>
      <c r="D528"/>
      <c r="E528" s="82"/>
      <c r="F528" s="82"/>
      <c r="G528"/>
      <c r="H528"/>
      <c r="I528"/>
      <c r="J528"/>
      <c r="K528" s="82"/>
      <c r="L528" s="82"/>
      <c r="M528" s="1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hidden="1" customHeight="1" x14ac:dyDescent="0.25">
      <c r="A529" s="82"/>
      <c r="B529"/>
      <c r="C529" s="21"/>
      <c r="D529"/>
      <c r="E529" s="82"/>
      <c r="F529" s="82"/>
      <c r="G529"/>
      <c r="H529"/>
      <c r="I529"/>
      <c r="J529"/>
      <c r="K529" s="82"/>
      <c r="L529" s="82"/>
      <c r="M529" s="1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hidden="1" customHeight="1" x14ac:dyDescent="0.25">
      <c r="A530" s="82"/>
      <c r="B530"/>
      <c r="C530" s="21"/>
      <c r="D530"/>
      <c r="E530" s="82"/>
      <c r="F530" s="82"/>
      <c r="G530"/>
      <c r="H530"/>
      <c r="I530"/>
      <c r="J530"/>
      <c r="K530" s="82"/>
      <c r="L530" s="82"/>
      <c r="M530" s="1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hidden="1" customHeight="1" x14ac:dyDescent="0.25">
      <c r="A531" s="82"/>
      <c r="B531"/>
      <c r="C531" s="21"/>
      <c r="D531"/>
      <c r="E531" s="82"/>
      <c r="F531" s="82"/>
      <c r="G531"/>
      <c r="H531"/>
      <c r="I531"/>
      <c r="J531"/>
      <c r="K531" s="82"/>
      <c r="L531" s="82"/>
      <c r="M531" s="1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hidden="1" customHeight="1" x14ac:dyDescent="0.25">
      <c r="A532" s="82"/>
      <c r="B532"/>
      <c r="C532" s="21"/>
      <c r="D532"/>
      <c r="E532" s="82"/>
      <c r="F532" s="82"/>
      <c r="G532"/>
      <c r="H532"/>
      <c r="I532"/>
      <c r="J532"/>
      <c r="K532" s="82"/>
      <c r="L532" s="82"/>
      <c r="M532" s="1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hidden="1" customHeight="1" x14ac:dyDescent="0.25">
      <c r="A533" s="82"/>
      <c r="B533"/>
      <c r="C533" s="21"/>
      <c r="D533"/>
      <c r="E533" s="82"/>
      <c r="F533" s="82"/>
      <c r="G533"/>
      <c r="H533"/>
      <c r="I533"/>
      <c r="J533"/>
      <c r="K533" s="82"/>
      <c r="L533" s="82"/>
      <c r="M533" s="1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hidden="1" customHeight="1" x14ac:dyDescent="0.25">
      <c r="A534" s="82"/>
      <c r="B534"/>
      <c r="C534" s="21"/>
      <c r="D534"/>
      <c r="E534" s="82"/>
      <c r="F534" s="82"/>
      <c r="G534"/>
      <c r="H534"/>
      <c r="I534"/>
      <c r="J534"/>
      <c r="K534" s="82"/>
      <c r="L534" s="82"/>
      <c r="M534" s="1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hidden="1" customHeight="1" x14ac:dyDescent="0.25">
      <c r="A535" s="82"/>
      <c r="B535"/>
      <c r="C535" s="21"/>
      <c r="D535"/>
      <c r="E535" s="82"/>
      <c r="F535" s="82"/>
      <c r="G535"/>
      <c r="H535"/>
      <c r="I535"/>
      <c r="J535"/>
      <c r="K535" s="82"/>
      <c r="L535" s="82"/>
      <c r="M535" s="1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hidden="1" customHeight="1" x14ac:dyDescent="0.25">
      <c r="A536" s="82"/>
      <c r="B536"/>
      <c r="C536" s="21"/>
      <c r="D536"/>
      <c r="E536" s="82"/>
      <c r="F536" s="82"/>
      <c r="G536"/>
      <c r="H536"/>
      <c r="I536"/>
      <c r="J536"/>
      <c r="K536" s="82"/>
      <c r="L536" s="82"/>
      <c r="M536" s="1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hidden="1" customHeight="1" x14ac:dyDescent="0.25">
      <c r="A537" s="82"/>
      <c r="B537"/>
      <c r="C537" s="21"/>
      <c r="D537"/>
      <c r="E537" s="82"/>
      <c r="F537" s="82"/>
      <c r="G537"/>
      <c r="H537"/>
      <c r="I537"/>
      <c r="J537"/>
      <c r="K537" s="82"/>
      <c r="L537" s="82"/>
      <c r="M537" s="1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hidden="1" customHeight="1" x14ac:dyDescent="0.25">
      <c r="A538" s="82"/>
      <c r="B538"/>
      <c r="C538" s="21"/>
      <c r="D538"/>
      <c r="E538" s="82"/>
      <c r="F538" s="82"/>
      <c r="G538"/>
      <c r="H538"/>
      <c r="I538"/>
      <c r="J538"/>
      <c r="K538" s="82"/>
      <c r="L538" s="82"/>
      <c r="M538" s="1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hidden="1" customHeight="1" x14ac:dyDescent="0.25">
      <c r="A539" s="82"/>
      <c r="B539"/>
      <c r="C539" s="21"/>
      <c r="D539"/>
      <c r="E539" s="82"/>
      <c r="F539" s="82"/>
      <c r="G539"/>
      <c r="H539"/>
      <c r="I539"/>
      <c r="J539"/>
      <c r="K539" s="82"/>
      <c r="L539" s="82"/>
      <c r="M539" s="1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hidden="1" customHeight="1" x14ac:dyDescent="0.25">
      <c r="A540" s="82"/>
      <c r="B540"/>
      <c r="C540" s="21"/>
      <c r="D540"/>
      <c r="E540" s="82"/>
      <c r="F540" s="82"/>
      <c r="G540"/>
      <c r="H540"/>
      <c r="I540"/>
      <c r="J540"/>
      <c r="K540" s="82"/>
      <c r="L540" s="82"/>
      <c r="M540" s="1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hidden="1" customHeight="1" x14ac:dyDescent="0.25">
      <c r="A541" s="82"/>
      <c r="B541"/>
      <c r="C541" s="21"/>
      <c r="D541"/>
      <c r="E541" s="82"/>
      <c r="F541" s="82"/>
      <c r="G541"/>
      <c r="H541"/>
      <c r="I541"/>
      <c r="J541"/>
      <c r="K541" s="82"/>
      <c r="L541" s="82"/>
      <c r="M541" s="1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hidden="1" customHeight="1" x14ac:dyDescent="0.25">
      <c r="A542" s="82"/>
      <c r="B542"/>
      <c r="C542" s="21"/>
      <c r="D542"/>
      <c r="E542" s="82"/>
      <c r="F542" s="82"/>
      <c r="G542"/>
      <c r="H542"/>
      <c r="I542"/>
      <c r="J542"/>
      <c r="K542" s="82"/>
      <c r="L542" s="82"/>
      <c r="M542" s="1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hidden="1" customHeight="1" x14ac:dyDescent="0.25">
      <c r="A543" s="82"/>
      <c r="B543"/>
      <c r="C543" s="21"/>
      <c r="D543"/>
      <c r="E543" s="82"/>
      <c r="F543" s="82"/>
      <c r="G543"/>
      <c r="H543"/>
      <c r="I543"/>
      <c r="J543"/>
      <c r="K543" s="82"/>
      <c r="L543" s="82"/>
      <c r="M543" s="1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hidden="1" customHeight="1" x14ac:dyDescent="0.25">
      <c r="A544" s="82"/>
      <c r="B544"/>
      <c r="C544" s="21"/>
      <c r="D544"/>
      <c r="E544" s="82"/>
      <c r="F544" s="82"/>
      <c r="G544"/>
      <c r="H544"/>
      <c r="I544"/>
      <c r="J544"/>
      <c r="K544" s="82"/>
      <c r="L544" s="82"/>
      <c r="M544" s="1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hidden="1" customHeight="1" x14ac:dyDescent="0.25">
      <c r="A545" s="82"/>
      <c r="B545"/>
      <c r="C545" s="21"/>
      <c r="D545"/>
      <c r="E545" s="82"/>
      <c r="F545" s="82"/>
      <c r="G545"/>
      <c r="H545"/>
      <c r="I545"/>
      <c r="J545"/>
      <c r="K545" s="82"/>
      <c r="L545" s="82"/>
      <c r="M545" s="1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hidden="1" customHeight="1" x14ac:dyDescent="0.25">
      <c r="A546" s="82"/>
      <c r="B546"/>
      <c r="C546" s="21"/>
      <c r="D546"/>
      <c r="E546" s="82"/>
      <c r="F546" s="82"/>
      <c r="G546"/>
      <c r="H546"/>
      <c r="I546"/>
      <c r="J546"/>
      <c r="K546" s="82"/>
      <c r="L546" s="82"/>
      <c r="M546" s="1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hidden="1" customHeight="1" x14ac:dyDescent="0.25">
      <c r="A547" s="82"/>
      <c r="B547"/>
      <c r="C547" s="21"/>
      <c r="D547"/>
      <c r="E547" s="82"/>
      <c r="F547" s="82"/>
      <c r="G547"/>
      <c r="H547"/>
      <c r="I547"/>
      <c r="J547"/>
      <c r="K547" s="82"/>
      <c r="L547" s="82"/>
      <c r="M547" s="1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hidden="1" customHeight="1" x14ac:dyDescent="0.25">
      <c r="A548" s="82"/>
      <c r="B548"/>
      <c r="C548" s="21"/>
      <c r="D548"/>
      <c r="E548" s="82"/>
      <c r="F548" s="82"/>
      <c r="G548"/>
      <c r="H548"/>
      <c r="I548"/>
      <c r="J548"/>
      <c r="K548" s="82"/>
      <c r="L548" s="82"/>
      <c r="M548" s="1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hidden="1" customHeight="1" x14ac:dyDescent="0.25">
      <c r="A549" s="82"/>
      <c r="B549"/>
      <c r="C549" s="21"/>
      <c r="D549"/>
      <c r="E549" s="82"/>
      <c r="F549" s="82"/>
      <c r="G549"/>
      <c r="H549"/>
      <c r="I549"/>
      <c r="J549"/>
      <c r="K549" s="82"/>
      <c r="L549" s="82"/>
      <c r="M549" s="1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hidden="1" customHeight="1" x14ac:dyDescent="0.25">
      <c r="A550" s="82"/>
      <c r="B550"/>
      <c r="C550" s="21"/>
      <c r="D550"/>
      <c r="E550" s="82"/>
      <c r="F550" s="82"/>
      <c r="G550"/>
      <c r="H550"/>
      <c r="I550"/>
      <c r="J550"/>
      <c r="K550" s="82"/>
      <c r="L550" s="82"/>
      <c r="M550" s="1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hidden="1" customHeight="1" x14ac:dyDescent="0.25">
      <c r="A551" s="82"/>
      <c r="B551"/>
      <c r="C551" s="21"/>
      <c r="D551"/>
      <c r="E551" s="82"/>
      <c r="F551" s="82"/>
      <c r="G551"/>
      <c r="H551"/>
      <c r="I551"/>
      <c r="J551"/>
      <c r="K551" s="82"/>
      <c r="L551" s="82"/>
      <c r="M551" s="1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hidden="1" customHeight="1" x14ac:dyDescent="0.25">
      <c r="A552" s="82"/>
      <c r="B552"/>
      <c r="C552" s="21"/>
      <c r="D552"/>
      <c r="E552" s="82"/>
      <c r="F552" s="82"/>
      <c r="G552"/>
      <c r="H552"/>
      <c r="I552"/>
      <c r="J552"/>
      <c r="K552" s="82"/>
      <c r="L552" s="82"/>
      <c r="M552" s="1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hidden="1" customHeight="1" x14ac:dyDescent="0.25">
      <c r="A553" s="82"/>
      <c r="B553"/>
      <c r="C553" s="21"/>
      <c r="D553"/>
      <c r="E553" s="82"/>
      <c r="F553" s="82"/>
      <c r="G553"/>
      <c r="H553"/>
      <c r="I553"/>
      <c r="J553"/>
      <c r="K553" s="82"/>
      <c r="L553" s="82"/>
      <c r="M553" s="1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hidden="1" customHeight="1" x14ac:dyDescent="0.25">
      <c r="A554" s="82"/>
      <c r="B554"/>
      <c r="C554" s="21"/>
      <c r="D554"/>
      <c r="E554" s="82"/>
      <c r="F554" s="82"/>
      <c r="G554"/>
      <c r="H554"/>
      <c r="I554"/>
      <c r="J554"/>
      <c r="K554" s="82"/>
      <c r="L554" s="82"/>
      <c r="M554" s="1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hidden="1" customHeight="1" x14ac:dyDescent="0.25">
      <c r="A555" s="82"/>
      <c r="B555"/>
      <c r="C555" s="21"/>
      <c r="D555"/>
      <c r="E555" s="82"/>
      <c r="F555" s="82"/>
      <c r="G555"/>
      <c r="H555"/>
      <c r="I555"/>
      <c r="J555"/>
      <c r="K555" s="82"/>
      <c r="L555" s="82"/>
      <c r="M555" s="1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hidden="1" customHeight="1" x14ac:dyDescent="0.25">
      <c r="A556" s="82"/>
      <c r="B556"/>
      <c r="C556" s="21"/>
      <c r="D556"/>
      <c r="E556" s="82"/>
      <c r="F556" s="82"/>
      <c r="G556"/>
      <c r="H556"/>
      <c r="I556"/>
      <c r="J556"/>
      <c r="K556" s="82"/>
      <c r="L556" s="82"/>
      <c r="M556" s="1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hidden="1" customHeight="1" x14ac:dyDescent="0.25">
      <c r="A557" s="82"/>
      <c r="B557"/>
      <c r="C557" s="21"/>
      <c r="D557"/>
      <c r="E557" s="82"/>
      <c r="F557" s="82"/>
      <c r="G557"/>
      <c r="H557"/>
      <c r="I557"/>
      <c r="J557"/>
      <c r="K557" s="82"/>
      <c r="L557" s="82"/>
      <c r="M557" s="1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hidden="1" customHeight="1" x14ac:dyDescent="0.25">
      <c r="A558" s="82"/>
      <c r="B558"/>
      <c r="C558" s="21"/>
      <c r="D558"/>
      <c r="E558" s="82"/>
      <c r="F558" s="82"/>
      <c r="G558"/>
      <c r="H558"/>
      <c r="I558"/>
      <c r="J558"/>
      <c r="K558" s="82"/>
      <c r="L558" s="82"/>
      <c r="M558" s="1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hidden="1" customHeight="1" x14ac:dyDescent="0.25">
      <c r="A559" s="82"/>
      <c r="B559"/>
      <c r="C559" s="21"/>
      <c r="D559"/>
      <c r="E559" s="82"/>
      <c r="F559" s="82"/>
      <c r="G559"/>
      <c r="H559"/>
      <c r="I559"/>
      <c r="J559"/>
      <c r="K559" s="82"/>
      <c r="L559" s="82"/>
      <c r="M559" s="1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hidden="1" customHeight="1" x14ac:dyDescent="0.25">
      <c r="A560" s="82"/>
      <c r="B560"/>
      <c r="C560" s="21"/>
      <c r="D560"/>
      <c r="E560" s="82"/>
      <c r="F560" s="82"/>
      <c r="G560"/>
      <c r="H560"/>
      <c r="I560"/>
      <c r="J560"/>
      <c r="K560" s="82"/>
      <c r="L560" s="82"/>
      <c r="M560" s="1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hidden="1" customHeight="1" x14ac:dyDescent="0.25">
      <c r="A561" s="82"/>
      <c r="B561"/>
      <c r="C561" s="21"/>
      <c r="D561"/>
      <c r="E561" s="82"/>
      <c r="F561" s="82"/>
      <c r="G561"/>
      <c r="H561"/>
      <c r="I561"/>
      <c r="J561"/>
      <c r="K561" s="82"/>
      <c r="L561" s="82"/>
      <c r="M561" s="1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hidden="1" customHeight="1" x14ac:dyDescent="0.25">
      <c r="A562" s="82"/>
      <c r="B562"/>
      <c r="C562" s="21"/>
      <c r="D562"/>
      <c r="E562" s="82"/>
      <c r="F562" s="82"/>
      <c r="G562"/>
      <c r="H562"/>
      <c r="I562"/>
      <c r="J562"/>
      <c r="K562" s="82"/>
      <c r="L562" s="82"/>
      <c r="M562" s="1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hidden="1" customHeight="1" x14ac:dyDescent="0.25">
      <c r="A563" s="82"/>
      <c r="B563"/>
      <c r="C563" s="21"/>
      <c r="D563"/>
      <c r="E563" s="82"/>
      <c r="F563" s="82"/>
      <c r="G563"/>
      <c r="H563"/>
      <c r="I563"/>
      <c r="J563"/>
      <c r="K563" s="82"/>
      <c r="L563" s="82"/>
      <c r="M563" s="1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hidden="1" customHeight="1" x14ac:dyDescent="0.25">
      <c r="A564" s="82"/>
      <c r="B564"/>
      <c r="C564" s="21"/>
      <c r="D564"/>
      <c r="E564" s="82"/>
      <c r="F564" s="82"/>
      <c r="G564"/>
      <c r="H564"/>
      <c r="I564"/>
      <c r="J564"/>
      <c r="K564" s="82"/>
      <c r="L564" s="82"/>
      <c r="M564" s="1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hidden="1" customHeight="1" x14ac:dyDescent="0.25">
      <c r="A565" s="82"/>
      <c r="B565"/>
      <c r="C565" s="21"/>
      <c r="D565"/>
      <c r="E565" s="82"/>
      <c r="F565" s="82"/>
      <c r="G565"/>
      <c r="H565"/>
      <c r="I565"/>
      <c r="J565"/>
      <c r="K565" s="82"/>
      <c r="L565" s="82"/>
      <c r="M565" s="1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hidden="1" customHeight="1" x14ac:dyDescent="0.25">
      <c r="A566" s="82"/>
      <c r="B566"/>
      <c r="C566" s="21"/>
      <c r="D566"/>
      <c r="E566" s="82"/>
      <c r="F566" s="82"/>
      <c r="G566"/>
      <c r="H566"/>
      <c r="I566"/>
      <c r="J566"/>
      <c r="K566" s="82"/>
      <c r="L566" s="82"/>
      <c r="M566" s="1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hidden="1" customHeight="1" x14ac:dyDescent="0.25">
      <c r="A567" s="82"/>
      <c r="B567"/>
      <c r="C567" s="21"/>
      <c r="D567"/>
      <c r="E567" s="82"/>
      <c r="F567" s="82"/>
      <c r="G567"/>
      <c r="H567"/>
      <c r="I567"/>
      <c r="J567"/>
      <c r="K567" s="82"/>
      <c r="L567" s="82"/>
      <c r="M567" s="1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hidden="1" customHeight="1" x14ac:dyDescent="0.25">
      <c r="A568" s="82"/>
      <c r="B568"/>
      <c r="C568" s="21"/>
      <c r="D568"/>
      <c r="E568" s="82"/>
      <c r="F568" s="82"/>
      <c r="G568"/>
      <c r="H568"/>
      <c r="I568"/>
      <c r="J568"/>
      <c r="K568" s="82"/>
      <c r="L568" s="82"/>
      <c r="M568" s="1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hidden="1" customHeight="1" x14ac:dyDescent="0.25">
      <c r="A569" s="82"/>
      <c r="B569"/>
      <c r="C569" s="21"/>
      <c r="D569"/>
      <c r="E569" s="82"/>
      <c r="F569" s="82"/>
      <c r="G569"/>
      <c r="H569"/>
      <c r="I569"/>
      <c r="J569"/>
      <c r="K569" s="82"/>
      <c r="L569" s="82"/>
      <c r="M569" s="1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hidden="1" customHeight="1" x14ac:dyDescent="0.25">
      <c r="A570" s="82"/>
      <c r="B570"/>
      <c r="C570" s="21"/>
      <c r="D570"/>
      <c r="E570" s="82"/>
      <c r="F570" s="82"/>
      <c r="G570"/>
      <c r="H570"/>
      <c r="I570"/>
      <c r="J570"/>
      <c r="K570" s="82"/>
      <c r="L570" s="82"/>
      <c r="M570" s="1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hidden="1" customHeight="1" x14ac:dyDescent="0.25">
      <c r="A571" s="82"/>
      <c r="B571"/>
      <c r="C571" s="21"/>
      <c r="D571"/>
      <c r="E571" s="82"/>
      <c r="F571" s="82"/>
      <c r="G571"/>
      <c r="H571"/>
      <c r="I571"/>
      <c r="J571"/>
      <c r="K571" s="82"/>
      <c r="L571" s="82"/>
      <c r="M571" s="1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hidden="1" customHeight="1" x14ac:dyDescent="0.25">
      <c r="A572" s="82"/>
      <c r="B572"/>
      <c r="C572" s="21"/>
      <c r="D572"/>
      <c r="E572" s="82"/>
      <c r="F572" s="82"/>
      <c r="G572"/>
      <c r="H572"/>
      <c r="I572"/>
      <c r="J572"/>
      <c r="K572" s="82"/>
      <c r="L572" s="82"/>
      <c r="M572" s="1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hidden="1" customHeight="1" x14ac:dyDescent="0.25">
      <c r="A573" s="82"/>
      <c r="B573"/>
      <c r="C573" s="21"/>
      <c r="D573"/>
      <c r="E573" s="82"/>
      <c r="F573" s="82"/>
      <c r="G573"/>
      <c r="H573"/>
      <c r="I573"/>
      <c r="J573"/>
      <c r="K573" s="82"/>
      <c r="L573" s="82"/>
      <c r="M573" s="1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hidden="1" customHeight="1" x14ac:dyDescent="0.25">
      <c r="A574" s="82"/>
      <c r="B574"/>
      <c r="C574" s="21"/>
      <c r="D574"/>
      <c r="E574" s="82"/>
      <c r="F574" s="82"/>
      <c r="G574"/>
      <c r="H574"/>
      <c r="I574"/>
      <c r="J574"/>
      <c r="K574" s="82"/>
      <c r="L574" s="82"/>
      <c r="M574" s="1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hidden="1" customHeight="1" x14ac:dyDescent="0.25">
      <c r="A575" s="82"/>
      <c r="B575"/>
      <c r="C575" s="21"/>
      <c r="D575"/>
      <c r="E575" s="82"/>
      <c r="F575" s="82"/>
      <c r="G575"/>
      <c r="H575"/>
      <c r="I575"/>
      <c r="J575"/>
      <c r="K575" s="82"/>
      <c r="L575" s="82"/>
      <c r="M575" s="1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hidden="1" customHeight="1" x14ac:dyDescent="0.25">
      <c r="A576" s="82"/>
      <c r="B576"/>
      <c r="C576" s="21"/>
      <c r="D576"/>
      <c r="E576" s="82"/>
      <c r="F576" s="82"/>
      <c r="G576"/>
      <c r="H576"/>
      <c r="I576"/>
      <c r="J576"/>
      <c r="K576" s="82"/>
      <c r="L576" s="82"/>
      <c r="M576" s="1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hidden="1" customHeight="1" x14ac:dyDescent="0.25">
      <c r="A577" s="82"/>
      <c r="B577"/>
      <c r="C577" s="21"/>
      <c r="D577"/>
      <c r="E577" s="82"/>
      <c r="F577" s="82"/>
      <c r="G577"/>
      <c r="H577"/>
      <c r="I577"/>
      <c r="J577"/>
      <c r="K577" s="82"/>
      <c r="L577" s="82"/>
      <c r="M577" s="1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hidden="1" customHeight="1" x14ac:dyDescent="0.25">
      <c r="A578" s="82"/>
      <c r="B578"/>
      <c r="C578" s="21"/>
      <c r="D578"/>
      <c r="E578" s="82"/>
      <c r="F578" s="82"/>
      <c r="G578"/>
      <c r="H578"/>
      <c r="I578"/>
      <c r="J578"/>
      <c r="K578" s="82"/>
      <c r="L578" s="82"/>
      <c r="M578" s="1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hidden="1" customHeight="1" x14ac:dyDescent="0.25">
      <c r="A579" s="82"/>
      <c r="B579"/>
      <c r="C579" s="21"/>
      <c r="D579"/>
      <c r="E579" s="82"/>
      <c r="F579" s="82"/>
      <c r="G579"/>
      <c r="H579"/>
      <c r="I579"/>
      <c r="J579"/>
      <c r="K579" s="82"/>
      <c r="L579" s="82"/>
      <c r="M579" s="1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hidden="1" customHeight="1" x14ac:dyDescent="0.25">
      <c r="A580" s="82"/>
      <c r="B580"/>
      <c r="C580" s="21"/>
      <c r="D580"/>
      <c r="E580" s="82"/>
      <c r="F580" s="82"/>
      <c r="G580"/>
      <c r="H580"/>
      <c r="I580"/>
      <c r="J580"/>
      <c r="K580" s="82"/>
      <c r="L580" s="82"/>
      <c r="M580" s="1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hidden="1" customHeight="1" x14ac:dyDescent="0.25">
      <c r="A581" s="82"/>
      <c r="B581"/>
      <c r="C581" s="21"/>
      <c r="D581"/>
      <c r="E581" s="82"/>
      <c r="F581" s="82"/>
      <c r="G581"/>
      <c r="H581"/>
      <c r="I581"/>
      <c r="J581"/>
      <c r="K581" s="82"/>
      <c r="L581" s="82"/>
      <c r="M581" s="1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hidden="1" customHeight="1" x14ac:dyDescent="0.25">
      <c r="A582" s="82"/>
      <c r="B582"/>
      <c r="C582" s="21"/>
      <c r="D582"/>
      <c r="E582" s="82"/>
      <c r="F582" s="82"/>
      <c r="G582"/>
      <c r="H582"/>
      <c r="I582"/>
      <c r="J582"/>
      <c r="K582" s="82"/>
      <c r="L582" s="82"/>
      <c r="M582" s="1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hidden="1" customHeight="1" x14ac:dyDescent="0.25">
      <c r="A583" s="82"/>
      <c r="B583"/>
      <c r="C583" s="21"/>
      <c r="D583"/>
      <c r="E583" s="82"/>
      <c r="F583" s="82"/>
      <c r="G583"/>
      <c r="H583"/>
      <c r="I583"/>
      <c r="J583"/>
      <c r="K583" s="82"/>
      <c r="L583" s="82"/>
      <c r="M583" s="1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hidden="1" customHeight="1" x14ac:dyDescent="0.25">
      <c r="A584" s="82"/>
      <c r="B584"/>
      <c r="C584" s="21"/>
      <c r="D584"/>
      <c r="E584" s="82"/>
      <c r="F584" s="82"/>
      <c r="G584"/>
      <c r="H584"/>
      <c r="I584"/>
      <c r="J584"/>
      <c r="K584" s="82"/>
      <c r="L584" s="82"/>
      <c r="M584" s="1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hidden="1" customHeight="1" x14ac:dyDescent="0.25">
      <c r="A585" s="82"/>
      <c r="B585"/>
      <c r="C585" s="21"/>
      <c r="D585"/>
      <c r="E585" s="82"/>
      <c r="F585" s="82"/>
      <c r="G585"/>
      <c r="H585"/>
      <c r="I585"/>
      <c r="J585"/>
      <c r="K585" s="82"/>
      <c r="L585" s="82"/>
      <c r="M585" s="1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hidden="1" customHeight="1" x14ac:dyDescent="0.25">
      <c r="A586" s="82"/>
      <c r="B586"/>
      <c r="C586" s="21"/>
      <c r="D586"/>
      <c r="E586" s="82"/>
      <c r="F586" s="82"/>
      <c r="G586"/>
      <c r="H586"/>
      <c r="I586"/>
      <c r="J586"/>
      <c r="K586" s="82"/>
      <c r="L586" s="82"/>
      <c r="M586" s="1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hidden="1" customHeight="1" x14ac:dyDescent="0.25">
      <c r="A587" s="82"/>
      <c r="B587"/>
      <c r="C587" s="21"/>
      <c r="D587"/>
      <c r="E587" s="82"/>
      <c r="F587" s="82"/>
      <c r="G587"/>
      <c r="H587"/>
      <c r="I587"/>
      <c r="J587"/>
      <c r="K587" s="82"/>
      <c r="L587" s="82"/>
      <c r="M587" s="1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hidden="1" customHeight="1" x14ac:dyDescent="0.25">
      <c r="A588" s="82"/>
      <c r="B588"/>
      <c r="C588" s="21"/>
      <c r="D588"/>
      <c r="E588" s="82"/>
      <c r="F588" s="82"/>
      <c r="G588"/>
      <c r="H588"/>
      <c r="I588"/>
      <c r="J588"/>
      <c r="K588" s="82"/>
      <c r="L588" s="82"/>
      <c r="M588" s="1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hidden="1" customHeight="1" x14ac:dyDescent="0.25">
      <c r="A589" s="82"/>
      <c r="B589"/>
      <c r="C589" s="21"/>
      <c r="D589"/>
      <c r="E589" s="82"/>
      <c r="F589" s="82"/>
      <c r="G589"/>
      <c r="H589"/>
      <c r="I589"/>
      <c r="J589"/>
      <c r="K589" s="82"/>
      <c r="L589" s="82"/>
      <c r="M589" s="1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hidden="1" customHeight="1" x14ac:dyDescent="0.25">
      <c r="A590" s="82"/>
      <c r="B590"/>
      <c r="C590" s="21"/>
      <c r="D590"/>
      <c r="E590" s="82"/>
      <c r="F590" s="82"/>
      <c r="G590"/>
      <c r="H590"/>
      <c r="I590"/>
      <c r="J590"/>
      <c r="K590" s="82"/>
      <c r="L590" s="82"/>
      <c r="M590" s="1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hidden="1" customHeight="1" x14ac:dyDescent="0.25">
      <c r="A591" s="82"/>
      <c r="B591"/>
      <c r="C591" s="21"/>
      <c r="D591"/>
      <c r="E591" s="82"/>
      <c r="F591" s="82"/>
      <c r="G591"/>
      <c r="H591"/>
      <c r="I591"/>
      <c r="J591"/>
      <c r="K591" s="82"/>
      <c r="L591" s="82"/>
      <c r="M591" s="1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hidden="1" customHeight="1" x14ac:dyDescent="0.25">
      <c r="A592" s="82"/>
      <c r="B592"/>
      <c r="C592" s="21"/>
      <c r="D592"/>
      <c r="E592" s="82"/>
      <c r="F592" s="82"/>
      <c r="G592"/>
      <c r="H592"/>
      <c r="I592"/>
      <c r="J592"/>
      <c r="K592" s="82"/>
      <c r="L592" s="82"/>
      <c r="M592" s="1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hidden="1" customHeight="1" x14ac:dyDescent="0.25">
      <c r="A593" s="82"/>
      <c r="B593"/>
      <c r="C593" s="21"/>
      <c r="D593"/>
      <c r="E593" s="82"/>
      <c r="F593" s="82"/>
      <c r="G593"/>
      <c r="H593"/>
      <c r="I593"/>
      <c r="J593"/>
      <c r="K593" s="82"/>
      <c r="L593" s="82"/>
      <c r="M593" s="1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hidden="1" customHeight="1" x14ac:dyDescent="0.25">
      <c r="A594" s="82"/>
      <c r="B594"/>
      <c r="C594" s="21"/>
      <c r="D594"/>
      <c r="E594" s="82"/>
      <c r="F594" s="82"/>
      <c r="G594"/>
      <c r="H594"/>
      <c r="I594"/>
      <c r="J594"/>
      <c r="K594" s="82"/>
      <c r="L594" s="82"/>
      <c r="M594" s="1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hidden="1" customHeight="1" x14ac:dyDescent="0.25">
      <c r="A595" s="82"/>
      <c r="B595"/>
      <c r="C595" s="21"/>
      <c r="D595"/>
      <c r="E595" s="82"/>
      <c r="F595" s="82"/>
      <c r="G595"/>
      <c r="H595"/>
      <c r="I595"/>
      <c r="J595"/>
      <c r="K595" s="82"/>
      <c r="L595" s="82"/>
      <c r="M595" s="1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hidden="1" customHeight="1" x14ac:dyDescent="0.25">
      <c r="A596" s="82"/>
      <c r="B596"/>
      <c r="C596" s="21"/>
      <c r="D596"/>
      <c r="E596" s="82"/>
      <c r="F596" s="82"/>
      <c r="G596"/>
      <c r="H596"/>
      <c r="I596"/>
      <c r="J596"/>
      <c r="K596" s="82"/>
      <c r="L596" s="82"/>
      <c r="M596" s="1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hidden="1" customHeight="1" x14ac:dyDescent="0.25">
      <c r="A597" s="82"/>
      <c r="B597"/>
      <c r="C597" s="21"/>
      <c r="D597"/>
      <c r="E597" s="82"/>
      <c r="F597" s="82"/>
      <c r="G597"/>
      <c r="H597"/>
      <c r="I597"/>
      <c r="J597"/>
      <c r="K597" s="82"/>
      <c r="L597" s="82"/>
      <c r="M597" s="1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hidden="1" customHeight="1" x14ac:dyDescent="0.25">
      <c r="A598" s="82"/>
      <c r="B598"/>
      <c r="C598" s="21"/>
      <c r="D598"/>
      <c r="E598" s="82"/>
      <c r="F598" s="82"/>
      <c r="G598"/>
      <c r="H598"/>
      <c r="I598"/>
      <c r="J598"/>
      <c r="K598" s="82"/>
      <c r="L598" s="82"/>
      <c r="M598" s="1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hidden="1" customHeight="1" x14ac:dyDescent="0.25">
      <c r="A599" s="82"/>
      <c r="B599"/>
      <c r="C599" s="21"/>
      <c r="D599"/>
      <c r="E599" s="82"/>
      <c r="F599" s="82"/>
      <c r="G599"/>
      <c r="H599"/>
      <c r="I599"/>
      <c r="J599"/>
      <c r="K599" s="82"/>
      <c r="L599" s="82"/>
      <c r="M599" s="1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hidden="1" customHeight="1" x14ac:dyDescent="0.25">
      <c r="A600" s="82"/>
      <c r="B600"/>
      <c r="C600" s="21"/>
      <c r="D600"/>
      <c r="E600" s="82"/>
      <c r="F600" s="82"/>
      <c r="G600"/>
      <c r="H600"/>
      <c r="I600"/>
      <c r="J600"/>
      <c r="K600" s="82"/>
      <c r="L600" s="82"/>
      <c r="M600" s="1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hidden="1" customHeight="1" x14ac:dyDescent="0.25">
      <c r="A601" s="82"/>
      <c r="B601"/>
      <c r="C601" s="21"/>
      <c r="D601"/>
      <c r="E601" s="82"/>
      <c r="F601" s="82"/>
      <c r="G601"/>
      <c r="H601"/>
      <c r="I601"/>
      <c r="J601"/>
      <c r="K601" s="82"/>
      <c r="L601" s="82"/>
      <c r="M601" s="1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hidden="1" customHeight="1" x14ac:dyDescent="0.25">
      <c r="A602" s="82"/>
      <c r="B602"/>
      <c r="C602" s="21"/>
      <c r="D602"/>
      <c r="E602" s="82"/>
      <c r="F602" s="82"/>
      <c r="G602"/>
      <c r="H602"/>
      <c r="I602"/>
      <c r="J602"/>
      <c r="K602" s="82"/>
      <c r="L602" s="82"/>
      <c r="M602" s="1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hidden="1" customHeight="1" x14ac:dyDescent="0.25">
      <c r="A603" s="82"/>
      <c r="B603"/>
      <c r="C603" s="21"/>
      <c r="D603"/>
      <c r="E603" s="82"/>
      <c r="F603" s="82"/>
      <c r="G603"/>
      <c r="H603"/>
      <c r="I603"/>
      <c r="J603"/>
      <c r="K603" s="82"/>
      <c r="L603" s="82"/>
      <c r="M603" s="1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hidden="1" customHeight="1" x14ac:dyDescent="0.25">
      <c r="A604" s="82"/>
      <c r="B604"/>
      <c r="C604" s="21"/>
      <c r="D604"/>
      <c r="E604" s="82"/>
      <c r="F604" s="82"/>
      <c r="G604"/>
      <c r="H604"/>
      <c r="I604"/>
      <c r="J604"/>
      <c r="K604" s="82"/>
      <c r="L604" s="82"/>
      <c r="M604" s="1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hidden="1" customHeight="1" x14ac:dyDescent="0.25">
      <c r="A605" s="82"/>
      <c r="B605"/>
      <c r="C605" s="21"/>
      <c r="D605"/>
      <c r="E605" s="82"/>
      <c r="F605" s="82"/>
      <c r="G605"/>
      <c r="H605"/>
      <c r="I605"/>
      <c r="J605"/>
      <c r="K605" s="82"/>
      <c r="L605" s="82"/>
      <c r="M605" s="1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hidden="1" customHeight="1" x14ac:dyDescent="0.25">
      <c r="A606" s="82"/>
      <c r="B606"/>
      <c r="C606" s="21"/>
      <c r="D606"/>
      <c r="E606" s="82"/>
      <c r="F606" s="82"/>
      <c r="G606"/>
      <c r="H606"/>
      <c r="I606"/>
      <c r="J606"/>
      <c r="K606" s="82"/>
      <c r="L606" s="82"/>
      <c r="M606" s="1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hidden="1" customHeight="1" x14ac:dyDescent="0.25">
      <c r="A607" s="82"/>
      <c r="B607"/>
      <c r="C607" s="21"/>
      <c r="D607"/>
      <c r="E607" s="82"/>
      <c r="F607" s="82"/>
      <c r="G607"/>
      <c r="H607"/>
      <c r="I607"/>
      <c r="J607"/>
      <c r="K607" s="82"/>
      <c r="L607" s="82"/>
      <c r="M607" s="1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hidden="1" customHeight="1" x14ac:dyDescent="0.25">
      <c r="A608" s="82"/>
      <c r="B608"/>
      <c r="C608" s="21"/>
      <c r="D608"/>
      <c r="E608" s="82"/>
      <c r="F608" s="82"/>
      <c r="G608"/>
      <c r="H608"/>
      <c r="I608"/>
      <c r="J608"/>
      <c r="K608" s="82"/>
      <c r="L608" s="82"/>
      <c r="M608" s="1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hidden="1" customHeight="1" x14ac:dyDescent="0.25">
      <c r="A609" s="82"/>
      <c r="B609"/>
      <c r="C609" s="21"/>
      <c r="D609"/>
      <c r="E609" s="82"/>
      <c r="F609" s="82"/>
      <c r="G609"/>
      <c r="H609"/>
      <c r="I609"/>
      <c r="J609"/>
      <c r="K609" s="82"/>
      <c r="L609" s="82"/>
      <c r="M609" s="1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hidden="1" customHeight="1" x14ac:dyDescent="0.25">
      <c r="A610" s="82"/>
      <c r="B610"/>
      <c r="C610" s="21"/>
      <c r="D610"/>
      <c r="E610" s="82"/>
      <c r="F610" s="82"/>
      <c r="G610"/>
      <c r="H610"/>
      <c r="I610"/>
      <c r="J610"/>
      <c r="K610" s="82"/>
      <c r="L610" s="82"/>
      <c r="M610" s="1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hidden="1" customHeight="1" x14ac:dyDescent="0.25">
      <c r="A611" s="82"/>
      <c r="B611"/>
      <c r="C611" s="21"/>
      <c r="D611"/>
      <c r="E611" s="82"/>
      <c r="F611" s="82"/>
      <c r="G611"/>
      <c r="H611"/>
      <c r="I611"/>
      <c r="J611"/>
      <c r="K611" s="82"/>
      <c r="L611" s="82"/>
      <c r="M611" s="1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hidden="1" customHeight="1" x14ac:dyDescent="0.25">
      <c r="A612" s="82"/>
      <c r="B612"/>
      <c r="C612" s="21"/>
      <c r="D612"/>
      <c r="E612" s="82"/>
      <c r="F612" s="82"/>
      <c r="G612"/>
      <c r="H612"/>
      <c r="I612"/>
      <c r="J612"/>
      <c r="K612" s="82"/>
      <c r="L612" s="82"/>
      <c r="M612" s="1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hidden="1" customHeight="1" x14ac:dyDescent="0.25">
      <c r="A613" s="82"/>
      <c r="B613"/>
      <c r="C613" s="21"/>
      <c r="D613"/>
      <c r="E613" s="82"/>
      <c r="F613" s="82"/>
      <c r="G613"/>
      <c r="H613"/>
      <c r="I613"/>
      <c r="J613"/>
      <c r="K613" s="82"/>
      <c r="L613" s="82"/>
      <c r="M613" s="1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hidden="1" customHeight="1" x14ac:dyDescent="0.25">
      <c r="A614" s="82"/>
      <c r="B614"/>
      <c r="C614" s="21"/>
      <c r="D614"/>
      <c r="E614" s="82"/>
      <c r="F614" s="82"/>
      <c r="G614"/>
      <c r="H614"/>
      <c r="I614"/>
      <c r="J614"/>
      <c r="K614" s="82"/>
      <c r="L614" s="82"/>
      <c r="M614" s="1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hidden="1" customHeight="1" x14ac:dyDescent="0.25">
      <c r="A615" s="82"/>
      <c r="B615"/>
      <c r="C615" s="21"/>
      <c r="D615"/>
      <c r="E615" s="82"/>
      <c r="F615" s="82"/>
      <c r="G615"/>
      <c r="H615"/>
      <c r="I615"/>
      <c r="J615"/>
      <c r="K615" s="82"/>
      <c r="L615" s="82"/>
      <c r="M615" s="1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hidden="1" customHeight="1" x14ac:dyDescent="0.25">
      <c r="A616" s="82"/>
      <c r="B616"/>
      <c r="C616" s="21"/>
      <c r="D616"/>
      <c r="E616" s="82"/>
      <c r="F616" s="82"/>
      <c r="G616"/>
      <c r="H616"/>
      <c r="I616"/>
      <c r="J616"/>
      <c r="K616" s="82"/>
      <c r="L616" s="82"/>
      <c r="M616" s="1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hidden="1" customHeight="1" x14ac:dyDescent="0.25">
      <c r="A617" s="82"/>
      <c r="B617"/>
      <c r="C617" s="21"/>
      <c r="D617"/>
      <c r="E617" s="82"/>
      <c r="F617" s="82"/>
      <c r="G617"/>
      <c r="H617"/>
      <c r="I617"/>
      <c r="J617"/>
      <c r="K617" s="82"/>
      <c r="L617" s="82"/>
      <c r="M617" s="1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hidden="1" customHeight="1" x14ac:dyDescent="0.25">
      <c r="A618" s="82"/>
      <c r="B618"/>
      <c r="C618" s="21"/>
      <c r="D618"/>
      <c r="E618" s="82"/>
      <c r="F618" s="82"/>
      <c r="G618"/>
      <c r="H618"/>
      <c r="I618"/>
      <c r="J618"/>
      <c r="K618" s="82"/>
      <c r="L618" s="82"/>
      <c r="M618" s="1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hidden="1" customHeight="1" x14ac:dyDescent="0.25">
      <c r="A619" s="82"/>
      <c r="B619"/>
      <c r="C619" s="21"/>
      <c r="D619"/>
      <c r="E619" s="82"/>
      <c r="F619" s="82"/>
      <c r="G619"/>
      <c r="H619"/>
      <c r="I619"/>
      <c r="J619"/>
      <c r="K619" s="82"/>
      <c r="L619" s="82"/>
      <c r="M619" s="1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hidden="1" customHeight="1" x14ac:dyDescent="0.25">
      <c r="A620" s="82"/>
      <c r="B620"/>
      <c r="C620" s="21"/>
      <c r="D620"/>
      <c r="E620" s="82"/>
      <c r="F620" s="82"/>
      <c r="G620"/>
      <c r="H620"/>
      <c r="I620"/>
      <c r="J620"/>
      <c r="K620" s="82"/>
      <c r="L620" s="82"/>
      <c r="M620" s="1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hidden="1" customHeight="1" x14ac:dyDescent="0.25">
      <c r="A621" s="82"/>
      <c r="B621"/>
      <c r="C621" s="21"/>
      <c r="D621"/>
      <c r="E621" s="82"/>
      <c r="F621" s="82"/>
      <c r="G621"/>
      <c r="H621"/>
      <c r="I621"/>
      <c r="J621"/>
      <c r="K621" s="82"/>
      <c r="L621" s="82"/>
      <c r="M621" s="1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hidden="1" customHeight="1" x14ac:dyDescent="0.25">
      <c r="A622" s="82"/>
      <c r="B622"/>
      <c r="C622" s="21"/>
      <c r="D622"/>
      <c r="E622" s="82"/>
      <c r="F622" s="82"/>
      <c r="G622"/>
      <c r="H622"/>
      <c r="I622"/>
      <c r="J622"/>
      <c r="K622" s="82"/>
      <c r="L622" s="82"/>
      <c r="M622" s="1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hidden="1" customHeight="1" x14ac:dyDescent="0.25">
      <c r="A623" s="82"/>
      <c r="B623"/>
      <c r="C623" s="21"/>
      <c r="D623"/>
      <c r="E623" s="82"/>
      <c r="F623" s="82"/>
      <c r="G623"/>
      <c r="H623"/>
      <c r="I623"/>
      <c r="J623"/>
      <c r="K623" s="82"/>
      <c r="L623" s="82"/>
      <c r="M623" s="1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hidden="1" customHeight="1" x14ac:dyDescent="0.25">
      <c r="A624" s="82"/>
      <c r="B624"/>
      <c r="C624" s="21"/>
      <c r="D624"/>
      <c r="E624" s="82"/>
      <c r="F624" s="82"/>
      <c r="G624"/>
      <c r="H624"/>
      <c r="I624"/>
      <c r="J624"/>
      <c r="K624" s="82"/>
      <c r="L624" s="82"/>
      <c r="M624" s="1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hidden="1" customHeight="1" x14ac:dyDescent="0.25">
      <c r="A625" s="82"/>
      <c r="B625"/>
      <c r="C625" s="21"/>
      <c r="D625"/>
      <c r="E625" s="82"/>
      <c r="F625" s="82"/>
      <c r="G625"/>
      <c r="H625"/>
      <c r="I625"/>
      <c r="J625"/>
      <c r="K625" s="82"/>
      <c r="L625" s="82"/>
      <c r="M625" s="1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hidden="1" customHeight="1" x14ac:dyDescent="0.25">
      <c r="A626" s="82"/>
      <c r="B626"/>
      <c r="C626" s="21"/>
      <c r="D626"/>
      <c r="E626" s="82"/>
      <c r="F626" s="82"/>
      <c r="G626"/>
      <c r="H626"/>
      <c r="I626"/>
      <c r="J626"/>
      <c r="K626" s="82"/>
      <c r="L626" s="82"/>
      <c r="M626" s="1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hidden="1" customHeight="1" x14ac:dyDescent="0.25">
      <c r="A627" s="82"/>
      <c r="B627"/>
      <c r="C627" s="21"/>
      <c r="D627"/>
      <c r="E627" s="82"/>
      <c r="F627" s="82"/>
      <c r="G627"/>
      <c r="H627"/>
      <c r="I627"/>
      <c r="J627"/>
      <c r="K627" s="82"/>
      <c r="L627" s="82"/>
      <c r="M627" s="1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hidden="1" customHeight="1" x14ac:dyDescent="0.25">
      <c r="A628" s="82"/>
      <c r="B628"/>
      <c r="C628" s="21"/>
      <c r="D628"/>
      <c r="E628" s="82"/>
      <c r="F628" s="82"/>
      <c r="G628"/>
      <c r="H628"/>
      <c r="I628"/>
      <c r="J628"/>
      <c r="K628" s="82"/>
      <c r="L628" s="82"/>
      <c r="M628" s="1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hidden="1" customHeight="1" x14ac:dyDescent="0.25">
      <c r="A629" s="82"/>
      <c r="B629"/>
      <c r="C629" s="21"/>
      <c r="D629"/>
      <c r="E629" s="82"/>
      <c r="F629" s="82"/>
      <c r="G629"/>
      <c r="H629"/>
      <c r="I629"/>
      <c r="J629"/>
      <c r="K629" s="82"/>
      <c r="L629" s="82"/>
      <c r="M629" s="1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hidden="1" customHeight="1" x14ac:dyDescent="0.25">
      <c r="A630" s="82"/>
      <c r="B630"/>
      <c r="C630" s="21"/>
      <c r="D630"/>
      <c r="E630" s="82"/>
      <c r="F630" s="82"/>
      <c r="G630"/>
      <c r="H630"/>
      <c r="I630"/>
      <c r="J630"/>
      <c r="K630" s="82"/>
      <c r="L630" s="82"/>
      <c r="M630" s="1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hidden="1" customHeight="1" x14ac:dyDescent="0.25">
      <c r="A631" s="82"/>
      <c r="B631"/>
      <c r="C631" s="21"/>
      <c r="D631"/>
      <c r="E631" s="82"/>
      <c r="F631" s="82"/>
      <c r="G631"/>
      <c r="H631"/>
      <c r="I631"/>
      <c r="J631"/>
      <c r="K631" s="82"/>
      <c r="L631" s="82"/>
      <c r="M631" s="1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hidden="1" customHeight="1" x14ac:dyDescent="0.25">
      <c r="A632" s="82"/>
      <c r="B632"/>
      <c r="C632" s="21"/>
      <c r="D632"/>
      <c r="E632" s="82"/>
      <c r="F632" s="82"/>
      <c r="G632"/>
      <c r="H632"/>
      <c r="I632"/>
      <c r="J632"/>
      <c r="K632" s="82"/>
      <c r="L632" s="82"/>
      <c r="M632" s="1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hidden="1" customHeight="1" x14ac:dyDescent="0.25">
      <c r="A633" s="82"/>
      <c r="B633"/>
      <c r="C633" s="21"/>
      <c r="D633"/>
      <c r="E633" s="82"/>
      <c r="F633" s="82"/>
      <c r="G633"/>
      <c r="H633"/>
      <c r="I633"/>
      <c r="J633"/>
      <c r="K633" s="82"/>
      <c r="L633" s="82"/>
      <c r="M633" s="1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hidden="1" customHeight="1" x14ac:dyDescent="0.25">
      <c r="A634" s="82"/>
      <c r="B634"/>
      <c r="C634" s="21"/>
      <c r="D634"/>
      <c r="E634" s="82"/>
      <c r="F634" s="82"/>
      <c r="G634"/>
      <c r="H634"/>
      <c r="I634"/>
      <c r="J634"/>
      <c r="K634" s="82"/>
      <c r="L634" s="82"/>
      <c r="M634" s="1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hidden="1" customHeight="1" x14ac:dyDescent="0.25">
      <c r="A635" s="82"/>
      <c r="B635"/>
      <c r="C635" s="21"/>
      <c r="D635"/>
      <c r="E635" s="82"/>
      <c r="F635" s="82"/>
      <c r="G635"/>
      <c r="H635"/>
      <c r="I635"/>
      <c r="J635"/>
      <c r="K635" s="82"/>
      <c r="L635" s="82"/>
      <c r="M635" s="1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hidden="1" customHeight="1" x14ac:dyDescent="0.25">
      <c r="A636" s="82"/>
      <c r="B636"/>
      <c r="C636" s="21"/>
      <c r="D636"/>
      <c r="E636" s="82"/>
      <c r="F636" s="82"/>
      <c r="G636"/>
      <c r="H636"/>
      <c r="I636"/>
      <c r="J636"/>
      <c r="K636" s="82"/>
      <c r="L636" s="82"/>
      <c r="M636" s="1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hidden="1" customHeight="1" x14ac:dyDescent="0.25">
      <c r="A637" s="82"/>
      <c r="B637"/>
      <c r="C637" s="21"/>
      <c r="D637"/>
      <c r="E637" s="82"/>
      <c r="F637" s="82"/>
      <c r="G637"/>
      <c r="H637"/>
      <c r="I637"/>
      <c r="J637"/>
      <c r="K637" s="82"/>
      <c r="L637" s="82"/>
      <c r="M637" s="1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hidden="1" customHeight="1" x14ac:dyDescent="0.25">
      <c r="A638" s="82"/>
      <c r="B638"/>
      <c r="C638" s="21"/>
      <c r="D638"/>
      <c r="E638" s="82"/>
      <c r="F638" s="82"/>
      <c r="G638"/>
      <c r="H638"/>
      <c r="I638"/>
      <c r="J638"/>
      <c r="K638" s="82"/>
      <c r="L638" s="82"/>
      <c r="M638" s="1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hidden="1" customHeight="1" x14ac:dyDescent="0.25">
      <c r="A639" s="82"/>
      <c r="B639"/>
      <c r="C639" s="21"/>
      <c r="D639"/>
      <c r="E639" s="82"/>
      <c r="F639" s="82"/>
      <c r="G639"/>
      <c r="H639"/>
      <c r="I639"/>
      <c r="J639"/>
      <c r="K639" s="82"/>
      <c r="L639" s="82"/>
      <c r="M639" s="1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hidden="1" customHeight="1" x14ac:dyDescent="0.25">
      <c r="A640" s="82"/>
      <c r="B640"/>
      <c r="C640" s="21"/>
      <c r="D640"/>
      <c r="E640" s="82"/>
      <c r="F640" s="82"/>
      <c r="G640"/>
      <c r="H640"/>
      <c r="I640"/>
      <c r="J640"/>
      <c r="K640" s="82"/>
      <c r="L640" s="82"/>
      <c r="M640" s="1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hidden="1" customHeight="1" x14ac:dyDescent="0.25">
      <c r="A641" s="82"/>
      <c r="B641"/>
      <c r="C641" s="21"/>
      <c r="D641"/>
      <c r="E641" s="82"/>
      <c r="F641" s="82"/>
      <c r="G641"/>
      <c r="H641"/>
      <c r="I641"/>
      <c r="J641"/>
      <c r="K641" s="82"/>
      <c r="L641" s="82"/>
      <c r="M641" s="1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hidden="1" customHeight="1" x14ac:dyDescent="0.25">
      <c r="A642" s="82"/>
      <c r="B642"/>
      <c r="C642" s="21"/>
      <c r="D642"/>
      <c r="E642" s="82"/>
      <c r="F642" s="82"/>
      <c r="G642"/>
      <c r="H642"/>
      <c r="I642"/>
      <c r="J642"/>
      <c r="K642" s="82"/>
      <c r="L642" s="82"/>
      <c r="M642" s="1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hidden="1" customHeight="1" x14ac:dyDescent="0.25">
      <c r="A643" s="82"/>
      <c r="B643"/>
      <c r="C643" s="21"/>
      <c r="D643"/>
      <c r="E643" s="82"/>
      <c r="F643" s="82"/>
      <c r="G643"/>
      <c r="H643"/>
      <c r="I643"/>
      <c r="J643"/>
      <c r="K643" s="82"/>
      <c r="L643" s="82"/>
      <c r="M643" s="1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hidden="1" customHeight="1" x14ac:dyDescent="0.25">
      <c r="A644" s="82"/>
      <c r="B644"/>
      <c r="C644" s="21"/>
      <c r="D644"/>
      <c r="E644" s="82"/>
      <c r="F644" s="82"/>
      <c r="G644"/>
      <c r="H644"/>
      <c r="I644"/>
      <c r="J644"/>
      <c r="K644" s="82"/>
      <c r="L644" s="82"/>
      <c r="M644" s="1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hidden="1" customHeight="1" x14ac:dyDescent="0.25">
      <c r="A645" s="82"/>
      <c r="B645"/>
      <c r="C645" s="21"/>
      <c r="D645"/>
      <c r="E645" s="82"/>
      <c r="F645" s="82"/>
      <c r="G645"/>
      <c r="H645"/>
      <c r="I645"/>
      <c r="J645"/>
      <c r="K645" s="82"/>
      <c r="L645" s="82"/>
      <c r="M645" s="1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hidden="1" customHeight="1" x14ac:dyDescent="0.25">
      <c r="A646" s="82"/>
      <c r="B646"/>
      <c r="C646" s="21"/>
      <c r="D646"/>
      <c r="E646" s="82"/>
      <c r="F646" s="82"/>
      <c r="G646"/>
      <c r="H646"/>
      <c r="I646"/>
      <c r="J646"/>
      <c r="K646" s="82"/>
      <c r="L646" s="82"/>
      <c r="M646" s="1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hidden="1" customHeight="1" x14ac:dyDescent="0.25">
      <c r="A647" s="82"/>
      <c r="B647"/>
      <c r="C647" s="21"/>
      <c r="D647"/>
      <c r="E647" s="82"/>
      <c r="F647" s="82"/>
      <c r="G647"/>
      <c r="H647"/>
      <c r="I647"/>
      <c r="J647"/>
      <c r="K647" s="82"/>
      <c r="L647" s="82"/>
      <c r="M647" s="1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hidden="1" customHeight="1" x14ac:dyDescent="0.25">
      <c r="A648" s="82"/>
      <c r="B648"/>
      <c r="C648" s="21"/>
      <c r="D648"/>
      <c r="E648" s="82"/>
      <c r="F648" s="82"/>
      <c r="G648"/>
      <c r="H648"/>
      <c r="I648"/>
      <c r="J648"/>
      <c r="K648" s="82"/>
      <c r="L648" s="82"/>
      <c r="M648" s="1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hidden="1" customHeight="1" x14ac:dyDescent="0.25">
      <c r="A649" s="82"/>
      <c r="B649"/>
      <c r="C649" s="21"/>
      <c r="D649"/>
      <c r="E649" s="82"/>
      <c r="F649" s="82"/>
      <c r="G649"/>
      <c r="H649"/>
      <c r="I649"/>
      <c r="J649"/>
      <c r="K649" s="82"/>
      <c r="L649" s="82"/>
      <c r="M649" s="1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hidden="1" customHeight="1" x14ac:dyDescent="0.25">
      <c r="A650" s="82"/>
      <c r="B650"/>
      <c r="C650" s="21"/>
      <c r="D650"/>
      <c r="E650" s="82"/>
      <c r="F650" s="82"/>
      <c r="G650"/>
      <c r="H650"/>
      <c r="I650"/>
      <c r="J650"/>
      <c r="K650" s="82"/>
      <c r="L650" s="82"/>
      <c r="M650" s="1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hidden="1" customHeight="1" x14ac:dyDescent="0.25">
      <c r="A651" s="82"/>
      <c r="B651"/>
      <c r="C651" s="21"/>
      <c r="D651"/>
      <c r="E651" s="82"/>
      <c r="F651" s="82"/>
      <c r="G651"/>
      <c r="H651"/>
      <c r="I651"/>
      <c r="J651"/>
      <c r="K651" s="82"/>
      <c r="L651" s="82"/>
      <c r="M651" s="1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hidden="1" customHeight="1" x14ac:dyDescent="0.25">
      <c r="A652" s="82"/>
      <c r="B652"/>
      <c r="C652" s="21"/>
      <c r="D652"/>
      <c r="E652" s="82"/>
      <c r="F652" s="82"/>
      <c r="G652"/>
      <c r="H652"/>
      <c r="I652"/>
      <c r="J652"/>
      <c r="K652" s="82"/>
      <c r="L652" s="82"/>
      <c r="M652" s="1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hidden="1" customHeight="1" x14ac:dyDescent="0.25">
      <c r="A653" s="82"/>
      <c r="B653"/>
      <c r="C653" s="21"/>
      <c r="D653"/>
      <c r="E653" s="82"/>
      <c r="F653" s="82"/>
      <c r="G653"/>
      <c r="H653"/>
      <c r="I653"/>
      <c r="J653"/>
      <c r="K653" s="82"/>
      <c r="L653" s="82"/>
      <c r="M653" s="1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hidden="1" customHeight="1" x14ac:dyDescent="0.25">
      <c r="A654" s="82"/>
      <c r="B654"/>
      <c r="C654" s="21"/>
      <c r="D654"/>
      <c r="E654" s="82"/>
      <c r="F654" s="82"/>
      <c r="G654"/>
      <c r="H654"/>
      <c r="I654"/>
      <c r="J654"/>
      <c r="K654" s="82"/>
      <c r="L654" s="82"/>
      <c r="M654" s="1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hidden="1" customHeight="1" x14ac:dyDescent="0.25">
      <c r="A655" s="82"/>
      <c r="B655"/>
      <c r="C655" s="21"/>
      <c r="D655"/>
      <c r="E655" s="82"/>
      <c r="F655" s="82"/>
      <c r="G655"/>
      <c r="H655"/>
      <c r="I655"/>
      <c r="J655"/>
      <c r="K655" s="82"/>
      <c r="L655" s="82"/>
      <c r="M655" s="1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hidden="1" customHeight="1" x14ac:dyDescent="0.25">
      <c r="A656" s="82"/>
      <c r="B656"/>
      <c r="C656" s="21"/>
      <c r="D656"/>
      <c r="E656" s="82"/>
      <c r="F656" s="82"/>
      <c r="G656"/>
      <c r="H656"/>
      <c r="I656"/>
      <c r="J656"/>
      <c r="K656" s="82"/>
      <c r="L656" s="82"/>
      <c r="M656" s="1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hidden="1" customHeight="1" x14ac:dyDescent="0.25">
      <c r="A657" s="82"/>
      <c r="B657"/>
      <c r="C657" s="21"/>
      <c r="D657"/>
      <c r="E657" s="82"/>
      <c r="F657" s="82"/>
      <c r="G657"/>
      <c r="H657"/>
      <c r="I657"/>
      <c r="J657"/>
      <c r="K657" s="82"/>
      <c r="L657" s="82"/>
      <c r="M657" s="1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hidden="1" customHeight="1" x14ac:dyDescent="0.25">
      <c r="A658" s="82"/>
      <c r="B658"/>
      <c r="C658" s="21"/>
      <c r="D658"/>
      <c r="E658" s="82"/>
      <c r="F658" s="82"/>
      <c r="G658"/>
      <c r="H658"/>
      <c r="I658"/>
      <c r="J658"/>
      <c r="K658" s="82"/>
      <c r="L658" s="82"/>
      <c r="M658" s="1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hidden="1" customHeight="1" x14ac:dyDescent="0.25">
      <c r="A659" s="82"/>
      <c r="B659"/>
      <c r="C659" s="21"/>
      <c r="D659"/>
      <c r="E659" s="82"/>
      <c r="F659" s="82"/>
      <c r="G659"/>
      <c r="H659"/>
      <c r="I659"/>
      <c r="J659"/>
      <c r="K659" s="82"/>
      <c r="L659" s="82"/>
      <c r="M659" s="1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hidden="1" customHeight="1" x14ac:dyDescent="0.25">
      <c r="A660" s="82"/>
      <c r="B660"/>
      <c r="C660" s="21"/>
      <c r="D660"/>
      <c r="E660" s="82"/>
      <c r="F660" s="82"/>
      <c r="G660"/>
      <c r="H660"/>
      <c r="I660"/>
      <c r="J660"/>
      <c r="K660" s="82"/>
      <c r="L660" s="82"/>
      <c r="M660" s="1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hidden="1" customHeight="1" x14ac:dyDescent="0.25">
      <c r="A661" s="82"/>
      <c r="B661"/>
      <c r="C661" s="21"/>
      <c r="D661"/>
      <c r="E661" s="82"/>
      <c r="F661" s="82"/>
      <c r="G661"/>
      <c r="H661"/>
      <c r="I661"/>
      <c r="J661"/>
      <c r="K661" s="82"/>
      <c r="L661" s="82"/>
      <c r="M661" s="1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hidden="1" customHeight="1" x14ac:dyDescent="0.25">
      <c r="A662" s="82"/>
      <c r="B662"/>
      <c r="C662" s="21"/>
      <c r="D662"/>
      <c r="E662" s="82"/>
      <c r="F662" s="82"/>
      <c r="G662"/>
      <c r="H662"/>
      <c r="I662"/>
      <c r="J662"/>
      <c r="K662" s="82"/>
      <c r="L662" s="82"/>
      <c r="M662" s="1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hidden="1" customHeight="1" x14ac:dyDescent="0.25">
      <c r="A663" s="82"/>
      <c r="B663"/>
      <c r="C663" s="21"/>
      <c r="D663"/>
      <c r="E663" s="82"/>
      <c r="F663" s="82"/>
      <c r="G663"/>
      <c r="H663"/>
      <c r="I663"/>
      <c r="J663"/>
      <c r="K663" s="82"/>
      <c r="L663" s="82"/>
      <c r="M663" s="1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hidden="1" customHeight="1" x14ac:dyDescent="0.25">
      <c r="A664" s="82"/>
      <c r="B664"/>
      <c r="C664" s="21"/>
      <c r="D664"/>
      <c r="E664" s="82"/>
      <c r="F664" s="82"/>
      <c r="G664"/>
      <c r="H664"/>
      <c r="I664"/>
      <c r="J664"/>
      <c r="K664" s="82"/>
      <c r="L664" s="82"/>
      <c r="M664" s="1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hidden="1" customHeight="1" x14ac:dyDescent="0.25">
      <c r="A665" s="82"/>
      <c r="B665"/>
      <c r="C665" s="21"/>
      <c r="D665"/>
      <c r="E665" s="82"/>
      <c r="F665" s="82"/>
      <c r="G665"/>
      <c r="H665"/>
      <c r="I665"/>
      <c r="J665"/>
      <c r="K665" s="82"/>
      <c r="L665" s="82"/>
      <c r="M665" s="1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hidden="1" customHeight="1" x14ac:dyDescent="0.25">
      <c r="A666" s="82"/>
      <c r="B666"/>
      <c r="C666" s="21"/>
      <c r="D666"/>
      <c r="E666" s="82"/>
      <c r="F666" s="82"/>
      <c r="G666"/>
      <c r="H666"/>
      <c r="I666"/>
      <c r="J666"/>
      <c r="K666" s="82"/>
      <c r="L666" s="82"/>
      <c r="M666" s="1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hidden="1" customHeight="1" x14ac:dyDescent="0.25">
      <c r="A667" s="82"/>
      <c r="B667"/>
      <c r="C667" s="21"/>
      <c r="D667"/>
      <c r="E667" s="82"/>
      <c r="F667" s="82"/>
      <c r="G667"/>
      <c r="H667"/>
      <c r="I667"/>
      <c r="J667"/>
      <c r="K667" s="82"/>
      <c r="L667" s="82"/>
      <c r="M667" s="1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hidden="1" customHeight="1" x14ac:dyDescent="0.25">
      <c r="A668" s="82"/>
      <c r="B668"/>
      <c r="C668" s="21"/>
      <c r="D668"/>
      <c r="E668" s="82"/>
      <c r="F668" s="82"/>
      <c r="G668"/>
      <c r="H668"/>
      <c r="I668"/>
      <c r="J668"/>
      <c r="K668" s="82"/>
      <c r="L668" s="82"/>
      <c r="M668" s="1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hidden="1" customHeight="1" x14ac:dyDescent="0.25">
      <c r="A669" s="82"/>
      <c r="B669"/>
      <c r="C669" s="21"/>
      <c r="D669"/>
      <c r="E669" s="82"/>
      <c r="F669" s="82"/>
      <c r="G669"/>
      <c r="H669"/>
      <c r="I669"/>
      <c r="J669"/>
      <c r="K669" s="82"/>
      <c r="L669" s="82"/>
      <c r="M669" s="1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hidden="1" customHeight="1" x14ac:dyDescent="0.25">
      <c r="A670" s="82"/>
      <c r="B670"/>
      <c r="C670" s="21"/>
      <c r="D670"/>
      <c r="E670" s="82"/>
      <c r="F670" s="82"/>
      <c r="G670"/>
      <c r="H670"/>
      <c r="I670"/>
      <c r="J670"/>
      <c r="K670" s="82"/>
      <c r="L670" s="82"/>
      <c r="M670" s="1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hidden="1" customHeight="1" x14ac:dyDescent="0.25">
      <c r="A671" s="82"/>
      <c r="B671"/>
      <c r="C671" s="21"/>
      <c r="D671"/>
      <c r="E671" s="82"/>
      <c r="F671" s="82"/>
      <c r="G671"/>
      <c r="H671"/>
      <c r="I671"/>
      <c r="J671"/>
      <c r="K671" s="82"/>
      <c r="L671" s="82"/>
      <c r="M671" s="1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hidden="1" customHeight="1" x14ac:dyDescent="0.25">
      <c r="A672" s="82"/>
      <c r="B672"/>
      <c r="C672" s="21"/>
      <c r="D672"/>
      <c r="E672" s="82"/>
      <c r="F672" s="82"/>
      <c r="G672"/>
      <c r="H672"/>
      <c r="I672"/>
      <c r="J672"/>
      <c r="K672" s="82"/>
      <c r="L672" s="82"/>
      <c r="M672" s="1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hidden="1" customHeight="1" x14ac:dyDescent="0.25">
      <c r="A673" s="82"/>
      <c r="B673"/>
      <c r="C673" s="21"/>
      <c r="D673"/>
      <c r="E673" s="82"/>
      <c r="F673" s="82"/>
      <c r="G673"/>
      <c r="H673"/>
      <c r="I673"/>
      <c r="J673"/>
      <c r="K673" s="82"/>
      <c r="L673" s="82"/>
      <c r="M673" s="1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hidden="1" customHeight="1" x14ac:dyDescent="0.25">
      <c r="A674" s="82"/>
      <c r="B674"/>
      <c r="C674" s="21"/>
      <c r="D674"/>
      <c r="E674" s="82"/>
      <c r="F674" s="82"/>
      <c r="G674"/>
      <c r="H674"/>
      <c r="I674"/>
      <c r="J674"/>
      <c r="K674" s="82"/>
      <c r="L674" s="82"/>
      <c r="M674" s="1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hidden="1" customHeight="1" x14ac:dyDescent="0.25">
      <c r="A675" s="82"/>
      <c r="B675"/>
      <c r="C675" s="21"/>
      <c r="D675"/>
      <c r="E675" s="82"/>
      <c r="F675" s="82"/>
      <c r="G675"/>
      <c r="H675"/>
      <c r="I675"/>
      <c r="J675"/>
      <c r="K675" s="82"/>
      <c r="L675" s="82"/>
      <c r="M675" s="1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hidden="1" customHeight="1" x14ac:dyDescent="0.25">
      <c r="A676" s="82"/>
      <c r="B676"/>
      <c r="C676" s="21"/>
      <c r="D676"/>
      <c r="E676" s="82"/>
      <c r="F676" s="82"/>
      <c r="G676"/>
      <c r="H676"/>
      <c r="I676"/>
      <c r="J676"/>
      <c r="K676" s="82"/>
      <c r="L676" s="82"/>
      <c r="M676" s="1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hidden="1" customHeight="1" x14ac:dyDescent="0.25">
      <c r="A677" s="82"/>
      <c r="B677"/>
      <c r="C677" s="21"/>
      <c r="D677"/>
      <c r="E677" s="82"/>
      <c r="F677" s="82"/>
      <c r="G677"/>
      <c r="H677"/>
      <c r="I677"/>
      <c r="J677"/>
      <c r="K677" s="82"/>
      <c r="L677" s="82"/>
      <c r="M677" s="1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hidden="1" customHeight="1" x14ac:dyDescent="0.25">
      <c r="A678" s="82"/>
      <c r="B678"/>
      <c r="C678" s="21"/>
      <c r="D678"/>
      <c r="E678" s="82"/>
      <c r="F678" s="82"/>
      <c r="G678"/>
      <c r="H678"/>
      <c r="I678"/>
      <c r="J678"/>
      <c r="K678" s="82"/>
      <c r="L678" s="82"/>
      <c r="M678" s="1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hidden="1" customHeight="1" x14ac:dyDescent="0.25">
      <c r="A679" s="82"/>
      <c r="B679"/>
      <c r="C679" s="21"/>
      <c r="D679"/>
      <c r="E679" s="82"/>
      <c r="F679" s="82"/>
      <c r="G679"/>
      <c r="H679"/>
      <c r="I679"/>
      <c r="J679"/>
      <c r="K679" s="82"/>
      <c r="L679" s="82"/>
      <c r="M679" s="1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hidden="1" customHeight="1" x14ac:dyDescent="0.25">
      <c r="A680" s="82"/>
      <c r="B680"/>
      <c r="C680" s="21"/>
      <c r="D680"/>
      <c r="E680" s="82"/>
      <c r="F680" s="82"/>
      <c r="G680"/>
      <c r="H680"/>
      <c r="I680"/>
      <c r="J680"/>
      <c r="K680" s="82"/>
      <c r="L680" s="82"/>
      <c r="M680" s="1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hidden="1" customHeight="1" x14ac:dyDescent="0.25">
      <c r="A681" s="82"/>
      <c r="B681"/>
      <c r="C681" s="21"/>
      <c r="D681"/>
      <c r="E681" s="82"/>
      <c r="F681" s="82"/>
      <c r="G681"/>
      <c r="H681"/>
      <c r="I681"/>
      <c r="J681"/>
      <c r="K681" s="82"/>
      <c r="L681" s="82"/>
      <c r="M681" s="1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hidden="1" customHeight="1" x14ac:dyDescent="0.25">
      <c r="A682" s="82"/>
      <c r="B682"/>
      <c r="C682" s="21"/>
      <c r="D682"/>
      <c r="E682" s="82"/>
      <c r="F682" s="82"/>
      <c r="G682"/>
      <c r="H682"/>
      <c r="I682"/>
      <c r="J682"/>
      <c r="K682" s="82"/>
      <c r="L682" s="82"/>
      <c r="M682" s="1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hidden="1" customHeight="1" x14ac:dyDescent="0.25">
      <c r="A683" s="82"/>
      <c r="B683"/>
      <c r="C683" s="21"/>
      <c r="D683"/>
      <c r="E683" s="82"/>
      <c r="F683" s="82"/>
      <c r="G683"/>
      <c r="H683"/>
      <c r="I683"/>
      <c r="J683"/>
      <c r="K683" s="82"/>
      <c r="L683" s="82"/>
      <c r="M683" s="1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hidden="1" customHeight="1" x14ac:dyDescent="0.25">
      <c r="A684" s="82"/>
      <c r="B684"/>
      <c r="C684" s="21"/>
      <c r="D684"/>
      <c r="E684" s="82"/>
      <c r="F684" s="82"/>
      <c r="G684"/>
      <c r="H684"/>
      <c r="I684"/>
      <c r="J684"/>
      <c r="K684" s="82"/>
      <c r="L684" s="82"/>
      <c r="M684" s="1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hidden="1" customHeight="1" x14ac:dyDescent="0.25">
      <c r="A685" s="82"/>
      <c r="B685"/>
      <c r="C685" s="21"/>
      <c r="D685"/>
      <c r="E685" s="82"/>
      <c r="F685" s="82"/>
      <c r="G685"/>
      <c r="H685"/>
      <c r="I685"/>
      <c r="J685"/>
      <c r="K685" s="82"/>
      <c r="L685" s="82"/>
      <c r="M685" s="1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hidden="1" customHeight="1" x14ac:dyDescent="0.25">
      <c r="A686" s="82"/>
      <c r="B686"/>
      <c r="C686" s="21"/>
      <c r="D686"/>
      <c r="E686" s="82"/>
      <c r="F686" s="82"/>
      <c r="G686"/>
      <c r="H686"/>
      <c r="I686"/>
      <c r="J686"/>
      <c r="K686" s="82"/>
      <c r="L686" s="82"/>
      <c r="M686" s="1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hidden="1" customHeight="1" x14ac:dyDescent="0.25">
      <c r="A687" s="82"/>
      <c r="B687"/>
      <c r="C687" s="21"/>
      <c r="D687"/>
      <c r="E687" s="82"/>
      <c r="F687" s="82"/>
      <c r="G687"/>
      <c r="H687"/>
      <c r="I687"/>
      <c r="J687"/>
      <c r="K687" s="82"/>
      <c r="L687" s="82"/>
      <c r="M687" s="1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hidden="1" customHeight="1" x14ac:dyDescent="0.25">
      <c r="A688" s="82"/>
      <c r="B688"/>
      <c r="C688" s="21"/>
      <c r="D688"/>
      <c r="E688" s="82"/>
      <c r="F688" s="82"/>
      <c r="G688"/>
      <c r="H688"/>
      <c r="I688"/>
      <c r="J688"/>
      <c r="K688" s="82"/>
      <c r="L688" s="82"/>
      <c r="M688" s="1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hidden="1" customHeight="1" x14ac:dyDescent="0.25">
      <c r="A689" s="82"/>
      <c r="B689"/>
      <c r="C689" s="21"/>
      <c r="D689"/>
      <c r="E689" s="82"/>
      <c r="F689" s="82"/>
      <c r="G689"/>
      <c r="H689"/>
      <c r="I689"/>
      <c r="J689"/>
      <c r="K689" s="82"/>
      <c r="L689" s="82"/>
      <c r="M689" s="1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hidden="1" customHeight="1" x14ac:dyDescent="0.25">
      <c r="A690" s="82"/>
      <c r="B690"/>
      <c r="C690" s="21"/>
      <c r="D690"/>
      <c r="E690" s="82"/>
      <c r="F690" s="82"/>
      <c r="G690"/>
      <c r="H690"/>
      <c r="I690"/>
      <c r="J690"/>
      <c r="K690" s="82"/>
      <c r="L690" s="82"/>
      <c r="M690" s="1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hidden="1" customHeight="1" x14ac:dyDescent="0.25">
      <c r="A691" s="82"/>
      <c r="B691"/>
      <c r="C691" s="21"/>
      <c r="D691"/>
      <c r="E691" s="82"/>
      <c r="F691" s="82"/>
      <c r="G691"/>
      <c r="H691"/>
      <c r="I691"/>
      <c r="J691"/>
      <c r="K691" s="82"/>
      <c r="L691" s="82"/>
      <c r="M691" s="1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hidden="1" customHeight="1" x14ac:dyDescent="0.25">
      <c r="A692" s="82"/>
      <c r="B692"/>
      <c r="C692" s="21"/>
      <c r="D692"/>
      <c r="E692" s="82"/>
      <c r="F692" s="82"/>
      <c r="G692"/>
      <c r="H692"/>
      <c r="I692"/>
      <c r="J692"/>
      <c r="K692" s="82"/>
      <c r="L692" s="82"/>
      <c r="M692" s="1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hidden="1" customHeight="1" x14ac:dyDescent="0.25">
      <c r="A693" s="82"/>
      <c r="B693"/>
      <c r="C693" s="21"/>
      <c r="D693"/>
      <c r="E693" s="82"/>
      <c r="F693" s="82"/>
      <c r="G693"/>
      <c r="H693"/>
      <c r="I693"/>
      <c r="J693"/>
      <c r="K693" s="82"/>
      <c r="L693" s="82"/>
      <c r="M693" s="1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hidden="1" customHeight="1" x14ac:dyDescent="0.25">
      <c r="A694" s="82"/>
      <c r="B694"/>
      <c r="C694" s="21"/>
      <c r="D694"/>
      <c r="E694" s="82"/>
      <c r="F694" s="82"/>
      <c r="G694"/>
      <c r="H694"/>
      <c r="I694"/>
      <c r="J694"/>
      <c r="K694" s="82"/>
      <c r="L694" s="82"/>
      <c r="M694" s="1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hidden="1" customHeight="1" x14ac:dyDescent="0.25">
      <c r="A695" s="82"/>
      <c r="B695"/>
      <c r="C695" s="21"/>
      <c r="D695"/>
      <c r="E695" s="82"/>
      <c r="F695" s="82"/>
      <c r="G695"/>
      <c r="H695"/>
      <c r="I695"/>
      <c r="J695"/>
      <c r="K695" s="82"/>
      <c r="L695" s="82"/>
      <c r="M695" s="1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hidden="1" customHeight="1" x14ac:dyDescent="0.25">
      <c r="A696" s="82"/>
      <c r="B696"/>
      <c r="C696" s="21"/>
      <c r="D696"/>
      <c r="E696" s="82"/>
      <c r="F696" s="82"/>
      <c r="G696"/>
      <c r="H696"/>
      <c r="I696"/>
      <c r="J696"/>
      <c r="K696" s="82"/>
      <c r="L696" s="82"/>
      <c r="M696" s="1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hidden="1" customHeight="1" x14ac:dyDescent="0.25">
      <c r="A697" s="82"/>
      <c r="B697"/>
      <c r="C697" s="21"/>
      <c r="D697"/>
      <c r="E697" s="82"/>
      <c r="F697" s="82"/>
      <c r="G697"/>
      <c r="H697"/>
      <c r="I697"/>
      <c r="J697"/>
      <c r="K697" s="82"/>
      <c r="L697" s="82"/>
      <c r="M697" s="1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hidden="1" customHeight="1" x14ac:dyDescent="0.25">
      <c r="A698" s="82"/>
      <c r="B698"/>
      <c r="C698" s="21"/>
      <c r="D698"/>
      <c r="E698" s="82"/>
      <c r="F698" s="82"/>
      <c r="G698"/>
      <c r="H698"/>
      <c r="I698"/>
      <c r="J698"/>
      <c r="K698" s="82"/>
      <c r="L698" s="82"/>
      <c r="M698" s="1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hidden="1" customHeight="1" x14ac:dyDescent="0.25">
      <c r="A699" s="82"/>
      <c r="B699"/>
      <c r="C699" s="21"/>
      <c r="D699"/>
      <c r="E699" s="82"/>
      <c r="F699" s="82"/>
      <c r="G699"/>
      <c r="H699"/>
      <c r="I699"/>
      <c r="J699"/>
      <c r="K699" s="82"/>
      <c r="L699" s="82"/>
      <c r="M699" s="1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hidden="1" customHeight="1" x14ac:dyDescent="0.25">
      <c r="A700" s="82"/>
      <c r="B700"/>
      <c r="C700" s="21"/>
      <c r="D700"/>
      <c r="E700" s="82"/>
      <c r="F700" s="82"/>
      <c r="G700"/>
      <c r="H700"/>
      <c r="I700"/>
      <c r="J700"/>
      <c r="K700" s="82"/>
      <c r="L700" s="82"/>
      <c r="M700" s="1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hidden="1" customHeight="1" x14ac:dyDescent="0.25">
      <c r="A701" s="82"/>
      <c r="B701"/>
      <c r="C701" s="21"/>
      <c r="D701"/>
      <c r="E701" s="82"/>
      <c r="F701" s="82"/>
      <c r="G701"/>
      <c r="H701"/>
      <c r="I701"/>
      <c r="J701"/>
      <c r="K701" s="82"/>
      <c r="L701" s="82"/>
      <c r="M701" s="1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hidden="1" customHeight="1" x14ac:dyDescent="0.25">
      <c r="A702" s="82"/>
      <c r="B702"/>
      <c r="C702" s="21"/>
      <c r="D702"/>
      <c r="E702" s="82"/>
      <c r="F702" s="82"/>
      <c r="G702"/>
      <c r="H702"/>
      <c r="I702"/>
      <c r="J702"/>
      <c r="K702" s="82"/>
      <c r="L702" s="82"/>
      <c r="M702" s="1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hidden="1" customHeight="1" x14ac:dyDescent="0.25">
      <c r="A703" s="82"/>
      <c r="B703"/>
      <c r="C703" s="21"/>
      <c r="D703"/>
      <c r="E703" s="82"/>
      <c r="F703" s="82"/>
      <c r="G703"/>
      <c r="H703"/>
      <c r="I703"/>
      <c r="J703"/>
      <c r="K703" s="82"/>
      <c r="L703" s="82"/>
      <c r="M703" s="1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hidden="1" customHeight="1" x14ac:dyDescent="0.25">
      <c r="A704" s="82"/>
      <c r="B704"/>
      <c r="C704" s="21"/>
      <c r="D704"/>
      <c r="E704" s="82"/>
      <c r="F704" s="82"/>
      <c r="G704"/>
      <c r="H704"/>
      <c r="I704"/>
      <c r="J704"/>
      <c r="K704" s="82"/>
      <c r="L704" s="82"/>
      <c r="M704" s="1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hidden="1" customHeight="1" x14ac:dyDescent="0.25">
      <c r="A705" s="82"/>
      <c r="B705"/>
      <c r="C705" s="21"/>
      <c r="D705"/>
      <c r="E705" s="82"/>
      <c r="F705" s="82"/>
      <c r="G705"/>
      <c r="H705"/>
      <c r="I705"/>
      <c r="J705"/>
      <c r="K705" s="82"/>
      <c r="L705" s="82"/>
      <c r="M705" s="1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hidden="1" customHeight="1" x14ac:dyDescent="0.25">
      <c r="A706" s="82"/>
      <c r="B706"/>
      <c r="C706" s="21"/>
      <c r="D706"/>
      <c r="E706" s="82"/>
      <c r="F706" s="82"/>
      <c r="G706"/>
      <c r="H706"/>
      <c r="I706"/>
      <c r="J706"/>
      <c r="K706" s="82"/>
      <c r="L706" s="82"/>
      <c r="M706" s="1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hidden="1" customHeight="1" x14ac:dyDescent="0.25">
      <c r="A707" s="82"/>
      <c r="B707"/>
      <c r="C707" s="21"/>
      <c r="D707"/>
      <c r="E707" s="82"/>
      <c r="F707" s="82"/>
      <c r="G707"/>
      <c r="H707"/>
      <c r="I707"/>
      <c r="J707"/>
      <c r="K707" s="82"/>
      <c r="L707" s="82"/>
      <c r="M707" s="1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hidden="1" customHeight="1" x14ac:dyDescent="0.25">
      <c r="A708" s="82"/>
      <c r="B708"/>
      <c r="C708" s="21"/>
      <c r="D708"/>
      <c r="E708" s="82"/>
      <c r="F708" s="82"/>
      <c r="G708"/>
      <c r="H708"/>
      <c r="I708"/>
      <c r="J708"/>
      <c r="K708" s="82"/>
      <c r="L708" s="82"/>
      <c r="M708" s="1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hidden="1" customHeight="1" x14ac:dyDescent="0.25">
      <c r="A709" s="82"/>
      <c r="B709"/>
      <c r="C709" s="21"/>
      <c r="D709"/>
      <c r="E709" s="82"/>
      <c r="F709" s="82"/>
      <c r="G709"/>
      <c r="H709"/>
      <c r="I709"/>
      <c r="J709"/>
      <c r="K709" s="82"/>
      <c r="L709" s="82"/>
      <c r="M709" s="1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hidden="1" customHeight="1" x14ac:dyDescent="0.25">
      <c r="A710" s="82"/>
      <c r="B710"/>
      <c r="C710" s="21"/>
      <c r="D710"/>
      <c r="E710" s="82"/>
      <c r="F710" s="82"/>
      <c r="G710"/>
      <c r="H710"/>
      <c r="I710"/>
      <c r="J710"/>
      <c r="K710" s="82"/>
      <c r="L710" s="82"/>
      <c r="M710" s="1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hidden="1" customHeight="1" x14ac:dyDescent="0.25">
      <c r="A711" s="82"/>
      <c r="B711"/>
      <c r="C711" s="21"/>
      <c r="D711"/>
      <c r="E711" s="82"/>
      <c r="F711" s="82"/>
      <c r="G711"/>
      <c r="H711"/>
      <c r="I711"/>
      <c r="J711"/>
      <c r="K711" s="82"/>
      <c r="L711" s="82"/>
      <c r="M711" s="1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hidden="1" customHeight="1" x14ac:dyDescent="0.25">
      <c r="A712" s="82"/>
      <c r="B712"/>
      <c r="C712" s="21"/>
      <c r="D712"/>
      <c r="E712" s="82"/>
      <c r="F712" s="82"/>
      <c r="G712"/>
      <c r="H712"/>
      <c r="I712"/>
      <c r="J712"/>
      <c r="K712" s="82"/>
      <c r="L712" s="82"/>
      <c r="M712" s="1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hidden="1" customHeight="1" x14ac:dyDescent="0.25">
      <c r="A713" s="82"/>
      <c r="B713"/>
      <c r="C713" s="21"/>
      <c r="D713"/>
      <c r="E713" s="82"/>
      <c r="F713" s="82"/>
      <c r="G713"/>
      <c r="H713"/>
      <c r="I713"/>
      <c r="J713"/>
      <c r="K713" s="82"/>
      <c r="L713" s="82"/>
      <c r="M713" s="1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hidden="1" customHeight="1" x14ac:dyDescent="0.25">
      <c r="A714" s="82"/>
      <c r="B714"/>
      <c r="C714" s="21"/>
      <c r="D714"/>
      <c r="E714" s="82"/>
      <c r="F714" s="82"/>
      <c r="G714"/>
      <c r="H714"/>
      <c r="I714"/>
      <c r="J714"/>
      <c r="K714" s="82"/>
      <c r="L714" s="82"/>
      <c r="M714" s="1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hidden="1" customHeight="1" x14ac:dyDescent="0.25">
      <c r="A715" s="82"/>
      <c r="B715"/>
      <c r="C715" s="21"/>
      <c r="D715"/>
      <c r="E715" s="82"/>
      <c r="F715" s="82"/>
      <c r="G715"/>
      <c r="H715"/>
      <c r="I715"/>
      <c r="J715"/>
      <c r="K715" s="82"/>
      <c r="L715" s="82"/>
      <c r="M715" s="1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hidden="1" customHeight="1" x14ac:dyDescent="0.25">
      <c r="A716" s="82"/>
      <c r="B716"/>
      <c r="C716" s="21"/>
      <c r="D716"/>
      <c r="E716" s="82"/>
      <c r="F716" s="82"/>
      <c r="G716"/>
      <c r="H716"/>
      <c r="I716"/>
      <c r="J716"/>
      <c r="K716" s="82"/>
      <c r="L716" s="82"/>
      <c r="M716" s="1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hidden="1" customHeight="1" x14ac:dyDescent="0.25">
      <c r="A717" s="82"/>
      <c r="B717"/>
      <c r="C717" s="21"/>
      <c r="D717"/>
      <c r="E717" s="82"/>
      <c r="F717" s="82"/>
      <c r="G717"/>
      <c r="H717"/>
      <c r="I717"/>
      <c r="J717"/>
      <c r="K717" s="82"/>
      <c r="L717" s="82"/>
      <c r="M717" s="1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hidden="1" customHeight="1" x14ac:dyDescent="0.25">
      <c r="A718" s="82"/>
      <c r="B718"/>
      <c r="C718" s="21"/>
      <c r="D718"/>
      <c r="E718" s="82"/>
      <c r="F718" s="82"/>
      <c r="G718"/>
      <c r="H718"/>
      <c r="I718"/>
      <c r="J718"/>
      <c r="K718" s="82"/>
      <c r="L718" s="82"/>
      <c r="M718" s="1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hidden="1" customHeight="1" x14ac:dyDescent="0.25">
      <c r="A719" s="82"/>
      <c r="B719"/>
      <c r="C719" s="21"/>
      <c r="D719"/>
      <c r="E719" s="82"/>
      <c r="F719" s="82"/>
      <c r="G719"/>
      <c r="H719"/>
      <c r="I719"/>
      <c r="J719"/>
      <c r="K719" s="82"/>
      <c r="L719" s="82"/>
      <c r="M719" s="1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hidden="1" customHeight="1" x14ac:dyDescent="0.25">
      <c r="A720" s="82"/>
      <c r="B720"/>
      <c r="C720" s="21"/>
      <c r="D720"/>
      <c r="E720" s="82"/>
      <c r="F720" s="82"/>
      <c r="G720"/>
      <c r="H720"/>
      <c r="I720"/>
      <c r="J720"/>
      <c r="K720" s="82"/>
      <c r="L720" s="82"/>
      <c r="M720" s="1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hidden="1" customHeight="1" x14ac:dyDescent="0.25">
      <c r="A721" s="82"/>
      <c r="B721"/>
      <c r="C721" s="21"/>
      <c r="D721"/>
      <c r="E721" s="82"/>
      <c r="F721" s="82"/>
      <c r="G721"/>
      <c r="H721"/>
      <c r="I721"/>
      <c r="J721"/>
      <c r="K721" s="82"/>
      <c r="L721" s="82"/>
      <c r="M721" s="1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hidden="1" customHeight="1" x14ac:dyDescent="0.25">
      <c r="A722" s="82"/>
      <c r="B722"/>
      <c r="C722" s="21"/>
      <c r="D722"/>
      <c r="E722" s="82"/>
      <c r="F722" s="82"/>
      <c r="G722"/>
      <c r="H722"/>
      <c r="I722"/>
      <c r="J722"/>
      <c r="K722" s="82"/>
      <c r="L722" s="82"/>
      <c r="M722" s="1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hidden="1" customHeight="1" x14ac:dyDescent="0.25">
      <c r="A723" s="82"/>
      <c r="B723"/>
      <c r="C723" s="21"/>
      <c r="D723"/>
      <c r="E723" s="82"/>
      <c r="F723" s="82"/>
      <c r="G723"/>
      <c r="H723"/>
      <c r="I723"/>
      <c r="J723"/>
      <c r="K723" s="82"/>
      <c r="L723" s="82"/>
      <c r="M723" s="1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hidden="1" customHeight="1" x14ac:dyDescent="0.25">
      <c r="A724" s="82"/>
      <c r="B724"/>
      <c r="C724" s="21"/>
      <c r="D724"/>
      <c r="E724" s="82"/>
      <c r="F724" s="82"/>
      <c r="G724"/>
      <c r="H724"/>
      <c r="I724"/>
      <c r="J724"/>
      <c r="K724" s="82"/>
      <c r="L724" s="82"/>
      <c r="M724" s="1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hidden="1" customHeight="1" x14ac:dyDescent="0.25">
      <c r="A725" s="82"/>
      <c r="B725"/>
      <c r="C725" s="21"/>
      <c r="D725"/>
      <c r="E725" s="82"/>
      <c r="F725" s="82"/>
      <c r="G725"/>
      <c r="H725"/>
      <c r="I725"/>
      <c r="J725"/>
      <c r="K725" s="82"/>
      <c r="L725" s="82"/>
      <c r="M725" s="1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hidden="1" customHeight="1" x14ac:dyDescent="0.25">
      <c r="A726" s="82"/>
      <c r="B726"/>
      <c r="C726" s="21"/>
      <c r="D726"/>
      <c r="E726" s="82"/>
      <c r="F726" s="82"/>
      <c r="G726"/>
      <c r="H726"/>
      <c r="I726"/>
      <c r="J726"/>
      <c r="K726" s="82"/>
      <c r="L726" s="82"/>
      <c r="M726" s="1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hidden="1" customHeight="1" x14ac:dyDescent="0.25">
      <c r="A727" s="82"/>
      <c r="B727"/>
      <c r="C727" s="21"/>
      <c r="D727"/>
      <c r="E727" s="82"/>
      <c r="F727" s="82"/>
      <c r="G727"/>
      <c r="H727"/>
      <c r="I727"/>
      <c r="J727"/>
      <c r="K727" s="82"/>
      <c r="L727" s="82"/>
      <c r="M727" s="1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hidden="1" customHeight="1" x14ac:dyDescent="0.25">
      <c r="A728" s="82"/>
      <c r="B728"/>
      <c r="C728" s="21"/>
      <c r="D728"/>
      <c r="E728" s="82"/>
      <c r="F728" s="82"/>
      <c r="G728"/>
      <c r="H728"/>
      <c r="I728"/>
      <c r="J728"/>
      <c r="K728" s="82"/>
      <c r="L728" s="82"/>
      <c r="M728" s="1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hidden="1" customHeight="1" x14ac:dyDescent="0.25">
      <c r="A729" s="82"/>
      <c r="B729"/>
      <c r="C729" s="21"/>
      <c r="D729"/>
      <c r="E729" s="82"/>
      <c r="F729" s="82"/>
      <c r="G729"/>
      <c r="H729"/>
      <c r="I729"/>
      <c r="J729"/>
      <c r="K729" s="82"/>
      <c r="L729" s="82"/>
      <c r="M729" s="1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hidden="1" customHeight="1" x14ac:dyDescent="0.25">
      <c r="A730" s="82"/>
      <c r="B730"/>
      <c r="C730" s="21"/>
      <c r="D730"/>
      <c r="E730" s="82"/>
      <c r="F730" s="82"/>
      <c r="G730"/>
      <c r="H730"/>
      <c r="I730"/>
      <c r="J730"/>
      <c r="K730" s="82"/>
      <c r="L730" s="82"/>
      <c r="M730" s="1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hidden="1" customHeight="1" x14ac:dyDescent="0.25">
      <c r="A731" s="82"/>
      <c r="B731"/>
      <c r="C731" s="21"/>
      <c r="D731"/>
      <c r="E731" s="82"/>
      <c r="F731" s="82"/>
      <c r="G731"/>
      <c r="H731"/>
      <c r="I731"/>
      <c r="J731"/>
      <c r="K731" s="82"/>
      <c r="L731" s="82"/>
      <c r="M731" s="1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hidden="1" customHeight="1" x14ac:dyDescent="0.25">
      <c r="A732" s="82"/>
      <c r="B732"/>
      <c r="C732" s="21"/>
      <c r="D732"/>
      <c r="E732" s="82"/>
      <c r="F732" s="82"/>
      <c r="G732"/>
      <c r="H732"/>
      <c r="I732"/>
      <c r="J732"/>
      <c r="K732" s="82"/>
      <c r="L732" s="82"/>
      <c r="M732" s="1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hidden="1" customHeight="1" x14ac:dyDescent="0.25">
      <c r="A733" s="82"/>
      <c r="B733"/>
      <c r="C733" s="21"/>
      <c r="D733"/>
      <c r="E733" s="82"/>
      <c r="F733" s="82"/>
      <c r="G733"/>
      <c r="H733"/>
      <c r="I733"/>
      <c r="J733"/>
      <c r="K733" s="82"/>
      <c r="L733" s="82"/>
      <c r="M733" s="1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hidden="1" customHeight="1" x14ac:dyDescent="0.25">
      <c r="A734" s="82"/>
      <c r="B734"/>
      <c r="C734" s="21"/>
      <c r="D734"/>
      <c r="E734" s="82"/>
      <c r="F734" s="82"/>
      <c r="G734"/>
      <c r="H734"/>
      <c r="I734"/>
      <c r="J734"/>
      <c r="K734" s="82"/>
      <c r="L734" s="82"/>
      <c r="M734" s="1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hidden="1" customHeight="1" x14ac:dyDescent="0.25">
      <c r="A735" s="82"/>
      <c r="B735"/>
      <c r="C735" s="21"/>
      <c r="D735"/>
      <c r="E735" s="82"/>
      <c r="F735" s="82"/>
      <c r="G735"/>
      <c r="H735"/>
      <c r="I735"/>
      <c r="J735"/>
      <c r="K735" s="82"/>
      <c r="L735" s="82"/>
      <c r="M735" s="1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hidden="1" customHeight="1" x14ac:dyDescent="0.25">
      <c r="A736" s="82"/>
      <c r="B736"/>
      <c r="C736" s="21"/>
      <c r="D736"/>
      <c r="E736" s="82"/>
      <c r="F736" s="82"/>
      <c r="G736"/>
      <c r="H736"/>
      <c r="I736"/>
      <c r="J736"/>
      <c r="K736" s="82"/>
      <c r="L736" s="82"/>
      <c r="M736" s="1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hidden="1" customHeight="1" x14ac:dyDescent="0.25">
      <c r="A737" s="82"/>
      <c r="B737"/>
      <c r="C737" s="21"/>
      <c r="D737"/>
      <c r="E737" s="82"/>
      <c r="F737" s="82"/>
      <c r="G737"/>
      <c r="H737"/>
      <c r="I737"/>
      <c r="J737"/>
      <c r="K737" s="82"/>
      <c r="L737" s="82"/>
      <c r="M737" s="1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hidden="1" customHeight="1" x14ac:dyDescent="0.25">
      <c r="A738" s="82"/>
      <c r="B738"/>
      <c r="C738" s="21"/>
      <c r="D738"/>
      <c r="E738" s="82"/>
      <c r="F738" s="82"/>
      <c r="G738"/>
      <c r="H738"/>
      <c r="I738"/>
      <c r="J738"/>
      <c r="K738" s="82"/>
      <c r="L738" s="82"/>
      <c r="M738" s="1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hidden="1" customHeight="1" x14ac:dyDescent="0.25">
      <c r="A739" s="82"/>
      <c r="B739"/>
      <c r="C739" s="21"/>
      <c r="D739"/>
      <c r="E739" s="82"/>
      <c r="F739" s="82"/>
      <c r="G739"/>
      <c r="H739"/>
      <c r="I739"/>
      <c r="J739"/>
      <c r="K739" s="82"/>
      <c r="L739" s="82"/>
      <c r="M739" s="1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hidden="1" customHeight="1" x14ac:dyDescent="0.25">
      <c r="A740" s="82"/>
      <c r="B740"/>
      <c r="C740" s="21"/>
      <c r="D740"/>
      <c r="E740" s="82"/>
      <c r="F740" s="82"/>
      <c r="G740"/>
      <c r="H740"/>
      <c r="I740"/>
      <c r="J740"/>
      <c r="K740" s="82"/>
      <c r="L740" s="82"/>
      <c r="M740" s="1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hidden="1" customHeight="1" x14ac:dyDescent="0.25">
      <c r="A741" s="82"/>
      <c r="B741"/>
      <c r="C741" s="21"/>
      <c r="D741"/>
      <c r="E741" s="82"/>
      <c r="F741" s="82"/>
      <c r="G741"/>
      <c r="H741"/>
      <c r="I741"/>
      <c r="J741"/>
      <c r="K741" s="82"/>
      <c r="L741" s="82"/>
      <c r="M741" s="1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hidden="1" customHeight="1" x14ac:dyDescent="0.25">
      <c r="A742" s="82"/>
      <c r="B742"/>
      <c r="C742" s="21"/>
      <c r="D742"/>
      <c r="E742" s="82"/>
      <c r="F742" s="82"/>
      <c r="G742"/>
      <c r="H742"/>
      <c r="I742"/>
      <c r="J742"/>
      <c r="K742" s="82"/>
      <c r="L742" s="82"/>
      <c r="M742" s="1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hidden="1" customHeight="1" x14ac:dyDescent="0.25">
      <c r="A743" s="82"/>
      <c r="B743"/>
      <c r="C743" s="21"/>
      <c r="D743"/>
      <c r="E743" s="82"/>
      <c r="F743" s="82"/>
      <c r="G743"/>
      <c r="H743"/>
      <c r="I743"/>
      <c r="J743"/>
      <c r="K743" s="82"/>
      <c r="L743" s="82"/>
      <c r="M743" s="1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hidden="1" customHeight="1" x14ac:dyDescent="0.25">
      <c r="A744" s="82"/>
      <c r="B744"/>
      <c r="C744" s="21"/>
      <c r="D744"/>
      <c r="E744" s="82"/>
      <c r="F744" s="82"/>
      <c r="G744"/>
      <c r="H744"/>
      <c r="I744"/>
      <c r="J744"/>
      <c r="K744" s="82"/>
      <c r="L744" s="82"/>
      <c r="M744" s="1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hidden="1" customHeight="1" x14ac:dyDescent="0.25">
      <c r="A745" s="82"/>
      <c r="B745"/>
      <c r="C745" s="21"/>
      <c r="D745"/>
      <c r="E745" s="82"/>
      <c r="F745" s="82"/>
      <c r="G745"/>
      <c r="H745"/>
      <c r="I745"/>
      <c r="J745"/>
      <c r="K745" s="82"/>
      <c r="L745" s="82"/>
      <c r="M745" s="1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hidden="1" customHeight="1" x14ac:dyDescent="0.25">
      <c r="A746" s="82"/>
      <c r="B746"/>
      <c r="C746" s="21"/>
      <c r="D746"/>
      <c r="E746" s="82"/>
      <c r="F746" s="82"/>
      <c r="G746"/>
      <c r="H746"/>
      <c r="I746"/>
      <c r="J746"/>
      <c r="K746" s="82"/>
      <c r="L746" s="82"/>
      <c r="M746" s="1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hidden="1" customHeight="1" x14ac:dyDescent="0.25">
      <c r="A747" s="82"/>
      <c r="B747"/>
      <c r="C747" s="21"/>
      <c r="D747"/>
      <c r="E747" s="82"/>
      <c r="F747" s="82"/>
      <c r="G747"/>
      <c r="H747"/>
      <c r="I747"/>
      <c r="J747"/>
      <c r="K747" s="82"/>
      <c r="L747" s="82"/>
      <c r="M747" s="1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hidden="1" customHeight="1" x14ac:dyDescent="0.25">
      <c r="A748" s="82"/>
      <c r="B748"/>
      <c r="C748" s="21"/>
      <c r="D748"/>
      <c r="E748" s="82"/>
      <c r="F748" s="82"/>
      <c r="G748"/>
      <c r="H748"/>
      <c r="I748"/>
      <c r="J748"/>
      <c r="K748" s="82"/>
      <c r="L748" s="82"/>
      <c r="M748" s="1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hidden="1" customHeight="1" x14ac:dyDescent="0.25">
      <c r="A749" s="82"/>
      <c r="B749"/>
      <c r="C749" s="21"/>
      <c r="D749"/>
      <c r="E749" s="82"/>
      <c r="F749" s="82"/>
      <c r="G749"/>
      <c r="H749"/>
      <c r="I749"/>
      <c r="J749"/>
      <c r="K749" s="82"/>
      <c r="L749" s="82"/>
      <c r="M749" s="1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hidden="1" customHeight="1" x14ac:dyDescent="0.25">
      <c r="A750" s="82"/>
      <c r="B750"/>
      <c r="C750" s="21"/>
      <c r="D750"/>
      <c r="E750" s="82"/>
      <c r="F750" s="82"/>
      <c r="G750"/>
      <c r="H750"/>
      <c r="I750"/>
      <c r="J750"/>
      <c r="K750" s="82"/>
      <c r="L750" s="82"/>
      <c r="M750" s="1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hidden="1" customHeight="1" x14ac:dyDescent="0.25">
      <c r="A751" s="82"/>
      <c r="B751"/>
      <c r="C751" s="21"/>
      <c r="D751"/>
      <c r="E751" s="82"/>
      <c r="F751" s="82"/>
      <c r="G751"/>
      <c r="H751"/>
      <c r="I751"/>
      <c r="J751"/>
      <c r="K751" s="82"/>
      <c r="L751" s="82"/>
      <c r="M751" s="1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hidden="1" customHeight="1" x14ac:dyDescent="0.25">
      <c r="A752" s="82"/>
      <c r="B752"/>
      <c r="C752" s="21"/>
      <c r="D752"/>
      <c r="E752" s="82"/>
      <c r="F752" s="82"/>
      <c r="G752"/>
      <c r="H752"/>
      <c r="I752"/>
      <c r="J752"/>
      <c r="K752" s="82"/>
      <c r="L752" s="82"/>
      <c r="M752" s="1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hidden="1" customHeight="1" x14ac:dyDescent="0.25">
      <c r="A753" s="82"/>
      <c r="B753"/>
      <c r="C753" s="21"/>
      <c r="D753"/>
      <c r="E753" s="82"/>
      <c r="F753" s="82"/>
      <c r="G753"/>
      <c r="H753"/>
      <c r="I753"/>
      <c r="J753"/>
      <c r="K753" s="82"/>
      <c r="L753" s="82"/>
      <c r="M753" s="1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hidden="1" customHeight="1" x14ac:dyDescent="0.25">
      <c r="A754" s="82"/>
      <c r="B754"/>
      <c r="C754" s="21"/>
      <c r="D754"/>
      <c r="E754" s="82"/>
      <c r="F754" s="82"/>
      <c r="G754"/>
      <c r="H754"/>
      <c r="I754"/>
      <c r="J754"/>
      <c r="K754" s="82"/>
      <c r="L754" s="82"/>
      <c r="M754" s="1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hidden="1" customHeight="1" x14ac:dyDescent="0.25">
      <c r="A755" s="82"/>
      <c r="B755"/>
      <c r="C755" s="21"/>
      <c r="D755"/>
      <c r="E755" s="82"/>
      <c r="F755" s="82"/>
      <c r="G755"/>
      <c r="H755"/>
      <c r="I755"/>
      <c r="J755"/>
      <c r="K755" s="82"/>
      <c r="L755" s="82"/>
      <c r="M755" s="1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hidden="1" customHeight="1" x14ac:dyDescent="0.25">
      <c r="A756" s="82"/>
      <c r="B756"/>
      <c r="C756" s="21"/>
      <c r="D756"/>
      <c r="E756" s="82"/>
      <c r="F756" s="82"/>
      <c r="G756"/>
      <c r="H756"/>
      <c r="I756"/>
      <c r="J756"/>
      <c r="K756" s="82"/>
      <c r="L756" s="82"/>
      <c r="M756" s="1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hidden="1" customHeight="1" x14ac:dyDescent="0.25">
      <c r="A757" s="82"/>
      <c r="B757"/>
      <c r="C757" s="21"/>
      <c r="D757"/>
      <c r="E757" s="82"/>
      <c r="F757" s="82"/>
      <c r="G757"/>
      <c r="H757"/>
      <c r="I757"/>
      <c r="J757"/>
      <c r="K757" s="82"/>
      <c r="L757" s="82"/>
      <c r="M757" s="1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hidden="1" customHeight="1" x14ac:dyDescent="0.25">
      <c r="A758" s="82"/>
      <c r="B758"/>
      <c r="C758" s="21"/>
      <c r="D758"/>
      <c r="E758" s="82"/>
      <c r="F758" s="82"/>
      <c r="G758"/>
      <c r="H758"/>
      <c r="I758"/>
      <c r="J758"/>
      <c r="K758" s="82"/>
      <c r="L758" s="82"/>
      <c r="M758" s="1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hidden="1" customHeight="1" x14ac:dyDescent="0.25">
      <c r="A759" s="82"/>
      <c r="B759"/>
      <c r="C759" s="21"/>
      <c r="D759"/>
      <c r="E759" s="82"/>
      <c r="F759" s="82"/>
      <c r="G759"/>
      <c r="H759"/>
      <c r="I759"/>
      <c r="J759"/>
      <c r="K759" s="82"/>
      <c r="L759" s="82"/>
      <c r="M759" s="1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hidden="1" customHeight="1" x14ac:dyDescent="0.25">
      <c r="A760" s="82"/>
      <c r="B760"/>
      <c r="C760" s="21"/>
      <c r="D760"/>
      <c r="E760" s="82"/>
      <c r="F760" s="82"/>
      <c r="G760"/>
      <c r="H760"/>
      <c r="I760"/>
      <c r="J760"/>
      <c r="K760" s="82"/>
      <c r="L760" s="82"/>
      <c r="M760" s="1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hidden="1" customHeight="1" x14ac:dyDescent="0.25">
      <c r="A761" s="82"/>
      <c r="B761"/>
      <c r="C761" s="21"/>
      <c r="D761"/>
      <c r="E761" s="82"/>
      <c r="F761" s="82"/>
      <c r="G761"/>
      <c r="H761"/>
      <c r="I761"/>
      <c r="J761"/>
      <c r="K761" s="82"/>
      <c r="L761" s="82"/>
      <c r="M761" s="1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hidden="1" customHeight="1" x14ac:dyDescent="0.25">
      <c r="A762" s="82"/>
      <c r="B762"/>
      <c r="C762" s="21"/>
      <c r="D762"/>
      <c r="E762" s="82"/>
      <c r="F762" s="82"/>
      <c r="G762"/>
      <c r="H762"/>
      <c r="I762"/>
      <c r="J762"/>
      <c r="K762" s="82"/>
      <c r="L762" s="82"/>
      <c r="M762" s="1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hidden="1" customHeight="1" x14ac:dyDescent="0.25">
      <c r="A763" s="82"/>
      <c r="B763"/>
      <c r="C763" s="21"/>
      <c r="D763"/>
      <c r="E763" s="82"/>
      <c r="F763" s="82"/>
      <c r="G763"/>
      <c r="H763"/>
      <c r="I763"/>
      <c r="J763"/>
      <c r="K763" s="82"/>
      <c r="L763" s="82"/>
      <c r="M763" s="1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hidden="1" customHeight="1" x14ac:dyDescent="0.25">
      <c r="A764" s="82"/>
      <c r="B764"/>
      <c r="C764" s="21"/>
      <c r="D764"/>
      <c r="E764" s="82"/>
      <c r="F764" s="82"/>
      <c r="G764"/>
      <c r="H764"/>
      <c r="I764"/>
      <c r="J764"/>
      <c r="K764" s="82"/>
      <c r="L764" s="82"/>
      <c r="M764" s="1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hidden="1" customHeight="1" x14ac:dyDescent="0.25">
      <c r="A765" s="82"/>
      <c r="B765"/>
      <c r="C765" s="21"/>
      <c r="D765"/>
      <c r="E765" s="82"/>
      <c r="F765" s="82"/>
      <c r="G765"/>
      <c r="H765"/>
      <c r="I765"/>
      <c r="J765"/>
      <c r="K765" s="82"/>
      <c r="L765" s="82"/>
      <c r="M765" s="1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hidden="1" customHeight="1" x14ac:dyDescent="0.25">
      <c r="A766" s="82"/>
      <c r="B766"/>
      <c r="C766" s="21"/>
      <c r="D766"/>
      <c r="E766" s="82"/>
      <c r="F766" s="82"/>
      <c r="G766"/>
      <c r="H766"/>
      <c r="I766"/>
      <c r="J766"/>
      <c r="K766" s="82"/>
      <c r="L766" s="82"/>
      <c r="M766" s="1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hidden="1" customHeight="1" x14ac:dyDescent="0.25">
      <c r="A767" s="82"/>
      <c r="B767"/>
      <c r="C767" s="21"/>
      <c r="D767"/>
      <c r="E767" s="82"/>
      <c r="F767" s="82"/>
      <c r="G767"/>
      <c r="H767"/>
      <c r="I767"/>
      <c r="J767"/>
      <c r="K767" s="82"/>
      <c r="L767" s="82"/>
      <c r="M767" s="1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hidden="1" customHeight="1" x14ac:dyDescent="0.25">
      <c r="A768" s="82"/>
      <c r="B768"/>
      <c r="C768" s="21"/>
      <c r="D768"/>
      <c r="E768" s="82"/>
      <c r="F768" s="82"/>
      <c r="G768"/>
      <c r="H768"/>
      <c r="I768"/>
      <c r="J768"/>
      <c r="K768" s="82"/>
      <c r="L768" s="82"/>
      <c r="M768" s="1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hidden="1" customHeight="1" x14ac:dyDescent="0.25">
      <c r="A769" s="82"/>
      <c r="B769"/>
      <c r="C769" s="21"/>
      <c r="D769"/>
      <c r="E769" s="82"/>
      <c r="F769" s="82"/>
      <c r="G769"/>
      <c r="H769"/>
      <c r="I769"/>
      <c r="J769"/>
      <c r="K769" s="82"/>
      <c r="L769" s="82"/>
      <c r="M769" s="1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hidden="1" customHeight="1" x14ac:dyDescent="0.25">
      <c r="A770" s="82"/>
      <c r="B770"/>
      <c r="C770" s="21"/>
      <c r="D770"/>
      <c r="E770" s="82"/>
      <c r="F770" s="82"/>
      <c r="G770"/>
      <c r="H770"/>
      <c r="I770"/>
      <c r="J770"/>
      <c r="K770" s="82"/>
      <c r="L770" s="82"/>
      <c r="M770" s="1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hidden="1" customHeight="1" x14ac:dyDescent="0.25">
      <c r="A771" s="82"/>
      <c r="B771"/>
      <c r="C771" s="21"/>
      <c r="D771"/>
      <c r="E771" s="82"/>
      <c r="F771" s="82"/>
      <c r="G771"/>
      <c r="H771"/>
      <c r="I771"/>
      <c r="J771"/>
      <c r="K771" s="82"/>
      <c r="L771" s="82"/>
      <c r="M771" s="1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hidden="1" customHeight="1" x14ac:dyDescent="0.25">
      <c r="A772" s="82"/>
      <c r="B772"/>
      <c r="C772" s="21"/>
      <c r="D772"/>
      <c r="E772" s="82"/>
      <c r="F772" s="82"/>
      <c r="G772"/>
      <c r="H772"/>
      <c r="I772"/>
      <c r="J772"/>
      <c r="K772" s="82"/>
      <c r="L772" s="82"/>
      <c r="M772" s="1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hidden="1" customHeight="1" x14ac:dyDescent="0.25">
      <c r="A773" s="82"/>
      <c r="B773"/>
      <c r="C773" s="21"/>
      <c r="D773"/>
      <c r="E773" s="82"/>
      <c r="F773" s="82"/>
      <c r="G773"/>
      <c r="H773"/>
      <c r="I773"/>
      <c r="J773"/>
      <c r="K773" s="82"/>
      <c r="L773" s="82"/>
      <c r="M773" s="1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hidden="1" customHeight="1" x14ac:dyDescent="0.25">
      <c r="A774" s="82"/>
      <c r="B774"/>
      <c r="C774" s="21"/>
      <c r="D774"/>
      <c r="E774" s="82"/>
      <c r="F774" s="82"/>
      <c r="G774"/>
      <c r="H774"/>
      <c r="I774"/>
      <c r="J774"/>
      <c r="K774" s="82"/>
      <c r="L774" s="82"/>
      <c r="M774" s="1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hidden="1" customHeight="1" x14ac:dyDescent="0.25">
      <c r="A775" s="82"/>
      <c r="B775"/>
      <c r="C775" s="21"/>
      <c r="D775"/>
      <c r="E775" s="82"/>
      <c r="F775" s="82"/>
      <c r="G775"/>
      <c r="H775"/>
      <c r="I775"/>
      <c r="J775"/>
      <c r="K775" s="82"/>
      <c r="L775" s="82"/>
      <c r="M775" s="1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hidden="1" customHeight="1" x14ac:dyDescent="0.25">
      <c r="A776" s="82"/>
      <c r="B776"/>
      <c r="C776" s="21"/>
      <c r="D776"/>
      <c r="E776" s="82"/>
      <c r="F776" s="82"/>
      <c r="G776"/>
      <c r="H776"/>
      <c r="I776"/>
      <c r="J776"/>
      <c r="K776" s="82"/>
      <c r="L776" s="82"/>
      <c r="M776" s="1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hidden="1" customHeight="1" x14ac:dyDescent="0.25">
      <c r="A777" s="82"/>
      <c r="B777"/>
      <c r="C777" s="21"/>
      <c r="D777"/>
      <c r="E777" s="82"/>
      <c r="F777" s="82"/>
      <c r="G777"/>
      <c r="H777"/>
      <c r="I777"/>
      <c r="J777"/>
      <c r="K777" s="82"/>
      <c r="L777" s="82"/>
      <c r="M777" s="1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hidden="1" customHeight="1" x14ac:dyDescent="0.25">
      <c r="A778" s="82"/>
      <c r="B778"/>
      <c r="C778" s="21"/>
      <c r="D778"/>
      <c r="E778" s="82"/>
      <c r="F778" s="82"/>
      <c r="G778"/>
      <c r="H778"/>
      <c r="I778"/>
      <c r="J778"/>
      <c r="K778" s="82"/>
      <c r="L778" s="82"/>
      <c r="M778" s="1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hidden="1" customHeight="1" x14ac:dyDescent="0.25">
      <c r="A779" s="82"/>
      <c r="B779"/>
      <c r="C779" s="21"/>
      <c r="D779"/>
      <c r="E779" s="82"/>
      <c r="F779" s="82"/>
      <c r="G779"/>
      <c r="H779"/>
      <c r="I779"/>
      <c r="J779"/>
      <c r="K779" s="82"/>
      <c r="L779" s="82"/>
      <c r="M779" s="1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hidden="1" customHeight="1" x14ac:dyDescent="0.25">
      <c r="A780" s="82"/>
      <c r="B780"/>
      <c r="C780" s="21"/>
      <c r="D780"/>
      <c r="E780" s="82"/>
      <c r="F780" s="82"/>
      <c r="G780"/>
      <c r="H780"/>
      <c r="I780"/>
      <c r="J780"/>
      <c r="K780" s="82"/>
      <c r="L780" s="82"/>
      <c r="M780" s="1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hidden="1" customHeight="1" x14ac:dyDescent="0.25">
      <c r="A781" s="82"/>
      <c r="B781"/>
      <c r="C781" s="21"/>
      <c r="D781"/>
      <c r="E781" s="82"/>
      <c r="F781" s="82"/>
      <c r="G781"/>
      <c r="H781"/>
      <c r="I781"/>
      <c r="J781"/>
      <c r="K781" s="82"/>
      <c r="L781" s="82"/>
      <c r="M781" s="1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hidden="1" customHeight="1" x14ac:dyDescent="0.25">
      <c r="A782" s="82"/>
      <c r="B782"/>
      <c r="C782" s="21"/>
      <c r="D782"/>
      <c r="E782" s="82"/>
      <c r="F782" s="82"/>
      <c r="G782"/>
      <c r="H782"/>
      <c r="I782"/>
      <c r="J782"/>
      <c r="K782" s="82"/>
      <c r="L782" s="82"/>
      <c r="M782" s="1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hidden="1" customHeight="1" x14ac:dyDescent="0.25">
      <c r="A783" s="82"/>
      <c r="B783"/>
      <c r="C783" s="21"/>
      <c r="D783"/>
      <c r="E783" s="82"/>
      <c r="F783" s="82"/>
      <c r="G783"/>
      <c r="H783"/>
      <c r="I783"/>
      <c r="J783"/>
      <c r="K783" s="82"/>
      <c r="L783" s="82"/>
      <c r="M783" s="1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hidden="1" customHeight="1" x14ac:dyDescent="0.25">
      <c r="A784" s="82"/>
      <c r="B784"/>
      <c r="C784" s="21"/>
      <c r="D784"/>
      <c r="E784" s="82"/>
      <c r="F784" s="82"/>
      <c r="G784"/>
      <c r="H784"/>
      <c r="I784"/>
      <c r="J784"/>
      <c r="K784" s="82"/>
      <c r="L784" s="82"/>
      <c r="M784" s="1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hidden="1" customHeight="1" x14ac:dyDescent="0.25">
      <c r="A785" s="82"/>
      <c r="B785"/>
      <c r="C785" s="21"/>
      <c r="D785"/>
      <c r="E785" s="82"/>
      <c r="F785" s="82"/>
      <c r="G785"/>
      <c r="H785"/>
      <c r="I785"/>
      <c r="J785"/>
      <c r="K785" s="82"/>
      <c r="L785" s="82"/>
      <c r="M785" s="1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hidden="1" customHeight="1" x14ac:dyDescent="0.25">
      <c r="A786" s="82"/>
      <c r="B786"/>
      <c r="C786" s="21"/>
      <c r="D786"/>
      <c r="E786" s="82"/>
      <c r="F786" s="82"/>
      <c r="G786"/>
      <c r="H786"/>
      <c r="I786"/>
      <c r="J786"/>
      <c r="K786" s="82"/>
      <c r="L786" s="82"/>
      <c r="M786" s="1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hidden="1" customHeight="1" x14ac:dyDescent="0.25">
      <c r="A787" s="82"/>
      <c r="B787"/>
      <c r="C787" s="21"/>
      <c r="D787"/>
      <c r="E787" s="82"/>
      <c r="F787" s="82"/>
      <c r="G787"/>
      <c r="H787"/>
      <c r="I787"/>
      <c r="J787"/>
      <c r="K787" s="82"/>
      <c r="L787" s="82"/>
      <c r="M787" s="1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hidden="1" customHeight="1" x14ac:dyDescent="0.25">
      <c r="A788" s="82"/>
      <c r="B788"/>
      <c r="C788" s="21"/>
      <c r="D788"/>
      <c r="E788" s="82"/>
      <c r="F788" s="82"/>
      <c r="G788"/>
      <c r="H788"/>
      <c r="I788"/>
      <c r="J788"/>
      <c r="K788" s="82"/>
      <c r="L788" s="82"/>
      <c r="M788" s="1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hidden="1" customHeight="1" x14ac:dyDescent="0.25">
      <c r="A789" s="82"/>
      <c r="B789"/>
      <c r="C789" s="21"/>
      <c r="D789"/>
      <c r="E789" s="82"/>
      <c r="F789" s="82"/>
      <c r="G789"/>
      <c r="H789"/>
      <c r="I789"/>
      <c r="J789"/>
      <c r="K789" s="82"/>
      <c r="L789" s="82"/>
      <c r="M789" s="1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hidden="1" customHeight="1" x14ac:dyDescent="0.25">
      <c r="A790" s="82"/>
      <c r="B790"/>
      <c r="C790" s="21"/>
      <c r="D790"/>
      <c r="E790" s="82"/>
      <c r="F790" s="82"/>
      <c r="G790"/>
      <c r="H790"/>
      <c r="I790"/>
      <c r="J790"/>
      <c r="K790" s="82"/>
      <c r="L790" s="82"/>
      <c r="M790" s="1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hidden="1" customHeight="1" x14ac:dyDescent="0.25">
      <c r="A791" s="82"/>
      <c r="B791"/>
      <c r="C791" s="21"/>
      <c r="D791"/>
      <c r="E791" s="82"/>
      <c r="F791" s="82"/>
      <c r="G791"/>
      <c r="H791"/>
      <c r="I791"/>
      <c r="J791"/>
      <c r="K791" s="82"/>
      <c r="L791" s="82"/>
      <c r="M791" s="1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hidden="1" customHeight="1" x14ac:dyDescent="0.25">
      <c r="A792" s="82"/>
      <c r="B792"/>
      <c r="C792" s="21"/>
      <c r="D792"/>
      <c r="E792" s="82"/>
      <c r="F792" s="82"/>
      <c r="G792"/>
      <c r="H792"/>
      <c r="I792"/>
      <c r="J792"/>
      <c r="K792" s="82"/>
      <c r="L792" s="82"/>
      <c r="M792" s="1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hidden="1" customHeight="1" x14ac:dyDescent="0.25">
      <c r="A793" s="82"/>
      <c r="B793"/>
      <c r="C793" s="21"/>
      <c r="D793"/>
      <c r="E793" s="82"/>
      <c r="F793" s="82"/>
      <c r="G793"/>
      <c r="H793"/>
      <c r="I793"/>
      <c r="J793"/>
      <c r="K793" s="82"/>
      <c r="L793" s="82"/>
      <c r="M793" s="1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hidden="1" customHeight="1" x14ac:dyDescent="0.25">
      <c r="A794" s="82"/>
      <c r="B794"/>
      <c r="C794" s="21"/>
      <c r="D794"/>
      <c r="E794" s="82"/>
      <c r="F794" s="82"/>
      <c r="G794"/>
      <c r="H794"/>
      <c r="I794"/>
      <c r="J794"/>
      <c r="K794" s="82"/>
      <c r="L794" s="82"/>
      <c r="M794" s="1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hidden="1" customHeight="1" x14ac:dyDescent="0.25">
      <c r="A795" s="82"/>
      <c r="B795"/>
      <c r="C795" s="21"/>
      <c r="D795"/>
      <c r="E795" s="82"/>
      <c r="F795" s="82"/>
      <c r="G795"/>
      <c r="H795"/>
      <c r="I795"/>
      <c r="J795"/>
      <c r="K795" s="82"/>
      <c r="L795" s="82"/>
      <c r="M795" s="1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hidden="1" customHeight="1" x14ac:dyDescent="0.25">
      <c r="A796" s="82"/>
      <c r="B796"/>
      <c r="C796" s="21"/>
      <c r="D796"/>
      <c r="E796" s="82"/>
      <c r="F796" s="82"/>
      <c r="G796"/>
      <c r="H796"/>
      <c r="I796"/>
      <c r="J796"/>
      <c r="K796" s="82"/>
      <c r="L796" s="82"/>
      <c r="M796" s="1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hidden="1" customHeight="1" x14ac:dyDescent="0.25">
      <c r="A797" s="82"/>
      <c r="B797"/>
      <c r="C797" s="21"/>
      <c r="D797"/>
      <c r="E797" s="82"/>
      <c r="F797" s="82"/>
      <c r="G797"/>
      <c r="H797"/>
      <c r="I797"/>
      <c r="J797"/>
      <c r="K797" s="82"/>
      <c r="L797" s="82"/>
      <c r="M797" s="1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hidden="1" customHeight="1" x14ac:dyDescent="0.25">
      <c r="A798" s="82"/>
      <c r="B798"/>
      <c r="C798" s="21"/>
      <c r="D798"/>
      <c r="E798" s="82"/>
      <c r="F798" s="82"/>
      <c r="G798"/>
      <c r="H798"/>
      <c r="I798"/>
      <c r="J798"/>
      <c r="K798" s="82"/>
      <c r="L798" s="82"/>
      <c r="M798" s="1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hidden="1" customHeight="1" x14ac:dyDescent="0.25">
      <c r="A799" s="82"/>
      <c r="B799"/>
      <c r="C799" s="21"/>
      <c r="D799"/>
      <c r="E799" s="82"/>
      <c r="F799" s="82"/>
      <c r="G799"/>
      <c r="H799"/>
      <c r="I799"/>
      <c r="J799"/>
      <c r="K799" s="82"/>
      <c r="L799" s="82"/>
      <c r="M799" s="1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hidden="1" customHeight="1" x14ac:dyDescent="0.25">
      <c r="A800" s="82"/>
      <c r="B800"/>
      <c r="C800" s="21"/>
      <c r="D800"/>
      <c r="E800" s="82"/>
      <c r="F800" s="82"/>
      <c r="G800"/>
      <c r="H800"/>
      <c r="I800"/>
      <c r="J800"/>
      <c r="K800" s="82"/>
      <c r="L800" s="82"/>
      <c r="M800" s="1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hidden="1" customHeight="1" x14ac:dyDescent="0.25">
      <c r="A801" s="82"/>
      <c r="B801"/>
      <c r="C801" s="21"/>
      <c r="D801"/>
      <c r="E801" s="82"/>
      <c r="F801" s="82"/>
      <c r="G801"/>
      <c r="H801"/>
      <c r="I801"/>
      <c r="J801"/>
      <c r="K801" s="82"/>
      <c r="L801" s="82"/>
      <c r="M801" s="1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hidden="1" customHeight="1" x14ac:dyDescent="0.25">
      <c r="A802" s="82"/>
      <c r="B802"/>
      <c r="C802" s="21"/>
      <c r="D802"/>
      <c r="E802" s="82"/>
      <c r="F802" s="82"/>
      <c r="G802"/>
      <c r="H802"/>
      <c r="I802"/>
      <c r="J802"/>
      <c r="K802" s="82"/>
      <c r="L802" s="82"/>
      <c r="M802" s="1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hidden="1" customHeight="1" x14ac:dyDescent="0.25">
      <c r="A803" s="82"/>
      <c r="B803"/>
      <c r="C803" s="21"/>
      <c r="D803"/>
      <c r="E803" s="82"/>
      <c r="F803" s="82"/>
      <c r="G803"/>
      <c r="H803"/>
      <c r="I803"/>
      <c r="J803"/>
      <c r="K803" s="82"/>
      <c r="L803" s="82"/>
      <c r="M803" s="1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hidden="1" customHeight="1" x14ac:dyDescent="0.25">
      <c r="A804" s="82"/>
      <c r="B804"/>
      <c r="C804" s="21"/>
      <c r="D804"/>
      <c r="E804" s="82"/>
      <c r="F804" s="82"/>
      <c r="G804"/>
      <c r="H804"/>
      <c r="I804"/>
      <c r="J804"/>
      <c r="K804" s="82"/>
      <c r="L804" s="82"/>
      <c r="M804" s="1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hidden="1" customHeight="1" x14ac:dyDescent="0.25">
      <c r="A805" s="82"/>
      <c r="B805"/>
      <c r="C805" s="21"/>
      <c r="D805"/>
      <c r="E805" s="82"/>
      <c r="F805" s="82"/>
      <c r="G805"/>
      <c r="H805"/>
      <c r="I805"/>
      <c r="J805"/>
      <c r="K805" s="82"/>
      <c r="L805" s="82"/>
      <c r="M805" s="1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hidden="1" customHeight="1" x14ac:dyDescent="0.25">
      <c r="A806" s="82"/>
      <c r="B806"/>
      <c r="C806" s="21"/>
      <c r="D806"/>
      <c r="E806" s="82"/>
      <c r="F806" s="82"/>
      <c r="G806"/>
      <c r="H806"/>
      <c r="I806"/>
      <c r="J806"/>
      <c r="K806" s="82"/>
      <c r="L806" s="82"/>
      <c r="M806" s="1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hidden="1" customHeight="1" x14ac:dyDescent="0.25">
      <c r="A807" s="82"/>
      <c r="B807"/>
      <c r="C807" s="21"/>
      <c r="D807"/>
      <c r="E807" s="82"/>
      <c r="F807" s="82"/>
      <c r="G807"/>
      <c r="H807"/>
      <c r="I807"/>
      <c r="J807"/>
      <c r="K807" s="82"/>
      <c r="L807" s="82"/>
      <c r="M807" s="1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hidden="1" customHeight="1" x14ac:dyDescent="0.25">
      <c r="A808" s="82"/>
      <c r="B808"/>
      <c r="C808" s="21"/>
      <c r="D808"/>
      <c r="E808" s="82"/>
      <c r="F808" s="82"/>
      <c r="G808"/>
      <c r="H808"/>
      <c r="I808"/>
      <c r="J808"/>
      <c r="K808" s="82"/>
      <c r="L808" s="82"/>
      <c r="M808" s="1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hidden="1" customHeight="1" x14ac:dyDescent="0.25">
      <c r="A809" s="82"/>
      <c r="B809"/>
      <c r="C809" s="21"/>
      <c r="D809"/>
      <c r="E809" s="82"/>
      <c r="F809" s="82"/>
      <c r="G809"/>
      <c r="H809"/>
      <c r="I809"/>
      <c r="J809"/>
      <c r="K809" s="82"/>
      <c r="L809" s="82"/>
      <c r="M809" s="1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hidden="1" customHeight="1" x14ac:dyDescent="0.25">
      <c r="A810" s="82"/>
      <c r="B810"/>
      <c r="C810" s="21"/>
      <c r="D810"/>
      <c r="E810" s="82"/>
      <c r="F810" s="82"/>
      <c r="G810"/>
      <c r="H810"/>
      <c r="I810"/>
      <c r="J810"/>
      <c r="K810" s="82"/>
      <c r="L810" s="82"/>
      <c r="M810" s="1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hidden="1" customHeight="1" x14ac:dyDescent="0.25">
      <c r="A811" s="82"/>
      <c r="B811"/>
      <c r="C811" s="21"/>
      <c r="D811"/>
      <c r="E811" s="82"/>
      <c r="F811" s="82"/>
      <c r="G811"/>
      <c r="H811"/>
      <c r="I811"/>
      <c r="J811"/>
      <c r="K811" s="82"/>
      <c r="L811" s="82"/>
      <c r="M811" s="1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hidden="1" customHeight="1" x14ac:dyDescent="0.25">
      <c r="A812" s="82"/>
      <c r="B812"/>
      <c r="C812" s="21"/>
      <c r="D812"/>
      <c r="E812" s="82"/>
      <c r="F812" s="82"/>
      <c r="G812"/>
      <c r="H812"/>
      <c r="I812"/>
      <c r="J812"/>
      <c r="K812" s="82"/>
      <c r="L812" s="82"/>
      <c r="M812" s="1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hidden="1" customHeight="1" x14ac:dyDescent="0.25">
      <c r="A813" s="82"/>
      <c r="B813"/>
      <c r="C813" s="21"/>
      <c r="D813"/>
      <c r="E813" s="82"/>
      <c r="F813" s="82"/>
      <c r="G813"/>
      <c r="H813"/>
      <c r="I813"/>
      <c r="J813"/>
      <c r="K813" s="82"/>
      <c r="L813" s="82"/>
      <c r="M813" s="1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hidden="1" customHeight="1" x14ac:dyDescent="0.25">
      <c r="A814" s="82"/>
      <c r="B814"/>
      <c r="C814" s="21"/>
      <c r="D814"/>
      <c r="E814" s="82"/>
      <c r="F814" s="82"/>
      <c r="G814"/>
      <c r="H814"/>
      <c r="I814"/>
      <c r="J814"/>
      <c r="K814" s="82"/>
      <c r="L814" s="82"/>
      <c r="M814" s="1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hidden="1" customHeight="1" x14ac:dyDescent="0.25">
      <c r="A815" s="82"/>
      <c r="B815"/>
      <c r="C815" s="21"/>
      <c r="D815"/>
      <c r="E815" s="82"/>
      <c r="F815" s="82"/>
      <c r="G815"/>
      <c r="H815"/>
      <c r="I815"/>
      <c r="J815"/>
      <c r="K815" s="82"/>
      <c r="L815" s="82"/>
      <c r="M815" s="1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hidden="1" customHeight="1" x14ac:dyDescent="0.25">
      <c r="A816" s="82"/>
      <c r="B816"/>
      <c r="C816" s="21"/>
      <c r="D816"/>
      <c r="E816" s="82"/>
      <c r="F816" s="82"/>
      <c r="G816"/>
      <c r="H816"/>
      <c r="I816"/>
      <c r="J816"/>
      <c r="K816" s="82"/>
      <c r="L816" s="82"/>
      <c r="M816" s="1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hidden="1" customHeight="1" x14ac:dyDescent="0.25">
      <c r="A817" s="82"/>
      <c r="B817"/>
      <c r="C817" s="21"/>
      <c r="D817"/>
      <c r="E817" s="82"/>
      <c r="F817" s="82"/>
      <c r="G817"/>
      <c r="H817"/>
      <c r="I817"/>
      <c r="J817"/>
      <c r="K817" s="82"/>
      <c r="L817" s="82"/>
      <c r="M817" s="1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hidden="1" customHeight="1" x14ac:dyDescent="0.25">
      <c r="A818" s="82"/>
      <c r="B818"/>
      <c r="C818" s="21"/>
      <c r="D818"/>
      <c r="E818" s="82"/>
      <c r="F818" s="82"/>
      <c r="G818"/>
      <c r="H818"/>
      <c r="I818"/>
      <c r="J818"/>
      <c r="K818" s="82"/>
      <c r="L818" s="82"/>
      <c r="M818" s="1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hidden="1" customHeight="1" x14ac:dyDescent="0.25">
      <c r="A819" s="82"/>
      <c r="B819"/>
      <c r="C819" s="21"/>
      <c r="D819"/>
      <c r="E819" s="82"/>
      <c r="F819" s="82"/>
      <c r="G819"/>
      <c r="H819"/>
      <c r="I819"/>
      <c r="J819"/>
      <c r="K819" s="82"/>
      <c r="L819" s="82"/>
      <c r="M819" s="1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hidden="1" customHeight="1" x14ac:dyDescent="0.25">
      <c r="A820" s="82"/>
      <c r="B820"/>
      <c r="C820" s="21"/>
      <c r="D820"/>
      <c r="E820" s="82"/>
      <c r="F820" s="82"/>
      <c r="G820"/>
      <c r="H820"/>
      <c r="I820"/>
      <c r="J820"/>
      <c r="K820" s="82"/>
      <c r="L820" s="82"/>
      <c r="M820" s="1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hidden="1" customHeight="1" x14ac:dyDescent="0.25">
      <c r="A821" s="82"/>
      <c r="B821"/>
      <c r="C821" s="21"/>
      <c r="D821"/>
      <c r="E821" s="82"/>
      <c r="F821" s="82"/>
      <c r="G821"/>
      <c r="H821"/>
      <c r="I821"/>
      <c r="J821"/>
      <c r="K821" s="82"/>
      <c r="L821" s="82"/>
      <c r="M821" s="1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hidden="1" customHeight="1" x14ac:dyDescent="0.25">
      <c r="A822" s="82"/>
      <c r="B822"/>
      <c r="C822" s="21"/>
      <c r="D822"/>
      <c r="E822" s="82"/>
      <c r="F822" s="82"/>
      <c r="G822"/>
      <c r="H822"/>
      <c r="I822"/>
      <c r="J822"/>
      <c r="K822" s="82"/>
      <c r="L822" s="82"/>
      <c r="M822" s="1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hidden="1" customHeight="1" x14ac:dyDescent="0.25">
      <c r="A823" s="82"/>
      <c r="B823"/>
      <c r="C823" s="21"/>
      <c r="D823"/>
      <c r="E823" s="82"/>
      <c r="F823" s="82"/>
      <c r="G823"/>
      <c r="H823"/>
      <c r="I823"/>
      <c r="J823"/>
      <c r="K823" s="82"/>
      <c r="L823" s="82"/>
      <c r="M823" s="1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hidden="1" customHeight="1" x14ac:dyDescent="0.25">
      <c r="A824" s="82"/>
      <c r="B824"/>
      <c r="C824" s="21"/>
      <c r="D824"/>
      <c r="E824" s="82"/>
      <c r="F824" s="82"/>
      <c r="G824"/>
      <c r="H824"/>
      <c r="I824"/>
      <c r="J824"/>
      <c r="K824" s="82"/>
      <c r="L824" s="82"/>
      <c r="M824" s="1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hidden="1" customHeight="1" x14ac:dyDescent="0.25">
      <c r="A825" s="82"/>
      <c r="B825"/>
      <c r="C825" s="21"/>
      <c r="D825"/>
      <c r="E825" s="82"/>
      <c r="F825" s="82"/>
      <c r="G825"/>
      <c r="H825"/>
      <c r="I825"/>
      <c r="J825"/>
      <c r="K825" s="82"/>
      <c r="L825" s="82"/>
      <c r="M825" s="1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hidden="1" customHeight="1" x14ac:dyDescent="0.25">
      <c r="A826" s="82"/>
      <c r="B826"/>
      <c r="C826" s="21"/>
      <c r="D826"/>
      <c r="E826" s="82"/>
      <c r="F826" s="82"/>
      <c r="G826"/>
      <c r="H826"/>
      <c r="I826"/>
      <c r="J826"/>
      <c r="K826" s="82"/>
      <c r="L826" s="82"/>
      <c r="M826" s="1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hidden="1" customHeight="1" x14ac:dyDescent="0.25">
      <c r="A827" s="82"/>
      <c r="B827"/>
      <c r="C827" s="21"/>
      <c r="D827"/>
      <c r="E827" s="82"/>
      <c r="F827" s="82"/>
      <c r="G827"/>
      <c r="H827"/>
      <c r="I827"/>
      <c r="J827"/>
      <c r="K827" s="82"/>
      <c r="L827" s="82"/>
      <c r="M827" s="1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hidden="1" customHeight="1" x14ac:dyDescent="0.25">
      <c r="A828" s="82"/>
      <c r="B828"/>
      <c r="C828" s="21"/>
      <c r="D828"/>
      <c r="E828" s="82"/>
      <c r="F828" s="82"/>
      <c r="G828"/>
      <c r="H828"/>
      <c r="I828"/>
      <c r="J828"/>
      <c r="K828" s="82"/>
      <c r="L828" s="82"/>
      <c r="M828" s="1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hidden="1" customHeight="1" x14ac:dyDescent="0.25">
      <c r="A829" s="82"/>
      <c r="B829"/>
      <c r="C829" s="21"/>
      <c r="D829"/>
      <c r="E829" s="82"/>
      <c r="F829" s="82"/>
      <c r="G829"/>
      <c r="H829"/>
      <c r="I829"/>
      <c r="J829"/>
      <c r="K829" s="82"/>
      <c r="L829" s="82"/>
      <c r="M829" s="1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hidden="1" customHeight="1" x14ac:dyDescent="0.25">
      <c r="A830" s="82"/>
      <c r="B830"/>
      <c r="C830" s="21"/>
      <c r="D830"/>
      <c r="E830" s="82"/>
      <c r="F830" s="82"/>
      <c r="G830"/>
      <c r="H830"/>
      <c r="I830"/>
      <c r="J830"/>
      <c r="K830" s="82"/>
      <c r="L830" s="82"/>
      <c r="M830" s="1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hidden="1" customHeight="1" x14ac:dyDescent="0.25">
      <c r="A831" s="82"/>
      <c r="B831"/>
      <c r="C831" s="21"/>
      <c r="D831"/>
      <c r="E831" s="82"/>
      <c r="F831" s="82"/>
      <c r="G831"/>
      <c r="H831"/>
      <c r="I831"/>
      <c r="J831"/>
      <c r="K831" s="82"/>
      <c r="L831" s="82"/>
      <c r="M831" s="1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hidden="1" customHeight="1" x14ac:dyDescent="0.25">
      <c r="A832" s="82"/>
      <c r="B832"/>
      <c r="C832" s="21"/>
      <c r="D832"/>
      <c r="E832" s="82"/>
      <c r="F832" s="82"/>
      <c r="G832"/>
      <c r="H832"/>
      <c r="I832"/>
      <c r="J832"/>
      <c r="K832" s="82"/>
      <c r="L832" s="82"/>
      <c r="M832" s="1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hidden="1" customHeight="1" x14ac:dyDescent="0.25">
      <c r="A833" s="82"/>
      <c r="B833"/>
      <c r="C833" s="21"/>
      <c r="D833"/>
      <c r="E833" s="82"/>
      <c r="F833" s="82"/>
      <c r="G833"/>
      <c r="H833"/>
      <c r="I833"/>
      <c r="J833"/>
      <c r="K833" s="82"/>
      <c r="L833" s="82"/>
      <c r="M833" s="1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hidden="1" customHeight="1" x14ac:dyDescent="0.25">
      <c r="A834" s="82"/>
      <c r="B834"/>
      <c r="C834" s="21"/>
      <c r="D834"/>
      <c r="E834" s="82"/>
      <c r="F834" s="82"/>
      <c r="G834"/>
      <c r="H834"/>
      <c r="I834"/>
      <c r="J834"/>
      <c r="K834" s="82"/>
      <c r="L834" s="82"/>
      <c r="M834" s="1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hidden="1" customHeight="1" x14ac:dyDescent="0.25">
      <c r="A835" s="82"/>
      <c r="B835"/>
      <c r="C835" s="21"/>
      <c r="D835"/>
      <c r="E835" s="82"/>
      <c r="F835" s="82"/>
      <c r="G835"/>
      <c r="H835"/>
      <c r="I835"/>
      <c r="J835"/>
      <c r="K835" s="82"/>
      <c r="L835" s="82"/>
      <c r="M835" s="1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hidden="1" customHeight="1" x14ac:dyDescent="0.25">
      <c r="A836" s="82"/>
      <c r="B836"/>
      <c r="C836" s="21"/>
      <c r="D836"/>
      <c r="E836" s="82"/>
      <c r="F836" s="82"/>
      <c r="G836"/>
      <c r="H836"/>
      <c r="I836"/>
      <c r="J836"/>
      <c r="K836" s="82"/>
      <c r="L836" s="82"/>
      <c r="M836" s="1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hidden="1" customHeight="1" x14ac:dyDescent="0.25">
      <c r="A837" s="82"/>
      <c r="B837"/>
      <c r="C837" s="21"/>
      <c r="D837"/>
      <c r="E837" s="82"/>
      <c r="F837" s="82"/>
      <c r="G837"/>
      <c r="H837"/>
      <c r="I837"/>
      <c r="J837"/>
      <c r="K837" s="82"/>
      <c r="L837" s="82"/>
      <c r="M837" s="1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hidden="1" customHeight="1" x14ac:dyDescent="0.25">
      <c r="A838" s="82"/>
      <c r="B838"/>
      <c r="C838" s="21"/>
      <c r="D838"/>
      <c r="E838" s="82"/>
      <c r="F838" s="82"/>
      <c r="G838"/>
      <c r="H838"/>
      <c r="I838"/>
      <c r="J838"/>
      <c r="K838" s="82"/>
      <c r="L838" s="82"/>
      <c r="M838" s="1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hidden="1" customHeight="1" x14ac:dyDescent="0.25">
      <c r="A839" s="82"/>
      <c r="B839"/>
      <c r="C839" s="21"/>
      <c r="D839"/>
      <c r="E839" s="82"/>
      <c r="F839" s="82"/>
      <c r="G839"/>
      <c r="H839"/>
      <c r="I839"/>
      <c r="J839"/>
      <c r="K839" s="82"/>
      <c r="L839" s="82"/>
      <c r="M839" s="1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hidden="1" customHeight="1" x14ac:dyDescent="0.25">
      <c r="A840" s="82"/>
      <c r="B840"/>
      <c r="C840" s="21"/>
      <c r="D840"/>
      <c r="E840" s="82"/>
      <c r="F840" s="82"/>
      <c r="G840"/>
      <c r="H840"/>
      <c r="I840"/>
      <c r="J840"/>
      <c r="K840" s="82"/>
      <c r="L840" s="82"/>
      <c r="M840" s="1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hidden="1" customHeight="1" x14ac:dyDescent="0.25">
      <c r="A841" s="82"/>
      <c r="B841"/>
      <c r="C841" s="21"/>
      <c r="D841"/>
      <c r="E841" s="82"/>
      <c r="F841" s="82"/>
      <c r="G841"/>
      <c r="H841"/>
      <c r="I841"/>
      <c r="J841"/>
      <c r="K841" s="82"/>
      <c r="L841" s="82"/>
      <c r="M841" s="1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hidden="1" customHeight="1" x14ac:dyDescent="0.25">
      <c r="A842" s="82"/>
      <c r="B842"/>
      <c r="C842" s="21"/>
      <c r="D842"/>
      <c r="E842" s="82"/>
      <c r="F842" s="82"/>
      <c r="G842"/>
      <c r="H842"/>
      <c r="I842"/>
      <c r="J842"/>
      <c r="K842" s="82"/>
      <c r="L842" s="82"/>
      <c r="M842" s="1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hidden="1" customHeight="1" x14ac:dyDescent="0.25">
      <c r="A843" s="82"/>
      <c r="B843"/>
      <c r="C843" s="21"/>
      <c r="D843"/>
      <c r="E843" s="82"/>
      <c r="F843" s="82"/>
      <c r="G843"/>
      <c r="H843"/>
      <c r="I843"/>
      <c r="J843"/>
      <c r="K843" s="82"/>
      <c r="L843" s="82"/>
      <c r="M843" s="1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hidden="1" customHeight="1" x14ac:dyDescent="0.25">
      <c r="A844" s="82"/>
      <c r="B844"/>
      <c r="C844" s="21"/>
      <c r="D844"/>
      <c r="E844" s="82"/>
      <c r="F844" s="82"/>
      <c r="G844"/>
      <c r="H844"/>
      <c r="I844"/>
      <c r="J844"/>
      <c r="K844" s="82"/>
      <c r="L844" s="82"/>
      <c r="M844" s="1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hidden="1" customHeight="1" x14ac:dyDescent="0.25">
      <c r="A845" s="82"/>
      <c r="B845"/>
      <c r="C845" s="21"/>
      <c r="D845"/>
      <c r="E845" s="82"/>
      <c r="F845" s="82"/>
      <c r="G845"/>
      <c r="H845"/>
      <c r="I845"/>
      <c r="J845"/>
      <c r="K845" s="82"/>
      <c r="L845" s="82"/>
      <c r="M845" s="1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hidden="1" customHeight="1" x14ac:dyDescent="0.25">
      <c r="A846" s="82"/>
      <c r="B846"/>
      <c r="C846" s="21"/>
      <c r="D846"/>
      <c r="E846" s="82"/>
      <c r="F846" s="82"/>
      <c r="G846"/>
      <c r="H846"/>
      <c r="I846"/>
      <c r="J846"/>
      <c r="K846" s="82"/>
      <c r="L846" s="82"/>
      <c r="M846" s="1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hidden="1" customHeight="1" x14ac:dyDescent="0.25">
      <c r="A847" s="82"/>
      <c r="B847"/>
      <c r="C847" s="21"/>
      <c r="D847"/>
      <c r="E847" s="82"/>
      <c r="F847" s="82"/>
      <c r="G847"/>
      <c r="H847"/>
      <c r="I847"/>
      <c r="J847"/>
      <c r="K847" s="82"/>
      <c r="L847" s="82"/>
      <c r="M847" s="1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hidden="1" customHeight="1" x14ac:dyDescent="0.25">
      <c r="A848" s="82"/>
      <c r="B848"/>
      <c r="C848" s="21"/>
      <c r="D848"/>
      <c r="E848" s="82"/>
      <c r="F848" s="82"/>
      <c r="G848"/>
      <c r="H848"/>
      <c r="I848"/>
      <c r="J848"/>
      <c r="K848" s="82"/>
      <c r="L848" s="82"/>
      <c r="M848" s="1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hidden="1" customHeight="1" x14ac:dyDescent="0.25">
      <c r="A849" s="82"/>
      <c r="B849"/>
      <c r="C849" s="21"/>
      <c r="D849"/>
      <c r="E849" s="82"/>
      <c r="F849" s="82"/>
      <c r="G849"/>
      <c r="H849"/>
      <c r="I849"/>
      <c r="J849"/>
      <c r="K849" s="82"/>
      <c r="L849" s="82"/>
      <c r="M849" s="1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hidden="1" customHeight="1" x14ac:dyDescent="0.25">
      <c r="A850" s="82"/>
      <c r="B850"/>
      <c r="C850" s="21"/>
      <c r="D850"/>
      <c r="E850" s="82"/>
      <c r="F850" s="82"/>
      <c r="G850"/>
      <c r="H850"/>
      <c r="I850"/>
      <c r="J850"/>
      <c r="K850" s="82"/>
      <c r="L850" s="82"/>
      <c r="M850" s="1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hidden="1" customHeight="1" x14ac:dyDescent="0.25">
      <c r="A851" s="82"/>
      <c r="B851"/>
      <c r="C851" s="21"/>
      <c r="D851"/>
      <c r="E851" s="82"/>
      <c r="F851" s="82"/>
      <c r="G851"/>
      <c r="H851"/>
      <c r="I851"/>
      <c r="J851"/>
      <c r="K851" s="82"/>
      <c r="L851" s="82"/>
      <c r="M851" s="1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hidden="1" customHeight="1" x14ac:dyDescent="0.25">
      <c r="A852" s="82"/>
      <c r="B852"/>
      <c r="C852" s="21"/>
      <c r="D852"/>
      <c r="E852" s="82"/>
      <c r="F852" s="82"/>
      <c r="G852"/>
      <c r="H852"/>
      <c r="I852"/>
      <c r="J852"/>
      <c r="K852" s="82"/>
      <c r="L852" s="82"/>
      <c r="M852" s="1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hidden="1" customHeight="1" x14ac:dyDescent="0.25">
      <c r="A853" s="82"/>
      <c r="B853"/>
      <c r="C853" s="21"/>
      <c r="D853"/>
      <c r="E853" s="82"/>
      <c r="F853" s="82"/>
      <c r="G853"/>
      <c r="H853"/>
      <c r="I853"/>
      <c r="J853"/>
      <c r="K853" s="82"/>
      <c r="L853" s="82"/>
      <c r="M853" s="1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hidden="1" customHeight="1" x14ac:dyDescent="0.25">
      <c r="A854" s="82"/>
      <c r="B854"/>
      <c r="C854" s="21"/>
      <c r="D854"/>
      <c r="E854" s="82"/>
      <c r="F854" s="82"/>
      <c r="G854"/>
      <c r="H854"/>
      <c r="I854"/>
      <c r="J854"/>
      <c r="K854" s="82"/>
      <c r="L854" s="82"/>
      <c r="M854" s="1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hidden="1" customHeight="1" x14ac:dyDescent="0.25">
      <c r="A855" s="82"/>
      <c r="B855"/>
      <c r="C855" s="21"/>
      <c r="D855"/>
      <c r="E855" s="82"/>
      <c r="F855" s="82"/>
      <c r="G855"/>
      <c r="H855"/>
      <c r="I855"/>
      <c r="J855"/>
      <c r="K855" s="82"/>
      <c r="L855" s="82"/>
      <c r="M855" s="1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hidden="1" customHeight="1" x14ac:dyDescent="0.25">
      <c r="A856" s="82"/>
      <c r="B856"/>
      <c r="C856" s="21"/>
      <c r="D856"/>
      <c r="E856" s="82"/>
      <c r="F856" s="82"/>
      <c r="G856"/>
      <c r="H856"/>
      <c r="I856"/>
      <c r="J856"/>
      <c r="K856" s="82"/>
      <c r="L856" s="82"/>
      <c r="M856" s="1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hidden="1" customHeight="1" x14ac:dyDescent="0.25">
      <c r="A857" s="82"/>
      <c r="B857"/>
      <c r="C857" s="21"/>
      <c r="D857"/>
      <c r="E857" s="82"/>
      <c r="F857" s="82"/>
      <c r="G857"/>
      <c r="H857"/>
      <c r="I857"/>
      <c r="J857"/>
      <c r="K857" s="82"/>
      <c r="L857" s="82"/>
      <c r="M857" s="1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hidden="1" customHeight="1" x14ac:dyDescent="0.25">
      <c r="A858" s="82"/>
      <c r="B858"/>
      <c r="C858" s="21"/>
      <c r="D858"/>
      <c r="E858" s="82"/>
      <c r="F858" s="82"/>
      <c r="G858"/>
      <c r="H858"/>
      <c r="I858"/>
      <c r="J858"/>
      <c r="K858" s="82"/>
      <c r="L858" s="82"/>
      <c r="M858" s="1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hidden="1" customHeight="1" x14ac:dyDescent="0.25">
      <c r="A859" s="82"/>
      <c r="B859"/>
      <c r="C859" s="21"/>
      <c r="D859"/>
      <c r="E859" s="82"/>
      <c r="F859" s="82"/>
      <c r="G859"/>
      <c r="H859"/>
      <c r="I859"/>
      <c r="J859"/>
      <c r="K859" s="82"/>
      <c r="L859" s="82"/>
      <c r="M859" s="1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hidden="1" customHeight="1" x14ac:dyDescent="0.25">
      <c r="A860" s="82"/>
      <c r="B860"/>
      <c r="C860" s="21"/>
      <c r="D860"/>
      <c r="E860" s="82"/>
      <c r="F860" s="82"/>
      <c r="G860"/>
      <c r="H860"/>
      <c r="I860"/>
      <c r="J860"/>
      <c r="K860" s="82"/>
      <c r="L860" s="82"/>
      <c r="M860" s="1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hidden="1" customHeight="1" x14ac:dyDescent="0.25">
      <c r="A861" s="82"/>
      <c r="B861"/>
      <c r="C861" s="21"/>
      <c r="D861"/>
      <c r="E861" s="82"/>
      <c r="F861" s="82"/>
      <c r="G861"/>
      <c r="H861"/>
      <c r="I861"/>
      <c r="J861"/>
      <c r="K861" s="82"/>
      <c r="L861" s="82"/>
      <c r="M861" s="1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hidden="1" customHeight="1" x14ac:dyDescent="0.25">
      <c r="A862" s="82"/>
      <c r="B862"/>
      <c r="C862" s="21"/>
      <c r="D862"/>
      <c r="E862" s="82"/>
      <c r="F862" s="82"/>
      <c r="G862"/>
      <c r="H862"/>
      <c r="I862"/>
      <c r="J862"/>
      <c r="K862" s="82"/>
      <c r="L862" s="82"/>
      <c r="M862" s="1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hidden="1" customHeight="1" x14ac:dyDescent="0.25">
      <c r="A863" s="82"/>
      <c r="B863"/>
      <c r="C863" s="21"/>
      <c r="D863"/>
      <c r="E863" s="82"/>
      <c r="F863" s="82"/>
      <c r="G863"/>
      <c r="H863"/>
      <c r="I863"/>
      <c r="J863"/>
      <c r="K863" s="82"/>
      <c r="L863" s="82"/>
      <c r="M863" s="1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hidden="1" customHeight="1" x14ac:dyDescent="0.25">
      <c r="A864" s="82"/>
      <c r="B864"/>
      <c r="C864" s="21"/>
      <c r="D864"/>
      <c r="E864" s="82"/>
      <c r="F864" s="82"/>
      <c r="G864"/>
      <c r="H864"/>
      <c r="I864"/>
      <c r="J864"/>
      <c r="K864" s="82"/>
      <c r="L864" s="82"/>
      <c r="M864" s="1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hidden="1" customHeight="1" x14ac:dyDescent="0.25">
      <c r="A865" s="82"/>
      <c r="B865"/>
      <c r="C865" s="21"/>
      <c r="D865"/>
      <c r="E865" s="82"/>
      <c r="F865" s="82"/>
      <c r="G865"/>
      <c r="H865"/>
      <c r="I865"/>
      <c r="J865"/>
      <c r="K865" s="82"/>
      <c r="L865" s="82"/>
      <c r="M865" s="1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hidden="1" customHeight="1" x14ac:dyDescent="0.25">
      <c r="A866" s="82"/>
      <c r="B866"/>
      <c r="C866" s="21"/>
      <c r="D866"/>
      <c r="E866" s="82"/>
      <c r="F866" s="82"/>
      <c r="G866"/>
      <c r="H866"/>
      <c r="I866"/>
      <c r="J866"/>
      <c r="K866" s="82"/>
      <c r="L866" s="82"/>
      <c r="M866" s="1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hidden="1" customHeight="1" x14ac:dyDescent="0.25">
      <c r="A867" s="82"/>
      <c r="B867"/>
      <c r="C867" s="21"/>
      <c r="D867"/>
      <c r="E867" s="82"/>
      <c r="F867" s="82"/>
      <c r="G867"/>
      <c r="H867"/>
      <c r="I867"/>
      <c r="J867"/>
      <c r="K867" s="82"/>
      <c r="L867" s="82"/>
      <c r="M867" s="1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hidden="1" customHeight="1" x14ac:dyDescent="0.25">
      <c r="A868" s="82"/>
      <c r="B868"/>
      <c r="C868" s="21"/>
      <c r="D868"/>
      <c r="E868" s="82"/>
      <c r="F868" s="82"/>
      <c r="G868"/>
      <c r="H868"/>
      <c r="I868"/>
      <c r="J868"/>
      <c r="K868" s="82"/>
      <c r="L868" s="82"/>
      <c r="M868" s="1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hidden="1" customHeight="1" x14ac:dyDescent="0.25">
      <c r="A869" s="82"/>
      <c r="B869"/>
      <c r="C869" s="21"/>
      <c r="D869"/>
      <c r="E869" s="82"/>
      <c r="F869" s="82"/>
      <c r="G869"/>
      <c r="H869"/>
      <c r="I869"/>
      <c r="J869"/>
      <c r="K869" s="82"/>
      <c r="L869" s="82"/>
      <c r="M869" s="1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hidden="1" customHeight="1" x14ac:dyDescent="0.25">
      <c r="A870" s="82"/>
      <c r="B870"/>
      <c r="C870" s="21"/>
      <c r="D870"/>
      <c r="E870" s="82"/>
      <c r="F870" s="82"/>
      <c r="G870"/>
      <c r="H870"/>
      <c r="I870"/>
      <c r="J870"/>
      <c r="K870" s="82"/>
      <c r="L870" s="82"/>
      <c r="M870" s="1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hidden="1" customHeight="1" x14ac:dyDescent="0.25">
      <c r="A871" s="82"/>
      <c r="B871"/>
      <c r="C871" s="21"/>
      <c r="D871"/>
      <c r="E871" s="82"/>
      <c r="F871" s="82"/>
      <c r="G871"/>
      <c r="H871"/>
      <c r="I871"/>
      <c r="J871"/>
      <c r="K871" s="82"/>
      <c r="L871" s="82"/>
      <c r="M871" s="1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hidden="1" customHeight="1" x14ac:dyDescent="0.25">
      <c r="A872" s="82"/>
      <c r="B872"/>
      <c r="C872" s="21"/>
      <c r="D872"/>
      <c r="E872" s="82"/>
      <c r="F872" s="82"/>
      <c r="G872"/>
      <c r="H872"/>
      <c r="I872"/>
      <c r="J872"/>
      <c r="K872" s="82"/>
      <c r="L872" s="82"/>
      <c r="M872" s="1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hidden="1" customHeight="1" x14ac:dyDescent="0.25">
      <c r="A873" s="82"/>
      <c r="B873"/>
      <c r="C873" s="21"/>
      <c r="D873"/>
      <c r="E873" s="82"/>
      <c r="F873" s="82"/>
      <c r="G873"/>
      <c r="H873"/>
      <c r="I873"/>
      <c r="J873"/>
      <c r="K873" s="82"/>
      <c r="L873" s="82"/>
      <c r="M873" s="1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hidden="1" customHeight="1" x14ac:dyDescent="0.25">
      <c r="A874" s="82"/>
      <c r="B874"/>
      <c r="C874" s="21"/>
      <c r="D874"/>
      <c r="E874" s="82"/>
      <c r="F874" s="82"/>
      <c r="G874"/>
      <c r="H874"/>
      <c r="I874"/>
      <c r="J874"/>
      <c r="K874" s="82"/>
      <c r="L874" s="82"/>
      <c r="M874" s="1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hidden="1" customHeight="1" x14ac:dyDescent="0.25">
      <c r="A875" s="82"/>
      <c r="B875"/>
      <c r="C875" s="21"/>
      <c r="D875"/>
      <c r="E875" s="82"/>
      <c r="F875" s="82"/>
      <c r="G875"/>
      <c r="H875"/>
      <c r="I875"/>
      <c r="J875"/>
      <c r="K875" s="82"/>
      <c r="L875" s="82"/>
      <c r="M875" s="1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hidden="1" customHeight="1" x14ac:dyDescent="0.25">
      <c r="A876" s="82"/>
      <c r="B876"/>
      <c r="C876" s="21"/>
      <c r="D876"/>
      <c r="E876" s="82"/>
      <c r="F876" s="82"/>
      <c r="G876"/>
      <c r="H876"/>
      <c r="I876"/>
      <c r="J876"/>
      <c r="K876" s="82"/>
      <c r="L876" s="82"/>
      <c r="M876" s="1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hidden="1" customHeight="1" x14ac:dyDescent="0.25">
      <c r="A877" s="82"/>
      <c r="B877"/>
      <c r="C877" s="21"/>
      <c r="D877"/>
      <c r="E877" s="82"/>
      <c r="F877" s="82"/>
      <c r="G877"/>
      <c r="H877"/>
      <c r="I877"/>
      <c r="J877"/>
      <c r="K877" s="82"/>
      <c r="L877" s="82"/>
      <c r="M877" s="1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hidden="1" customHeight="1" x14ac:dyDescent="0.25">
      <c r="A878" s="82"/>
      <c r="B878"/>
      <c r="C878" s="21"/>
      <c r="D878"/>
      <c r="E878" s="82"/>
      <c r="F878" s="82"/>
      <c r="G878"/>
      <c r="H878"/>
      <c r="I878"/>
      <c r="J878"/>
      <c r="K878" s="82"/>
      <c r="L878" s="82"/>
      <c r="M878" s="1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hidden="1" customHeight="1" x14ac:dyDescent="0.25">
      <c r="A879" s="82"/>
      <c r="B879"/>
      <c r="C879" s="21"/>
      <c r="D879"/>
      <c r="E879" s="82"/>
      <c r="F879" s="82"/>
      <c r="G879"/>
      <c r="H879"/>
      <c r="I879"/>
      <c r="J879"/>
      <c r="K879" s="82"/>
      <c r="L879" s="82"/>
      <c r="M879" s="1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hidden="1" customHeight="1" x14ac:dyDescent="0.25">
      <c r="A880" s="82"/>
      <c r="B880"/>
      <c r="C880" s="21"/>
      <c r="D880"/>
      <c r="E880" s="82"/>
      <c r="F880" s="82"/>
      <c r="G880"/>
      <c r="H880"/>
      <c r="I880"/>
      <c r="J880"/>
      <c r="K880" s="82"/>
      <c r="L880" s="82"/>
      <c r="M880" s="1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hidden="1" customHeight="1" x14ac:dyDescent="0.25">
      <c r="A881" s="82"/>
      <c r="B881"/>
      <c r="C881" s="21"/>
      <c r="D881"/>
      <c r="E881" s="82"/>
      <c r="F881" s="82"/>
      <c r="G881"/>
      <c r="H881"/>
      <c r="I881"/>
      <c r="J881"/>
      <c r="K881" s="82"/>
      <c r="L881" s="82"/>
      <c r="M881" s="1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hidden="1" customHeight="1" x14ac:dyDescent="0.25">
      <c r="A882" s="82"/>
      <c r="B882"/>
      <c r="C882" s="21"/>
      <c r="D882"/>
      <c r="E882" s="82"/>
      <c r="F882" s="82"/>
      <c r="G882"/>
      <c r="H882"/>
      <c r="I882"/>
      <c r="J882"/>
      <c r="K882" s="82"/>
      <c r="L882" s="82"/>
      <c r="M882" s="1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hidden="1" customHeight="1" x14ac:dyDescent="0.25">
      <c r="A883" s="82"/>
      <c r="B883"/>
      <c r="C883" s="21"/>
      <c r="D883"/>
      <c r="E883" s="82"/>
      <c r="F883" s="82"/>
      <c r="G883"/>
      <c r="H883"/>
      <c r="I883"/>
      <c r="J883"/>
      <c r="K883" s="82"/>
      <c r="L883" s="82"/>
      <c r="M883" s="1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hidden="1" customHeight="1" x14ac:dyDescent="0.25">
      <c r="A884" s="82"/>
      <c r="B884"/>
      <c r="C884" s="21"/>
      <c r="D884"/>
      <c r="E884" s="82"/>
      <c r="F884" s="82"/>
      <c r="G884"/>
      <c r="H884"/>
      <c r="I884"/>
      <c r="J884"/>
      <c r="K884" s="82"/>
      <c r="L884" s="82"/>
      <c r="M884" s="1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hidden="1" customHeight="1" x14ac:dyDescent="0.25">
      <c r="A885" s="82"/>
      <c r="B885"/>
      <c r="C885" s="21"/>
      <c r="D885"/>
      <c r="E885" s="82"/>
      <c r="F885" s="82"/>
      <c r="G885"/>
      <c r="H885"/>
      <c r="I885"/>
      <c r="J885"/>
      <c r="K885" s="82"/>
      <c r="L885" s="82"/>
      <c r="M885" s="1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hidden="1" customHeight="1" x14ac:dyDescent="0.25">
      <c r="A886" s="82"/>
      <c r="B886"/>
      <c r="C886" s="21"/>
      <c r="D886"/>
      <c r="E886" s="82"/>
      <c r="F886" s="82"/>
      <c r="G886"/>
      <c r="H886"/>
      <c r="I886"/>
      <c r="J886"/>
      <c r="K886" s="82"/>
      <c r="L886" s="82"/>
      <c r="M886" s="1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hidden="1" customHeight="1" x14ac:dyDescent="0.25">
      <c r="A887" s="82"/>
      <c r="B887"/>
      <c r="C887" s="21"/>
      <c r="D887"/>
      <c r="E887" s="82"/>
      <c r="F887" s="82"/>
      <c r="G887"/>
      <c r="H887"/>
      <c r="I887"/>
      <c r="J887"/>
      <c r="K887" s="82"/>
      <c r="L887" s="82"/>
      <c r="M887" s="1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hidden="1" customHeight="1" x14ac:dyDescent="0.25">
      <c r="A888" s="82"/>
      <c r="B888"/>
      <c r="C888" s="21"/>
      <c r="D888"/>
      <c r="E888" s="82"/>
      <c r="F888" s="82"/>
      <c r="G888"/>
      <c r="H888"/>
      <c r="I888"/>
      <c r="J888"/>
      <c r="K888" s="82"/>
      <c r="L888" s="82"/>
      <c r="M888" s="1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hidden="1" customHeight="1" x14ac:dyDescent="0.25">
      <c r="A889" s="82"/>
      <c r="B889"/>
      <c r="C889" s="21"/>
      <c r="D889"/>
      <c r="E889" s="82"/>
      <c r="F889" s="82"/>
      <c r="G889"/>
      <c r="H889"/>
      <c r="I889"/>
      <c r="J889"/>
      <c r="K889" s="82"/>
      <c r="L889" s="82"/>
      <c r="M889" s="1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hidden="1" customHeight="1" x14ac:dyDescent="0.25">
      <c r="A890" s="82"/>
      <c r="B890"/>
      <c r="C890" s="21"/>
      <c r="D890"/>
      <c r="E890" s="82"/>
      <c r="F890" s="82"/>
      <c r="G890"/>
      <c r="H890"/>
      <c r="I890"/>
      <c r="J890"/>
      <c r="K890" s="82"/>
      <c r="L890" s="82"/>
      <c r="M890" s="1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hidden="1" customHeight="1" x14ac:dyDescent="0.25">
      <c r="A891" s="82"/>
      <c r="B891"/>
      <c r="C891" s="21"/>
      <c r="D891"/>
      <c r="E891" s="82"/>
      <c r="F891" s="82"/>
      <c r="G891"/>
      <c r="H891"/>
      <c r="I891"/>
      <c r="J891"/>
      <c r="K891" s="82"/>
      <c r="L891" s="82"/>
      <c r="M891" s="1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hidden="1" customHeight="1" x14ac:dyDescent="0.25">
      <c r="A892" s="82"/>
      <c r="B892"/>
      <c r="C892" s="21"/>
      <c r="D892"/>
      <c r="E892" s="82"/>
      <c r="F892" s="82"/>
      <c r="G892"/>
      <c r="H892"/>
      <c r="I892"/>
      <c r="J892"/>
      <c r="K892" s="82"/>
      <c r="L892" s="82"/>
      <c r="M892" s="1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hidden="1" customHeight="1" x14ac:dyDescent="0.25">
      <c r="A893" s="82"/>
      <c r="B893"/>
      <c r="C893" s="21"/>
      <c r="D893"/>
      <c r="E893" s="82"/>
      <c r="F893" s="82"/>
      <c r="G893"/>
      <c r="H893"/>
      <c r="I893"/>
      <c r="J893"/>
      <c r="K893" s="82"/>
      <c r="L893" s="82"/>
      <c r="M893" s="1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hidden="1" customHeight="1" x14ac:dyDescent="0.25">
      <c r="A894" s="82"/>
      <c r="B894"/>
      <c r="C894" s="21"/>
      <c r="D894"/>
      <c r="E894" s="82"/>
      <c r="F894" s="82"/>
      <c r="G894"/>
      <c r="H894"/>
      <c r="I894"/>
      <c r="J894"/>
      <c r="K894" s="82"/>
      <c r="L894" s="82"/>
      <c r="M894" s="1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hidden="1" customHeight="1" x14ac:dyDescent="0.25">
      <c r="A895" s="82"/>
      <c r="B895"/>
      <c r="C895" s="21"/>
      <c r="D895"/>
      <c r="E895" s="82"/>
      <c r="F895" s="82"/>
      <c r="G895"/>
      <c r="H895"/>
      <c r="I895"/>
      <c r="J895"/>
      <c r="K895" s="82"/>
      <c r="L895" s="82"/>
      <c r="M895" s="1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hidden="1" customHeight="1" x14ac:dyDescent="0.25">
      <c r="A896" s="82"/>
      <c r="B896"/>
      <c r="C896" s="21"/>
      <c r="D896"/>
      <c r="E896" s="82"/>
      <c r="F896" s="82"/>
      <c r="G896"/>
      <c r="H896"/>
      <c r="I896"/>
      <c r="J896"/>
      <c r="K896" s="82"/>
      <c r="L896" s="82"/>
      <c r="M896" s="1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hidden="1" customHeight="1" x14ac:dyDescent="0.25">
      <c r="A897" s="82"/>
      <c r="B897"/>
      <c r="C897" s="21"/>
      <c r="D897"/>
      <c r="E897" s="82"/>
      <c r="F897" s="82"/>
      <c r="G897"/>
      <c r="H897"/>
      <c r="I897"/>
      <c r="J897"/>
      <c r="K897" s="82"/>
      <c r="L897" s="82"/>
      <c r="M897" s="1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hidden="1" customHeight="1" x14ac:dyDescent="0.25">
      <c r="A898" s="82"/>
      <c r="B898"/>
      <c r="C898" s="21"/>
      <c r="D898"/>
      <c r="E898" s="82"/>
      <c r="F898" s="82"/>
      <c r="G898"/>
      <c r="H898"/>
      <c r="I898"/>
      <c r="J898"/>
      <c r="K898" s="82"/>
      <c r="L898" s="82"/>
      <c r="M898" s="1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hidden="1" customHeight="1" x14ac:dyDescent="0.25">
      <c r="A899" s="82"/>
      <c r="B899"/>
      <c r="C899" s="21"/>
      <c r="D899"/>
      <c r="E899" s="82"/>
      <c r="F899" s="82"/>
      <c r="G899"/>
      <c r="H899"/>
      <c r="I899"/>
      <c r="J899"/>
      <c r="K899" s="82"/>
      <c r="L899" s="82"/>
      <c r="M899" s="1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hidden="1" customHeight="1" x14ac:dyDescent="0.25">
      <c r="A900" s="82"/>
      <c r="B900"/>
      <c r="C900" s="21"/>
      <c r="D900"/>
      <c r="E900" s="82"/>
      <c r="F900" s="82"/>
      <c r="G900"/>
      <c r="H900"/>
      <c r="I900"/>
      <c r="J900"/>
      <c r="K900" s="82"/>
      <c r="L900" s="82"/>
      <c r="M900" s="1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hidden="1" customHeight="1" x14ac:dyDescent="0.25">
      <c r="A901" s="82"/>
      <c r="B901"/>
      <c r="C901" s="21"/>
      <c r="D901"/>
      <c r="E901" s="82"/>
      <c r="F901" s="82"/>
      <c r="G901"/>
      <c r="H901"/>
      <c r="I901"/>
      <c r="J901"/>
      <c r="K901" s="82"/>
      <c r="L901" s="82"/>
      <c r="M901" s="1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hidden="1" customHeight="1" x14ac:dyDescent="0.25">
      <c r="A902" s="82"/>
      <c r="B902"/>
      <c r="C902" s="21"/>
      <c r="D902"/>
      <c r="E902" s="82"/>
      <c r="F902" s="82"/>
      <c r="G902"/>
      <c r="H902"/>
      <c r="I902"/>
      <c r="J902"/>
      <c r="K902" s="82"/>
      <c r="L902" s="82"/>
      <c r="M902" s="1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hidden="1" customHeight="1" x14ac:dyDescent="0.25">
      <c r="A903" s="82"/>
      <c r="B903"/>
      <c r="C903" s="21"/>
      <c r="D903"/>
      <c r="E903" s="82"/>
      <c r="F903" s="82"/>
      <c r="G903"/>
      <c r="H903"/>
      <c r="I903"/>
      <c r="J903"/>
      <c r="K903" s="82"/>
      <c r="L903" s="82"/>
      <c r="M903" s="1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hidden="1" customHeight="1" x14ac:dyDescent="0.25">
      <c r="A904" s="82"/>
      <c r="B904"/>
      <c r="C904" s="21"/>
      <c r="D904"/>
      <c r="E904" s="82"/>
      <c r="F904" s="82"/>
      <c r="G904"/>
      <c r="H904"/>
      <c r="I904"/>
      <c r="J904"/>
      <c r="K904" s="82"/>
      <c r="L904" s="82"/>
      <c r="M904" s="1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hidden="1" customHeight="1" x14ac:dyDescent="0.25">
      <c r="A905" s="82"/>
      <c r="B905"/>
      <c r="C905" s="21"/>
      <c r="D905"/>
      <c r="E905" s="82"/>
      <c r="F905" s="82"/>
      <c r="G905"/>
      <c r="H905"/>
      <c r="I905"/>
      <c r="J905"/>
      <c r="K905" s="82"/>
      <c r="L905" s="82"/>
      <c r="M905" s="1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hidden="1" customHeight="1" x14ac:dyDescent="0.25">
      <c r="A906" s="82"/>
      <c r="B906"/>
      <c r="C906" s="21"/>
      <c r="D906"/>
      <c r="E906" s="82"/>
      <c r="F906" s="82"/>
      <c r="G906"/>
      <c r="H906"/>
      <c r="I906"/>
      <c r="J906"/>
      <c r="K906" s="82"/>
      <c r="L906" s="82"/>
      <c r="M906" s="1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hidden="1" customHeight="1" x14ac:dyDescent="0.25">
      <c r="A907" s="82"/>
      <c r="B907"/>
      <c r="C907" s="21"/>
      <c r="D907"/>
      <c r="E907" s="82"/>
      <c r="F907" s="82"/>
      <c r="G907"/>
      <c r="H907"/>
      <c r="I907"/>
      <c r="J907"/>
      <c r="K907" s="82"/>
      <c r="L907" s="82"/>
      <c r="M907" s="1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hidden="1" customHeight="1" x14ac:dyDescent="0.25">
      <c r="A908" s="82"/>
      <c r="B908"/>
      <c r="C908" s="21"/>
      <c r="D908"/>
      <c r="E908" s="82"/>
      <c r="F908" s="82"/>
      <c r="G908"/>
      <c r="H908"/>
      <c r="I908"/>
      <c r="J908"/>
      <c r="K908" s="82"/>
      <c r="L908" s="82"/>
      <c r="M908" s="1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hidden="1" customHeight="1" x14ac:dyDescent="0.25">
      <c r="A909" s="82"/>
      <c r="B909"/>
      <c r="C909" s="21"/>
      <c r="D909"/>
      <c r="E909" s="82"/>
      <c r="F909" s="82"/>
      <c r="G909"/>
      <c r="H909"/>
      <c r="I909"/>
      <c r="J909"/>
      <c r="K909" s="82"/>
      <c r="L909" s="82"/>
      <c r="M909" s="1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hidden="1" customHeight="1" x14ac:dyDescent="0.25">
      <c r="A910" s="82"/>
      <c r="B910"/>
      <c r="C910" s="21"/>
      <c r="D910"/>
      <c r="E910" s="82"/>
      <c r="F910" s="82"/>
      <c r="G910"/>
      <c r="H910"/>
      <c r="I910"/>
      <c r="J910"/>
      <c r="K910" s="82"/>
      <c r="L910" s="82"/>
      <c r="M910" s="1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hidden="1" customHeight="1" x14ac:dyDescent="0.25">
      <c r="A911" s="82"/>
      <c r="B911"/>
      <c r="C911" s="21"/>
      <c r="D911"/>
      <c r="E911" s="82"/>
      <c r="F911" s="82"/>
      <c r="G911"/>
      <c r="H911"/>
      <c r="I911"/>
      <c r="J911"/>
      <c r="K911" s="82"/>
      <c r="L911" s="82"/>
      <c r="M911" s="1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hidden="1" customHeight="1" x14ac:dyDescent="0.25">
      <c r="A912" s="82"/>
      <c r="B912"/>
      <c r="C912" s="21"/>
      <c r="D912"/>
      <c r="E912" s="82"/>
      <c r="F912" s="82"/>
      <c r="G912"/>
      <c r="H912"/>
      <c r="I912"/>
      <c r="J912"/>
      <c r="K912" s="82"/>
      <c r="L912" s="82"/>
      <c r="M912" s="1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hidden="1" customHeight="1" x14ac:dyDescent="0.25">
      <c r="A913" s="82"/>
      <c r="B913"/>
      <c r="C913" s="21"/>
      <c r="D913"/>
      <c r="E913" s="82"/>
      <c r="F913" s="82"/>
      <c r="G913"/>
      <c r="H913"/>
      <c r="I913"/>
      <c r="J913"/>
      <c r="K913" s="82"/>
      <c r="L913" s="82"/>
      <c r="M913" s="1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hidden="1" customHeight="1" x14ac:dyDescent="0.25">
      <c r="A914" s="82"/>
      <c r="B914"/>
      <c r="C914" s="21"/>
      <c r="D914"/>
      <c r="E914" s="82"/>
      <c r="F914" s="82"/>
      <c r="G914"/>
      <c r="H914"/>
      <c r="I914"/>
      <c r="J914"/>
      <c r="K914" s="82"/>
      <c r="L914" s="82"/>
      <c r="M914" s="1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hidden="1" customHeight="1" x14ac:dyDescent="0.25">
      <c r="A915" s="82"/>
      <c r="B915"/>
      <c r="C915" s="21"/>
      <c r="D915"/>
      <c r="E915" s="82"/>
      <c r="F915" s="82"/>
      <c r="G915"/>
      <c r="H915"/>
      <c r="I915"/>
      <c r="J915"/>
      <c r="K915" s="82"/>
      <c r="L915" s="82"/>
      <c r="M915" s="1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hidden="1" customHeight="1" x14ac:dyDescent="0.25">
      <c r="A916" s="82"/>
      <c r="B916"/>
      <c r="C916" s="21"/>
      <c r="D916"/>
      <c r="E916" s="82"/>
      <c r="F916" s="82"/>
      <c r="G916"/>
      <c r="H916"/>
      <c r="I916"/>
      <c r="J916"/>
      <c r="K916" s="82"/>
      <c r="L916" s="82"/>
      <c r="M916" s="1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hidden="1" customHeight="1" x14ac:dyDescent="0.25">
      <c r="A917" s="82"/>
      <c r="B917"/>
      <c r="C917" s="21"/>
      <c r="D917"/>
      <c r="E917" s="82"/>
      <c r="F917" s="82"/>
      <c r="G917"/>
      <c r="H917"/>
      <c r="I917"/>
      <c r="J917"/>
      <c r="K917" s="82"/>
      <c r="L917" s="82"/>
      <c r="M917" s="1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hidden="1" customHeight="1" x14ac:dyDescent="0.25">
      <c r="A918" s="82"/>
      <c r="B918"/>
      <c r="C918" s="21"/>
      <c r="D918"/>
      <c r="E918" s="82"/>
      <c r="F918" s="82"/>
      <c r="G918"/>
      <c r="H918"/>
      <c r="I918"/>
      <c r="J918"/>
      <c r="K918" s="82"/>
      <c r="L918" s="82"/>
      <c r="M918" s="1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hidden="1" customHeight="1" x14ac:dyDescent="0.25">
      <c r="A919" s="82"/>
      <c r="B919"/>
      <c r="C919" s="21"/>
      <c r="D919"/>
      <c r="E919" s="82"/>
      <c r="F919" s="82"/>
      <c r="G919"/>
      <c r="H919"/>
      <c r="I919"/>
      <c r="J919"/>
      <c r="K919" s="82"/>
      <c r="L919" s="82"/>
      <c r="M919" s="1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hidden="1" customHeight="1" x14ac:dyDescent="0.25">
      <c r="A920" s="82"/>
      <c r="B920"/>
      <c r="C920" s="21"/>
      <c r="D920"/>
      <c r="E920" s="82"/>
      <c r="F920" s="82"/>
      <c r="G920"/>
      <c r="H920"/>
      <c r="I920"/>
      <c r="J920"/>
      <c r="K920" s="82"/>
      <c r="L920" s="82"/>
      <c r="M920" s="1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hidden="1" customHeight="1" x14ac:dyDescent="0.25">
      <c r="A921" s="82"/>
      <c r="B921"/>
      <c r="C921" s="21"/>
      <c r="D921"/>
      <c r="E921" s="82"/>
      <c r="F921" s="82"/>
      <c r="G921"/>
      <c r="H921"/>
      <c r="I921"/>
      <c r="J921"/>
      <c r="K921" s="82"/>
      <c r="L921" s="82"/>
      <c r="M921" s="1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hidden="1" customHeight="1" x14ac:dyDescent="0.25">
      <c r="A922" s="82"/>
      <c r="B922"/>
      <c r="C922" s="21"/>
      <c r="D922"/>
      <c r="E922" s="82"/>
      <c r="F922" s="82"/>
      <c r="G922"/>
      <c r="H922"/>
      <c r="I922"/>
      <c r="J922"/>
      <c r="K922" s="82"/>
      <c r="L922" s="82"/>
      <c r="M922" s="1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hidden="1" customHeight="1" x14ac:dyDescent="0.25">
      <c r="A923" s="82"/>
      <c r="B923"/>
      <c r="C923" s="21"/>
      <c r="D923"/>
      <c r="E923" s="82"/>
      <c r="F923" s="82"/>
      <c r="G923"/>
      <c r="H923"/>
      <c r="I923"/>
      <c r="J923"/>
      <c r="K923" s="82"/>
      <c r="L923" s="82"/>
      <c r="M923" s="1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hidden="1" customHeight="1" x14ac:dyDescent="0.25">
      <c r="A924" s="82"/>
      <c r="B924"/>
      <c r="C924" s="21"/>
      <c r="D924"/>
      <c r="E924" s="82"/>
      <c r="F924" s="82"/>
      <c r="G924"/>
      <c r="H924"/>
      <c r="I924"/>
      <c r="J924"/>
      <c r="K924" s="82"/>
      <c r="L924" s="82"/>
      <c r="M924" s="1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hidden="1" customHeight="1" x14ac:dyDescent="0.25">
      <c r="A925" s="82"/>
      <c r="B925"/>
      <c r="C925" s="21"/>
      <c r="D925"/>
      <c r="E925" s="82"/>
      <c r="F925" s="82"/>
      <c r="G925"/>
      <c r="H925"/>
      <c r="I925"/>
      <c r="J925"/>
      <c r="K925" s="82"/>
      <c r="L925" s="82"/>
      <c r="M925" s="1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hidden="1" customHeight="1" x14ac:dyDescent="0.25">
      <c r="A926" s="82"/>
      <c r="B926"/>
      <c r="C926" s="21"/>
      <c r="D926"/>
      <c r="E926" s="82"/>
      <c r="F926" s="82"/>
      <c r="G926"/>
      <c r="H926"/>
      <c r="I926"/>
      <c r="J926"/>
      <c r="K926" s="82"/>
      <c r="L926" s="82"/>
      <c r="M926" s="1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hidden="1" customHeight="1" x14ac:dyDescent="0.25">
      <c r="A927" s="82"/>
      <c r="B927"/>
      <c r="C927" s="21"/>
      <c r="D927"/>
      <c r="E927" s="82"/>
      <c r="F927" s="82"/>
      <c r="G927"/>
      <c r="H927"/>
      <c r="I927"/>
      <c r="J927"/>
      <c r="K927" s="82"/>
      <c r="L927" s="82"/>
      <c r="M927" s="1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hidden="1" customHeight="1" x14ac:dyDescent="0.25">
      <c r="A928" s="82"/>
      <c r="B928"/>
      <c r="C928" s="21"/>
      <c r="D928"/>
      <c r="E928" s="82"/>
      <c r="F928" s="82"/>
      <c r="G928"/>
      <c r="H928"/>
      <c r="I928"/>
      <c r="J928"/>
      <c r="K928" s="82"/>
      <c r="L928" s="82"/>
      <c r="M928" s="1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hidden="1" customHeight="1" x14ac:dyDescent="0.25">
      <c r="A929" s="82"/>
      <c r="B929"/>
      <c r="C929" s="21"/>
      <c r="D929"/>
      <c r="E929" s="82"/>
      <c r="F929" s="82"/>
      <c r="G929"/>
      <c r="H929"/>
      <c r="I929"/>
      <c r="J929"/>
      <c r="K929" s="82"/>
      <c r="L929" s="82"/>
      <c r="M929" s="1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hidden="1" customHeight="1" x14ac:dyDescent="0.25">
      <c r="A930" s="82"/>
      <c r="B930"/>
      <c r="C930" s="21"/>
      <c r="D930"/>
      <c r="E930" s="82"/>
      <c r="F930" s="82"/>
      <c r="G930"/>
      <c r="H930"/>
      <c r="I930"/>
      <c r="J930"/>
      <c r="K930" s="82"/>
      <c r="L930" s="82"/>
      <c r="M930" s="1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hidden="1" customHeight="1" x14ac:dyDescent="0.25">
      <c r="A931" s="82"/>
      <c r="B931"/>
      <c r="C931" s="21"/>
      <c r="D931"/>
      <c r="E931" s="82"/>
      <c r="F931" s="82"/>
      <c r="G931"/>
      <c r="H931"/>
      <c r="I931"/>
      <c r="J931"/>
      <c r="K931" s="82"/>
      <c r="L931" s="82"/>
      <c r="M931" s="1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hidden="1" customHeight="1" x14ac:dyDescent="0.25">
      <c r="A932" s="82"/>
      <c r="B932"/>
      <c r="C932" s="21"/>
      <c r="D932"/>
      <c r="E932" s="82"/>
      <c r="F932" s="82"/>
      <c r="G932"/>
      <c r="H932"/>
      <c r="I932"/>
      <c r="J932"/>
      <c r="K932" s="82"/>
      <c r="L932" s="82"/>
      <c r="M932" s="1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hidden="1" customHeight="1" x14ac:dyDescent="0.25">
      <c r="A933" s="82"/>
      <c r="B933"/>
      <c r="C933" s="21"/>
      <c r="D933"/>
      <c r="E933" s="82"/>
      <c r="F933" s="82"/>
      <c r="G933"/>
      <c r="H933"/>
      <c r="I933"/>
      <c r="J933"/>
      <c r="K933" s="82"/>
      <c r="L933" s="82"/>
      <c r="M933" s="1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hidden="1" customHeight="1" x14ac:dyDescent="0.25">
      <c r="A934" s="82"/>
      <c r="B934"/>
      <c r="C934" s="21"/>
      <c r="D934"/>
      <c r="E934" s="82"/>
      <c r="F934" s="82"/>
      <c r="G934"/>
      <c r="H934"/>
      <c r="I934"/>
      <c r="J934"/>
      <c r="K934" s="82"/>
      <c r="L934" s="82"/>
      <c r="M934" s="1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hidden="1" customHeight="1" x14ac:dyDescent="0.25">
      <c r="A935" s="82"/>
      <c r="B935"/>
      <c r="C935" s="21"/>
      <c r="D935"/>
      <c r="E935" s="82"/>
      <c r="F935" s="82"/>
      <c r="G935"/>
      <c r="H935"/>
      <c r="I935"/>
      <c r="J935"/>
      <c r="K935" s="82"/>
      <c r="L935" s="82"/>
      <c r="M935" s="1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hidden="1" customHeight="1" x14ac:dyDescent="0.25">
      <c r="A936" s="82"/>
      <c r="B936"/>
      <c r="C936" s="21"/>
      <c r="D936"/>
      <c r="E936" s="82"/>
      <c r="F936" s="82"/>
      <c r="G936"/>
      <c r="H936"/>
      <c r="I936"/>
      <c r="J936"/>
      <c r="K936" s="82"/>
      <c r="L936" s="82"/>
      <c r="M936" s="1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hidden="1" customHeight="1" x14ac:dyDescent="0.25">
      <c r="A937" s="82"/>
      <c r="B937"/>
      <c r="C937" s="21"/>
      <c r="D937"/>
      <c r="E937" s="82"/>
      <c r="F937" s="82"/>
      <c r="G937"/>
      <c r="H937"/>
      <c r="I937"/>
      <c r="J937"/>
      <c r="K937" s="82"/>
      <c r="L937" s="82"/>
      <c r="M937" s="1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hidden="1" customHeight="1" x14ac:dyDescent="0.25">
      <c r="A938" s="82"/>
      <c r="B938"/>
      <c r="C938" s="21"/>
      <c r="D938"/>
      <c r="E938" s="82"/>
      <c r="F938" s="82"/>
      <c r="G938"/>
      <c r="H938"/>
      <c r="I938"/>
      <c r="J938"/>
      <c r="K938" s="82"/>
      <c r="L938" s="82"/>
      <c r="M938" s="1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hidden="1" customHeight="1" x14ac:dyDescent="0.25">
      <c r="A939" s="82"/>
      <c r="B939"/>
      <c r="C939" s="21"/>
      <c r="D939"/>
      <c r="E939" s="82"/>
      <c r="F939" s="82"/>
      <c r="G939"/>
      <c r="H939"/>
      <c r="I939"/>
      <c r="J939"/>
      <c r="K939" s="82"/>
      <c r="L939" s="82"/>
      <c r="M939" s="1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hidden="1" customHeight="1" x14ac:dyDescent="0.25">
      <c r="A940" s="82"/>
      <c r="B940"/>
      <c r="C940" s="21"/>
      <c r="D940"/>
      <c r="E940" s="82"/>
      <c r="F940" s="82"/>
      <c r="G940"/>
      <c r="H940"/>
      <c r="I940"/>
      <c r="J940"/>
      <c r="K940" s="82"/>
      <c r="L940" s="82"/>
      <c r="M940" s="1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hidden="1" customHeight="1" x14ac:dyDescent="0.25">
      <c r="A941" s="82"/>
      <c r="B941"/>
      <c r="C941" s="21"/>
      <c r="D941"/>
      <c r="E941" s="82"/>
      <c r="F941" s="82"/>
      <c r="G941"/>
      <c r="H941"/>
      <c r="I941"/>
      <c r="J941"/>
      <c r="K941" s="82"/>
      <c r="L941" s="82"/>
      <c r="M941" s="1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hidden="1" customHeight="1" x14ac:dyDescent="0.25">
      <c r="A942" s="82"/>
      <c r="B942"/>
      <c r="C942" s="21"/>
      <c r="D942"/>
      <c r="E942" s="82"/>
      <c r="F942" s="82"/>
      <c r="G942"/>
      <c r="H942"/>
      <c r="I942"/>
      <c r="J942"/>
      <c r="K942" s="82"/>
      <c r="L942" s="82"/>
      <c r="M942" s="1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hidden="1" customHeight="1" x14ac:dyDescent="0.25">
      <c r="A943" s="82"/>
      <c r="B943"/>
      <c r="C943" s="21"/>
      <c r="D943"/>
      <c r="E943" s="82"/>
      <c r="F943" s="82"/>
      <c r="G943"/>
      <c r="H943"/>
      <c r="I943"/>
      <c r="J943"/>
      <c r="K943" s="82"/>
      <c r="L943" s="82"/>
      <c r="M943" s="1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hidden="1" customHeight="1" x14ac:dyDescent="0.25">
      <c r="A944" s="82"/>
      <c r="B944"/>
      <c r="C944" s="21"/>
      <c r="D944"/>
      <c r="E944" s="82"/>
      <c r="F944" s="82"/>
      <c r="G944"/>
      <c r="H944"/>
      <c r="I944"/>
      <c r="J944"/>
      <c r="K944" s="82"/>
      <c r="L944" s="82"/>
      <c r="M944" s="1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hidden="1" customHeight="1" x14ac:dyDescent="0.25">
      <c r="A945" s="82"/>
      <c r="B945"/>
      <c r="C945" s="21"/>
      <c r="D945"/>
      <c r="E945" s="82"/>
      <c r="F945" s="82"/>
      <c r="G945"/>
      <c r="H945"/>
      <c r="I945"/>
      <c r="J945"/>
      <c r="K945" s="82"/>
      <c r="L945" s="82"/>
      <c r="M945" s="1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hidden="1" customHeight="1" x14ac:dyDescent="0.25">
      <c r="A946" s="82"/>
      <c r="B946"/>
      <c r="C946" s="21"/>
      <c r="D946"/>
      <c r="E946" s="82"/>
      <c r="F946" s="82"/>
      <c r="G946"/>
      <c r="H946"/>
      <c r="I946"/>
      <c r="J946"/>
      <c r="K946" s="82"/>
      <c r="L946" s="82"/>
      <c r="M946" s="1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hidden="1" customHeight="1" x14ac:dyDescent="0.25">
      <c r="A947" s="82"/>
      <c r="B947"/>
      <c r="C947" s="21"/>
      <c r="D947"/>
      <c r="E947" s="82"/>
      <c r="F947" s="82"/>
      <c r="G947"/>
      <c r="H947"/>
      <c r="I947"/>
      <c r="J947"/>
      <c r="K947" s="82"/>
      <c r="L947" s="82"/>
      <c r="M947" s="1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hidden="1" customHeight="1" x14ac:dyDescent="0.25">
      <c r="A948" s="82"/>
      <c r="B948"/>
      <c r="C948" s="21"/>
      <c r="D948"/>
      <c r="E948" s="82"/>
      <c r="F948" s="82"/>
      <c r="G948"/>
      <c r="H948"/>
      <c r="I948"/>
      <c r="J948"/>
      <c r="K948" s="82"/>
      <c r="L948" s="82"/>
      <c r="M948" s="1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hidden="1" customHeight="1" x14ac:dyDescent="0.25">
      <c r="A949" s="82"/>
      <c r="B949"/>
      <c r="C949" s="21"/>
      <c r="D949"/>
      <c r="E949" s="82"/>
      <c r="F949" s="82"/>
      <c r="G949"/>
      <c r="H949"/>
      <c r="I949"/>
      <c r="J949"/>
      <c r="K949" s="82"/>
      <c r="L949" s="82"/>
      <c r="M949" s="1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hidden="1" customHeight="1" x14ac:dyDescent="0.25">
      <c r="A950" s="82"/>
      <c r="B950"/>
      <c r="C950" s="21"/>
      <c r="D950"/>
      <c r="E950" s="82"/>
      <c r="F950" s="82"/>
      <c r="G950"/>
      <c r="H950"/>
      <c r="I950"/>
      <c r="J950"/>
      <c r="K950" s="82"/>
      <c r="L950" s="82"/>
      <c r="M950" s="1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hidden="1" customHeight="1" x14ac:dyDescent="0.25">
      <c r="A951" s="82"/>
      <c r="B951"/>
      <c r="C951" s="21"/>
      <c r="D951"/>
      <c r="E951" s="82"/>
      <c r="F951" s="82"/>
      <c r="G951"/>
      <c r="H951"/>
      <c r="I951"/>
      <c r="J951"/>
      <c r="K951" s="82"/>
      <c r="L951" s="82"/>
      <c r="M951" s="1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hidden="1" customHeight="1" x14ac:dyDescent="0.25">
      <c r="A952" s="82"/>
      <c r="B952"/>
      <c r="C952" s="21"/>
      <c r="D952"/>
      <c r="E952" s="82"/>
      <c r="F952" s="82"/>
      <c r="G952"/>
      <c r="H952"/>
      <c r="I952"/>
      <c r="J952"/>
      <c r="K952" s="82"/>
      <c r="L952" s="82"/>
      <c r="M952" s="1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hidden="1" customHeight="1" x14ac:dyDescent="0.25">
      <c r="A953" s="82"/>
      <c r="B953"/>
      <c r="C953" s="21"/>
      <c r="D953"/>
      <c r="E953" s="82"/>
      <c r="F953" s="82"/>
      <c r="G953"/>
      <c r="H953"/>
      <c r="I953"/>
      <c r="J953"/>
      <c r="K953" s="82"/>
      <c r="L953" s="82"/>
      <c r="M953" s="1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hidden="1" customHeight="1" x14ac:dyDescent="0.25">
      <c r="A954" s="82"/>
      <c r="B954"/>
      <c r="C954" s="21"/>
      <c r="D954"/>
      <c r="E954" s="82"/>
      <c r="F954" s="82"/>
      <c r="G954"/>
      <c r="H954"/>
      <c r="I954"/>
      <c r="J954"/>
      <c r="K954" s="82"/>
      <c r="L954" s="82"/>
      <c r="M954" s="1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hidden="1" customHeight="1" x14ac:dyDescent="0.25">
      <c r="A955" s="82"/>
      <c r="B955"/>
      <c r="C955" s="21"/>
      <c r="D955"/>
      <c r="E955" s="82"/>
      <c r="F955" s="82"/>
      <c r="G955"/>
      <c r="H955"/>
      <c r="I955"/>
      <c r="J955"/>
      <c r="K955" s="82"/>
      <c r="L955" s="82"/>
      <c r="M955" s="1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hidden="1" customHeight="1" x14ac:dyDescent="0.25">
      <c r="A956" s="82"/>
      <c r="B956"/>
      <c r="C956" s="21"/>
      <c r="D956"/>
      <c r="E956" s="82"/>
      <c r="F956" s="82"/>
      <c r="G956"/>
      <c r="H956"/>
      <c r="I956"/>
      <c r="J956"/>
      <c r="K956" s="82"/>
      <c r="L956" s="82"/>
      <c r="M956" s="1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hidden="1" customHeight="1" x14ac:dyDescent="0.25">
      <c r="A957" s="82"/>
      <c r="B957"/>
      <c r="C957" s="21"/>
      <c r="D957"/>
      <c r="E957" s="82"/>
      <c r="F957" s="82"/>
      <c r="G957"/>
      <c r="H957"/>
      <c r="I957"/>
      <c r="J957"/>
      <c r="K957" s="82"/>
      <c r="L957" s="82"/>
      <c r="M957" s="1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hidden="1" customHeight="1" x14ac:dyDescent="0.25">
      <c r="A958" s="82"/>
      <c r="B958"/>
      <c r="C958" s="21"/>
      <c r="D958"/>
      <c r="E958" s="82"/>
      <c r="F958" s="82"/>
      <c r="G958"/>
      <c r="H958"/>
      <c r="I958"/>
      <c r="J958"/>
      <c r="K958" s="82"/>
      <c r="L958" s="82"/>
      <c r="M958" s="1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hidden="1" customHeight="1" x14ac:dyDescent="0.25">
      <c r="A959" s="82"/>
      <c r="B959"/>
      <c r="C959" s="21"/>
      <c r="D959"/>
      <c r="E959" s="82"/>
      <c r="F959" s="82"/>
      <c r="G959"/>
      <c r="H959"/>
      <c r="I959"/>
      <c r="J959"/>
      <c r="K959" s="82"/>
      <c r="L959" s="82"/>
      <c r="M959" s="1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hidden="1" customHeight="1" x14ac:dyDescent="0.25">
      <c r="A960" s="82"/>
      <c r="B960"/>
      <c r="C960" s="21"/>
      <c r="D960"/>
      <c r="E960" s="82"/>
      <c r="F960" s="82"/>
      <c r="G960"/>
      <c r="H960"/>
      <c r="I960"/>
      <c r="J960"/>
      <c r="K960" s="82"/>
      <c r="L960" s="82"/>
      <c r="M960" s="1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hidden="1" customHeight="1" x14ac:dyDescent="0.25">
      <c r="A961" s="82"/>
      <c r="B961"/>
      <c r="C961" s="21"/>
      <c r="D961"/>
      <c r="E961" s="82"/>
      <c r="F961" s="82"/>
      <c r="G961"/>
      <c r="H961"/>
      <c r="I961"/>
      <c r="J961"/>
      <c r="K961" s="82"/>
      <c r="L961" s="82"/>
      <c r="M961" s="1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hidden="1" customHeight="1" x14ac:dyDescent="0.25">
      <c r="A962" s="82"/>
      <c r="B962"/>
      <c r="C962" s="21"/>
      <c r="D962"/>
      <c r="E962" s="82"/>
      <c r="F962" s="82"/>
      <c r="G962"/>
      <c r="H962"/>
      <c r="I962"/>
      <c r="J962"/>
      <c r="K962" s="82"/>
      <c r="L962" s="82"/>
      <c r="M962" s="1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hidden="1" customHeight="1" x14ac:dyDescent="0.25">
      <c r="A963" s="82"/>
      <c r="B963"/>
      <c r="C963" s="21"/>
      <c r="D963"/>
      <c r="E963" s="82"/>
      <c r="F963" s="82"/>
      <c r="G963"/>
      <c r="H963"/>
      <c r="I963"/>
      <c r="J963"/>
      <c r="K963" s="82"/>
      <c r="L963" s="82"/>
      <c r="M963" s="1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hidden="1" customHeight="1" x14ac:dyDescent="0.25">
      <c r="A964" s="82"/>
      <c r="B964"/>
      <c r="C964" s="21"/>
      <c r="D964"/>
      <c r="E964" s="82"/>
      <c r="F964" s="82"/>
      <c r="G964"/>
      <c r="H964"/>
      <c r="I964"/>
      <c r="J964"/>
      <c r="K964" s="82"/>
      <c r="L964" s="82"/>
      <c r="M964" s="1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hidden="1" customHeight="1" x14ac:dyDescent="0.25">
      <c r="A965" s="82"/>
      <c r="B965"/>
      <c r="C965" s="21"/>
      <c r="D965"/>
      <c r="E965" s="82"/>
      <c r="F965" s="82"/>
      <c r="G965"/>
      <c r="H965"/>
      <c r="I965"/>
      <c r="J965"/>
      <c r="K965" s="82"/>
      <c r="L965" s="82"/>
      <c r="M965" s="1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hidden="1" customHeight="1" x14ac:dyDescent="0.25">
      <c r="A966" s="82"/>
      <c r="B966"/>
      <c r="C966" s="21"/>
      <c r="D966"/>
      <c r="E966" s="82"/>
      <c r="F966" s="82"/>
      <c r="G966"/>
      <c r="H966"/>
      <c r="I966"/>
      <c r="J966"/>
      <c r="K966" s="82"/>
      <c r="L966" s="82"/>
      <c r="M966" s="1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hidden="1" customHeight="1" x14ac:dyDescent="0.25">
      <c r="A967" s="82"/>
      <c r="B967"/>
      <c r="C967" s="21"/>
      <c r="D967"/>
      <c r="E967" s="82"/>
      <c r="F967" s="82"/>
      <c r="G967"/>
      <c r="H967"/>
      <c r="I967"/>
      <c r="J967"/>
      <c r="K967" s="82"/>
      <c r="L967" s="82"/>
      <c r="M967" s="1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hidden="1" customHeight="1" x14ac:dyDescent="0.25">
      <c r="A968" s="82"/>
      <c r="B968"/>
      <c r="C968" s="21"/>
      <c r="D968"/>
      <c r="E968" s="82"/>
      <c r="F968" s="82"/>
      <c r="G968"/>
      <c r="H968"/>
      <c r="I968"/>
      <c r="J968"/>
      <c r="K968" s="82"/>
      <c r="L968" s="82"/>
      <c r="M968" s="1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hidden="1" customHeight="1" x14ac:dyDescent="0.25">
      <c r="A969" s="82"/>
      <c r="B969"/>
      <c r="C969" s="21"/>
      <c r="D969"/>
      <c r="E969" s="82"/>
      <c r="F969" s="82"/>
      <c r="G969"/>
      <c r="H969"/>
      <c r="I969"/>
      <c r="J969"/>
      <c r="K969" s="82"/>
      <c r="L969" s="82"/>
      <c r="M969" s="1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hidden="1" customHeight="1" x14ac:dyDescent="0.25">
      <c r="A970" s="82"/>
      <c r="B970"/>
      <c r="C970" s="21"/>
      <c r="D970"/>
      <c r="E970" s="82"/>
      <c r="F970" s="82"/>
      <c r="G970"/>
      <c r="H970"/>
      <c r="I970"/>
      <c r="J970"/>
      <c r="K970" s="82"/>
      <c r="L970" s="82"/>
      <c r="M970" s="1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hidden="1" customHeight="1" x14ac:dyDescent="0.25">
      <c r="A971" s="82"/>
      <c r="B971"/>
      <c r="C971" s="21"/>
      <c r="D971"/>
      <c r="E971" s="82"/>
      <c r="F971" s="82"/>
      <c r="G971"/>
      <c r="H971"/>
      <c r="I971"/>
      <c r="J971"/>
      <c r="K971" s="82"/>
      <c r="L971" s="82"/>
      <c r="M971" s="1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hidden="1" customHeight="1" x14ac:dyDescent="0.25">
      <c r="A972" s="82"/>
      <c r="B972"/>
      <c r="C972" s="21"/>
      <c r="D972"/>
      <c r="E972" s="82"/>
      <c r="F972" s="82"/>
      <c r="G972"/>
      <c r="H972"/>
      <c r="I972"/>
      <c r="J972"/>
      <c r="K972" s="82"/>
      <c r="L972" s="82"/>
      <c r="M972" s="1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hidden="1" customHeight="1" x14ac:dyDescent="0.25">
      <c r="A973" s="82"/>
      <c r="B973"/>
      <c r="C973" s="21"/>
      <c r="D973"/>
      <c r="E973" s="82"/>
      <c r="F973" s="82"/>
      <c r="G973"/>
      <c r="H973"/>
      <c r="I973"/>
      <c r="J973"/>
      <c r="K973" s="82"/>
      <c r="L973" s="82"/>
      <c r="M973" s="1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hidden="1" customHeight="1" x14ac:dyDescent="0.25">
      <c r="A974" s="82"/>
      <c r="B974"/>
      <c r="C974" s="21"/>
      <c r="D974"/>
      <c r="E974" s="82"/>
      <c r="F974" s="82"/>
      <c r="G974"/>
      <c r="H974"/>
      <c r="I974"/>
      <c r="J974"/>
      <c r="K974" s="82"/>
      <c r="L974" s="82"/>
      <c r="M974" s="1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hidden="1" customHeight="1" x14ac:dyDescent="0.25">
      <c r="A975" s="82"/>
      <c r="B975"/>
      <c r="C975" s="21"/>
      <c r="D975"/>
      <c r="E975" s="82"/>
      <c r="F975" s="82"/>
      <c r="G975"/>
      <c r="H975"/>
      <c r="I975"/>
      <c r="J975"/>
      <c r="K975" s="82"/>
      <c r="L975" s="82"/>
      <c r="M975" s="1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hidden="1" customHeight="1" x14ac:dyDescent="0.25">
      <c r="A976" s="82"/>
      <c r="B976"/>
      <c r="C976" s="21"/>
      <c r="D976"/>
      <c r="E976" s="82"/>
      <c r="F976" s="82"/>
      <c r="G976"/>
      <c r="H976"/>
      <c r="I976"/>
      <c r="J976"/>
      <c r="K976" s="82"/>
      <c r="L976" s="82"/>
      <c r="M976" s="1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hidden="1" customHeight="1" x14ac:dyDescent="0.25">
      <c r="A977" s="82"/>
      <c r="B977"/>
      <c r="C977" s="21"/>
      <c r="D977"/>
      <c r="E977" s="82"/>
      <c r="F977" s="82"/>
      <c r="G977"/>
      <c r="H977"/>
      <c r="I977"/>
      <c r="J977"/>
      <c r="K977" s="82"/>
      <c r="L977" s="82"/>
      <c r="M977" s="1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hidden="1" customHeight="1" x14ac:dyDescent="0.25">
      <c r="A978" s="82"/>
      <c r="B978"/>
      <c r="C978" s="21"/>
      <c r="D978"/>
      <c r="E978" s="82"/>
      <c r="F978" s="82"/>
      <c r="G978"/>
      <c r="H978"/>
      <c r="I978"/>
      <c r="J978"/>
      <c r="K978" s="82"/>
      <c r="L978" s="82"/>
      <c r="M978" s="1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hidden="1" customHeight="1" x14ac:dyDescent="0.25">
      <c r="A979" s="82"/>
      <c r="B979"/>
      <c r="C979" s="21"/>
      <c r="D979"/>
      <c r="E979" s="82"/>
      <c r="F979" s="82"/>
      <c r="G979"/>
      <c r="H979"/>
      <c r="I979"/>
      <c r="J979"/>
      <c r="K979" s="82"/>
      <c r="L979" s="82"/>
      <c r="M979" s="1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hidden="1" customHeight="1" x14ac:dyDescent="0.25">
      <c r="A980" s="82"/>
      <c r="B980"/>
      <c r="C980" s="21"/>
      <c r="D980"/>
      <c r="E980" s="82"/>
      <c r="F980" s="82"/>
      <c r="G980"/>
      <c r="H980"/>
      <c r="I980"/>
      <c r="J980"/>
      <c r="K980" s="82"/>
      <c r="L980" s="82"/>
      <c r="M980" s="1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hidden="1" customHeight="1" x14ac:dyDescent="0.25">
      <c r="A981" s="82"/>
      <c r="B981"/>
      <c r="C981" s="21"/>
      <c r="D981"/>
      <c r="E981" s="82"/>
      <c r="F981" s="82"/>
      <c r="G981"/>
      <c r="H981"/>
      <c r="I981"/>
      <c r="J981"/>
      <c r="K981" s="82"/>
      <c r="L981" s="82"/>
      <c r="M981" s="1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hidden="1" customHeight="1" x14ac:dyDescent="0.25">
      <c r="A982" s="82"/>
      <c r="B982"/>
      <c r="C982" s="21"/>
      <c r="D982"/>
      <c r="E982" s="82"/>
      <c r="F982" s="82"/>
      <c r="G982"/>
      <c r="H982"/>
      <c r="I982"/>
      <c r="J982"/>
      <c r="K982" s="82"/>
      <c r="L982" s="82"/>
      <c r="M982" s="1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hidden="1" customHeight="1" x14ac:dyDescent="0.25">
      <c r="A983" s="82"/>
      <c r="B983"/>
      <c r="C983" s="21"/>
      <c r="D983"/>
      <c r="E983" s="82"/>
      <c r="F983" s="82"/>
      <c r="G983"/>
      <c r="H983"/>
      <c r="I983"/>
      <c r="J983"/>
      <c r="K983" s="82"/>
      <c r="L983" s="82"/>
      <c r="M983" s="1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hidden="1" customHeight="1" x14ac:dyDescent="0.25">
      <c r="A984" s="82"/>
      <c r="B984"/>
      <c r="C984" s="21"/>
      <c r="D984"/>
      <c r="E984" s="82"/>
      <c r="F984" s="82"/>
      <c r="G984"/>
      <c r="H984"/>
      <c r="I984"/>
      <c r="J984"/>
      <c r="K984" s="82"/>
      <c r="L984" s="82"/>
      <c r="M984" s="1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hidden="1" customHeight="1" x14ac:dyDescent="0.25">
      <c r="A985" s="82"/>
      <c r="B985"/>
      <c r="C985" s="21"/>
      <c r="D985"/>
      <c r="E985" s="82"/>
      <c r="F985" s="82"/>
      <c r="G985"/>
      <c r="H985"/>
      <c r="I985"/>
      <c r="J985"/>
      <c r="K985" s="82"/>
      <c r="L985" s="82"/>
      <c r="M985" s="1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hidden="1" customHeight="1" x14ac:dyDescent="0.25">
      <c r="A986" s="82"/>
      <c r="B986"/>
      <c r="C986" s="21"/>
      <c r="D986"/>
      <c r="E986" s="82"/>
      <c r="F986" s="82"/>
      <c r="G986"/>
      <c r="H986"/>
      <c r="I986"/>
      <c r="J986"/>
      <c r="K986" s="82"/>
      <c r="L986" s="82"/>
      <c r="M986" s="1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hidden="1" customHeight="1" x14ac:dyDescent="0.25">
      <c r="A987" s="82"/>
      <c r="B987"/>
      <c r="C987" s="21"/>
      <c r="D987"/>
      <c r="E987" s="82"/>
      <c r="F987" s="82"/>
      <c r="G987"/>
      <c r="H987"/>
      <c r="I987"/>
      <c r="J987"/>
      <c r="K987" s="82"/>
      <c r="L987" s="82"/>
      <c r="M987" s="1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hidden="1" customHeight="1" x14ac:dyDescent="0.25">
      <c r="A988" s="82"/>
      <c r="B988"/>
      <c r="C988" s="21"/>
      <c r="D988"/>
      <c r="E988" s="82"/>
      <c r="F988" s="82"/>
      <c r="G988"/>
      <c r="H988"/>
      <c r="I988"/>
      <c r="J988"/>
      <c r="K988" s="82"/>
      <c r="L988" s="82"/>
      <c r="M988" s="1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5.75" hidden="1" customHeight="1" x14ac:dyDescent="0.25">
      <c r="A989" s="82"/>
      <c r="B989"/>
      <c r="C989" s="21"/>
      <c r="D989"/>
      <c r="E989" s="82"/>
      <c r="F989" s="82"/>
      <c r="G989"/>
      <c r="H989"/>
      <c r="I989"/>
      <c r="J989"/>
      <c r="K989" s="82"/>
      <c r="L989" s="82"/>
      <c r="M989" s="1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5.75" hidden="1" customHeight="1" x14ac:dyDescent="0.25">
      <c r="A990" s="82"/>
      <c r="B990"/>
      <c r="C990" s="21"/>
      <c r="D990"/>
      <c r="E990" s="82"/>
      <c r="F990" s="82"/>
      <c r="G990"/>
      <c r="H990"/>
      <c r="I990"/>
      <c r="J990"/>
      <c r="K990" s="82"/>
      <c r="L990" s="82"/>
      <c r="M990" s="1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5.75" hidden="1" customHeight="1" x14ac:dyDescent="0.25">
      <c r="A991" s="82"/>
      <c r="B991"/>
      <c r="C991" s="21"/>
      <c r="D991"/>
      <c r="E991" s="82"/>
      <c r="F991" s="82"/>
      <c r="G991"/>
      <c r="H991"/>
      <c r="I991"/>
      <c r="J991"/>
      <c r="K991" s="82"/>
      <c r="L991" s="82"/>
      <c r="M991" s="1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5.75" hidden="1" customHeight="1" x14ac:dyDescent="0.25">
      <c r="A992" s="82"/>
      <c r="B992"/>
      <c r="C992" s="21"/>
      <c r="D992"/>
      <c r="E992" s="82"/>
      <c r="F992" s="82"/>
      <c r="G992"/>
      <c r="H992"/>
      <c r="I992"/>
      <c r="J992"/>
      <c r="K992" s="82"/>
      <c r="L992" s="82"/>
      <c r="M992" s="1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5.75" hidden="1" customHeight="1" x14ac:dyDescent="0.25">
      <c r="A993" s="82"/>
      <c r="B993"/>
      <c r="C993" s="21"/>
      <c r="D993"/>
      <c r="E993" s="82"/>
      <c r="F993" s="82"/>
      <c r="G993"/>
      <c r="H993"/>
      <c r="I993"/>
      <c r="J993"/>
      <c r="K993" s="82"/>
      <c r="L993" s="82"/>
      <c r="M993" s="1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5.75" hidden="1" customHeight="1" x14ac:dyDescent="0.25">
      <c r="A994" s="82"/>
      <c r="B994"/>
      <c r="C994" s="21"/>
      <c r="D994"/>
      <c r="E994" s="82"/>
      <c r="F994" s="82"/>
      <c r="G994"/>
      <c r="H994"/>
      <c r="I994"/>
      <c r="J994"/>
      <c r="K994" s="82"/>
      <c r="L994" s="82"/>
      <c r="M994" s="1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5.75" hidden="1" customHeight="1" x14ac:dyDescent="0.25">
      <c r="A995" s="82"/>
      <c r="B995"/>
      <c r="C995" s="21"/>
      <c r="D995"/>
      <c r="E995" s="82"/>
      <c r="F995" s="82"/>
      <c r="G995"/>
      <c r="H995"/>
      <c r="I995"/>
      <c r="J995"/>
      <c r="K995" s="82"/>
      <c r="L995" s="82"/>
      <c r="M995" s="1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5.75" hidden="1" customHeight="1" x14ac:dyDescent="0.25">
      <c r="A996" s="82"/>
      <c r="B996"/>
      <c r="C996" s="21"/>
      <c r="D996"/>
      <c r="E996" s="82"/>
      <c r="F996" s="82"/>
      <c r="G996"/>
      <c r="H996"/>
      <c r="I996"/>
      <c r="J996"/>
      <c r="K996" s="82"/>
      <c r="L996" s="82"/>
      <c r="M996" s="1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5.75" hidden="1" customHeight="1" x14ac:dyDescent="0.25">
      <c r="A997" s="82"/>
      <c r="B997"/>
      <c r="C997" s="21"/>
      <c r="D997"/>
      <c r="E997" s="82"/>
      <c r="F997" s="82"/>
      <c r="G997"/>
      <c r="H997"/>
      <c r="I997"/>
      <c r="J997"/>
      <c r="K997" s="82"/>
      <c r="L997" s="82"/>
      <c r="M997" s="1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5.75" hidden="1" customHeight="1" x14ac:dyDescent="0.25">
      <c r="A998" s="82"/>
      <c r="B998"/>
      <c r="C998" s="21"/>
      <c r="D998"/>
      <c r="E998" s="82"/>
      <c r="F998" s="82"/>
      <c r="G998"/>
      <c r="H998"/>
      <c r="I998"/>
      <c r="J998"/>
      <c r="K998" s="82"/>
      <c r="L998" s="82"/>
      <c r="M998" s="1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5.75" hidden="1" customHeight="1" x14ac:dyDescent="0.25">
      <c r="A999" s="82"/>
      <c r="B999"/>
      <c r="C999" s="21"/>
      <c r="D999"/>
      <c r="E999" s="82"/>
      <c r="F999" s="82"/>
      <c r="G999"/>
      <c r="H999"/>
      <c r="I999"/>
      <c r="J999"/>
      <c r="K999" s="82"/>
      <c r="L999" s="82"/>
      <c r="M999" s="1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5.75" hidden="1" customHeight="1" x14ac:dyDescent="0.25">
      <c r="A1000" s="82"/>
      <c r="B1000"/>
      <c r="C1000" s="21"/>
      <c r="D1000"/>
      <c r="E1000" s="82"/>
      <c r="F1000" s="82"/>
      <c r="G1000"/>
      <c r="H1000"/>
      <c r="I1000"/>
      <c r="J1000"/>
      <c r="K1000" s="82"/>
      <c r="L1000" s="82"/>
      <c r="M1000" s="1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spans="1:26" ht="15.75" hidden="1" customHeight="1" x14ac:dyDescent="0.25">
      <c r="A1001" s="82"/>
      <c r="B1001"/>
      <c r="C1001" s="21"/>
      <c r="D1001"/>
      <c r="E1001" s="82"/>
      <c r="F1001" s="82"/>
      <c r="G1001"/>
      <c r="H1001"/>
      <c r="I1001"/>
      <c r="J1001"/>
      <c r="K1001" s="82"/>
      <c r="L1001" s="82"/>
      <c r="M1001" s="1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spans="1:26" ht="15.75" hidden="1" customHeight="1" x14ac:dyDescent="0.25">
      <c r="A1002" s="82"/>
      <c r="B1002"/>
      <c r="C1002" s="21"/>
      <c r="D1002"/>
      <c r="E1002" s="82"/>
      <c r="F1002" s="82"/>
      <c r="G1002"/>
      <c r="H1002"/>
      <c r="I1002"/>
      <c r="J1002"/>
      <c r="K1002" s="82"/>
      <c r="L1002" s="82"/>
      <c r="M1002" s="1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  <row r="1003" spans="1:26" ht="15.75" hidden="1" customHeight="1" x14ac:dyDescent="0.25">
      <c r="A1003" s="82"/>
      <c r="B1003"/>
      <c r="C1003" s="21"/>
      <c r="D1003"/>
      <c r="E1003" s="82"/>
      <c r="F1003" s="82"/>
      <c r="G1003"/>
      <c r="H1003"/>
      <c r="I1003"/>
      <c r="J1003"/>
      <c r="K1003" s="82"/>
      <c r="L1003" s="82"/>
      <c r="M1003" s="1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</row>
    <row r="1004" spans="1:26" ht="15.75" hidden="1" customHeight="1" x14ac:dyDescent="0.25">
      <c r="A1004" s="82"/>
      <c r="B1004"/>
      <c r="C1004" s="21"/>
      <c r="D1004"/>
      <c r="E1004" s="82"/>
      <c r="F1004" s="82"/>
      <c r="G1004"/>
      <c r="H1004"/>
      <c r="I1004"/>
      <c r="J1004"/>
      <c r="K1004" s="82"/>
      <c r="L1004" s="82"/>
      <c r="M1004" s="1"/>
      <c r="N1004" s="2"/>
      <c r="O1004" s="2"/>
      <c r="P1004" s="2"/>
      <c r="Q1004" s="2"/>
      <c r="R1004" s="2"/>
      <c r="S1004" s="2"/>
      <c r="T1004" s="2"/>
      <c r="U1004" s="2"/>
      <c r="V1004" s="2"/>
      <c r="W1004" s="2"/>
      <c r="X1004" s="2"/>
      <c r="Y1004" s="2"/>
      <c r="Z1004" s="2"/>
    </row>
    <row r="1005" spans="1:26" ht="15.75" hidden="1" customHeight="1" x14ac:dyDescent="0.25">
      <c r="A1005" s="82"/>
      <c r="B1005"/>
      <c r="C1005" s="21"/>
      <c r="D1005"/>
      <c r="E1005" s="82"/>
      <c r="F1005" s="82"/>
      <c r="G1005"/>
      <c r="H1005"/>
      <c r="I1005"/>
      <c r="J1005"/>
      <c r="K1005" s="82"/>
      <c r="L1005" s="82"/>
      <c r="M1005" s="1"/>
      <c r="N1005" s="2"/>
      <c r="O1005" s="2"/>
      <c r="P1005" s="2"/>
      <c r="Q1005" s="2"/>
      <c r="R1005" s="2"/>
      <c r="S1005" s="2"/>
      <c r="T1005" s="2"/>
      <c r="U1005" s="2"/>
      <c r="V1005" s="2"/>
      <c r="W1005" s="2"/>
      <c r="X1005" s="2"/>
      <c r="Y1005" s="2"/>
      <c r="Z1005" s="2"/>
    </row>
    <row r="1006" spans="1:26" ht="15.75" hidden="1" customHeight="1" x14ac:dyDescent="0.25">
      <c r="A1006" s="82"/>
      <c r="B1006"/>
      <c r="C1006" s="21"/>
      <c r="D1006"/>
      <c r="E1006" s="82"/>
      <c r="F1006" s="82"/>
      <c r="G1006"/>
      <c r="H1006"/>
      <c r="I1006"/>
      <c r="J1006"/>
      <c r="K1006" s="82"/>
      <c r="L1006" s="82"/>
      <c r="M1006" s="1"/>
      <c r="N1006" s="2"/>
      <c r="O1006" s="2"/>
      <c r="P1006" s="2"/>
      <c r="Q1006" s="2"/>
      <c r="R1006" s="2"/>
      <c r="S1006" s="2"/>
      <c r="T1006" s="2"/>
      <c r="U1006" s="2"/>
      <c r="V1006" s="2"/>
      <c r="W1006" s="2"/>
      <c r="X1006" s="2"/>
      <c r="Y1006" s="2"/>
      <c r="Z1006" s="2"/>
    </row>
    <row r="1007" spans="1:26" ht="15.75" hidden="1" customHeight="1" x14ac:dyDescent="0.25">
      <c r="A1007" s="82"/>
      <c r="B1007"/>
      <c r="C1007" s="21"/>
      <c r="D1007"/>
      <c r="E1007" s="82"/>
      <c r="F1007" s="82"/>
      <c r="G1007"/>
      <c r="H1007"/>
      <c r="I1007"/>
      <c r="J1007"/>
      <c r="K1007" s="82"/>
      <c r="L1007" s="82"/>
      <c r="M1007" s="1"/>
      <c r="N1007" s="2"/>
      <c r="O1007" s="2"/>
      <c r="P1007" s="2"/>
      <c r="Q1007" s="2"/>
      <c r="R1007" s="2"/>
      <c r="S1007" s="2"/>
      <c r="T1007" s="2"/>
      <c r="U1007" s="2"/>
      <c r="V1007" s="2"/>
      <c r="W1007" s="2"/>
      <c r="X1007" s="2"/>
      <c r="Y1007" s="2"/>
      <c r="Z1007" s="2"/>
    </row>
    <row r="1008" spans="1:26" ht="15.75" hidden="1" customHeight="1" x14ac:dyDescent="0.25">
      <c r="A1008" s="82"/>
      <c r="B1008"/>
      <c r="C1008" s="21"/>
      <c r="D1008"/>
      <c r="E1008" s="82"/>
      <c r="F1008" s="82"/>
      <c r="G1008"/>
      <c r="H1008"/>
      <c r="I1008"/>
      <c r="J1008"/>
      <c r="K1008" s="82"/>
      <c r="L1008" s="82"/>
      <c r="M1008" s="1"/>
      <c r="N1008" s="2"/>
      <c r="O1008" s="2"/>
      <c r="P1008" s="2"/>
      <c r="Q1008" s="2"/>
      <c r="R1008" s="2"/>
      <c r="S1008" s="2"/>
      <c r="T1008" s="2"/>
      <c r="U1008" s="2"/>
      <c r="V1008" s="2"/>
      <c r="W1008" s="2"/>
      <c r="X1008" s="2"/>
      <c r="Y1008" s="2"/>
      <c r="Z1008" s="2"/>
    </row>
    <row r="1009" spans="1:26" ht="15.75" hidden="1" customHeight="1" x14ac:dyDescent="0.25">
      <c r="A1009" s="82"/>
      <c r="B1009"/>
      <c r="C1009" s="21"/>
      <c r="D1009"/>
      <c r="E1009" s="82"/>
      <c r="F1009" s="82"/>
      <c r="G1009"/>
      <c r="H1009"/>
      <c r="I1009"/>
      <c r="J1009"/>
      <c r="K1009" s="82"/>
      <c r="L1009" s="82"/>
      <c r="M1009" s="1"/>
      <c r="N1009" s="2"/>
      <c r="O1009" s="2"/>
      <c r="P1009" s="2"/>
      <c r="Q1009" s="2"/>
      <c r="R1009" s="2"/>
      <c r="S1009" s="2"/>
      <c r="T1009" s="2"/>
      <c r="U1009" s="2"/>
      <c r="V1009" s="2"/>
      <c r="W1009" s="2"/>
      <c r="X1009" s="2"/>
      <c r="Y1009" s="2"/>
      <c r="Z1009" s="2"/>
    </row>
    <row r="1010" spans="1:26" ht="15.75" hidden="1" customHeight="1" x14ac:dyDescent="0.25">
      <c r="A1010" s="82"/>
      <c r="B1010"/>
      <c r="C1010" s="21"/>
      <c r="D1010"/>
      <c r="E1010" s="82"/>
      <c r="F1010" s="82"/>
      <c r="G1010"/>
      <c r="H1010"/>
      <c r="I1010"/>
      <c r="J1010"/>
      <c r="K1010" s="82"/>
      <c r="L1010" s="82"/>
      <c r="M1010" s="1"/>
      <c r="N1010" s="2"/>
      <c r="O1010" s="2"/>
      <c r="P1010" s="2"/>
      <c r="Q1010" s="2"/>
      <c r="R1010" s="2"/>
      <c r="S1010" s="2"/>
      <c r="T1010" s="2"/>
      <c r="U1010" s="2"/>
      <c r="V1010" s="2"/>
      <c r="W1010" s="2"/>
      <c r="X1010" s="2"/>
      <c r="Y1010" s="2"/>
      <c r="Z1010" s="2"/>
    </row>
    <row r="1011" spans="1:26" ht="15.75" hidden="1" customHeight="1" x14ac:dyDescent="0.25">
      <c r="A1011" s="82"/>
      <c r="B1011"/>
      <c r="C1011" s="21"/>
      <c r="D1011"/>
      <c r="E1011" s="82"/>
      <c r="F1011" s="82"/>
      <c r="G1011"/>
      <c r="H1011"/>
      <c r="I1011"/>
      <c r="J1011"/>
      <c r="K1011" s="82"/>
      <c r="L1011" s="82"/>
      <c r="M1011" s="1"/>
      <c r="N1011" s="2"/>
      <c r="O1011" s="2"/>
      <c r="P1011" s="2"/>
      <c r="Q1011" s="2"/>
      <c r="R1011" s="2"/>
      <c r="S1011" s="2"/>
      <c r="T1011" s="2"/>
      <c r="U1011" s="2"/>
      <c r="V1011" s="2"/>
      <c r="W1011" s="2"/>
      <c r="X1011" s="2"/>
      <c r="Y1011" s="2"/>
      <c r="Z1011" s="2"/>
    </row>
    <row r="1012" spans="1:26" ht="15.75" hidden="1" customHeight="1" x14ac:dyDescent="0.25">
      <c r="A1012" s="82"/>
      <c r="B1012"/>
      <c r="C1012" s="21"/>
      <c r="D1012"/>
      <c r="E1012" s="82"/>
      <c r="F1012" s="82"/>
      <c r="G1012"/>
      <c r="H1012"/>
      <c r="I1012"/>
      <c r="J1012"/>
      <c r="K1012" s="82"/>
      <c r="L1012" s="82"/>
      <c r="M1012" s="1"/>
      <c r="N1012" s="2"/>
      <c r="O1012" s="2"/>
      <c r="P1012" s="2"/>
      <c r="Q1012" s="2"/>
      <c r="R1012" s="2"/>
      <c r="S1012" s="2"/>
      <c r="T1012" s="2"/>
      <c r="U1012" s="2"/>
      <c r="V1012" s="2"/>
      <c r="W1012" s="2"/>
      <c r="X1012" s="2"/>
      <c r="Y1012" s="2"/>
      <c r="Z1012" s="2"/>
    </row>
    <row r="1013" spans="1:26" ht="15.75" hidden="1" customHeight="1" x14ac:dyDescent="0.25">
      <c r="A1013" s="82"/>
      <c r="B1013"/>
      <c r="C1013" s="21"/>
      <c r="D1013"/>
      <c r="E1013" s="82"/>
      <c r="F1013" s="82"/>
      <c r="G1013"/>
      <c r="H1013"/>
      <c r="I1013"/>
      <c r="J1013"/>
      <c r="K1013" s="82"/>
      <c r="L1013" s="82"/>
      <c r="M1013" s="1"/>
      <c r="N1013" s="2"/>
      <c r="O1013" s="2"/>
      <c r="P1013" s="2"/>
      <c r="Q1013" s="2"/>
      <c r="R1013" s="2"/>
      <c r="S1013" s="2"/>
      <c r="T1013" s="2"/>
      <c r="U1013" s="2"/>
      <c r="V1013" s="2"/>
      <c r="W1013" s="2"/>
      <c r="X1013" s="2"/>
      <c r="Y1013" s="2"/>
      <c r="Z1013" s="2"/>
    </row>
    <row r="1014" spans="1:26" ht="15.75" hidden="1" customHeight="1" x14ac:dyDescent="0.25">
      <c r="A1014" s="82"/>
      <c r="B1014"/>
      <c r="C1014" s="21"/>
      <c r="D1014"/>
      <c r="E1014" s="82"/>
      <c r="F1014" s="82"/>
      <c r="G1014"/>
      <c r="H1014"/>
      <c r="I1014"/>
      <c r="J1014"/>
      <c r="K1014" s="82"/>
      <c r="L1014" s="82"/>
      <c r="M1014" s="1"/>
      <c r="N1014" s="2"/>
      <c r="O1014" s="2"/>
      <c r="P1014" s="2"/>
      <c r="Q1014" s="2"/>
      <c r="R1014" s="2"/>
      <c r="S1014" s="2"/>
      <c r="T1014" s="2"/>
      <c r="U1014" s="2"/>
      <c r="V1014" s="2"/>
      <c r="W1014" s="2"/>
      <c r="X1014" s="2"/>
      <c r="Y1014" s="2"/>
      <c r="Z1014" s="2"/>
    </row>
    <row r="1015" spans="1:26" ht="15.75" hidden="1" customHeight="1" x14ac:dyDescent="0.25">
      <c r="A1015" s="82"/>
      <c r="B1015"/>
      <c r="C1015" s="21"/>
      <c r="D1015"/>
      <c r="E1015" s="82"/>
      <c r="F1015" s="82"/>
      <c r="G1015"/>
      <c r="H1015"/>
      <c r="I1015"/>
      <c r="J1015"/>
      <c r="K1015" s="82"/>
      <c r="L1015" s="82"/>
      <c r="M1015" s="1"/>
      <c r="N1015" s="2"/>
      <c r="O1015" s="2"/>
      <c r="P1015" s="2"/>
      <c r="Q1015" s="2"/>
      <c r="R1015" s="2"/>
      <c r="S1015" s="2"/>
      <c r="T1015" s="2"/>
      <c r="U1015" s="2"/>
      <c r="V1015" s="2"/>
      <c r="W1015" s="2"/>
      <c r="X1015" s="2"/>
      <c r="Y1015" s="2"/>
      <c r="Z1015" s="2"/>
    </row>
    <row r="1016" spans="1:26" ht="15.75" hidden="1" customHeight="1" x14ac:dyDescent="0.25">
      <c r="A1016" s="82"/>
      <c r="B1016"/>
      <c r="C1016" s="21"/>
      <c r="D1016"/>
      <c r="E1016" s="82"/>
      <c r="F1016" s="82"/>
      <c r="G1016"/>
      <c r="H1016"/>
      <c r="I1016"/>
      <c r="J1016"/>
      <c r="K1016" s="82"/>
      <c r="L1016" s="82"/>
      <c r="M1016" s="1"/>
      <c r="N1016" s="2"/>
      <c r="O1016" s="2"/>
      <c r="P1016" s="2"/>
      <c r="Q1016" s="2"/>
      <c r="R1016" s="2"/>
      <c r="S1016" s="2"/>
      <c r="T1016" s="2"/>
      <c r="U1016" s="2"/>
      <c r="V1016" s="2"/>
      <c r="W1016" s="2"/>
      <c r="X1016" s="2"/>
      <c r="Y1016" s="2"/>
      <c r="Z1016" s="2"/>
    </row>
    <row r="1017" spans="1:26" ht="15.75" hidden="1" customHeight="1" x14ac:dyDescent="0.25">
      <c r="A1017" s="82"/>
      <c r="B1017"/>
      <c r="C1017" s="21"/>
      <c r="D1017"/>
      <c r="E1017" s="82"/>
      <c r="F1017" s="82"/>
      <c r="G1017"/>
      <c r="H1017"/>
      <c r="I1017"/>
      <c r="J1017"/>
      <c r="K1017" s="82"/>
      <c r="L1017" s="82"/>
      <c r="M1017" s="1"/>
      <c r="N1017" s="2"/>
      <c r="O1017" s="2"/>
      <c r="P1017" s="2"/>
      <c r="Q1017" s="2"/>
      <c r="R1017" s="2"/>
      <c r="S1017" s="2"/>
      <c r="T1017" s="2"/>
      <c r="U1017" s="2"/>
      <c r="V1017" s="2"/>
      <c r="W1017" s="2"/>
      <c r="X1017" s="2"/>
      <c r="Y1017" s="2"/>
      <c r="Z1017" s="2"/>
    </row>
    <row r="1018" spans="1:26" ht="15.75" hidden="1" customHeight="1" x14ac:dyDescent="0.25">
      <c r="A1018" s="82"/>
      <c r="B1018"/>
      <c r="C1018" s="21"/>
      <c r="D1018"/>
      <c r="E1018" s="82"/>
      <c r="F1018" s="82"/>
      <c r="G1018"/>
      <c r="H1018"/>
      <c r="I1018"/>
      <c r="J1018"/>
      <c r="K1018" s="82"/>
      <c r="L1018" s="82"/>
      <c r="M1018" s="1"/>
      <c r="N1018" s="2"/>
      <c r="O1018" s="2"/>
      <c r="P1018" s="2"/>
      <c r="Q1018" s="2"/>
      <c r="R1018" s="2"/>
      <c r="S1018" s="2"/>
      <c r="T1018" s="2"/>
      <c r="U1018" s="2"/>
      <c r="V1018" s="2"/>
      <c r="W1018" s="2"/>
      <c r="X1018" s="2"/>
      <c r="Y1018" s="2"/>
      <c r="Z1018" s="2"/>
    </row>
    <row r="1019" spans="1:26" ht="15.75" hidden="1" customHeight="1" x14ac:dyDescent="0.25">
      <c r="A1019" s="82"/>
      <c r="B1019"/>
      <c r="C1019" s="21"/>
      <c r="D1019"/>
      <c r="E1019" s="82"/>
      <c r="F1019" s="82"/>
      <c r="G1019"/>
      <c r="H1019"/>
      <c r="I1019"/>
      <c r="J1019"/>
      <c r="K1019" s="82"/>
      <c r="L1019" s="82"/>
      <c r="M1019" s="1"/>
      <c r="N1019" s="2"/>
      <c r="O1019" s="2"/>
      <c r="P1019" s="2"/>
      <c r="Q1019" s="2"/>
      <c r="R1019" s="2"/>
      <c r="S1019" s="2"/>
      <c r="T1019" s="2"/>
      <c r="U1019" s="2"/>
      <c r="V1019" s="2"/>
      <c r="W1019" s="2"/>
      <c r="X1019" s="2"/>
      <c r="Y1019" s="2"/>
      <c r="Z1019" s="2"/>
    </row>
    <row r="1020" spans="1:26" ht="15.75" hidden="1" customHeight="1" x14ac:dyDescent="0.25">
      <c r="A1020" s="82"/>
      <c r="B1020"/>
      <c r="C1020" s="21"/>
      <c r="D1020"/>
      <c r="E1020" s="82"/>
      <c r="F1020" s="82"/>
      <c r="G1020"/>
      <c r="H1020"/>
      <c r="I1020"/>
      <c r="J1020"/>
      <c r="K1020" s="82"/>
      <c r="L1020" s="82"/>
      <c r="M1020" s="1"/>
      <c r="N1020" s="2"/>
      <c r="O1020" s="2"/>
      <c r="P1020" s="2"/>
      <c r="Q1020" s="2"/>
      <c r="R1020" s="2"/>
      <c r="S1020" s="2"/>
      <c r="T1020" s="2"/>
      <c r="U1020" s="2"/>
      <c r="V1020" s="2"/>
      <c r="W1020" s="2"/>
      <c r="X1020" s="2"/>
      <c r="Y1020" s="2"/>
      <c r="Z1020" s="2"/>
    </row>
    <row r="1021" spans="1:26" ht="15" hidden="1" customHeight="1" x14ac:dyDescent="0.25">
      <c r="A1021" s="86"/>
      <c r="B1021" s="2"/>
      <c r="C1021" s="92"/>
      <c r="D1021" s="2"/>
      <c r="E1021" s="86"/>
      <c r="F1021" s="86"/>
      <c r="G1021" s="2"/>
      <c r="H1021" s="2"/>
      <c r="I1021" s="2"/>
      <c r="J1021" s="2"/>
      <c r="K1021" s="86"/>
      <c r="L1021" s="86"/>
      <c r="M1021" s="1"/>
      <c r="N1021" s="2"/>
      <c r="O1021" s="2"/>
      <c r="P1021" s="2"/>
      <c r="Q1021" s="2"/>
      <c r="R1021" s="2"/>
      <c r="S1021" s="2"/>
      <c r="T1021" s="2"/>
      <c r="U1021" s="2"/>
      <c r="V1021" s="2"/>
      <c r="W1021" s="2"/>
      <c r="X1021" s="2"/>
      <c r="Y1021" s="2"/>
      <c r="Z1021" s="2"/>
    </row>
    <row r="1022" spans="1:26" ht="15" hidden="1" customHeight="1" x14ac:dyDescent="0.25">
      <c r="A1022" s="86"/>
      <c r="B1022" s="2"/>
      <c r="C1022" s="92"/>
      <c r="D1022" s="2"/>
      <c r="E1022" s="86"/>
      <c r="F1022" s="86"/>
      <c r="G1022" s="2"/>
      <c r="H1022" s="2"/>
      <c r="I1022" s="2"/>
      <c r="J1022" s="2"/>
      <c r="K1022" s="86"/>
      <c r="L1022" s="86"/>
      <c r="M1022" s="1"/>
      <c r="N1022" s="2"/>
      <c r="O1022" s="2"/>
      <c r="P1022" s="2"/>
      <c r="Q1022" s="2"/>
      <c r="R1022" s="2"/>
      <c r="S1022" s="2"/>
      <c r="T1022" s="2"/>
      <c r="U1022" s="2"/>
      <c r="V1022" s="2"/>
      <c r="W1022" s="2"/>
      <c r="X1022" s="2"/>
      <c r="Y1022" s="2"/>
      <c r="Z1022" s="2"/>
    </row>
    <row r="1023" spans="1:26" ht="15" hidden="1" customHeight="1" x14ac:dyDescent="0.25">
      <c r="A1023" s="86"/>
      <c r="B1023" s="2"/>
      <c r="C1023" s="92"/>
      <c r="D1023" s="2"/>
      <c r="E1023" s="86"/>
      <c r="F1023" s="86"/>
      <c r="G1023" s="2"/>
      <c r="H1023" s="2"/>
      <c r="I1023" s="2"/>
      <c r="J1023" s="2"/>
      <c r="K1023" s="86"/>
      <c r="L1023" s="86"/>
      <c r="M1023" s="1"/>
      <c r="N1023" s="2"/>
      <c r="O1023" s="2"/>
      <c r="P1023" s="2"/>
      <c r="Q1023" s="2"/>
      <c r="R1023" s="2"/>
      <c r="S1023" s="2"/>
      <c r="T1023" s="2"/>
      <c r="U1023" s="2"/>
      <c r="V1023" s="2"/>
      <c r="W1023" s="2"/>
      <c r="X1023" s="2"/>
      <c r="Y1023" s="2"/>
      <c r="Z1023" s="2"/>
    </row>
    <row r="1024" spans="1:26" ht="15" hidden="1" customHeight="1" x14ac:dyDescent="0.25">
      <c r="A1024" s="86"/>
      <c r="B1024" s="2"/>
      <c r="C1024" s="92"/>
      <c r="D1024" s="2"/>
      <c r="E1024" s="86"/>
      <c r="F1024" s="86"/>
      <c r="G1024" s="2"/>
      <c r="H1024" s="2"/>
      <c r="I1024" s="2"/>
      <c r="J1024" s="2"/>
      <c r="K1024" s="86"/>
      <c r="L1024" s="86"/>
      <c r="M1024" s="1"/>
      <c r="N1024" s="2"/>
      <c r="O1024" s="2"/>
      <c r="P1024" s="2"/>
      <c r="Q1024" s="2"/>
      <c r="R1024" s="2"/>
      <c r="S1024" s="2"/>
      <c r="T1024" s="2"/>
      <c r="U1024" s="2"/>
      <c r="V1024" s="2"/>
      <c r="W1024" s="2"/>
      <c r="X1024" s="2"/>
      <c r="Y1024" s="2"/>
      <c r="Z1024" s="2"/>
    </row>
    <row r="1025" spans="1:26" ht="15" hidden="1" customHeight="1" x14ac:dyDescent="0.25">
      <c r="A1025" s="86"/>
      <c r="B1025" s="2"/>
      <c r="C1025" s="92"/>
      <c r="D1025" s="2"/>
      <c r="E1025" s="86"/>
      <c r="F1025" s="86"/>
      <c r="G1025" s="2"/>
      <c r="H1025" s="2"/>
      <c r="I1025" s="2"/>
      <c r="J1025" s="2"/>
      <c r="K1025" s="86"/>
      <c r="L1025" s="86"/>
      <c r="M1025" s="1"/>
      <c r="N1025" s="2"/>
      <c r="O1025" s="2"/>
      <c r="P1025" s="2"/>
      <c r="Q1025" s="2"/>
      <c r="R1025" s="2"/>
      <c r="S1025" s="2"/>
      <c r="T1025" s="2"/>
      <c r="U1025" s="2"/>
      <c r="V1025" s="2"/>
      <c r="W1025" s="2"/>
      <c r="X1025" s="2"/>
      <c r="Y1025" s="2"/>
      <c r="Z1025" s="2"/>
    </row>
    <row r="1026" spans="1:26" ht="15" hidden="1" customHeight="1" x14ac:dyDescent="0.25">
      <c r="A1026" s="86"/>
      <c r="B1026" s="2"/>
      <c r="C1026" s="92"/>
      <c r="D1026" s="2"/>
      <c r="E1026" s="86"/>
      <c r="F1026" s="86"/>
      <c r="G1026" s="2"/>
      <c r="H1026" s="2"/>
      <c r="I1026" s="2"/>
      <c r="J1026" s="2"/>
      <c r="K1026" s="86"/>
      <c r="L1026" s="86"/>
      <c r="M1026" s="1"/>
      <c r="N1026" s="2"/>
      <c r="O1026" s="2"/>
      <c r="P1026" s="2"/>
      <c r="Q1026" s="2"/>
      <c r="R1026" s="2"/>
      <c r="S1026" s="2"/>
      <c r="T1026" s="2"/>
      <c r="U1026" s="2"/>
      <c r="V1026" s="2"/>
      <c r="W1026" s="2"/>
      <c r="X1026" s="2"/>
      <c r="Y1026" s="2"/>
      <c r="Z1026" s="2"/>
    </row>
    <row r="1027" spans="1:26" ht="15" hidden="1" customHeight="1" x14ac:dyDescent="0.25">
      <c r="A1027" s="86"/>
      <c r="B1027" s="2"/>
      <c r="C1027" s="92"/>
      <c r="D1027" s="2"/>
      <c r="E1027" s="86"/>
      <c r="F1027" s="86"/>
      <c r="G1027" s="2"/>
      <c r="H1027" s="2"/>
      <c r="I1027" s="2"/>
      <c r="J1027" s="2"/>
      <c r="K1027" s="86"/>
      <c r="L1027" s="86"/>
      <c r="M1027" s="1"/>
      <c r="N1027" s="2"/>
      <c r="O1027" s="2"/>
      <c r="P1027" s="2"/>
      <c r="Q1027" s="2"/>
      <c r="R1027" s="2"/>
      <c r="S1027" s="2"/>
      <c r="T1027" s="2"/>
      <c r="U1027" s="2"/>
      <c r="V1027" s="2"/>
      <c r="W1027" s="2"/>
      <c r="X1027" s="2"/>
      <c r="Y1027" s="2"/>
      <c r="Z1027" s="2"/>
    </row>
    <row r="1028" spans="1:26" ht="15" hidden="1" customHeight="1" x14ac:dyDescent="0.25">
      <c r="A1028" s="86"/>
      <c r="B1028" s="2"/>
      <c r="C1028" s="92"/>
      <c r="D1028" s="2"/>
      <c r="E1028" s="86"/>
      <c r="F1028" s="86"/>
      <c r="G1028" s="2"/>
      <c r="H1028" s="2"/>
      <c r="I1028" s="2"/>
      <c r="J1028" s="2"/>
      <c r="K1028" s="86"/>
      <c r="L1028" s="86"/>
      <c r="M1028" s="1"/>
      <c r="N1028" s="2"/>
      <c r="O1028" s="2"/>
      <c r="P1028" s="2"/>
      <c r="Q1028" s="2"/>
      <c r="R1028" s="2"/>
      <c r="S1028" s="2"/>
      <c r="T1028" s="2"/>
      <c r="U1028" s="2"/>
      <c r="V1028" s="2"/>
      <c r="W1028" s="2"/>
      <c r="X1028" s="2"/>
      <c r="Y1028" s="2"/>
      <c r="Z1028" s="2"/>
    </row>
    <row r="1029" spans="1:26" ht="15" hidden="1" customHeight="1" x14ac:dyDescent="0.25">
      <c r="A1029" s="86"/>
      <c r="B1029" s="2"/>
      <c r="C1029" s="92"/>
      <c r="D1029" s="2"/>
      <c r="E1029" s="86"/>
      <c r="F1029" s="86"/>
      <c r="G1029" s="2"/>
      <c r="H1029" s="2"/>
      <c r="I1029" s="2"/>
      <c r="J1029" s="2"/>
      <c r="K1029" s="86"/>
      <c r="L1029" s="86"/>
      <c r="M1029" s="1"/>
      <c r="N1029" s="2"/>
      <c r="O1029" s="2"/>
      <c r="P1029" s="2"/>
      <c r="Q1029" s="2"/>
      <c r="R1029" s="2"/>
      <c r="S1029" s="2"/>
      <c r="T1029" s="2"/>
      <c r="U1029" s="2"/>
      <c r="V1029" s="2"/>
      <c r="W1029" s="2"/>
      <c r="X1029" s="2"/>
      <c r="Y1029" s="2"/>
      <c r="Z1029" s="2"/>
    </row>
    <row r="1030" spans="1:26" ht="15" hidden="1" customHeight="1" x14ac:dyDescent="0.25">
      <c r="A1030" s="86"/>
      <c r="B1030" s="2"/>
      <c r="C1030" s="92"/>
      <c r="D1030" s="2"/>
      <c r="E1030" s="86"/>
      <c r="F1030" s="86"/>
      <c r="G1030" s="2"/>
      <c r="H1030" s="2"/>
      <c r="I1030" s="2"/>
      <c r="J1030" s="2"/>
      <c r="K1030" s="86"/>
      <c r="L1030" s="86"/>
      <c r="M1030" s="1"/>
      <c r="N1030" s="2"/>
      <c r="O1030" s="2"/>
      <c r="P1030" s="2"/>
      <c r="Q1030" s="2"/>
      <c r="R1030" s="2"/>
      <c r="S1030" s="2"/>
      <c r="T1030" s="2"/>
      <c r="U1030" s="2"/>
      <c r="V1030" s="2"/>
      <c r="W1030" s="2"/>
      <c r="X1030" s="2"/>
      <c r="Y1030" s="2"/>
      <c r="Z1030" s="2"/>
    </row>
    <row r="1031" spans="1:26" ht="15" hidden="1" customHeight="1" x14ac:dyDescent="0.25">
      <c r="A1031" s="86"/>
      <c r="B1031" s="2"/>
      <c r="C1031" s="92"/>
      <c r="D1031" s="2"/>
      <c r="E1031" s="86"/>
      <c r="F1031" s="86"/>
      <c r="G1031" s="2"/>
      <c r="H1031" s="2"/>
      <c r="I1031" s="2"/>
      <c r="J1031" s="2"/>
      <c r="K1031" s="86"/>
      <c r="L1031" s="86"/>
      <c r="M1031" s="1"/>
      <c r="N1031" s="2"/>
      <c r="O1031" s="2"/>
      <c r="P1031" s="2"/>
      <c r="Q1031" s="2"/>
      <c r="R1031" s="2"/>
      <c r="S1031" s="2"/>
      <c r="T1031" s="2"/>
      <c r="U1031" s="2"/>
      <c r="V1031" s="2"/>
      <c r="W1031" s="2"/>
      <c r="X1031" s="2"/>
      <c r="Y1031" s="2"/>
      <c r="Z1031" s="2"/>
    </row>
    <row r="1032" spans="1:26" ht="15" hidden="1" customHeight="1" x14ac:dyDescent="0.25">
      <c r="A1032" s="86"/>
      <c r="B1032" s="2"/>
      <c r="C1032" s="92"/>
      <c r="D1032" s="2"/>
      <c r="E1032" s="86"/>
      <c r="F1032" s="86"/>
      <c r="G1032" s="2"/>
      <c r="H1032" s="2"/>
      <c r="I1032" s="2"/>
      <c r="J1032" s="2"/>
      <c r="K1032" s="86"/>
      <c r="L1032" s="86"/>
      <c r="M1032" s="1"/>
      <c r="N1032" s="2"/>
      <c r="O1032" s="2"/>
      <c r="P1032" s="2"/>
      <c r="Q1032" s="2"/>
      <c r="R1032" s="2"/>
      <c r="S1032" s="2"/>
      <c r="T1032" s="2"/>
      <c r="U1032" s="2"/>
      <c r="V1032" s="2"/>
      <c r="W1032" s="2"/>
      <c r="X1032" s="2"/>
      <c r="Y1032" s="2"/>
      <c r="Z1032" s="2"/>
    </row>
    <row r="1033" spans="1:26" ht="15" hidden="1" customHeight="1" x14ac:dyDescent="0.25">
      <c r="A1033" s="86"/>
      <c r="B1033" s="2"/>
      <c r="C1033" s="92"/>
      <c r="D1033" s="2"/>
      <c r="E1033" s="86"/>
      <c r="F1033" s="86"/>
      <c r="G1033" s="2"/>
      <c r="H1033" s="2"/>
      <c r="I1033" s="2"/>
      <c r="J1033" s="2"/>
      <c r="K1033" s="86"/>
      <c r="L1033" s="86"/>
      <c r="M1033" s="1"/>
      <c r="N1033" s="2"/>
      <c r="O1033" s="2"/>
      <c r="P1033" s="2"/>
      <c r="Q1033" s="2"/>
      <c r="R1033" s="2"/>
      <c r="S1033" s="2"/>
      <c r="T1033" s="2"/>
      <c r="U1033" s="2"/>
      <c r="V1033" s="2"/>
      <c r="W1033" s="2"/>
      <c r="X1033" s="2"/>
      <c r="Y1033" s="2"/>
      <c r="Z1033" s="2"/>
    </row>
    <row r="1034" spans="1:26" ht="15" hidden="1" customHeight="1" x14ac:dyDescent="0.25">
      <c r="A1034" s="86"/>
      <c r="B1034" s="2"/>
      <c r="C1034" s="92"/>
      <c r="D1034" s="2"/>
      <c r="E1034" s="86"/>
      <c r="F1034" s="86"/>
      <c r="G1034" s="2"/>
      <c r="H1034" s="2"/>
      <c r="I1034" s="2"/>
      <c r="J1034" s="2"/>
      <c r="K1034" s="86"/>
      <c r="L1034" s="86"/>
      <c r="M1034" s="1"/>
      <c r="N1034" s="2"/>
      <c r="O1034" s="2"/>
      <c r="P1034" s="2"/>
      <c r="Q1034" s="2"/>
      <c r="R1034" s="2"/>
      <c r="S1034" s="2"/>
      <c r="T1034" s="2"/>
      <c r="U1034" s="2"/>
      <c r="V1034" s="2"/>
      <c r="W1034" s="2"/>
      <c r="X1034" s="2"/>
      <c r="Y1034" s="2"/>
      <c r="Z1034" s="2"/>
    </row>
    <row r="1035" spans="1:26" ht="15" hidden="1" customHeight="1" x14ac:dyDescent="0.25">
      <c r="A1035" s="86"/>
      <c r="B1035" s="2"/>
      <c r="C1035" s="92"/>
      <c r="D1035" s="2"/>
      <c r="E1035" s="86"/>
      <c r="F1035" s="86"/>
      <c r="G1035" s="2"/>
      <c r="H1035" s="2"/>
      <c r="I1035" s="2"/>
      <c r="J1035" s="2"/>
      <c r="K1035" s="86"/>
      <c r="L1035" s="86"/>
      <c r="M1035" s="1"/>
      <c r="N1035" s="2"/>
      <c r="O1035" s="2"/>
      <c r="P1035" s="2"/>
      <c r="Q1035" s="2"/>
      <c r="R1035" s="2"/>
      <c r="S1035" s="2"/>
      <c r="T1035" s="2"/>
      <c r="U1035" s="2"/>
      <c r="V1035" s="2"/>
      <c r="W1035" s="2"/>
      <c r="X1035" s="2"/>
      <c r="Y1035" s="2"/>
      <c r="Z1035" s="2"/>
    </row>
    <row r="1036" spans="1:26" ht="15" hidden="1" customHeight="1" x14ac:dyDescent="0.25">
      <c r="A1036" s="86"/>
      <c r="B1036" s="2"/>
      <c r="C1036" s="92"/>
      <c r="D1036" s="2"/>
      <c r="E1036" s="86"/>
      <c r="F1036" s="86"/>
      <c r="G1036" s="2"/>
      <c r="H1036" s="2"/>
      <c r="I1036" s="2"/>
      <c r="J1036" s="2"/>
      <c r="K1036" s="86"/>
      <c r="L1036" s="86"/>
      <c r="M1036" s="1"/>
      <c r="N1036" s="2"/>
      <c r="O1036" s="2"/>
      <c r="P1036" s="2"/>
      <c r="Q1036" s="2"/>
      <c r="R1036" s="2"/>
      <c r="S1036" s="2"/>
      <c r="T1036" s="2"/>
      <c r="U1036" s="2"/>
      <c r="V1036" s="2"/>
      <c r="W1036" s="2"/>
      <c r="X1036" s="2"/>
      <c r="Y1036" s="2"/>
      <c r="Z1036" s="2"/>
    </row>
    <row r="1037" spans="1:26" ht="15" hidden="1" customHeight="1" x14ac:dyDescent="0.25">
      <c r="A1037" s="86"/>
      <c r="B1037" s="2"/>
      <c r="C1037" s="92"/>
      <c r="D1037" s="2"/>
      <c r="E1037" s="86"/>
      <c r="F1037" s="86"/>
      <c r="G1037" s="2"/>
      <c r="H1037" s="2"/>
      <c r="I1037" s="2"/>
      <c r="J1037" s="2"/>
      <c r="K1037" s="86"/>
      <c r="L1037" s="86"/>
      <c r="M1037" s="1"/>
      <c r="N1037" s="2"/>
      <c r="O1037" s="2"/>
      <c r="P1037" s="2"/>
      <c r="Q1037" s="2"/>
      <c r="R1037" s="2"/>
      <c r="S1037" s="2"/>
      <c r="T1037" s="2"/>
      <c r="U1037" s="2"/>
      <c r="V1037" s="2"/>
      <c r="W1037" s="2"/>
      <c r="X1037" s="2"/>
      <c r="Y1037" s="2"/>
      <c r="Z1037" s="2"/>
    </row>
    <row r="1038" spans="1:26" ht="15" hidden="1" customHeight="1" x14ac:dyDescent="0.25">
      <c r="A1038" s="86"/>
      <c r="B1038" s="2"/>
      <c r="C1038" s="92"/>
      <c r="D1038" s="2"/>
      <c r="E1038" s="86"/>
      <c r="F1038" s="86"/>
      <c r="G1038" s="2"/>
      <c r="H1038" s="2"/>
      <c r="I1038" s="2"/>
      <c r="J1038" s="2"/>
      <c r="K1038" s="86"/>
      <c r="L1038" s="86"/>
      <c r="M1038" s="1"/>
      <c r="N1038" s="2"/>
      <c r="O1038" s="2"/>
      <c r="P1038" s="2"/>
      <c r="Q1038" s="2"/>
      <c r="R1038" s="2"/>
      <c r="S1038" s="2"/>
      <c r="T1038" s="2"/>
      <c r="U1038" s="2"/>
      <c r="V1038" s="2"/>
      <c r="W1038" s="2"/>
      <c r="X1038" s="2"/>
      <c r="Y1038" s="2"/>
      <c r="Z1038" s="2"/>
    </row>
    <row r="1039" spans="1:26" ht="15" hidden="1" customHeight="1" x14ac:dyDescent="0.25">
      <c r="A1039" s="86"/>
      <c r="B1039" s="2"/>
      <c r="C1039" s="92"/>
      <c r="D1039" s="2"/>
      <c r="E1039" s="86"/>
      <c r="F1039" s="86"/>
      <c r="G1039" s="2"/>
      <c r="H1039" s="2"/>
      <c r="I1039" s="2"/>
      <c r="J1039" s="2"/>
      <c r="K1039" s="86"/>
      <c r="L1039" s="86"/>
      <c r="M1039" s="1"/>
      <c r="N1039" s="2"/>
      <c r="O1039" s="2"/>
      <c r="P1039" s="2"/>
      <c r="Q1039" s="2"/>
      <c r="R1039" s="2"/>
      <c r="S1039" s="2"/>
      <c r="T1039" s="2"/>
      <c r="U1039" s="2"/>
      <c r="V1039" s="2"/>
      <c r="W1039" s="2"/>
      <c r="X1039" s="2"/>
      <c r="Y1039" s="2"/>
      <c r="Z1039" s="2"/>
    </row>
    <row r="1040" spans="1:26" ht="15" hidden="1" customHeight="1" x14ac:dyDescent="0.25">
      <c r="A1040" s="86"/>
      <c r="B1040" s="2"/>
      <c r="C1040" s="92"/>
      <c r="D1040" s="2"/>
      <c r="E1040" s="86"/>
      <c r="F1040" s="86"/>
      <c r="G1040" s="2"/>
      <c r="H1040" s="2"/>
      <c r="I1040" s="2"/>
      <c r="J1040" s="2"/>
      <c r="K1040" s="86"/>
      <c r="L1040" s="86"/>
      <c r="M1040" s="1"/>
      <c r="N1040" s="2"/>
      <c r="O1040" s="2"/>
      <c r="P1040" s="2"/>
      <c r="Q1040" s="2"/>
      <c r="R1040" s="2"/>
      <c r="S1040" s="2"/>
      <c r="T1040" s="2"/>
      <c r="U1040" s="2"/>
      <c r="V1040" s="2"/>
      <c r="W1040" s="2"/>
      <c r="X1040" s="2"/>
      <c r="Y1040" s="2"/>
      <c r="Z1040" s="2"/>
    </row>
    <row r="1041" spans="1:26" ht="15" hidden="1" customHeight="1" x14ac:dyDescent="0.25">
      <c r="A1041" s="86"/>
      <c r="B1041" s="2"/>
      <c r="C1041" s="92"/>
      <c r="D1041" s="2"/>
      <c r="E1041" s="86"/>
      <c r="F1041" s="86"/>
      <c r="G1041" s="2"/>
      <c r="H1041" s="2"/>
      <c r="I1041" s="2"/>
      <c r="J1041" s="2"/>
      <c r="K1041" s="86"/>
      <c r="L1041" s="86"/>
      <c r="M1041" s="1"/>
      <c r="N1041" s="2"/>
      <c r="O1041" s="2"/>
      <c r="P1041" s="2"/>
      <c r="Q1041" s="2"/>
      <c r="R1041" s="2"/>
      <c r="S1041" s="2"/>
      <c r="T1041" s="2"/>
      <c r="U1041" s="2"/>
      <c r="V1041" s="2"/>
      <c r="W1041" s="2"/>
      <c r="X1041" s="2"/>
      <c r="Y1041" s="2"/>
      <c r="Z1041" s="2"/>
    </row>
  </sheetData>
  <mergeCells count="4">
    <mergeCell ref="A1:L1"/>
    <mergeCell ref="G3:H3"/>
    <mergeCell ref="I3:J3"/>
    <mergeCell ref="H16:H17"/>
  </mergeCells>
  <pageMargins left="0.7" right="0.7" top="0.75" bottom="0.75" header="0" footer="0"/>
  <pageSetup orientation="landscape"/>
  <drawing r:id="rId1"/>
  <picture r:id="rId2"/>
  <tableParts count="1">
    <tablePart r:id="rId3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2E75B5"/>
  </sheetPr>
  <dimension ref="A1:Z1006"/>
  <sheetViews>
    <sheetView topLeftCell="E1" workbookViewId="0">
      <pane ySplit="1" topLeftCell="A480" activePane="bottomLeft" state="frozen"/>
      <selection pane="bottomLeft" activeCell="G488" sqref="G488:H491"/>
    </sheetView>
  </sheetViews>
  <sheetFormatPr baseColWidth="10" defaultColWidth="14.42578125" defaultRowHeight="15" customHeight="1" x14ac:dyDescent="0.25"/>
  <cols>
    <col min="1" max="1" width="16.28515625" style="165" customWidth="1"/>
    <col min="2" max="2" width="16.140625" style="165" customWidth="1"/>
    <col min="3" max="3" width="14.85546875" style="165" customWidth="1"/>
    <col min="4" max="4" width="22" style="172" customWidth="1"/>
    <col min="5" max="5" width="33.28515625" style="165" customWidth="1"/>
    <col min="6" max="6" width="44.7109375" style="165" customWidth="1"/>
    <col min="7" max="7" width="17.5703125" style="165" customWidth="1"/>
    <col min="8" max="8" width="64.7109375" style="165" customWidth="1"/>
    <col min="9" max="9" width="11" style="165" customWidth="1"/>
    <col min="10" max="10" width="14.7109375" style="165" customWidth="1"/>
    <col min="11" max="11" width="15.7109375" style="165" customWidth="1"/>
    <col min="12" max="12" width="18.85546875" style="165" customWidth="1"/>
    <col min="13" max="26" width="10.7109375" style="165" customWidth="1"/>
    <col min="27" max="16384" width="14.42578125" style="165"/>
  </cols>
  <sheetData>
    <row r="1" spans="1:26" x14ac:dyDescent="0.25">
      <c r="A1" s="30" t="s">
        <v>24</v>
      </c>
      <c r="B1" s="31" t="s">
        <v>25</v>
      </c>
      <c r="C1" s="32" t="s">
        <v>26</v>
      </c>
      <c r="D1" s="32" t="s">
        <v>27</v>
      </c>
      <c r="E1" s="32" t="s">
        <v>1</v>
      </c>
      <c r="F1" s="33" t="s">
        <v>28</v>
      </c>
      <c r="G1" s="34" t="s">
        <v>29</v>
      </c>
      <c r="H1" s="34" t="s">
        <v>30</v>
      </c>
      <c r="I1" s="34" t="s">
        <v>31</v>
      </c>
      <c r="J1" s="35" t="s">
        <v>32</v>
      </c>
      <c r="K1" s="35" t="s">
        <v>33</v>
      </c>
      <c r="L1" s="35" t="s">
        <v>34</v>
      </c>
      <c r="M1"/>
      <c r="N1"/>
      <c r="O1"/>
      <c r="P1"/>
      <c r="Q1"/>
      <c r="R1"/>
      <c r="S1"/>
      <c r="T1"/>
      <c r="U1"/>
      <c r="V1"/>
      <c r="W1"/>
      <c r="X1"/>
      <c r="Y1"/>
      <c r="Z1"/>
    </row>
    <row r="2" spans="1:26" x14ac:dyDescent="0.25">
      <c r="A2" s="36" t="s">
        <v>35</v>
      </c>
      <c r="B2" s="36" t="s">
        <v>35</v>
      </c>
      <c r="C2" s="37" t="s">
        <v>36</v>
      </c>
      <c r="D2" s="169" t="s">
        <v>37</v>
      </c>
      <c r="E2" s="38" t="s">
        <v>16</v>
      </c>
      <c r="F2" s="38" t="s">
        <v>38</v>
      </c>
      <c r="G2" s="39" t="s">
        <v>39</v>
      </c>
      <c r="H2" s="40" t="s">
        <v>40</v>
      </c>
      <c r="I2" s="41">
        <v>6</v>
      </c>
      <c r="J2" s="42">
        <v>1410000</v>
      </c>
      <c r="K2" s="42">
        <f t="shared" ref="K2:K256" si="0">J2*0.19</f>
        <v>267900</v>
      </c>
      <c r="L2" s="42">
        <f t="shared" ref="L2:L256" si="1">J2+K2</f>
        <v>1677900</v>
      </c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</row>
    <row r="3" spans="1:26" x14ac:dyDescent="0.25">
      <c r="A3" s="36" t="s">
        <v>35</v>
      </c>
      <c r="B3" s="36" t="s">
        <v>35</v>
      </c>
      <c r="C3" s="37" t="s">
        <v>36</v>
      </c>
      <c r="D3" s="169" t="s">
        <v>37</v>
      </c>
      <c r="E3" s="38" t="s">
        <v>10</v>
      </c>
      <c r="F3" s="38" t="s">
        <v>41</v>
      </c>
      <c r="G3" s="39" t="s">
        <v>39</v>
      </c>
      <c r="H3" s="43" t="s">
        <v>42</v>
      </c>
      <c r="I3" s="41">
        <v>1</v>
      </c>
      <c r="J3" s="42">
        <v>1950000</v>
      </c>
      <c r="K3" s="42">
        <f t="shared" si="0"/>
        <v>370500</v>
      </c>
      <c r="L3" s="42">
        <f t="shared" si="1"/>
        <v>2320500</v>
      </c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</row>
    <row r="4" spans="1:26" x14ac:dyDescent="0.25">
      <c r="A4" s="36" t="s">
        <v>35</v>
      </c>
      <c r="B4" s="36">
        <v>45780</v>
      </c>
      <c r="C4" s="37" t="s">
        <v>36</v>
      </c>
      <c r="D4" s="169" t="s">
        <v>43</v>
      </c>
      <c r="E4" s="38" t="s">
        <v>6</v>
      </c>
      <c r="F4" s="38" t="s">
        <v>44</v>
      </c>
      <c r="G4" s="39" t="s">
        <v>39</v>
      </c>
      <c r="H4" s="43" t="s">
        <v>42</v>
      </c>
      <c r="I4" s="41">
        <v>1</v>
      </c>
      <c r="J4" s="42">
        <v>4950000</v>
      </c>
      <c r="K4" s="42">
        <f t="shared" si="0"/>
        <v>940500</v>
      </c>
      <c r="L4" s="42">
        <f t="shared" si="1"/>
        <v>5890500</v>
      </c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</row>
    <row r="5" spans="1:26" x14ac:dyDescent="0.25">
      <c r="A5" s="36" t="s">
        <v>35</v>
      </c>
      <c r="B5" s="36">
        <v>45780</v>
      </c>
      <c r="C5" s="37" t="s">
        <v>36</v>
      </c>
      <c r="D5" s="169" t="s">
        <v>43</v>
      </c>
      <c r="E5" s="38" t="s">
        <v>12</v>
      </c>
      <c r="F5" s="38" t="s">
        <v>45</v>
      </c>
      <c r="G5" s="39" t="s">
        <v>39</v>
      </c>
      <c r="H5" s="43" t="s">
        <v>42</v>
      </c>
      <c r="I5" s="41">
        <v>200</v>
      </c>
      <c r="J5" s="42">
        <v>5300000</v>
      </c>
      <c r="K5" s="42">
        <f t="shared" si="0"/>
        <v>1007000</v>
      </c>
      <c r="L5" s="42">
        <f t="shared" si="1"/>
        <v>6307000</v>
      </c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</row>
    <row r="6" spans="1:26" x14ac:dyDescent="0.25">
      <c r="A6" s="36" t="s">
        <v>35</v>
      </c>
      <c r="B6" s="36">
        <v>45780</v>
      </c>
      <c r="C6" s="37" t="s">
        <v>36</v>
      </c>
      <c r="D6" s="169" t="s">
        <v>43</v>
      </c>
      <c r="E6" s="38" t="s">
        <v>8</v>
      </c>
      <c r="F6" s="38" t="s">
        <v>46</v>
      </c>
      <c r="G6" s="39" t="s">
        <v>39</v>
      </c>
      <c r="H6" s="43" t="s">
        <v>42</v>
      </c>
      <c r="I6" s="41">
        <v>1</v>
      </c>
      <c r="J6" s="42">
        <v>2950000</v>
      </c>
      <c r="K6" s="42">
        <f t="shared" si="0"/>
        <v>560500</v>
      </c>
      <c r="L6" s="42">
        <f t="shared" si="1"/>
        <v>3510500</v>
      </c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</row>
    <row r="7" spans="1:26" x14ac:dyDescent="0.25">
      <c r="A7" s="36" t="s">
        <v>35</v>
      </c>
      <c r="B7" s="36">
        <v>45780</v>
      </c>
      <c r="C7" s="37" t="s">
        <v>36</v>
      </c>
      <c r="D7" s="169" t="s">
        <v>43</v>
      </c>
      <c r="E7" s="38" t="s">
        <v>8</v>
      </c>
      <c r="F7" s="38" t="s">
        <v>47</v>
      </c>
      <c r="G7" s="39" t="s">
        <v>39</v>
      </c>
      <c r="H7" s="43" t="s">
        <v>42</v>
      </c>
      <c r="I7" s="41">
        <v>35</v>
      </c>
      <c r="J7" s="42">
        <v>5075000</v>
      </c>
      <c r="K7" s="42">
        <f t="shared" si="0"/>
        <v>964250</v>
      </c>
      <c r="L7" s="42">
        <f t="shared" si="1"/>
        <v>6039250</v>
      </c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</row>
    <row r="8" spans="1:26" x14ac:dyDescent="0.25">
      <c r="A8" s="36" t="s">
        <v>35</v>
      </c>
      <c r="B8" s="36">
        <v>45780</v>
      </c>
      <c r="C8" s="37" t="s">
        <v>48</v>
      </c>
      <c r="D8" s="169" t="s">
        <v>49</v>
      </c>
      <c r="E8" s="38" t="s">
        <v>13</v>
      </c>
      <c r="F8" s="38" t="s">
        <v>50</v>
      </c>
      <c r="G8" s="39" t="s">
        <v>51</v>
      </c>
      <c r="H8" s="43" t="s">
        <v>52</v>
      </c>
      <c r="I8" s="41">
        <v>2</v>
      </c>
      <c r="J8" s="42">
        <v>990000</v>
      </c>
      <c r="K8" s="42">
        <f t="shared" si="0"/>
        <v>188100</v>
      </c>
      <c r="L8" s="42">
        <f t="shared" si="1"/>
        <v>1178100</v>
      </c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</row>
    <row r="9" spans="1:26" x14ac:dyDescent="0.25">
      <c r="A9" s="36" t="s">
        <v>35</v>
      </c>
      <c r="B9" s="36">
        <v>45780</v>
      </c>
      <c r="C9" s="37" t="s">
        <v>48</v>
      </c>
      <c r="D9" s="169" t="s">
        <v>49</v>
      </c>
      <c r="E9" s="38" t="s">
        <v>16</v>
      </c>
      <c r="F9" s="38" t="s">
        <v>38</v>
      </c>
      <c r="G9" s="39" t="s">
        <v>51</v>
      </c>
      <c r="H9" s="43" t="s">
        <v>52</v>
      </c>
      <c r="I9" s="41">
        <v>6</v>
      </c>
      <c r="J9" s="42">
        <v>1410000</v>
      </c>
      <c r="K9" s="42">
        <f t="shared" si="0"/>
        <v>267900</v>
      </c>
      <c r="L9" s="42">
        <f t="shared" si="1"/>
        <v>1677900</v>
      </c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</row>
    <row r="10" spans="1:26" x14ac:dyDescent="0.25">
      <c r="A10" s="36" t="s">
        <v>35</v>
      </c>
      <c r="B10" s="36">
        <v>45780</v>
      </c>
      <c r="C10" s="37" t="s">
        <v>48</v>
      </c>
      <c r="D10" s="169" t="s">
        <v>49</v>
      </c>
      <c r="E10" s="38" t="s">
        <v>10</v>
      </c>
      <c r="F10" s="38" t="s">
        <v>41</v>
      </c>
      <c r="G10" s="39" t="s">
        <v>51</v>
      </c>
      <c r="H10" s="43" t="s">
        <v>52</v>
      </c>
      <c r="I10" s="41">
        <v>1</v>
      </c>
      <c r="J10" s="42">
        <v>1950000</v>
      </c>
      <c r="K10" s="42">
        <f t="shared" si="0"/>
        <v>370500</v>
      </c>
      <c r="L10" s="42">
        <f t="shared" si="1"/>
        <v>2320500</v>
      </c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</row>
    <row r="11" spans="1:26" x14ac:dyDescent="0.25">
      <c r="A11" s="36" t="s">
        <v>35</v>
      </c>
      <c r="B11" s="36">
        <v>45780</v>
      </c>
      <c r="C11" s="37" t="s">
        <v>48</v>
      </c>
      <c r="D11" s="169" t="s">
        <v>53</v>
      </c>
      <c r="E11" s="38" t="s">
        <v>13</v>
      </c>
      <c r="F11" s="38" t="s">
        <v>50</v>
      </c>
      <c r="G11" s="39" t="s">
        <v>51</v>
      </c>
      <c r="H11" s="43" t="s">
        <v>54</v>
      </c>
      <c r="I11" s="41">
        <v>2</v>
      </c>
      <c r="J11" s="42">
        <v>990000</v>
      </c>
      <c r="K11" s="42">
        <f t="shared" si="0"/>
        <v>188100</v>
      </c>
      <c r="L11" s="42">
        <f t="shared" si="1"/>
        <v>1178100</v>
      </c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</row>
    <row r="12" spans="1:26" x14ac:dyDescent="0.25">
      <c r="A12" s="36" t="s">
        <v>35</v>
      </c>
      <c r="B12" s="36">
        <v>45780</v>
      </c>
      <c r="C12" s="37" t="s">
        <v>48</v>
      </c>
      <c r="D12" s="169" t="s">
        <v>53</v>
      </c>
      <c r="E12" s="38" t="s">
        <v>16</v>
      </c>
      <c r="F12" s="38" t="s">
        <v>38</v>
      </c>
      <c r="G12" s="39" t="s">
        <v>51</v>
      </c>
      <c r="H12" s="43" t="s">
        <v>54</v>
      </c>
      <c r="I12" s="41">
        <v>5</v>
      </c>
      <c r="J12" s="42">
        <v>1175000</v>
      </c>
      <c r="K12" s="42">
        <f t="shared" si="0"/>
        <v>223250</v>
      </c>
      <c r="L12" s="42">
        <f t="shared" si="1"/>
        <v>1398250</v>
      </c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</row>
    <row r="13" spans="1:26" x14ac:dyDescent="0.25">
      <c r="A13" s="36" t="s">
        <v>35</v>
      </c>
      <c r="B13" s="36">
        <v>45781</v>
      </c>
      <c r="C13" s="37" t="s">
        <v>48</v>
      </c>
      <c r="D13" s="169" t="s">
        <v>53</v>
      </c>
      <c r="E13" s="38" t="s">
        <v>10</v>
      </c>
      <c r="F13" s="38" t="s">
        <v>41</v>
      </c>
      <c r="G13" s="39" t="s">
        <v>51</v>
      </c>
      <c r="H13" s="43" t="s">
        <v>54</v>
      </c>
      <c r="I13" s="41">
        <v>1</v>
      </c>
      <c r="J13" s="42">
        <v>1950000</v>
      </c>
      <c r="K13" s="42">
        <f t="shared" si="0"/>
        <v>370500</v>
      </c>
      <c r="L13" s="42">
        <f t="shared" si="1"/>
        <v>2320500</v>
      </c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</row>
    <row r="14" spans="1:26" x14ac:dyDescent="0.25">
      <c r="A14" s="36" t="s">
        <v>35</v>
      </c>
      <c r="B14" s="36">
        <v>45781</v>
      </c>
      <c r="C14" s="37" t="s">
        <v>48</v>
      </c>
      <c r="D14" s="169" t="s">
        <v>55</v>
      </c>
      <c r="E14" s="38" t="s">
        <v>16</v>
      </c>
      <c r="F14" s="38" t="s">
        <v>38</v>
      </c>
      <c r="G14" s="39" t="s">
        <v>51</v>
      </c>
      <c r="H14" s="40" t="s">
        <v>56</v>
      </c>
      <c r="I14" s="41">
        <v>6</v>
      </c>
      <c r="J14" s="42">
        <v>1410000</v>
      </c>
      <c r="K14" s="42">
        <f t="shared" si="0"/>
        <v>267900</v>
      </c>
      <c r="L14" s="42">
        <f t="shared" si="1"/>
        <v>1677900</v>
      </c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</row>
    <row r="15" spans="1:26" x14ac:dyDescent="0.25">
      <c r="A15" s="36" t="s">
        <v>35</v>
      </c>
      <c r="B15" s="36">
        <v>45781</v>
      </c>
      <c r="C15" s="37" t="s">
        <v>48</v>
      </c>
      <c r="D15" s="169" t="s">
        <v>55</v>
      </c>
      <c r="E15" s="38" t="s">
        <v>10</v>
      </c>
      <c r="F15" s="38" t="s">
        <v>41</v>
      </c>
      <c r="G15" s="39" t="s">
        <v>51</v>
      </c>
      <c r="H15" s="40" t="s">
        <v>56</v>
      </c>
      <c r="I15" s="41">
        <v>1</v>
      </c>
      <c r="J15" s="42">
        <v>1950000</v>
      </c>
      <c r="K15" s="42">
        <f t="shared" si="0"/>
        <v>370500</v>
      </c>
      <c r="L15" s="42">
        <f t="shared" si="1"/>
        <v>2320500</v>
      </c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</row>
    <row r="16" spans="1:26" x14ac:dyDescent="0.25">
      <c r="A16" s="36" t="s">
        <v>35</v>
      </c>
      <c r="B16" s="36">
        <v>45781</v>
      </c>
      <c r="C16" s="37" t="s">
        <v>48</v>
      </c>
      <c r="D16" s="169" t="s">
        <v>57</v>
      </c>
      <c r="E16" s="38" t="s">
        <v>16</v>
      </c>
      <c r="F16" s="38" t="s">
        <v>38</v>
      </c>
      <c r="G16" s="39" t="s">
        <v>51</v>
      </c>
      <c r="H16" s="40" t="s">
        <v>58</v>
      </c>
      <c r="I16" s="41">
        <v>5</v>
      </c>
      <c r="J16" s="42">
        <v>1175000</v>
      </c>
      <c r="K16" s="42">
        <f t="shared" si="0"/>
        <v>223250</v>
      </c>
      <c r="L16" s="42">
        <f t="shared" si="1"/>
        <v>1398250</v>
      </c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</row>
    <row r="17" spans="1:26" x14ac:dyDescent="0.25">
      <c r="A17" s="36" t="s">
        <v>35</v>
      </c>
      <c r="B17" s="36">
        <v>45781</v>
      </c>
      <c r="C17" s="37" t="s">
        <v>48</v>
      </c>
      <c r="D17" s="169" t="s">
        <v>57</v>
      </c>
      <c r="E17" s="38" t="s">
        <v>10</v>
      </c>
      <c r="F17" s="38" t="s">
        <v>41</v>
      </c>
      <c r="G17" s="39" t="s">
        <v>51</v>
      </c>
      <c r="H17" s="40" t="s">
        <v>58</v>
      </c>
      <c r="I17" s="41">
        <v>1</v>
      </c>
      <c r="J17" s="42">
        <v>1950000</v>
      </c>
      <c r="K17" s="42">
        <f t="shared" si="0"/>
        <v>370500</v>
      </c>
      <c r="L17" s="42">
        <f t="shared" si="1"/>
        <v>2320500</v>
      </c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</row>
    <row r="18" spans="1:26" x14ac:dyDescent="0.25">
      <c r="A18" s="36" t="s">
        <v>35</v>
      </c>
      <c r="B18" s="36">
        <v>45781</v>
      </c>
      <c r="C18" s="37" t="s">
        <v>36</v>
      </c>
      <c r="D18" s="169" t="s">
        <v>59</v>
      </c>
      <c r="E18" s="38" t="s">
        <v>6</v>
      </c>
      <c r="F18" s="38" t="s">
        <v>44</v>
      </c>
      <c r="G18" s="39" t="s">
        <v>39</v>
      </c>
      <c r="H18" s="43" t="s">
        <v>42</v>
      </c>
      <c r="I18" s="41">
        <v>1</v>
      </c>
      <c r="J18" s="42">
        <v>4950000</v>
      </c>
      <c r="K18" s="42">
        <f t="shared" si="0"/>
        <v>940500</v>
      </c>
      <c r="L18" s="42">
        <f t="shared" si="1"/>
        <v>5890500</v>
      </c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</row>
    <row r="19" spans="1:26" x14ac:dyDescent="0.25">
      <c r="A19" s="36" t="s">
        <v>35</v>
      </c>
      <c r="B19" s="36">
        <v>45781</v>
      </c>
      <c r="C19" s="37" t="s">
        <v>36</v>
      </c>
      <c r="D19" s="169" t="s">
        <v>59</v>
      </c>
      <c r="E19" s="38" t="s">
        <v>12</v>
      </c>
      <c r="F19" s="38" t="s">
        <v>45</v>
      </c>
      <c r="G19" s="39" t="s">
        <v>39</v>
      </c>
      <c r="H19" s="43" t="s">
        <v>42</v>
      </c>
      <c r="I19" s="41">
        <v>200</v>
      </c>
      <c r="J19" s="42">
        <v>5300000</v>
      </c>
      <c r="K19" s="42">
        <f t="shared" si="0"/>
        <v>1007000</v>
      </c>
      <c r="L19" s="42">
        <f t="shared" si="1"/>
        <v>6307000</v>
      </c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</row>
    <row r="20" spans="1:26" x14ac:dyDescent="0.25">
      <c r="A20" s="36" t="s">
        <v>35</v>
      </c>
      <c r="B20" s="36">
        <v>45782</v>
      </c>
      <c r="C20" s="37" t="s">
        <v>36</v>
      </c>
      <c r="D20" s="169" t="s">
        <v>59</v>
      </c>
      <c r="E20" s="38" t="s">
        <v>8</v>
      </c>
      <c r="F20" s="38" t="s">
        <v>46</v>
      </c>
      <c r="G20" s="39" t="s">
        <v>39</v>
      </c>
      <c r="H20" s="43" t="s">
        <v>42</v>
      </c>
      <c r="I20" s="41">
        <v>1</v>
      </c>
      <c r="J20" s="42">
        <v>2950000</v>
      </c>
      <c r="K20" s="42">
        <f t="shared" si="0"/>
        <v>560500</v>
      </c>
      <c r="L20" s="42">
        <f t="shared" si="1"/>
        <v>3510500</v>
      </c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</row>
    <row r="21" spans="1:26" ht="15.75" customHeight="1" x14ac:dyDescent="0.25">
      <c r="A21" s="36" t="s">
        <v>35</v>
      </c>
      <c r="B21" s="36">
        <v>45782</v>
      </c>
      <c r="C21" s="37" t="s">
        <v>36</v>
      </c>
      <c r="D21" s="169" t="s">
        <v>60</v>
      </c>
      <c r="E21" s="38" t="s">
        <v>16</v>
      </c>
      <c r="F21" s="38" t="s">
        <v>38</v>
      </c>
      <c r="G21" s="39" t="s">
        <v>39</v>
      </c>
      <c r="H21" s="43" t="s">
        <v>42</v>
      </c>
      <c r="I21" s="41">
        <v>6</v>
      </c>
      <c r="J21" s="42">
        <v>1410000</v>
      </c>
      <c r="K21" s="42">
        <f t="shared" si="0"/>
        <v>267900</v>
      </c>
      <c r="L21" s="42">
        <f t="shared" si="1"/>
        <v>1677900</v>
      </c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</row>
    <row r="22" spans="1:26" ht="15.75" customHeight="1" x14ac:dyDescent="0.25">
      <c r="A22" s="36">
        <v>45779</v>
      </c>
      <c r="B22" s="36">
        <v>45782</v>
      </c>
      <c r="C22" s="37" t="s">
        <v>36</v>
      </c>
      <c r="D22" s="169" t="s">
        <v>60</v>
      </c>
      <c r="E22" s="38" t="s">
        <v>10</v>
      </c>
      <c r="F22" s="38" t="s">
        <v>41</v>
      </c>
      <c r="G22" s="39" t="s">
        <v>39</v>
      </c>
      <c r="H22" s="43" t="s">
        <v>42</v>
      </c>
      <c r="I22" s="41">
        <v>1</v>
      </c>
      <c r="J22" s="42">
        <v>1950000</v>
      </c>
      <c r="K22" s="42">
        <f t="shared" si="0"/>
        <v>370500</v>
      </c>
      <c r="L22" s="42">
        <f t="shared" si="1"/>
        <v>2320500</v>
      </c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</row>
    <row r="23" spans="1:26" ht="15.75" customHeight="1" x14ac:dyDescent="0.25">
      <c r="A23" s="36">
        <v>45787</v>
      </c>
      <c r="B23" s="36">
        <v>45788</v>
      </c>
      <c r="C23" s="37" t="s">
        <v>48</v>
      </c>
      <c r="D23" s="169" t="s">
        <v>61</v>
      </c>
      <c r="E23" s="38" t="s">
        <v>13</v>
      </c>
      <c r="F23" s="38" t="s">
        <v>50</v>
      </c>
      <c r="G23" s="39" t="s">
        <v>51</v>
      </c>
      <c r="H23" s="43" t="s">
        <v>54</v>
      </c>
      <c r="I23" s="41">
        <v>2</v>
      </c>
      <c r="J23" s="42">
        <v>990000</v>
      </c>
      <c r="K23" s="42">
        <f t="shared" si="0"/>
        <v>188100</v>
      </c>
      <c r="L23" s="42">
        <f t="shared" si="1"/>
        <v>1178100</v>
      </c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</row>
    <row r="24" spans="1:26" ht="15.75" customHeight="1" x14ac:dyDescent="0.25">
      <c r="A24" s="36">
        <v>45787</v>
      </c>
      <c r="B24" s="36">
        <v>45788</v>
      </c>
      <c r="C24" s="37" t="s">
        <v>48</v>
      </c>
      <c r="D24" s="169" t="s">
        <v>61</v>
      </c>
      <c r="E24" s="38" t="s">
        <v>16</v>
      </c>
      <c r="F24" s="38" t="s">
        <v>38</v>
      </c>
      <c r="G24" s="39" t="s">
        <v>51</v>
      </c>
      <c r="H24" s="43" t="s">
        <v>54</v>
      </c>
      <c r="I24" s="41">
        <v>5</v>
      </c>
      <c r="J24" s="42">
        <v>1175000</v>
      </c>
      <c r="K24" s="42">
        <f t="shared" si="0"/>
        <v>223250</v>
      </c>
      <c r="L24" s="42">
        <f t="shared" si="1"/>
        <v>1398250</v>
      </c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</row>
    <row r="25" spans="1:26" ht="15.75" customHeight="1" x14ac:dyDescent="0.25">
      <c r="A25" s="36">
        <v>45787</v>
      </c>
      <c r="B25" s="36">
        <v>45788</v>
      </c>
      <c r="C25" s="37" t="s">
        <v>48</v>
      </c>
      <c r="D25" s="169" t="s">
        <v>61</v>
      </c>
      <c r="E25" s="38" t="s">
        <v>10</v>
      </c>
      <c r="F25" s="38" t="s">
        <v>41</v>
      </c>
      <c r="G25" s="39" t="s">
        <v>51</v>
      </c>
      <c r="H25" s="43" t="s">
        <v>54</v>
      </c>
      <c r="I25" s="41">
        <v>1</v>
      </c>
      <c r="J25" s="42">
        <v>1950000</v>
      </c>
      <c r="K25" s="42">
        <f t="shared" si="0"/>
        <v>370500</v>
      </c>
      <c r="L25" s="42">
        <f t="shared" si="1"/>
        <v>2320500</v>
      </c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</row>
    <row r="26" spans="1:26" ht="15.75" customHeight="1" x14ac:dyDescent="0.25">
      <c r="A26" s="36">
        <v>45787</v>
      </c>
      <c r="B26" s="36">
        <v>45788</v>
      </c>
      <c r="C26" s="37" t="s">
        <v>48</v>
      </c>
      <c r="D26" s="169" t="s">
        <v>62</v>
      </c>
      <c r="E26" s="38" t="s">
        <v>13</v>
      </c>
      <c r="F26" s="38" t="s">
        <v>50</v>
      </c>
      <c r="G26" s="39" t="s">
        <v>51</v>
      </c>
      <c r="H26" s="43" t="s">
        <v>52</v>
      </c>
      <c r="I26" s="41">
        <v>2</v>
      </c>
      <c r="J26" s="42">
        <v>990000</v>
      </c>
      <c r="K26" s="42">
        <f t="shared" si="0"/>
        <v>188100</v>
      </c>
      <c r="L26" s="42">
        <f t="shared" si="1"/>
        <v>1178100</v>
      </c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</row>
    <row r="27" spans="1:26" ht="15.75" customHeight="1" x14ac:dyDescent="0.25">
      <c r="A27" s="36">
        <v>45787</v>
      </c>
      <c r="B27" s="36">
        <v>45788</v>
      </c>
      <c r="C27" s="37" t="s">
        <v>48</v>
      </c>
      <c r="D27" s="169" t="s">
        <v>62</v>
      </c>
      <c r="E27" s="38" t="s">
        <v>16</v>
      </c>
      <c r="F27" s="38" t="s">
        <v>38</v>
      </c>
      <c r="G27" s="39" t="s">
        <v>51</v>
      </c>
      <c r="H27" s="43" t="s">
        <v>52</v>
      </c>
      <c r="I27" s="41">
        <v>6</v>
      </c>
      <c r="J27" s="42">
        <v>1410000</v>
      </c>
      <c r="K27" s="42">
        <f t="shared" si="0"/>
        <v>267900</v>
      </c>
      <c r="L27" s="42">
        <f t="shared" si="1"/>
        <v>1677900</v>
      </c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</row>
    <row r="28" spans="1:26" ht="15.75" customHeight="1" x14ac:dyDescent="0.25">
      <c r="A28" s="36">
        <v>45787</v>
      </c>
      <c r="B28" s="36">
        <v>45788</v>
      </c>
      <c r="C28" s="37" t="s">
        <v>48</v>
      </c>
      <c r="D28" s="169" t="s">
        <v>62</v>
      </c>
      <c r="E28" s="38" t="s">
        <v>10</v>
      </c>
      <c r="F28" s="38" t="s">
        <v>41</v>
      </c>
      <c r="G28" s="39" t="s">
        <v>51</v>
      </c>
      <c r="H28" s="43" t="s">
        <v>52</v>
      </c>
      <c r="I28" s="41">
        <v>1</v>
      </c>
      <c r="J28" s="42">
        <v>1950000</v>
      </c>
      <c r="K28" s="42">
        <f t="shared" si="0"/>
        <v>370500</v>
      </c>
      <c r="L28" s="42">
        <f t="shared" si="1"/>
        <v>2320500</v>
      </c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</row>
    <row r="29" spans="1:26" ht="15.75" customHeight="1" x14ac:dyDescent="0.25">
      <c r="A29" s="36">
        <v>45788</v>
      </c>
      <c r="B29" s="36">
        <v>45789</v>
      </c>
      <c r="C29" s="37" t="s">
        <v>48</v>
      </c>
      <c r="D29" s="169" t="s">
        <v>63</v>
      </c>
      <c r="E29" s="38" t="s">
        <v>16</v>
      </c>
      <c r="F29" s="38" t="s">
        <v>38</v>
      </c>
      <c r="G29" s="39" t="s">
        <v>51</v>
      </c>
      <c r="H29" s="40" t="s">
        <v>56</v>
      </c>
      <c r="I29" s="41">
        <v>6</v>
      </c>
      <c r="J29" s="42">
        <v>1410000</v>
      </c>
      <c r="K29" s="42">
        <f t="shared" si="0"/>
        <v>267900</v>
      </c>
      <c r="L29" s="42">
        <f t="shared" si="1"/>
        <v>1677900</v>
      </c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</row>
    <row r="30" spans="1:26" ht="15.75" customHeight="1" x14ac:dyDescent="0.25">
      <c r="A30" s="36">
        <v>45788</v>
      </c>
      <c r="B30" s="36">
        <v>45789</v>
      </c>
      <c r="C30" s="37" t="s">
        <v>48</v>
      </c>
      <c r="D30" s="169" t="s">
        <v>63</v>
      </c>
      <c r="E30" s="38" t="s">
        <v>10</v>
      </c>
      <c r="F30" s="38" t="s">
        <v>41</v>
      </c>
      <c r="G30" s="39" t="s">
        <v>51</v>
      </c>
      <c r="H30" s="40" t="s">
        <v>56</v>
      </c>
      <c r="I30" s="41">
        <v>1</v>
      </c>
      <c r="J30" s="42">
        <v>1950000</v>
      </c>
      <c r="K30" s="42">
        <f t="shared" si="0"/>
        <v>370500</v>
      </c>
      <c r="L30" s="42">
        <f t="shared" si="1"/>
        <v>2320500</v>
      </c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</row>
    <row r="31" spans="1:26" ht="15.75" customHeight="1" x14ac:dyDescent="0.25">
      <c r="A31" s="36">
        <v>45788</v>
      </c>
      <c r="B31" s="36">
        <v>45789</v>
      </c>
      <c r="C31" s="37" t="s">
        <v>48</v>
      </c>
      <c r="D31" s="169" t="s">
        <v>64</v>
      </c>
      <c r="E31" s="38" t="s">
        <v>16</v>
      </c>
      <c r="F31" s="38" t="s">
        <v>38</v>
      </c>
      <c r="G31" s="39" t="s">
        <v>51</v>
      </c>
      <c r="H31" s="40" t="s">
        <v>58</v>
      </c>
      <c r="I31" s="41">
        <v>5</v>
      </c>
      <c r="J31" s="42">
        <v>1175000</v>
      </c>
      <c r="K31" s="42">
        <f t="shared" si="0"/>
        <v>223250</v>
      </c>
      <c r="L31" s="42">
        <f t="shared" si="1"/>
        <v>1398250</v>
      </c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</row>
    <row r="32" spans="1:26" ht="15.75" customHeight="1" x14ac:dyDescent="0.25">
      <c r="A32" s="36">
        <v>45788</v>
      </c>
      <c r="B32" s="36">
        <v>45789</v>
      </c>
      <c r="C32" s="37" t="s">
        <v>48</v>
      </c>
      <c r="D32" s="169" t="s">
        <v>64</v>
      </c>
      <c r="E32" s="38" t="s">
        <v>10</v>
      </c>
      <c r="F32" s="38" t="s">
        <v>41</v>
      </c>
      <c r="G32" s="39" t="s">
        <v>51</v>
      </c>
      <c r="H32" s="40" t="s">
        <v>58</v>
      </c>
      <c r="I32" s="41">
        <v>1</v>
      </c>
      <c r="J32" s="42">
        <v>1950000</v>
      </c>
      <c r="K32" s="42">
        <f t="shared" si="0"/>
        <v>370500</v>
      </c>
      <c r="L32" s="42">
        <f t="shared" si="1"/>
        <v>2320500</v>
      </c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</row>
    <row r="33" spans="1:26" ht="15.75" customHeight="1" x14ac:dyDescent="0.25">
      <c r="A33" s="36">
        <v>45789</v>
      </c>
      <c r="B33" s="36">
        <v>45789</v>
      </c>
      <c r="C33" s="37" t="s">
        <v>48</v>
      </c>
      <c r="D33" s="169" t="s">
        <v>65</v>
      </c>
      <c r="E33" s="38" t="s">
        <v>16</v>
      </c>
      <c r="F33" s="38" t="s">
        <v>38</v>
      </c>
      <c r="G33" s="39" t="s">
        <v>66</v>
      </c>
      <c r="H33" s="43" t="s">
        <v>67</v>
      </c>
      <c r="I33" s="41">
        <v>6</v>
      </c>
      <c r="J33" s="42">
        <v>1410000</v>
      </c>
      <c r="K33" s="42">
        <f t="shared" si="0"/>
        <v>267900</v>
      </c>
      <c r="L33" s="42">
        <f t="shared" si="1"/>
        <v>1677900</v>
      </c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</row>
    <row r="34" spans="1:26" ht="15.75" customHeight="1" x14ac:dyDescent="0.25">
      <c r="A34" s="36">
        <v>45789</v>
      </c>
      <c r="B34" s="36">
        <v>45789</v>
      </c>
      <c r="C34" s="37" t="s">
        <v>48</v>
      </c>
      <c r="D34" s="169" t="s">
        <v>65</v>
      </c>
      <c r="E34" s="38" t="s">
        <v>10</v>
      </c>
      <c r="F34" s="38" t="s">
        <v>41</v>
      </c>
      <c r="G34" s="39" t="s">
        <v>66</v>
      </c>
      <c r="H34" s="43" t="s">
        <v>67</v>
      </c>
      <c r="I34" s="41">
        <v>1</v>
      </c>
      <c r="J34" s="42">
        <v>1950000</v>
      </c>
      <c r="K34" s="42">
        <f t="shared" si="0"/>
        <v>370500</v>
      </c>
      <c r="L34" s="42">
        <f t="shared" si="1"/>
        <v>2320500</v>
      </c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</row>
    <row r="35" spans="1:26" ht="15.75" customHeight="1" x14ac:dyDescent="0.25">
      <c r="A35" s="36">
        <v>45790</v>
      </c>
      <c r="B35" s="36">
        <v>45791</v>
      </c>
      <c r="C35" s="37" t="s">
        <v>48</v>
      </c>
      <c r="D35" s="169" t="s">
        <v>68</v>
      </c>
      <c r="E35" s="38" t="s">
        <v>16</v>
      </c>
      <c r="F35" s="38" t="s">
        <v>38</v>
      </c>
      <c r="G35" s="39" t="s">
        <v>66</v>
      </c>
      <c r="H35" s="43" t="s">
        <v>69</v>
      </c>
      <c r="I35" s="41">
        <v>6</v>
      </c>
      <c r="J35" s="42">
        <v>1410000</v>
      </c>
      <c r="K35" s="42">
        <f t="shared" si="0"/>
        <v>267900</v>
      </c>
      <c r="L35" s="42">
        <f t="shared" si="1"/>
        <v>1677900</v>
      </c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</row>
    <row r="36" spans="1:26" ht="15.75" customHeight="1" x14ac:dyDescent="0.25">
      <c r="A36" s="36">
        <v>45790</v>
      </c>
      <c r="B36" s="36">
        <v>45791</v>
      </c>
      <c r="C36" s="37" t="s">
        <v>48</v>
      </c>
      <c r="D36" s="169" t="s">
        <v>68</v>
      </c>
      <c r="E36" s="38" t="s">
        <v>10</v>
      </c>
      <c r="F36" s="38" t="s">
        <v>41</v>
      </c>
      <c r="G36" s="39" t="s">
        <v>66</v>
      </c>
      <c r="H36" s="43" t="s">
        <v>69</v>
      </c>
      <c r="I36" s="41">
        <v>1</v>
      </c>
      <c r="J36" s="42">
        <v>1950000</v>
      </c>
      <c r="K36" s="42">
        <f t="shared" si="0"/>
        <v>370500</v>
      </c>
      <c r="L36" s="42">
        <f t="shared" si="1"/>
        <v>2320500</v>
      </c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</row>
    <row r="37" spans="1:26" ht="15.75" customHeight="1" x14ac:dyDescent="0.25">
      <c r="A37" s="36">
        <v>45790</v>
      </c>
      <c r="B37" s="36">
        <v>45809</v>
      </c>
      <c r="C37" s="37" t="s">
        <v>48</v>
      </c>
      <c r="D37" s="169" t="s">
        <v>70</v>
      </c>
      <c r="E37" s="38" t="s">
        <v>16</v>
      </c>
      <c r="F37" s="38" t="s">
        <v>38</v>
      </c>
      <c r="G37" s="39" t="s">
        <v>66</v>
      </c>
      <c r="H37" s="43" t="s">
        <v>69</v>
      </c>
      <c r="I37" s="41">
        <v>6</v>
      </c>
      <c r="J37" s="42">
        <v>1410000</v>
      </c>
      <c r="K37" s="42">
        <f t="shared" si="0"/>
        <v>267900</v>
      </c>
      <c r="L37" s="42">
        <f t="shared" si="1"/>
        <v>1677900</v>
      </c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</row>
    <row r="38" spans="1:26" ht="15.75" customHeight="1" x14ac:dyDescent="0.25">
      <c r="A38" s="36">
        <v>45790</v>
      </c>
      <c r="B38" s="36">
        <v>45809</v>
      </c>
      <c r="C38" s="37" t="s">
        <v>48</v>
      </c>
      <c r="D38" s="169" t="s">
        <v>70</v>
      </c>
      <c r="E38" s="38" t="s">
        <v>10</v>
      </c>
      <c r="F38" s="38" t="s">
        <v>41</v>
      </c>
      <c r="G38" s="39" t="s">
        <v>66</v>
      </c>
      <c r="H38" s="43" t="s">
        <v>69</v>
      </c>
      <c r="I38" s="41">
        <v>1</v>
      </c>
      <c r="J38" s="42">
        <v>1950000</v>
      </c>
      <c r="K38" s="42">
        <f t="shared" si="0"/>
        <v>370500</v>
      </c>
      <c r="L38" s="42">
        <f t="shared" si="1"/>
        <v>2320500</v>
      </c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</row>
    <row r="39" spans="1:26" ht="15.75" customHeight="1" x14ac:dyDescent="0.25">
      <c r="A39" s="36">
        <v>45790</v>
      </c>
      <c r="B39" s="36">
        <v>45795</v>
      </c>
      <c r="C39" s="37" t="s">
        <v>48</v>
      </c>
      <c r="D39" s="169" t="s">
        <v>71</v>
      </c>
      <c r="E39" s="38" t="s">
        <v>16</v>
      </c>
      <c r="F39" s="38" t="s">
        <v>38</v>
      </c>
      <c r="G39" s="39" t="s">
        <v>66</v>
      </c>
      <c r="H39" s="43" t="s">
        <v>67</v>
      </c>
      <c r="I39" s="41">
        <v>6</v>
      </c>
      <c r="J39" s="42">
        <v>1410000</v>
      </c>
      <c r="K39" s="42">
        <f t="shared" si="0"/>
        <v>267900</v>
      </c>
      <c r="L39" s="42">
        <f t="shared" si="1"/>
        <v>1677900</v>
      </c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</row>
    <row r="40" spans="1:26" ht="15.75" customHeight="1" x14ac:dyDescent="0.25">
      <c r="A40" s="36">
        <v>45790</v>
      </c>
      <c r="B40" s="36">
        <v>45795</v>
      </c>
      <c r="C40" s="37" t="s">
        <v>48</v>
      </c>
      <c r="D40" s="169" t="s">
        <v>71</v>
      </c>
      <c r="E40" s="38" t="s">
        <v>10</v>
      </c>
      <c r="F40" s="38" t="s">
        <v>41</v>
      </c>
      <c r="G40" s="39" t="s">
        <v>66</v>
      </c>
      <c r="H40" s="43" t="s">
        <v>67</v>
      </c>
      <c r="I40" s="41">
        <v>1</v>
      </c>
      <c r="J40" s="42">
        <v>1950000</v>
      </c>
      <c r="K40" s="42">
        <f t="shared" si="0"/>
        <v>370500</v>
      </c>
      <c r="L40" s="42">
        <f t="shared" si="1"/>
        <v>2320500</v>
      </c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</row>
    <row r="41" spans="1:26" ht="15.75" customHeight="1" x14ac:dyDescent="0.25">
      <c r="A41" s="44">
        <v>45791</v>
      </c>
      <c r="B41" s="36">
        <v>45795</v>
      </c>
      <c r="C41" s="37" t="s">
        <v>48</v>
      </c>
      <c r="D41" s="169" t="s">
        <v>72</v>
      </c>
      <c r="E41" s="38" t="s">
        <v>16</v>
      </c>
      <c r="F41" s="38" t="s">
        <v>38</v>
      </c>
      <c r="G41" s="39" t="s">
        <v>66</v>
      </c>
      <c r="H41" s="40" t="s">
        <v>73</v>
      </c>
      <c r="I41" s="41">
        <v>2</v>
      </c>
      <c r="J41" s="42">
        <v>470000</v>
      </c>
      <c r="K41" s="42">
        <f t="shared" si="0"/>
        <v>89300</v>
      </c>
      <c r="L41" s="42">
        <f t="shared" si="1"/>
        <v>559300</v>
      </c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</row>
    <row r="42" spans="1:26" ht="15.75" customHeight="1" x14ac:dyDescent="0.25">
      <c r="A42" s="44">
        <v>45791</v>
      </c>
      <c r="B42" s="36">
        <v>45795</v>
      </c>
      <c r="C42" s="37" t="s">
        <v>48</v>
      </c>
      <c r="D42" s="169" t="s">
        <v>72</v>
      </c>
      <c r="E42" s="38" t="s">
        <v>10</v>
      </c>
      <c r="F42" s="38" t="s">
        <v>74</v>
      </c>
      <c r="G42" s="39" t="s">
        <v>66</v>
      </c>
      <c r="H42" s="40" t="s">
        <v>73</v>
      </c>
      <c r="I42" s="41">
        <v>1</v>
      </c>
      <c r="J42" s="45">
        <v>1150000</v>
      </c>
      <c r="K42" s="45">
        <f t="shared" si="0"/>
        <v>218500</v>
      </c>
      <c r="L42" s="45">
        <f t="shared" si="1"/>
        <v>1368500</v>
      </c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</row>
    <row r="43" spans="1:26" ht="15.75" customHeight="1" x14ac:dyDescent="0.25">
      <c r="A43" s="36">
        <v>45793</v>
      </c>
      <c r="B43" s="36">
        <v>45794</v>
      </c>
      <c r="C43" s="37" t="s">
        <v>48</v>
      </c>
      <c r="D43" s="169" t="s">
        <v>75</v>
      </c>
      <c r="E43" s="38" t="s">
        <v>16</v>
      </c>
      <c r="F43" s="38" t="s">
        <v>38</v>
      </c>
      <c r="G43" s="39" t="s">
        <v>51</v>
      </c>
      <c r="H43" s="43" t="s">
        <v>76</v>
      </c>
      <c r="I43" s="41">
        <v>6</v>
      </c>
      <c r="J43" s="42">
        <v>1410000</v>
      </c>
      <c r="K43" s="42">
        <f t="shared" si="0"/>
        <v>267900</v>
      </c>
      <c r="L43" s="42">
        <f t="shared" si="1"/>
        <v>1677900</v>
      </c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</row>
    <row r="44" spans="1:26" ht="15.75" customHeight="1" x14ac:dyDescent="0.25">
      <c r="A44" s="36">
        <v>45793</v>
      </c>
      <c r="B44" s="36">
        <v>45794</v>
      </c>
      <c r="C44" s="37" t="s">
        <v>48</v>
      </c>
      <c r="D44" s="169" t="s">
        <v>75</v>
      </c>
      <c r="E44" s="38" t="s">
        <v>10</v>
      </c>
      <c r="F44" s="38" t="s">
        <v>41</v>
      </c>
      <c r="G44" s="39" t="s">
        <v>51</v>
      </c>
      <c r="H44" s="43" t="s">
        <v>76</v>
      </c>
      <c r="I44" s="41">
        <v>1</v>
      </c>
      <c r="J44" s="42">
        <v>1950000</v>
      </c>
      <c r="K44" s="42">
        <f t="shared" si="0"/>
        <v>370500</v>
      </c>
      <c r="L44" s="42">
        <f t="shared" si="1"/>
        <v>2320500</v>
      </c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</row>
    <row r="45" spans="1:26" ht="15.75" customHeight="1" x14ac:dyDescent="0.25">
      <c r="A45" s="36">
        <v>45793</v>
      </c>
      <c r="B45" s="36">
        <v>45794</v>
      </c>
      <c r="C45" s="37" t="s">
        <v>48</v>
      </c>
      <c r="D45" s="169" t="s">
        <v>75</v>
      </c>
      <c r="E45" s="38" t="s">
        <v>13</v>
      </c>
      <c r="F45" s="38" t="s">
        <v>50</v>
      </c>
      <c r="G45" s="39" t="s">
        <v>51</v>
      </c>
      <c r="H45" s="43" t="s">
        <v>76</v>
      </c>
      <c r="I45" s="41">
        <v>2</v>
      </c>
      <c r="J45" s="42">
        <v>990000</v>
      </c>
      <c r="K45" s="42">
        <f t="shared" si="0"/>
        <v>188100</v>
      </c>
      <c r="L45" s="42">
        <f t="shared" si="1"/>
        <v>1178100</v>
      </c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</row>
    <row r="46" spans="1:26" ht="15.75" customHeight="1" x14ac:dyDescent="0.25">
      <c r="A46" s="36">
        <v>45793</v>
      </c>
      <c r="B46" s="36">
        <v>45794</v>
      </c>
      <c r="C46" s="37" t="s">
        <v>48</v>
      </c>
      <c r="D46" s="169" t="s">
        <v>77</v>
      </c>
      <c r="E46" s="38" t="s">
        <v>16</v>
      </c>
      <c r="F46" s="38" t="s">
        <v>38</v>
      </c>
      <c r="G46" s="39" t="s">
        <v>51</v>
      </c>
      <c r="H46" s="43" t="s">
        <v>78</v>
      </c>
      <c r="I46" s="41">
        <v>5</v>
      </c>
      <c r="J46" s="42">
        <v>1175000</v>
      </c>
      <c r="K46" s="42">
        <f t="shared" si="0"/>
        <v>223250</v>
      </c>
      <c r="L46" s="42">
        <f t="shared" si="1"/>
        <v>1398250</v>
      </c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</row>
    <row r="47" spans="1:26" ht="15.75" customHeight="1" x14ac:dyDescent="0.25">
      <c r="A47" s="36">
        <v>45793</v>
      </c>
      <c r="B47" s="36">
        <v>45794</v>
      </c>
      <c r="C47" s="37" t="s">
        <v>48</v>
      </c>
      <c r="D47" s="169" t="s">
        <v>77</v>
      </c>
      <c r="E47" s="38" t="s">
        <v>10</v>
      </c>
      <c r="F47" s="38" t="s">
        <v>41</v>
      </c>
      <c r="G47" s="39" t="s">
        <v>51</v>
      </c>
      <c r="H47" s="43" t="s">
        <v>78</v>
      </c>
      <c r="I47" s="41">
        <v>1</v>
      </c>
      <c r="J47" s="42">
        <v>1950000</v>
      </c>
      <c r="K47" s="42">
        <f t="shared" si="0"/>
        <v>370500</v>
      </c>
      <c r="L47" s="42">
        <f t="shared" si="1"/>
        <v>2320500</v>
      </c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</row>
    <row r="48" spans="1:26" ht="15.75" customHeight="1" x14ac:dyDescent="0.25">
      <c r="A48" s="36">
        <v>45793</v>
      </c>
      <c r="B48" s="36">
        <v>45794</v>
      </c>
      <c r="C48" s="37" t="s">
        <v>48</v>
      </c>
      <c r="D48" s="169" t="s">
        <v>77</v>
      </c>
      <c r="E48" s="38" t="s">
        <v>13</v>
      </c>
      <c r="F48" s="38" t="s">
        <v>50</v>
      </c>
      <c r="G48" s="39" t="s">
        <v>51</v>
      </c>
      <c r="H48" s="43" t="s">
        <v>78</v>
      </c>
      <c r="I48" s="41">
        <v>2</v>
      </c>
      <c r="J48" s="42">
        <v>990000</v>
      </c>
      <c r="K48" s="42">
        <f t="shared" si="0"/>
        <v>188100</v>
      </c>
      <c r="L48" s="42">
        <f t="shared" si="1"/>
        <v>1178100</v>
      </c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</row>
    <row r="49" spans="1:26" ht="15.75" customHeight="1" x14ac:dyDescent="0.25">
      <c r="A49" s="36">
        <v>45794</v>
      </c>
      <c r="B49" s="36">
        <v>45795</v>
      </c>
      <c r="C49" s="37" t="s">
        <v>48</v>
      </c>
      <c r="D49" s="169" t="s">
        <v>79</v>
      </c>
      <c r="E49" s="38" t="s">
        <v>16</v>
      </c>
      <c r="F49" s="38" t="s">
        <v>38</v>
      </c>
      <c r="G49" s="39" t="s">
        <v>51</v>
      </c>
      <c r="H49" s="40" t="s">
        <v>56</v>
      </c>
      <c r="I49" s="41">
        <v>6</v>
      </c>
      <c r="J49" s="42">
        <v>1410000</v>
      </c>
      <c r="K49" s="42">
        <f t="shared" si="0"/>
        <v>267900</v>
      </c>
      <c r="L49" s="42">
        <f t="shared" si="1"/>
        <v>1677900</v>
      </c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</row>
    <row r="50" spans="1:26" ht="15.75" customHeight="1" x14ac:dyDescent="0.25">
      <c r="A50" s="36">
        <v>45794</v>
      </c>
      <c r="B50" s="36">
        <v>45795</v>
      </c>
      <c r="C50" s="37" t="s">
        <v>48</v>
      </c>
      <c r="D50" s="169" t="s">
        <v>79</v>
      </c>
      <c r="E50" s="38" t="s">
        <v>10</v>
      </c>
      <c r="F50" s="38" t="s">
        <v>41</v>
      </c>
      <c r="G50" s="39" t="s">
        <v>51</v>
      </c>
      <c r="H50" s="43" t="s">
        <v>56</v>
      </c>
      <c r="I50" s="41">
        <v>1</v>
      </c>
      <c r="J50" s="42">
        <v>1950000</v>
      </c>
      <c r="K50" s="42">
        <f t="shared" si="0"/>
        <v>370500</v>
      </c>
      <c r="L50" s="42">
        <f t="shared" si="1"/>
        <v>2320500</v>
      </c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</row>
    <row r="51" spans="1:26" ht="15.75" customHeight="1" x14ac:dyDescent="0.25">
      <c r="A51" s="36">
        <v>45794</v>
      </c>
      <c r="B51" s="36">
        <v>45795</v>
      </c>
      <c r="C51" s="37" t="s">
        <v>48</v>
      </c>
      <c r="D51" s="169" t="s">
        <v>80</v>
      </c>
      <c r="E51" s="38" t="s">
        <v>16</v>
      </c>
      <c r="F51" s="38" t="s">
        <v>38</v>
      </c>
      <c r="G51" s="39" t="s">
        <v>51</v>
      </c>
      <c r="H51" s="40" t="s">
        <v>58</v>
      </c>
      <c r="I51" s="41">
        <v>5</v>
      </c>
      <c r="J51" s="42">
        <v>1175000</v>
      </c>
      <c r="K51" s="42">
        <f t="shared" si="0"/>
        <v>223250</v>
      </c>
      <c r="L51" s="42">
        <f t="shared" si="1"/>
        <v>1398250</v>
      </c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</row>
    <row r="52" spans="1:26" ht="15.75" customHeight="1" x14ac:dyDescent="0.25">
      <c r="A52" s="36">
        <v>45794</v>
      </c>
      <c r="B52" s="36">
        <v>45795</v>
      </c>
      <c r="C52" s="37" t="s">
        <v>48</v>
      </c>
      <c r="D52" s="169" t="s">
        <v>80</v>
      </c>
      <c r="E52" s="38" t="s">
        <v>10</v>
      </c>
      <c r="F52" s="38" t="s">
        <v>41</v>
      </c>
      <c r="G52" s="39" t="s">
        <v>51</v>
      </c>
      <c r="H52" s="40" t="s">
        <v>58</v>
      </c>
      <c r="I52" s="41">
        <v>1</v>
      </c>
      <c r="J52" s="42">
        <v>1950000</v>
      </c>
      <c r="K52" s="42">
        <f t="shared" si="0"/>
        <v>370500</v>
      </c>
      <c r="L52" s="42">
        <f t="shared" si="1"/>
        <v>2320500</v>
      </c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</row>
    <row r="53" spans="1:26" ht="15.75" customHeight="1" x14ac:dyDescent="0.25">
      <c r="A53" s="36">
        <v>45799</v>
      </c>
      <c r="B53" s="36">
        <v>45801</v>
      </c>
      <c r="C53" s="37" t="s">
        <v>48</v>
      </c>
      <c r="D53" s="169" t="s">
        <v>81</v>
      </c>
      <c r="E53" s="38" t="s">
        <v>12</v>
      </c>
      <c r="F53" s="38" t="s">
        <v>45</v>
      </c>
      <c r="G53" s="46" t="s">
        <v>82</v>
      </c>
      <c r="H53" s="40" t="s">
        <v>83</v>
      </c>
      <c r="I53" s="41">
        <v>100</v>
      </c>
      <c r="J53" s="47">
        <v>2650000</v>
      </c>
      <c r="K53" s="47">
        <f t="shared" si="0"/>
        <v>503500</v>
      </c>
      <c r="L53" s="47">
        <f t="shared" si="1"/>
        <v>3153500</v>
      </c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</row>
    <row r="54" spans="1:26" ht="15.75" customHeight="1" x14ac:dyDescent="0.25">
      <c r="A54" s="36">
        <v>45799</v>
      </c>
      <c r="B54" s="36">
        <v>45801</v>
      </c>
      <c r="C54" s="37" t="s">
        <v>48</v>
      </c>
      <c r="D54" s="169" t="s">
        <v>81</v>
      </c>
      <c r="E54" s="38" t="s">
        <v>16</v>
      </c>
      <c r="F54" s="38" t="s">
        <v>84</v>
      </c>
      <c r="G54" s="39" t="s">
        <v>82</v>
      </c>
      <c r="H54" s="40" t="s">
        <v>83</v>
      </c>
      <c r="I54" s="41">
        <v>1</v>
      </c>
      <c r="J54" s="42">
        <v>3025210</v>
      </c>
      <c r="K54" s="42">
        <f t="shared" si="0"/>
        <v>574789.9</v>
      </c>
      <c r="L54" s="42">
        <f t="shared" si="1"/>
        <v>3599999.9</v>
      </c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</row>
    <row r="55" spans="1:26" ht="15.75" customHeight="1" x14ac:dyDescent="0.25">
      <c r="A55" s="36">
        <v>45797</v>
      </c>
      <c r="B55" s="36">
        <v>45799</v>
      </c>
      <c r="C55" s="37" t="s">
        <v>36</v>
      </c>
      <c r="D55" s="169" t="s">
        <v>85</v>
      </c>
      <c r="E55" s="38" t="s">
        <v>14</v>
      </c>
      <c r="F55" s="38" t="s">
        <v>86</v>
      </c>
      <c r="G55" s="39" t="s">
        <v>87</v>
      </c>
      <c r="H55" s="40" t="s">
        <v>88</v>
      </c>
      <c r="I55" s="41">
        <v>90</v>
      </c>
      <c r="J55" s="42">
        <v>7941150</v>
      </c>
      <c r="K55" s="42">
        <f t="shared" si="0"/>
        <v>1508818.5</v>
      </c>
      <c r="L55" s="42">
        <f t="shared" si="1"/>
        <v>9449968.5</v>
      </c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</row>
    <row r="56" spans="1:26" ht="15.75" customHeight="1" x14ac:dyDescent="0.25">
      <c r="A56" s="36">
        <v>45800</v>
      </c>
      <c r="B56" s="36">
        <v>45801</v>
      </c>
      <c r="C56" s="37" t="s">
        <v>48</v>
      </c>
      <c r="D56" s="169" t="s">
        <v>89</v>
      </c>
      <c r="E56" s="38" t="s">
        <v>16</v>
      </c>
      <c r="F56" s="38" t="s">
        <v>38</v>
      </c>
      <c r="G56" s="39" t="s">
        <v>51</v>
      </c>
      <c r="H56" s="43" t="s">
        <v>76</v>
      </c>
      <c r="I56" s="41">
        <v>6</v>
      </c>
      <c r="J56" s="42">
        <v>1410000</v>
      </c>
      <c r="K56" s="42">
        <f t="shared" si="0"/>
        <v>267900</v>
      </c>
      <c r="L56" s="42">
        <f t="shared" si="1"/>
        <v>1677900</v>
      </c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</row>
    <row r="57" spans="1:26" ht="15.75" customHeight="1" x14ac:dyDescent="0.25">
      <c r="A57" s="36">
        <v>45800</v>
      </c>
      <c r="B57" s="36">
        <v>45801</v>
      </c>
      <c r="C57" s="37" t="s">
        <v>48</v>
      </c>
      <c r="D57" s="169" t="s">
        <v>89</v>
      </c>
      <c r="E57" s="38" t="s">
        <v>10</v>
      </c>
      <c r="F57" s="38" t="s">
        <v>41</v>
      </c>
      <c r="G57" s="39" t="s">
        <v>51</v>
      </c>
      <c r="H57" s="43" t="s">
        <v>76</v>
      </c>
      <c r="I57" s="41">
        <v>1</v>
      </c>
      <c r="J57" s="42">
        <v>1950000</v>
      </c>
      <c r="K57" s="42">
        <f t="shared" si="0"/>
        <v>370500</v>
      </c>
      <c r="L57" s="42">
        <f t="shared" si="1"/>
        <v>2320500</v>
      </c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</row>
    <row r="58" spans="1:26" ht="15.75" customHeight="1" x14ac:dyDescent="0.25">
      <c r="A58" s="36">
        <v>45800</v>
      </c>
      <c r="B58" s="36">
        <v>45801</v>
      </c>
      <c r="C58" s="37" t="s">
        <v>48</v>
      </c>
      <c r="D58" s="169" t="s">
        <v>89</v>
      </c>
      <c r="E58" s="38" t="s">
        <v>13</v>
      </c>
      <c r="F58" s="38" t="s">
        <v>50</v>
      </c>
      <c r="G58" s="39" t="s">
        <v>51</v>
      </c>
      <c r="H58" s="43" t="s">
        <v>76</v>
      </c>
      <c r="I58" s="41">
        <v>2</v>
      </c>
      <c r="J58" s="42">
        <v>990000</v>
      </c>
      <c r="K58" s="42">
        <f t="shared" si="0"/>
        <v>188100</v>
      </c>
      <c r="L58" s="42">
        <f t="shared" si="1"/>
        <v>1178100</v>
      </c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</row>
    <row r="59" spans="1:26" ht="15.75" customHeight="1" x14ac:dyDescent="0.25">
      <c r="A59" s="36">
        <v>45800</v>
      </c>
      <c r="B59" s="36">
        <v>45801</v>
      </c>
      <c r="C59" s="37" t="s">
        <v>48</v>
      </c>
      <c r="D59" s="169" t="s">
        <v>90</v>
      </c>
      <c r="E59" s="38" t="s">
        <v>16</v>
      </c>
      <c r="F59" s="38" t="s">
        <v>38</v>
      </c>
      <c r="G59" s="39" t="s">
        <v>51</v>
      </c>
      <c r="H59" s="43" t="s">
        <v>78</v>
      </c>
      <c r="I59" s="41">
        <v>5</v>
      </c>
      <c r="J59" s="42">
        <v>1175000</v>
      </c>
      <c r="K59" s="42">
        <f t="shared" si="0"/>
        <v>223250</v>
      </c>
      <c r="L59" s="42">
        <f t="shared" si="1"/>
        <v>1398250</v>
      </c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</row>
    <row r="60" spans="1:26" ht="15.75" customHeight="1" x14ac:dyDescent="0.25">
      <c r="A60" s="36">
        <v>45800</v>
      </c>
      <c r="B60" s="36">
        <v>45801</v>
      </c>
      <c r="C60" s="37" t="s">
        <v>48</v>
      </c>
      <c r="D60" s="169" t="s">
        <v>90</v>
      </c>
      <c r="E60" s="38" t="s">
        <v>10</v>
      </c>
      <c r="F60" s="38" t="s">
        <v>41</v>
      </c>
      <c r="G60" s="39" t="s">
        <v>51</v>
      </c>
      <c r="H60" s="43" t="s">
        <v>78</v>
      </c>
      <c r="I60" s="41">
        <v>1</v>
      </c>
      <c r="J60" s="42">
        <v>1950000</v>
      </c>
      <c r="K60" s="42">
        <f t="shared" si="0"/>
        <v>370500</v>
      </c>
      <c r="L60" s="42">
        <f t="shared" si="1"/>
        <v>2320500</v>
      </c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</row>
    <row r="61" spans="1:26" ht="15.75" customHeight="1" x14ac:dyDescent="0.25">
      <c r="A61" s="36">
        <v>45800</v>
      </c>
      <c r="B61" s="36">
        <v>45801</v>
      </c>
      <c r="C61" s="37" t="s">
        <v>48</v>
      </c>
      <c r="D61" s="169" t="s">
        <v>90</v>
      </c>
      <c r="E61" s="38" t="s">
        <v>13</v>
      </c>
      <c r="F61" s="38" t="s">
        <v>50</v>
      </c>
      <c r="G61" s="39" t="s">
        <v>51</v>
      </c>
      <c r="H61" s="43" t="s">
        <v>78</v>
      </c>
      <c r="I61" s="41">
        <v>2</v>
      </c>
      <c r="J61" s="42">
        <v>990000</v>
      </c>
      <c r="K61" s="42">
        <f t="shared" si="0"/>
        <v>188100</v>
      </c>
      <c r="L61" s="42">
        <f t="shared" si="1"/>
        <v>1178100</v>
      </c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</row>
    <row r="62" spans="1:26" ht="15.75" customHeight="1" x14ac:dyDescent="0.25">
      <c r="A62" s="36">
        <v>45800</v>
      </c>
      <c r="B62" s="36">
        <v>45802</v>
      </c>
      <c r="C62" s="37" t="s">
        <v>48</v>
      </c>
      <c r="D62" s="169" t="s">
        <v>91</v>
      </c>
      <c r="E62" s="38" t="s">
        <v>16</v>
      </c>
      <c r="F62" s="38" t="s">
        <v>38</v>
      </c>
      <c r="G62" s="39" t="s">
        <v>51</v>
      </c>
      <c r="H62" s="40" t="s">
        <v>56</v>
      </c>
      <c r="I62" s="41">
        <v>6</v>
      </c>
      <c r="J62" s="42">
        <v>1410000</v>
      </c>
      <c r="K62" s="42">
        <f t="shared" si="0"/>
        <v>267900</v>
      </c>
      <c r="L62" s="42">
        <f t="shared" si="1"/>
        <v>1677900</v>
      </c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</row>
    <row r="63" spans="1:26" ht="15.75" customHeight="1" x14ac:dyDescent="0.25">
      <c r="A63" s="36">
        <v>45800</v>
      </c>
      <c r="B63" s="36">
        <v>45802</v>
      </c>
      <c r="C63" s="37" t="s">
        <v>48</v>
      </c>
      <c r="D63" s="169" t="s">
        <v>91</v>
      </c>
      <c r="E63" s="38" t="s">
        <v>10</v>
      </c>
      <c r="F63" s="38" t="s">
        <v>41</v>
      </c>
      <c r="G63" s="39" t="s">
        <v>51</v>
      </c>
      <c r="H63" s="43" t="s">
        <v>56</v>
      </c>
      <c r="I63" s="41">
        <v>1</v>
      </c>
      <c r="J63" s="42">
        <v>1950000</v>
      </c>
      <c r="K63" s="42">
        <f t="shared" si="0"/>
        <v>370500</v>
      </c>
      <c r="L63" s="42">
        <f t="shared" si="1"/>
        <v>2320500</v>
      </c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</row>
    <row r="64" spans="1:26" ht="15.75" customHeight="1" x14ac:dyDescent="0.25">
      <c r="A64" s="36">
        <v>45800</v>
      </c>
      <c r="B64" s="36">
        <v>45802</v>
      </c>
      <c r="C64" s="37" t="s">
        <v>48</v>
      </c>
      <c r="D64" s="169" t="s">
        <v>92</v>
      </c>
      <c r="E64" s="38" t="s">
        <v>16</v>
      </c>
      <c r="F64" s="38" t="s">
        <v>38</v>
      </c>
      <c r="G64" s="39" t="s">
        <v>51</v>
      </c>
      <c r="H64" s="40" t="s">
        <v>58</v>
      </c>
      <c r="I64" s="41">
        <v>5</v>
      </c>
      <c r="J64" s="42">
        <v>1175000</v>
      </c>
      <c r="K64" s="42">
        <f t="shared" si="0"/>
        <v>223250</v>
      </c>
      <c r="L64" s="42">
        <f t="shared" si="1"/>
        <v>1398250</v>
      </c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</row>
    <row r="65" spans="1:26" ht="15.75" customHeight="1" x14ac:dyDescent="0.25">
      <c r="A65" s="36">
        <v>45800</v>
      </c>
      <c r="B65" s="36">
        <v>45802</v>
      </c>
      <c r="C65" s="37" t="s">
        <v>48</v>
      </c>
      <c r="D65" s="169" t="s">
        <v>92</v>
      </c>
      <c r="E65" s="38" t="s">
        <v>10</v>
      </c>
      <c r="F65" s="38" t="s">
        <v>41</v>
      </c>
      <c r="G65" s="39" t="s">
        <v>51</v>
      </c>
      <c r="H65" s="40" t="s">
        <v>58</v>
      </c>
      <c r="I65" s="41">
        <v>1</v>
      </c>
      <c r="J65" s="42">
        <v>1950000</v>
      </c>
      <c r="K65" s="42">
        <f t="shared" si="0"/>
        <v>370500</v>
      </c>
      <c r="L65" s="42">
        <f t="shared" si="1"/>
        <v>2320500</v>
      </c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</row>
    <row r="66" spans="1:26" ht="15.75" customHeight="1" x14ac:dyDescent="0.25">
      <c r="A66" s="36">
        <v>45807</v>
      </c>
      <c r="B66" s="36">
        <v>45808</v>
      </c>
      <c r="C66" s="37" t="s">
        <v>48</v>
      </c>
      <c r="D66" s="169" t="s">
        <v>93</v>
      </c>
      <c r="E66" s="38" t="s">
        <v>16</v>
      </c>
      <c r="F66" s="38" t="s">
        <v>38</v>
      </c>
      <c r="G66" s="39" t="s">
        <v>51</v>
      </c>
      <c r="H66" s="43" t="s">
        <v>78</v>
      </c>
      <c r="I66" s="41">
        <v>5</v>
      </c>
      <c r="J66" s="42">
        <v>1175000</v>
      </c>
      <c r="K66" s="42">
        <f t="shared" si="0"/>
        <v>223250</v>
      </c>
      <c r="L66" s="42">
        <f t="shared" si="1"/>
        <v>1398250</v>
      </c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</row>
    <row r="67" spans="1:26" ht="15.75" customHeight="1" x14ac:dyDescent="0.25">
      <c r="A67" s="36">
        <v>45807</v>
      </c>
      <c r="B67" s="36">
        <v>45808</v>
      </c>
      <c r="C67" s="37" t="s">
        <v>48</v>
      </c>
      <c r="D67" s="169" t="s">
        <v>93</v>
      </c>
      <c r="E67" s="38" t="s">
        <v>10</v>
      </c>
      <c r="F67" s="38" t="s">
        <v>41</v>
      </c>
      <c r="G67" s="39" t="s">
        <v>51</v>
      </c>
      <c r="H67" s="43" t="s">
        <v>78</v>
      </c>
      <c r="I67" s="41">
        <v>1</v>
      </c>
      <c r="J67" s="42">
        <v>1950000</v>
      </c>
      <c r="K67" s="42">
        <f t="shared" si="0"/>
        <v>370500</v>
      </c>
      <c r="L67" s="42">
        <f t="shared" si="1"/>
        <v>2320500</v>
      </c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</row>
    <row r="68" spans="1:26" ht="15.75" customHeight="1" x14ac:dyDescent="0.25">
      <c r="A68" s="36">
        <v>45807</v>
      </c>
      <c r="B68" s="36">
        <v>45808</v>
      </c>
      <c r="C68" s="37" t="s">
        <v>48</v>
      </c>
      <c r="D68" s="169" t="s">
        <v>93</v>
      </c>
      <c r="E68" s="38" t="s">
        <v>13</v>
      </c>
      <c r="F68" s="38" t="s">
        <v>50</v>
      </c>
      <c r="G68" s="39" t="s">
        <v>51</v>
      </c>
      <c r="H68" s="43" t="s">
        <v>78</v>
      </c>
      <c r="I68" s="41">
        <v>2</v>
      </c>
      <c r="J68" s="42">
        <v>990000</v>
      </c>
      <c r="K68" s="42">
        <f t="shared" si="0"/>
        <v>188100</v>
      </c>
      <c r="L68" s="42">
        <f t="shared" si="1"/>
        <v>1178100</v>
      </c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</row>
    <row r="69" spans="1:26" ht="15.75" customHeight="1" x14ac:dyDescent="0.25">
      <c r="A69" s="36">
        <v>45807</v>
      </c>
      <c r="B69" s="36">
        <v>45808</v>
      </c>
      <c r="C69" s="37" t="s">
        <v>48</v>
      </c>
      <c r="D69" s="169" t="s">
        <v>94</v>
      </c>
      <c r="E69" s="38" t="s">
        <v>16</v>
      </c>
      <c r="F69" s="38" t="s">
        <v>38</v>
      </c>
      <c r="G69" s="39" t="s">
        <v>51</v>
      </c>
      <c r="H69" s="43" t="s">
        <v>76</v>
      </c>
      <c r="I69" s="41">
        <v>6</v>
      </c>
      <c r="J69" s="42">
        <v>1410000</v>
      </c>
      <c r="K69" s="42">
        <f t="shared" si="0"/>
        <v>267900</v>
      </c>
      <c r="L69" s="42">
        <f t="shared" si="1"/>
        <v>1677900</v>
      </c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</row>
    <row r="70" spans="1:26" ht="15.75" customHeight="1" x14ac:dyDescent="0.25">
      <c r="A70" s="36">
        <v>45807</v>
      </c>
      <c r="B70" s="36">
        <v>45808</v>
      </c>
      <c r="C70" s="37" t="s">
        <v>48</v>
      </c>
      <c r="D70" s="169" t="s">
        <v>94</v>
      </c>
      <c r="E70" s="38" t="s">
        <v>10</v>
      </c>
      <c r="F70" s="38" t="s">
        <v>41</v>
      </c>
      <c r="G70" s="39" t="s">
        <v>51</v>
      </c>
      <c r="H70" s="43" t="s">
        <v>76</v>
      </c>
      <c r="I70" s="41">
        <v>1</v>
      </c>
      <c r="J70" s="42">
        <v>1950000</v>
      </c>
      <c r="K70" s="42">
        <f t="shared" si="0"/>
        <v>370500</v>
      </c>
      <c r="L70" s="42">
        <f t="shared" si="1"/>
        <v>2320500</v>
      </c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</row>
    <row r="71" spans="1:26" ht="15.75" customHeight="1" x14ac:dyDescent="0.25">
      <c r="A71" s="36">
        <v>45807</v>
      </c>
      <c r="B71" s="36">
        <v>45808</v>
      </c>
      <c r="C71" s="37" t="s">
        <v>48</v>
      </c>
      <c r="D71" s="169" t="s">
        <v>94</v>
      </c>
      <c r="E71" s="38" t="s">
        <v>13</v>
      </c>
      <c r="F71" s="38" t="s">
        <v>50</v>
      </c>
      <c r="G71" s="39" t="s">
        <v>51</v>
      </c>
      <c r="H71" s="43" t="s">
        <v>76</v>
      </c>
      <c r="I71" s="41">
        <v>2</v>
      </c>
      <c r="J71" s="42">
        <v>990000</v>
      </c>
      <c r="K71" s="42">
        <f t="shared" si="0"/>
        <v>188100</v>
      </c>
      <c r="L71" s="42">
        <f t="shared" si="1"/>
        <v>1178100</v>
      </c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</row>
    <row r="72" spans="1:26" ht="15.75" customHeight="1" x14ac:dyDescent="0.25">
      <c r="A72" s="36">
        <v>45807</v>
      </c>
      <c r="B72" s="36">
        <v>45809</v>
      </c>
      <c r="C72" s="37" t="s">
        <v>48</v>
      </c>
      <c r="D72" s="169" t="s">
        <v>95</v>
      </c>
      <c r="E72" s="38" t="s">
        <v>16</v>
      </c>
      <c r="F72" s="38" t="s">
        <v>38</v>
      </c>
      <c r="G72" s="39" t="s">
        <v>51</v>
      </c>
      <c r="H72" s="43" t="s">
        <v>58</v>
      </c>
      <c r="I72" s="41">
        <v>5</v>
      </c>
      <c r="J72" s="42">
        <v>1175000</v>
      </c>
      <c r="K72" s="42">
        <f t="shared" si="0"/>
        <v>223250</v>
      </c>
      <c r="L72" s="42">
        <f t="shared" si="1"/>
        <v>1398250</v>
      </c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</row>
    <row r="73" spans="1:26" ht="15.75" customHeight="1" x14ac:dyDescent="0.25">
      <c r="A73" s="36">
        <v>45807</v>
      </c>
      <c r="B73" s="36">
        <v>45809</v>
      </c>
      <c r="C73" s="37" t="s">
        <v>48</v>
      </c>
      <c r="D73" s="169" t="s">
        <v>95</v>
      </c>
      <c r="E73" s="38" t="s">
        <v>10</v>
      </c>
      <c r="F73" s="38" t="s">
        <v>41</v>
      </c>
      <c r="G73" s="39" t="s">
        <v>51</v>
      </c>
      <c r="H73" s="43" t="s">
        <v>58</v>
      </c>
      <c r="I73" s="41">
        <v>1</v>
      </c>
      <c r="J73" s="42">
        <v>1950000</v>
      </c>
      <c r="K73" s="42">
        <f t="shared" si="0"/>
        <v>370500</v>
      </c>
      <c r="L73" s="42">
        <f t="shared" si="1"/>
        <v>2320500</v>
      </c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</row>
    <row r="74" spans="1:26" ht="15.75" customHeight="1" x14ac:dyDescent="0.25">
      <c r="A74" s="36">
        <v>45807</v>
      </c>
      <c r="B74" s="36">
        <v>45809</v>
      </c>
      <c r="C74" s="37" t="s">
        <v>48</v>
      </c>
      <c r="D74" s="169" t="s">
        <v>96</v>
      </c>
      <c r="E74" s="38" t="s">
        <v>16</v>
      </c>
      <c r="F74" s="38" t="s">
        <v>38</v>
      </c>
      <c r="G74" s="39" t="s">
        <v>51</v>
      </c>
      <c r="H74" s="43" t="s">
        <v>56</v>
      </c>
      <c r="I74" s="41">
        <v>6</v>
      </c>
      <c r="J74" s="42">
        <v>1410000</v>
      </c>
      <c r="K74" s="42">
        <f t="shared" si="0"/>
        <v>267900</v>
      </c>
      <c r="L74" s="42">
        <f t="shared" si="1"/>
        <v>1677900</v>
      </c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</row>
    <row r="75" spans="1:26" ht="15.75" customHeight="1" x14ac:dyDescent="0.25">
      <c r="A75" s="36">
        <v>45807</v>
      </c>
      <c r="B75" s="36">
        <v>45809</v>
      </c>
      <c r="C75" s="37" t="s">
        <v>48</v>
      </c>
      <c r="D75" s="169" t="s">
        <v>96</v>
      </c>
      <c r="E75" s="38" t="s">
        <v>10</v>
      </c>
      <c r="F75" s="38" t="s">
        <v>41</v>
      </c>
      <c r="G75" s="39" t="s">
        <v>51</v>
      </c>
      <c r="H75" s="43" t="s">
        <v>56</v>
      </c>
      <c r="I75" s="41">
        <v>1</v>
      </c>
      <c r="J75" s="42">
        <v>1950000</v>
      </c>
      <c r="K75" s="42">
        <f t="shared" si="0"/>
        <v>370500</v>
      </c>
      <c r="L75" s="42">
        <f t="shared" si="1"/>
        <v>2320500</v>
      </c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</row>
    <row r="76" spans="1:26" ht="15.75" customHeight="1" x14ac:dyDescent="0.25">
      <c r="A76" s="36">
        <v>45812</v>
      </c>
      <c r="B76" s="36">
        <v>45814</v>
      </c>
      <c r="C76" s="37" t="s">
        <v>48</v>
      </c>
      <c r="D76" s="169" t="s">
        <v>97</v>
      </c>
      <c r="E76" s="38" t="s">
        <v>10</v>
      </c>
      <c r="F76" s="38" t="s">
        <v>74</v>
      </c>
      <c r="G76" s="39" t="s">
        <v>98</v>
      </c>
      <c r="H76" s="40" t="s">
        <v>99</v>
      </c>
      <c r="I76" s="41">
        <v>1</v>
      </c>
      <c r="J76" s="42">
        <v>1150000</v>
      </c>
      <c r="K76" s="42">
        <f t="shared" si="0"/>
        <v>218500</v>
      </c>
      <c r="L76" s="42">
        <f t="shared" si="1"/>
        <v>1368500</v>
      </c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</row>
    <row r="77" spans="1:26" ht="15.75" customHeight="1" x14ac:dyDescent="0.25">
      <c r="A77" s="36">
        <v>45812</v>
      </c>
      <c r="B77" s="36">
        <v>45814</v>
      </c>
      <c r="C77" s="37" t="s">
        <v>48</v>
      </c>
      <c r="D77" s="169" t="s">
        <v>97</v>
      </c>
      <c r="E77" s="38" t="s">
        <v>16</v>
      </c>
      <c r="F77" s="38" t="s">
        <v>38</v>
      </c>
      <c r="G77" s="39" t="s">
        <v>98</v>
      </c>
      <c r="H77" s="40" t="s">
        <v>99</v>
      </c>
      <c r="I77" s="41">
        <v>6</v>
      </c>
      <c r="J77" s="42">
        <v>1410000</v>
      </c>
      <c r="K77" s="42">
        <f t="shared" si="0"/>
        <v>267900</v>
      </c>
      <c r="L77" s="42">
        <f t="shared" si="1"/>
        <v>1677900</v>
      </c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</row>
    <row r="78" spans="1:26" ht="15.75" customHeight="1" x14ac:dyDescent="0.25">
      <c r="A78" s="36">
        <v>45812</v>
      </c>
      <c r="B78" s="36">
        <v>45814</v>
      </c>
      <c r="C78" s="37" t="s">
        <v>48</v>
      </c>
      <c r="D78" s="169" t="s">
        <v>97</v>
      </c>
      <c r="E78" s="38" t="s">
        <v>6</v>
      </c>
      <c r="F78" s="38" t="s">
        <v>44</v>
      </c>
      <c r="G78" s="39" t="s">
        <v>98</v>
      </c>
      <c r="H78" s="40" t="s">
        <v>99</v>
      </c>
      <c r="I78" s="41">
        <v>3</v>
      </c>
      <c r="J78" s="42">
        <v>14850000</v>
      </c>
      <c r="K78" s="42">
        <f t="shared" si="0"/>
        <v>2821500</v>
      </c>
      <c r="L78" s="42">
        <f t="shared" si="1"/>
        <v>17671500</v>
      </c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</row>
    <row r="79" spans="1:26" ht="15.75" customHeight="1" x14ac:dyDescent="0.25">
      <c r="A79" s="36">
        <v>45812</v>
      </c>
      <c r="B79" s="36">
        <v>45814</v>
      </c>
      <c r="C79" s="37" t="s">
        <v>48</v>
      </c>
      <c r="D79" s="169" t="s">
        <v>97</v>
      </c>
      <c r="E79" s="38" t="s">
        <v>14</v>
      </c>
      <c r="F79" s="38" t="s">
        <v>100</v>
      </c>
      <c r="G79" s="39" t="s">
        <v>98</v>
      </c>
      <c r="H79" s="40" t="s">
        <v>99</v>
      </c>
      <c r="I79" s="41">
        <v>20</v>
      </c>
      <c r="J79" s="42">
        <v>1040000</v>
      </c>
      <c r="K79" s="42">
        <f t="shared" si="0"/>
        <v>197600</v>
      </c>
      <c r="L79" s="42">
        <f t="shared" si="1"/>
        <v>1237600</v>
      </c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</row>
    <row r="80" spans="1:26" ht="15.75" customHeight="1" x14ac:dyDescent="0.25">
      <c r="A80" s="36">
        <v>45812</v>
      </c>
      <c r="B80" s="36">
        <v>45814</v>
      </c>
      <c r="C80" s="37" t="s">
        <v>48</v>
      </c>
      <c r="D80" s="169" t="s">
        <v>97</v>
      </c>
      <c r="E80" s="38" t="s">
        <v>6</v>
      </c>
      <c r="F80" s="38" t="s">
        <v>101</v>
      </c>
      <c r="G80" s="39" t="s">
        <v>98</v>
      </c>
      <c r="H80" s="40" t="s">
        <v>99</v>
      </c>
      <c r="I80" s="41">
        <v>1</v>
      </c>
      <c r="J80" s="42">
        <v>4450000</v>
      </c>
      <c r="K80" s="42">
        <f t="shared" si="0"/>
        <v>845500</v>
      </c>
      <c r="L80" s="42">
        <f t="shared" si="1"/>
        <v>5295500</v>
      </c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</row>
    <row r="81" spans="1:26" ht="15.75" customHeight="1" x14ac:dyDescent="0.25">
      <c r="A81" s="36">
        <v>45812</v>
      </c>
      <c r="B81" s="36">
        <v>45814</v>
      </c>
      <c r="C81" s="37" t="s">
        <v>48</v>
      </c>
      <c r="D81" s="169" t="s">
        <v>97</v>
      </c>
      <c r="E81" s="38" t="s">
        <v>12</v>
      </c>
      <c r="F81" s="38" t="s">
        <v>45</v>
      </c>
      <c r="G81" s="39" t="s">
        <v>98</v>
      </c>
      <c r="H81" s="40" t="s">
        <v>99</v>
      </c>
      <c r="I81" s="41">
        <v>600</v>
      </c>
      <c r="J81" s="42">
        <v>15900000</v>
      </c>
      <c r="K81" s="42">
        <f t="shared" si="0"/>
        <v>3021000</v>
      </c>
      <c r="L81" s="42">
        <f t="shared" si="1"/>
        <v>18921000</v>
      </c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</row>
    <row r="82" spans="1:26" ht="15.75" customHeight="1" x14ac:dyDescent="0.25">
      <c r="A82" s="36">
        <v>45812</v>
      </c>
      <c r="B82" s="36">
        <v>45814</v>
      </c>
      <c r="C82" s="37" t="s">
        <v>48</v>
      </c>
      <c r="D82" s="169" t="s">
        <v>97</v>
      </c>
      <c r="E82" s="38" t="s">
        <v>16</v>
      </c>
      <c r="F82" s="38" t="s">
        <v>84</v>
      </c>
      <c r="G82" s="39" t="s">
        <v>98</v>
      </c>
      <c r="H82" s="40" t="s">
        <v>99</v>
      </c>
      <c r="I82" s="41">
        <v>2</v>
      </c>
      <c r="J82" s="42">
        <v>6050420</v>
      </c>
      <c r="K82" s="42">
        <f t="shared" si="0"/>
        <v>1149579.8</v>
      </c>
      <c r="L82" s="42">
        <f t="shared" si="1"/>
        <v>7199999.7999999998</v>
      </c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</row>
    <row r="83" spans="1:26" ht="15.75" customHeight="1" x14ac:dyDescent="0.25">
      <c r="A83" s="36">
        <v>45814</v>
      </c>
      <c r="B83" s="36">
        <v>45815</v>
      </c>
      <c r="C83" s="37" t="s">
        <v>48</v>
      </c>
      <c r="D83" s="169" t="s">
        <v>102</v>
      </c>
      <c r="E83" s="38" t="s">
        <v>16</v>
      </c>
      <c r="F83" s="38" t="s">
        <v>38</v>
      </c>
      <c r="G83" s="39" t="s">
        <v>51</v>
      </c>
      <c r="H83" s="43" t="s">
        <v>76</v>
      </c>
      <c r="I83" s="41">
        <v>6</v>
      </c>
      <c r="J83" s="42">
        <v>1410000</v>
      </c>
      <c r="K83" s="42">
        <f t="shared" si="0"/>
        <v>267900</v>
      </c>
      <c r="L83" s="42">
        <f t="shared" si="1"/>
        <v>1677900</v>
      </c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</row>
    <row r="84" spans="1:26" ht="15.75" customHeight="1" x14ac:dyDescent="0.25">
      <c r="A84" s="36">
        <v>45814</v>
      </c>
      <c r="B84" s="36">
        <v>45815</v>
      </c>
      <c r="C84" s="37" t="s">
        <v>48</v>
      </c>
      <c r="D84" s="169" t="s">
        <v>102</v>
      </c>
      <c r="E84" s="38" t="s">
        <v>10</v>
      </c>
      <c r="F84" s="38" t="s">
        <v>41</v>
      </c>
      <c r="G84" s="39" t="s">
        <v>51</v>
      </c>
      <c r="H84" s="43" t="s">
        <v>76</v>
      </c>
      <c r="I84" s="41">
        <v>1</v>
      </c>
      <c r="J84" s="42">
        <v>1950000</v>
      </c>
      <c r="K84" s="42">
        <f t="shared" si="0"/>
        <v>370500</v>
      </c>
      <c r="L84" s="42">
        <f t="shared" si="1"/>
        <v>2320500</v>
      </c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</row>
    <row r="85" spans="1:26" ht="15.75" customHeight="1" x14ac:dyDescent="0.25">
      <c r="A85" s="36">
        <v>45814</v>
      </c>
      <c r="B85" s="36">
        <v>45815</v>
      </c>
      <c r="C85" s="37" t="s">
        <v>48</v>
      </c>
      <c r="D85" s="169" t="s">
        <v>102</v>
      </c>
      <c r="E85" s="38" t="s">
        <v>13</v>
      </c>
      <c r="F85" s="38" t="s">
        <v>50</v>
      </c>
      <c r="G85" s="39" t="s">
        <v>51</v>
      </c>
      <c r="H85" s="43" t="s">
        <v>76</v>
      </c>
      <c r="I85" s="41">
        <v>2</v>
      </c>
      <c r="J85" s="42">
        <v>990000</v>
      </c>
      <c r="K85" s="42">
        <f t="shared" si="0"/>
        <v>188100</v>
      </c>
      <c r="L85" s="42">
        <f t="shared" si="1"/>
        <v>1178100</v>
      </c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</row>
    <row r="86" spans="1:26" ht="15.75" customHeight="1" x14ac:dyDescent="0.25">
      <c r="A86" s="36">
        <v>45814</v>
      </c>
      <c r="B86" s="36">
        <v>45815</v>
      </c>
      <c r="C86" s="37" t="s">
        <v>48</v>
      </c>
      <c r="D86" s="169" t="s">
        <v>103</v>
      </c>
      <c r="E86" s="38" t="s">
        <v>16</v>
      </c>
      <c r="F86" s="38" t="s">
        <v>38</v>
      </c>
      <c r="G86" s="39" t="s">
        <v>51</v>
      </c>
      <c r="H86" s="43" t="s">
        <v>78</v>
      </c>
      <c r="I86" s="41">
        <v>5</v>
      </c>
      <c r="J86" s="42">
        <v>1175000</v>
      </c>
      <c r="K86" s="42">
        <f t="shared" si="0"/>
        <v>223250</v>
      </c>
      <c r="L86" s="42">
        <f t="shared" si="1"/>
        <v>1398250</v>
      </c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</row>
    <row r="87" spans="1:26" ht="15.75" customHeight="1" x14ac:dyDescent="0.25">
      <c r="A87" s="36">
        <v>45814</v>
      </c>
      <c r="B87" s="36">
        <v>45815</v>
      </c>
      <c r="C87" s="37" t="s">
        <v>48</v>
      </c>
      <c r="D87" s="169" t="s">
        <v>103</v>
      </c>
      <c r="E87" s="38" t="s">
        <v>10</v>
      </c>
      <c r="F87" s="38" t="s">
        <v>41</v>
      </c>
      <c r="G87" s="39" t="s">
        <v>51</v>
      </c>
      <c r="H87" s="43" t="s">
        <v>78</v>
      </c>
      <c r="I87" s="41">
        <v>1</v>
      </c>
      <c r="J87" s="42">
        <v>1950000</v>
      </c>
      <c r="K87" s="42">
        <f t="shared" si="0"/>
        <v>370500</v>
      </c>
      <c r="L87" s="42">
        <f t="shared" si="1"/>
        <v>2320500</v>
      </c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</row>
    <row r="88" spans="1:26" ht="15.75" customHeight="1" x14ac:dyDescent="0.25">
      <c r="A88" s="36">
        <v>45814</v>
      </c>
      <c r="B88" s="36">
        <v>45815</v>
      </c>
      <c r="C88" s="37" t="s">
        <v>48</v>
      </c>
      <c r="D88" s="169" t="s">
        <v>103</v>
      </c>
      <c r="E88" s="38" t="s">
        <v>13</v>
      </c>
      <c r="F88" s="38" t="s">
        <v>50</v>
      </c>
      <c r="G88" s="39" t="s">
        <v>51</v>
      </c>
      <c r="H88" s="43" t="s">
        <v>78</v>
      </c>
      <c r="I88" s="41">
        <v>2</v>
      </c>
      <c r="J88" s="42">
        <v>990000</v>
      </c>
      <c r="K88" s="42">
        <f t="shared" si="0"/>
        <v>188100</v>
      </c>
      <c r="L88" s="42">
        <f t="shared" si="1"/>
        <v>1178100</v>
      </c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</row>
    <row r="89" spans="1:26" ht="15.75" customHeight="1" x14ac:dyDescent="0.25">
      <c r="A89" s="36">
        <v>45815</v>
      </c>
      <c r="B89" s="36">
        <v>45816</v>
      </c>
      <c r="C89" s="37" t="s">
        <v>48</v>
      </c>
      <c r="D89" s="169" t="s">
        <v>104</v>
      </c>
      <c r="E89" s="38" t="s">
        <v>16</v>
      </c>
      <c r="F89" s="38" t="s">
        <v>38</v>
      </c>
      <c r="G89" s="39" t="s">
        <v>51</v>
      </c>
      <c r="H89" s="43" t="s">
        <v>56</v>
      </c>
      <c r="I89" s="41">
        <v>6</v>
      </c>
      <c r="J89" s="42">
        <v>1410000</v>
      </c>
      <c r="K89" s="42">
        <f t="shared" si="0"/>
        <v>267900</v>
      </c>
      <c r="L89" s="42">
        <f t="shared" si="1"/>
        <v>1677900</v>
      </c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</row>
    <row r="90" spans="1:26" ht="15.75" customHeight="1" x14ac:dyDescent="0.25">
      <c r="A90" s="36">
        <v>45815</v>
      </c>
      <c r="B90" s="36">
        <v>45816</v>
      </c>
      <c r="C90" s="37" t="s">
        <v>48</v>
      </c>
      <c r="D90" s="169" t="s">
        <v>104</v>
      </c>
      <c r="E90" s="38" t="s">
        <v>10</v>
      </c>
      <c r="F90" s="38" t="s">
        <v>41</v>
      </c>
      <c r="G90" s="39" t="s">
        <v>51</v>
      </c>
      <c r="H90" s="43" t="s">
        <v>56</v>
      </c>
      <c r="I90" s="41">
        <v>1</v>
      </c>
      <c r="J90" s="42">
        <v>1950000</v>
      </c>
      <c r="K90" s="42">
        <f t="shared" si="0"/>
        <v>370500</v>
      </c>
      <c r="L90" s="42">
        <f t="shared" si="1"/>
        <v>2320500</v>
      </c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</row>
    <row r="91" spans="1:26" ht="15.75" customHeight="1" x14ac:dyDescent="0.25">
      <c r="A91" s="36">
        <v>45815</v>
      </c>
      <c r="B91" s="36">
        <v>45816</v>
      </c>
      <c r="C91" s="37" t="s">
        <v>48</v>
      </c>
      <c r="D91" s="169" t="s">
        <v>105</v>
      </c>
      <c r="E91" s="38" t="s">
        <v>16</v>
      </c>
      <c r="F91" s="38" t="s">
        <v>38</v>
      </c>
      <c r="G91" s="39" t="s">
        <v>51</v>
      </c>
      <c r="H91" s="43" t="s">
        <v>58</v>
      </c>
      <c r="I91" s="41">
        <v>5</v>
      </c>
      <c r="J91" s="42">
        <v>1175000</v>
      </c>
      <c r="K91" s="42">
        <f t="shared" si="0"/>
        <v>223250</v>
      </c>
      <c r="L91" s="42">
        <f t="shared" si="1"/>
        <v>1398250</v>
      </c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</row>
    <row r="92" spans="1:26" ht="15.75" customHeight="1" x14ac:dyDescent="0.25">
      <c r="A92" s="36">
        <v>45815</v>
      </c>
      <c r="B92" s="36">
        <v>45816</v>
      </c>
      <c r="C92" s="37" t="s">
        <v>48</v>
      </c>
      <c r="D92" s="169" t="s">
        <v>105</v>
      </c>
      <c r="E92" s="38" t="s">
        <v>10</v>
      </c>
      <c r="F92" s="38" t="s">
        <v>41</v>
      </c>
      <c r="G92" s="39" t="s">
        <v>51</v>
      </c>
      <c r="H92" s="43" t="s">
        <v>58</v>
      </c>
      <c r="I92" s="41">
        <v>1</v>
      </c>
      <c r="J92" s="42">
        <v>1950000</v>
      </c>
      <c r="K92" s="42">
        <f t="shared" si="0"/>
        <v>370500</v>
      </c>
      <c r="L92" s="42">
        <f t="shared" si="1"/>
        <v>2320500</v>
      </c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</row>
    <row r="93" spans="1:26" ht="15.75" customHeight="1" x14ac:dyDescent="0.25">
      <c r="A93" s="48">
        <v>45812</v>
      </c>
      <c r="B93" s="49">
        <v>45814</v>
      </c>
      <c r="C93" s="37" t="s">
        <v>48</v>
      </c>
      <c r="D93" s="169" t="s">
        <v>106</v>
      </c>
      <c r="E93" s="38" t="s">
        <v>10</v>
      </c>
      <c r="F93" s="38" t="s">
        <v>41</v>
      </c>
      <c r="G93" s="50" t="s">
        <v>98</v>
      </c>
      <c r="H93" s="51" t="s">
        <v>107</v>
      </c>
      <c r="I93" s="41">
        <v>1</v>
      </c>
      <c r="J93" s="42">
        <v>1950000</v>
      </c>
      <c r="K93" s="42">
        <f t="shared" si="0"/>
        <v>370500</v>
      </c>
      <c r="L93" s="42">
        <f t="shared" si="1"/>
        <v>2320500</v>
      </c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</row>
    <row r="94" spans="1:26" ht="15.75" customHeight="1" x14ac:dyDescent="0.25">
      <c r="A94" s="36">
        <v>45822</v>
      </c>
      <c r="B94" s="36">
        <v>45822</v>
      </c>
      <c r="C94" s="37" t="s">
        <v>48</v>
      </c>
      <c r="D94" s="169" t="s">
        <v>108</v>
      </c>
      <c r="E94" s="38" t="s">
        <v>16</v>
      </c>
      <c r="F94" s="38" t="s">
        <v>38</v>
      </c>
      <c r="G94" s="39" t="s">
        <v>51</v>
      </c>
      <c r="H94" s="43" t="s">
        <v>76</v>
      </c>
      <c r="I94" s="41">
        <v>6</v>
      </c>
      <c r="J94" s="42">
        <v>1410000</v>
      </c>
      <c r="K94" s="42">
        <f t="shared" si="0"/>
        <v>267900</v>
      </c>
      <c r="L94" s="42">
        <f t="shared" si="1"/>
        <v>1677900</v>
      </c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</row>
    <row r="95" spans="1:26" ht="15.75" customHeight="1" x14ac:dyDescent="0.25">
      <c r="A95" s="36">
        <v>45822</v>
      </c>
      <c r="B95" s="36">
        <v>45822</v>
      </c>
      <c r="C95" s="37" t="s">
        <v>48</v>
      </c>
      <c r="D95" s="169" t="s">
        <v>108</v>
      </c>
      <c r="E95" s="38" t="s">
        <v>10</v>
      </c>
      <c r="F95" s="38" t="s">
        <v>41</v>
      </c>
      <c r="G95" s="39" t="s">
        <v>51</v>
      </c>
      <c r="H95" s="43" t="s">
        <v>76</v>
      </c>
      <c r="I95" s="41">
        <v>1</v>
      </c>
      <c r="J95" s="42">
        <v>1950000</v>
      </c>
      <c r="K95" s="42">
        <f t="shared" si="0"/>
        <v>370500</v>
      </c>
      <c r="L95" s="42">
        <f t="shared" si="1"/>
        <v>2320500</v>
      </c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</row>
    <row r="96" spans="1:26" ht="15.75" customHeight="1" x14ac:dyDescent="0.25">
      <c r="A96" s="36">
        <v>45822</v>
      </c>
      <c r="B96" s="36">
        <v>45822</v>
      </c>
      <c r="C96" s="37" t="s">
        <v>48</v>
      </c>
      <c r="D96" s="169" t="s">
        <v>108</v>
      </c>
      <c r="E96" s="38" t="s">
        <v>13</v>
      </c>
      <c r="F96" s="38" t="s">
        <v>50</v>
      </c>
      <c r="G96" s="39" t="s">
        <v>51</v>
      </c>
      <c r="H96" s="43" t="s">
        <v>76</v>
      </c>
      <c r="I96" s="41">
        <v>2</v>
      </c>
      <c r="J96" s="42">
        <v>990000</v>
      </c>
      <c r="K96" s="42">
        <f t="shared" si="0"/>
        <v>188100</v>
      </c>
      <c r="L96" s="42">
        <f t="shared" si="1"/>
        <v>1178100</v>
      </c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</row>
    <row r="97" spans="1:26" ht="15.75" customHeight="1" x14ac:dyDescent="0.25">
      <c r="A97" s="36">
        <v>45822</v>
      </c>
      <c r="B97" s="36">
        <v>45822</v>
      </c>
      <c r="C97" s="37" t="s">
        <v>48</v>
      </c>
      <c r="D97" s="169" t="s">
        <v>109</v>
      </c>
      <c r="E97" s="38" t="s">
        <v>16</v>
      </c>
      <c r="F97" s="38" t="s">
        <v>38</v>
      </c>
      <c r="G97" s="39" t="s">
        <v>51</v>
      </c>
      <c r="H97" s="43" t="s">
        <v>78</v>
      </c>
      <c r="I97" s="41">
        <v>5</v>
      </c>
      <c r="J97" s="42">
        <v>1175000</v>
      </c>
      <c r="K97" s="42">
        <f t="shared" si="0"/>
        <v>223250</v>
      </c>
      <c r="L97" s="42">
        <f t="shared" si="1"/>
        <v>1398250</v>
      </c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</row>
    <row r="98" spans="1:26" ht="15.75" customHeight="1" x14ac:dyDescent="0.25">
      <c r="A98" s="36">
        <v>45822</v>
      </c>
      <c r="B98" s="36">
        <v>45822</v>
      </c>
      <c r="C98" s="37" t="s">
        <v>48</v>
      </c>
      <c r="D98" s="169" t="s">
        <v>109</v>
      </c>
      <c r="E98" s="38" t="s">
        <v>10</v>
      </c>
      <c r="F98" s="38" t="s">
        <v>41</v>
      </c>
      <c r="G98" s="39" t="s">
        <v>51</v>
      </c>
      <c r="H98" s="43" t="s">
        <v>78</v>
      </c>
      <c r="I98" s="41">
        <v>1</v>
      </c>
      <c r="J98" s="42">
        <v>1950000</v>
      </c>
      <c r="K98" s="42">
        <f t="shared" si="0"/>
        <v>370500</v>
      </c>
      <c r="L98" s="42">
        <f t="shared" si="1"/>
        <v>2320500</v>
      </c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</row>
    <row r="99" spans="1:26" ht="15.75" customHeight="1" x14ac:dyDescent="0.25">
      <c r="A99" s="36">
        <v>45822</v>
      </c>
      <c r="B99" s="36">
        <v>45822</v>
      </c>
      <c r="C99" s="37" t="s">
        <v>48</v>
      </c>
      <c r="D99" s="169" t="s">
        <v>109</v>
      </c>
      <c r="E99" s="38" t="s">
        <v>13</v>
      </c>
      <c r="F99" s="38" t="s">
        <v>50</v>
      </c>
      <c r="G99" s="39" t="s">
        <v>51</v>
      </c>
      <c r="H99" s="43" t="s">
        <v>78</v>
      </c>
      <c r="I99" s="41">
        <v>2</v>
      </c>
      <c r="J99" s="42">
        <v>990000</v>
      </c>
      <c r="K99" s="42">
        <f t="shared" si="0"/>
        <v>188100</v>
      </c>
      <c r="L99" s="42">
        <f t="shared" si="1"/>
        <v>1178100</v>
      </c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</row>
    <row r="100" spans="1:26" ht="15.75" customHeight="1" x14ac:dyDescent="0.25">
      <c r="A100" s="36">
        <v>45822</v>
      </c>
      <c r="B100" s="36">
        <v>45823</v>
      </c>
      <c r="C100" s="37" t="s">
        <v>48</v>
      </c>
      <c r="D100" s="169" t="s">
        <v>110</v>
      </c>
      <c r="E100" s="38" t="s">
        <v>16</v>
      </c>
      <c r="F100" s="38" t="s">
        <v>38</v>
      </c>
      <c r="G100" s="39" t="s">
        <v>51</v>
      </c>
      <c r="H100" s="43" t="s">
        <v>56</v>
      </c>
      <c r="I100" s="41">
        <v>6</v>
      </c>
      <c r="J100" s="42">
        <v>1410000</v>
      </c>
      <c r="K100" s="42">
        <f t="shared" si="0"/>
        <v>267900</v>
      </c>
      <c r="L100" s="42">
        <f t="shared" si="1"/>
        <v>1677900</v>
      </c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</row>
    <row r="101" spans="1:26" ht="15.75" customHeight="1" x14ac:dyDescent="0.25">
      <c r="A101" s="36">
        <v>45822</v>
      </c>
      <c r="B101" s="36">
        <v>45823</v>
      </c>
      <c r="C101" s="37" t="s">
        <v>48</v>
      </c>
      <c r="D101" s="169" t="s">
        <v>110</v>
      </c>
      <c r="E101" s="38" t="s">
        <v>10</v>
      </c>
      <c r="F101" s="38" t="s">
        <v>41</v>
      </c>
      <c r="G101" s="39" t="s">
        <v>51</v>
      </c>
      <c r="H101" s="43" t="s">
        <v>56</v>
      </c>
      <c r="I101" s="41">
        <v>1</v>
      </c>
      <c r="J101" s="42">
        <v>1950000</v>
      </c>
      <c r="K101" s="42">
        <f t="shared" si="0"/>
        <v>370500</v>
      </c>
      <c r="L101" s="42">
        <f t="shared" si="1"/>
        <v>2320500</v>
      </c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</row>
    <row r="102" spans="1:26" ht="15.75" customHeight="1" x14ac:dyDescent="0.25">
      <c r="A102" s="36">
        <v>45822</v>
      </c>
      <c r="B102" s="36">
        <v>45823</v>
      </c>
      <c r="C102" s="37" t="s">
        <v>48</v>
      </c>
      <c r="D102" s="169" t="s">
        <v>111</v>
      </c>
      <c r="E102" s="38" t="s">
        <v>16</v>
      </c>
      <c r="F102" s="38" t="s">
        <v>38</v>
      </c>
      <c r="G102" s="39" t="s">
        <v>51</v>
      </c>
      <c r="H102" s="43" t="s">
        <v>58</v>
      </c>
      <c r="I102" s="41">
        <v>5</v>
      </c>
      <c r="J102" s="42">
        <v>1175000</v>
      </c>
      <c r="K102" s="42">
        <f t="shared" si="0"/>
        <v>223250</v>
      </c>
      <c r="L102" s="42">
        <f t="shared" si="1"/>
        <v>1398250</v>
      </c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</row>
    <row r="103" spans="1:26" ht="15.75" customHeight="1" x14ac:dyDescent="0.25">
      <c r="A103" s="36">
        <v>45822</v>
      </c>
      <c r="B103" s="36">
        <v>45823</v>
      </c>
      <c r="C103" s="37" t="s">
        <v>48</v>
      </c>
      <c r="D103" s="169" t="s">
        <v>111</v>
      </c>
      <c r="E103" s="38" t="s">
        <v>10</v>
      </c>
      <c r="F103" s="38" t="s">
        <v>41</v>
      </c>
      <c r="G103" s="39" t="s">
        <v>51</v>
      </c>
      <c r="H103" s="43" t="s">
        <v>58</v>
      </c>
      <c r="I103" s="41">
        <v>1</v>
      </c>
      <c r="J103" s="42">
        <v>1950000</v>
      </c>
      <c r="K103" s="42">
        <f t="shared" si="0"/>
        <v>370500</v>
      </c>
      <c r="L103" s="42">
        <f t="shared" si="1"/>
        <v>2320500</v>
      </c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</row>
    <row r="104" spans="1:26" ht="15.75" customHeight="1" x14ac:dyDescent="0.25">
      <c r="A104" s="44">
        <v>45813</v>
      </c>
      <c r="B104" s="44">
        <v>45814</v>
      </c>
      <c r="C104" s="37" t="s">
        <v>48</v>
      </c>
      <c r="D104" s="169" t="s">
        <v>112</v>
      </c>
      <c r="E104" s="38" t="s">
        <v>10</v>
      </c>
      <c r="F104" s="38" t="s">
        <v>74</v>
      </c>
      <c r="G104" s="50" t="s">
        <v>98</v>
      </c>
      <c r="H104" s="51" t="s">
        <v>107</v>
      </c>
      <c r="I104" s="41">
        <v>1</v>
      </c>
      <c r="J104" s="42">
        <v>1150000</v>
      </c>
      <c r="K104" s="42">
        <f t="shared" si="0"/>
        <v>218500</v>
      </c>
      <c r="L104" s="42">
        <f t="shared" si="1"/>
        <v>1368500</v>
      </c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</row>
    <row r="105" spans="1:26" ht="15.75" customHeight="1" x14ac:dyDescent="0.25">
      <c r="A105" s="36">
        <v>45824</v>
      </c>
      <c r="B105" s="36">
        <v>45836</v>
      </c>
      <c r="C105" s="37" t="s">
        <v>48</v>
      </c>
      <c r="D105" s="169" t="s">
        <v>113</v>
      </c>
      <c r="E105" s="38" t="s">
        <v>16</v>
      </c>
      <c r="F105" s="38" t="s">
        <v>84</v>
      </c>
      <c r="G105" s="46" t="s">
        <v>114</v>
      </c>
      <c r="H105" s="40" t="s">
        <v>115</v>
      </c>
      <c r="I105" s="41">
        <v>1</v>
      </c>
      <c r="J105" s="42">
        <v>3025210</v>
      </c>
      <c r="K105" s="42">
        <f t="shared" si="0"/>
        <v>574789.9</v>
      </c>
      <c r="L105" s="42">
        <f t="shared" si="1"/>
        <v>3599999.9</v>
      </c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</row>
    <row r="106" spans="1:26" ht="15.75" customHeight="1" x14ac:dyDescent="0.25">
      <c r="A106" s="36">
        <v>45829</v>
      </c>
      <c r="B106" s="36">
        <v>45829</v>
      </c>
      <c r="C106" s="37" t="s">
        <v>48</v>
      </c>
      <c r="D106" s="169" t="s">
        <v>116</v>
      </c>
      <c r="E106" s="38" t="s">
        <v>16</v>
      </c>
      <c r="F106" s="38" t="s">
        <v>38</v>
      </c>
      <c r="G106" s="39" t="s">
        <v>51</v>
      </c>
      <c r="H106" s="43" t="s">
        <v>76</v>
      </c>
      <c r="I106" s="41">
        <v>6</v>
      </c>
      <c r="J106" s="42">
        <v>1410000</v>
      </c>
      <c r="K106" s="42">
        <f t="shared" si="0"/>
        <v>267900</v>
      </c>
      <c r="L106" s="42">
        <f t="shared" si="1"/>
        <v>1677900</v>
      </c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</row>
    <row r="107" spans="1:26" ht="15.75" customHeight="1" x14ac:dyDescent="0.25">
      <c r="A107" s="36">
        <v>45829</v>
      </c>
      <c r="B107" s="36">
        <v>45829</v>
      </c>
      <c r="C107" s="37" t="s">
        <v>48</v>
      </c>
      <c r="D107" s="169" t="s">
        <v>116</v>
      </c>
      <c r="E107" s="38" t="s">
        <v>10</v>
      </c>
      <c r="F107" s="38" t="s">
        <v>41</v>
      </c>
      <c r="G107" s="39" t="s">
        <v>51</v>
      </c>
      <c r="H107" s="43" t="s">
        <v>76</v>
      </c>
      <c r="I107" s="41">
        <v>1</v>
      </c>
      <c r="J107" s="42">
        <v>1950000</v>
      </c>
      <c r="K107" s="42">
        <f t="shared" si="0"/>
        <v>370500</v>
      </c>
      <c r="L107" s="42">
        <f t="shared" si="1"/>
        <v>2320500</v>
      </c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</row>
    <row r="108" spans="1:26" ht="15.75" customHeight="1" x14ac:dyDescent="0.25">
      <c r="A108" s="36">
        <v>45829</v>
      </c>
      <c r="B108" s="36">
        <v>45829</v>
      </c>
      <c r="C108" s="37" t="s">
        <v>48</v>
      </c>
      <c r="D108" s="169" t="s">
        <v>116</v>
      </c>
      <c r="E108" s="38" t="s">
        <v>13</v>
      </c>
      <c r="F108" s="38" t="s">
        <v>50</v>
      </c>
      <c r="G108" s="39" t="s">
        <v>51</v>
      </c>
      <c r="H108" s="43" t="s">
        <v>76</v>
      </c>
      <c r="I108" s="41">
        <v>2</v>
      </c>
      <c r="J108" s="42">
        <v>990000</v>
      </c>
      <c r="K108" s="42">
        <f t="shared" si="0"/>
        <v>188100</v>
      </c>
      <c r="L108" s="42">
        <f t="shared" si="1"/>
        <v>1178100</v>
      </c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</row>
    <row r="109" spans="1:26" ht="15.75" customHeight="1" x14ac:dyDescent="0.25">
      <c r="A109" s="36">
        <v>45829</v>
      </c>
      <c r="B109" s="36">
        <v>45829</v>
      </c>
      <c r="C109" s="37" t="s">
        <v>48</v>
      </c>
      <c r="D109" s="169" t="s">
        <v>117</v>
      </c>
      <c r="E109" s="38" t="s">
        <v>16</v>
      </c>
      <c r="F109" s="38" t="s">
        <v>38</v>
      </c>
      <c r="G109" s="39" t="s">
        <v>51</v>
      </c>
      <c r="H109" s="43" t="s">
        <v>78</v>
      </c>
      <c r="I109" s="41">
        <v>5</v>
      </c>
      <c r="J109" s="42">
        <v>1175000</v>
      </c>
      <c r="K109" s="42">
        <f t="shared" si="0"/>
        <v>223250</v>
      </c>
      <c r="L109" s="42">
        <f t="shared" si="1"/>
        <v>1398250</v>
      </c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</row>
    <row r="110" spans="1:26" ht="15.75" customHeight="1" x14ac:dyDescent="0.25">
      <c r="A110" s="36">
        <v>45829</v>
      </c>
      <c r="B110" s="36">
        <v>45829</v>
      </c>
      <c r="C110" s="37" t="s">
        <v>48</v>
      </c>
      <c r="D110" s="169" t="s">
        <v>117</v>
      </c>
      <c r="E110" s="38" t="s">
        <v>10</v>
      </c>
      <c r="F110" s="38" t="s">
        <v>41</v>
      </c>
      <c r="G110" s="39" t="s">
        <v>51</v>
      </c>
      <c r="H110" s="43" t="s">
        <v>78</v>
      </c>
      <c r="I110" s="41">
        <v>1</v>
      </c>
      <c r="J110" s="42">
        <v>1950000</v>
      </c>
      <c r="K110" s="42">
        <f t="shared" si="0"/>
        <v>370500</v>
      </c>
      <c r="L110" s="42">
        <f t="shared" si="1"/>
        <v>2320500</v>
      </c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</row>
    <row r="111" spans="1:26" ht="15.75" customHeight="1" x14ac:dyDescent="0.25">
      <c r="A111" s="36">
        <v>45829</v>
      </c>
      <c r="B111" s="36">
        <v>45829</v>
      </c>
      <c r="C111" s="37" t="s">
        <v>48</v>
      </c>
      <c r="D111" s="169" t="s">
        <v>117</v>
      </c>
      <c r="E111" s="38" t="s">
        <v>13</v>
      </c>
      <c r="F111" s="38" t="s">
        <v>50</v>
      </c>
      <c r="G111" s="39" t="s">
        <v>51</v>
      </c>
      <c r="H111" s="43" t="s">
        <v>78</v>
      </c>
      <c r="I111" s="41">
        <v>2</v>
      </c>
      <c r="J111" s="42">
        <v>990000</v>
      </c>
      <c r="K111" s="42">
        <f t="shared" si="0"/>
        <v>188100</v>
      </c>
      <c r="L111" s="42">
        <f t="shared" si="1"/>
        <v>1178100</v>
      </c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</row>
    <row r="112" spans="1:26" ht="15.75" customHeight="1" x14ac:dyDescent="0.25">
      <c r="A112" s="36">
        <v>45829</v>
      </c>
      <c r="B112" s="36">
        <v>45830</v>
      </c>
      <c r="C112" s="37" t="s">
        <v>48</v>
      </c>
      <c r="D112" s="169" t="s">
        <v>118</v>
      </c>
      <c r="E112" s="38" t="s">
        <v>16</v>
      </c>
      <c r="F112" s="38" t="s">
        <v>38</v>
      </c>
      <c r="G112" s="39" t="s">
        <v>51</v>
      </c>
      <c r="H112" s="43" t="s">
        <v>56</v>
      </c>
      <c r="I112" s="41">
        <v>6</v>
      </c>
      <c r="J112" s="42">
        <v>1410000</v>
      </c>
      <c r="K112" s="42">
        <f t="shared" si="0"/>
        <v>267900</v>
      </c>
      <c r="L112" s="42">
        <f t="shared" si="1"/>
        <v>1677900</v>
      </c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</row>
    <row r="113" spans="1:26" ht="15.75" customHeight="1" x14ac:dyDescent="0.25">
      <c r="A113" s="36">
        <v>45829</v>
      </c>
      <c r="B113" s="36">
        <v>45830</v>
      </c>
      <c r="C113" s="37" t="s">
        <v>48</v>
      </c>
      <c r="D113" s="169" t="s">
        <v>118</v>
      </c>
      <c r="E113" s="38" t="s">
        <v>10</v>
      </c>
      <c r="F113" s="38" t="s">
        <v>41</v>
      </c>
      <c r="G113" s="39" t="s">
        <v>51</v>
      </c>
      <c r="H113" s="43" t="s">
        <v>56</v>
      </c>
      <c r="I113" s="41">
        <v>1</v>
      </c>
      <c r="J113" s="42">
        <v>1950000</v>
      </c>
      <c r="K113" s="42">
        <f t="shared" si="0"/>
        <v>370500</v>
      </c>
      <c r="L113" s="42">
        <f t="shared" si="1"/>
        <v>2320500</v>
      </c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</row>
    <row r="114" spans="1:26" ht="15.75" customHeight="1" x14ac:dyDescent="0.25">
      <c r="A114" s="36">
        <v>45829</v>
      </c>
      <c r="B114" s="36">
        <v>45830</v>
      </c>
      <c r="C114" s="37" t="s">
        <v>48</v>
      </c>
      <c r="D114" s="169" t="s">
        <v>119</v>
      </c>
      <c r="E114" s="38" t="s">
        <v>16</v>
      </c>
      <c r="F114" s="38" t="s">
        <v>38</v>
      </c>
      <c r="G114" s="39" t="s">
        <v>51</v>
      </c>
      <c r="H114" s="43" t="s">
        <v>58</v>
      </c>
      <c r="I114" s="41">
        <v>5</v>
      </c>
      <c r="J114" s="42">
        <v>1175000</v>
      </c>
      <c r="K114" s="42">
        <f t="shared" si="0"/>
        <v>223250</v>
      </c>
      <c r="L114" s="42">
        <f t="shared" si="1"/>
        <v>1398250</v>
      </c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</row>
    <row r="115" spans="1:26" ht="15.75" customHeight="1" x14ac:dyDescent="0.25">
      <c r="A115" s="36">
        <v>45829</v>
      </c>
      <c r="B115" s="36">
        <v>45830</v>
      </c>
      <c r="C115" s="37" t="s">
        <v>48</v>
      </c>
      <c r="D115" s="169" t="s">
        <v>119</v>
      </c>
      <c r="E115" s="38" t="s">
        <v>10</v>
      </c>
      <c r="F115" s="38" t="s">
        <v>41</v>
      </c>
      <c r="G115" s="39" t="s">
        <v>51</v>
      </c>
      <c r="H115" s="43" t="s">
        <v>58</v>
      </c>
      <c r="I115" s="41">
        <v>1</v>
      </c>
      <c r="J115" s="42">
        <v>1950000</v>
      </c>
      <c r="K115" s="42">
        <f t="shared" si="0"/>
        <v>370500</v>
      </c>
      <c r="L115" s="42">
        <f t="shared" si="1"/>
        <v>2320500</v>
      </c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</row>
    <row r="116" spans="1:26" ht="15.75" customHeight="1" x14ac:dyDescent="0.25">
      <c r="A116" s="36">
        <v>45828</v>
      </c>
      <c r="B116" s="36">
        <v>45832</v>
      </c>
      <c r="C116" s="37" t="s">
        <v>48</v>
      </c>
      <c r="D116" s="169" t="s">
        <v>120</v>
      </c>
      <c r="E116" s="38" t="s">
        <v>10</v>
      </c>
      <c r="F116" s="38" t="s">
        <v>41</v>
      </c>
      <c r="G116" s="39" t="s">
        <v>121</v>
      </c>
      <c r="H116" s="43" t="s">
        <v>122</v>
      </c>
      <c r="I116" s="41">
        <v>1</v>
      </c>
      <c r="J116" s="42">
        <v>1950000</v>
      </c>
      <c r="K116" s="42">
        <f t="shared" si="0"/>
        <v>370500</v>
      </c>
      <c r="L116" s="42">
        <f t="shared" si="1"/>
        <v>2320500</v>
      </c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</row>
    <row r="117" spans="1:26" ht="15.75" customHeight="1" x14ac:dyDescent="0.25">
      <c r="A117" s="36">
        <v>45828</v>
      </c>
      <c r="B117" s="36">
        <v>45832</v>
      </c>
      <c r="C117" s="37" t="s">
        <v>48</v>
      </c>
      <c r="D117" s="169" t="s">
        <v>120</v>
      </c>
      <c r="E117" s="38" t="s">
        <v>16</v>
      </c>
      <c r="F117" s="38" t="s">
        <v>38</v>
      </c>
      <c r="G117" s="39" t="s">
        <v>121</v>
      </c>
      <c r="H117" s="43" t="s">
        <v>122</v>
      </c>
      <c r="I117" s="41">
        <v>3</v>
      </c>
      <c r="J117" s="42">
        <v>705000</v>
      </c>
      <c r="K117" s="42">
        <f t="shared" si="0"/>
        <v>133950</v>
      </c>
      <c r="L117" s="42">
        <f t="shared" si="1"/>
        <v>838950</v>
      </c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</row>
    <row r="118" spans="1:26" ht="15.75" customHeight="1" x14ac:dyDescent="0.25">
      <c r="A118" s="36">
        <v>45828</v>
      </c>
      <c r="B118" s="36">
        <v>45832</v>
      </c>
      <c r="C118" s="37" t="s">
        <v>48</v>
      </c>
      <c r="D118" s="169" t="s">
        <v>120</v>
      </c>
      <c r="E118" s="38" t="s">
        <v>13</v>
      </c>
      <c r="F118" s="38" t="s">
        <v>50</v>
      </c>
      <c r="G118" s="39" t="s">
        <v>121</v>
      </c>
      <c r="H118" s="43" t="s">
        <v>122</v>
      </c>
      <c r="I118" s="41">
        <v>10</v>
      </c>
      <c r="J118" s="42">
        <v>4950000</v>
      </c>
      <c r="K118" s="42">
        <f t="shared" si="0"/>
        <v>940500</v>
      </c>
      <c r="L118" s="42">
        <f t="shared" si="1"/>
        <v>5890500</v>
      </c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</row>
    <row r="119" spans="1:26" ht="15.75" customHeight="1" x14ac:dyDescent="0.25">
      <c r="A119" s="36">
        <v>45828</v>
      </c>
      <c r="B119" s="36">
        <v>45832</v>
      </c>
      <c r="C119" s="37" t="s">
        <v>48</v>
      </c>
      <c r="D119" s="169" t="s">
        <v>120</v>
      </c>
      <c r="E119" s="38" t="s">
        <v>14</v>
      </c>
      <c r="F119" s="38" t="s">
        <v>123</v>
      </c>
      <c r="G119" s="39" t="s">
        <v>121</v>
      </c>
      <c r="H119" s="43" t="s">
        <v>122</v>
      </c>
      <c r="I119" s="41">
        <v>20</v>
      </c>
      <c r="J119" s="42">
        <v>1040000</v>
      </c>
      <c r="K119" s="42">
        <f t="shared" si="0"/>
        <v>197600</v>
      </c>
      <c r="L119" s="42">
        <f t="shared" si="1"/>
        <v>1237600</v>
      </c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</row>
    <row r="120" spans="1:26" ht="15.75" customHeight="1" x14ac:dyDescent="0.25">
      <c r="A120" s="36">
        <v>45828</v>
      </c>
      <c r="B120" s="36">
        <v>45836</v>
      </c>
      <c r="C120" s="37" t="s">
        <v>48</v>
      </c>
      <c r="D120" s="169" t="s">
        <v>120</v>
      </c>
      <c r="E120" s="38" t="s">
        <v>6</v>
      </c>
      <c r="F120" s="38" t="s">
        <v>124</v>
      </c>
      <c r="G120" s="39" t="s">
        <v>121</v>
      </c>
      <c r="H120" s="43" t="s">
        <v>122</v>
      </c>
      <c r="I120" s="41">
        <v>5</v>
      </c>
      <c r="J120" s="42">
        <v>11250000</v>
      </c>
      <c r="K120" s="42">
        <f t="shared" si="0"/>
        <v>2137500</v>
      </c>
      <c r="L120" s="42">
        <f t="shared" si="1"/>
        <v>13387500</v>
      </c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</row>
    <row r="121" spans="1:26" ht="15.75" customHeight="1" x14ac:dyDescent="0.25">
      <c r="A121" s="36">
        <v>45828</v>
      </c>
      <c r="B121" s="36">
        <v>45836</v>
      </c>
      <c r="C121" s="37" t="s">
        <v>48</v>
      </c>
      <c r="D121" s="169" t="s">
        <v>125</v>
      </c>
      <c r="E121" s="38" t="s">
        <v>10</v>
      </c>
      <c r="F121" s="38" t="s">
        <v>41</v>
      </c>
      <c r="G121" s="39" t="s">
        <v>121</v>
      </c>
      <c r="H121" s="52" t="s">
        <v>126</v>
      </c>
      <c r="I121" s="41">
        <v>1</v>
      </c>
      <c r="J121" s="42">
        <v>1950000</v>
      </c>
      <c r="K121" s="42">
        <f t="shared" si="0"/>
        <v>370500</v>
      </c>
      <c r="L121" s="42">
        <f t="shared" si="1"/>
        <v>2320500</v>
      </c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</row>
    <row r="122" spans="1:26" ht="15.75" customHeight="1" x14ac:dyDescent="0.25">
      <c r="A122" s="36">
        <v>45828</v>
      </c>
      <c r="B122" s="36">
        <v>45836</v>
      </c>
      <c r="C122" s="37" t="s">
        <v>48</v>
      </c>
      <c r="D122" s="169" t="s">
        <v>125</v>
      </c>
      <c r="E122" s="38" t="s">
        <v>16</v>
      </c>
      <c r="F122" s="38" t="s">
        <v>38</v>
      </c>
      <c r="G122" s="39" t="s">
        <v>121</v>
      </c>
      <c r="H122" s="52" t="s">
        <v>126</v>
      </c>
      <c r="I122" s="41">
        <v>3</v>
      </c>
      <c r="J122" s="42">
        <v>705000</v>
      </c>
      <c r="K122" s="42">
        <f t="shared" si="0"/>
        <v>133950</v>
      </c>
      <c r="L122" s="42">
        <f t="shared" si="1"/>
        <v>838950</v>
      </c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</row>
    <row r="123" spans="1:26" ht="15.75" customHeight="1" x14ac:dyDescent="0.25">
      <c r="A123" s="36">
        <v>45835</v>
      </c>
      <c r="B123" s="36">
        <v>45836</v>
      </c>
      <c r="C123" s="37" t="s">
        <v>48</v>
      </c>
      <c r="D123" s="169" t="s">
        <v>127</v>
      </c>
      <c r="E123" s="38" t="s">
        <v>16</v>
      </c>
      <c r="F123" s="38" t="s">
        <v>38</v>
      </c>
      <c r="G123" s="39" t="s">
        <v>51</v>
      </c>
      <c r="H123" s="43" t="s">
        <v>76</v>
      </c>
      <c r="I123" s="41">
        <v>6</v>
      </c>
      <c r="J123" s="42">
        <v>1410000</v>
      </c>
      <c r="K123" s="42">
        <f t="shared" si="0"/>
        <v>267900</v>
      </c>
      <c r="L123" s="42">
        <f t="shared" si="1"/>
        <v>1677900</v>
      </c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</row>
    <row r="124" spans="1:26" ht="15.75" customHeight="1" x14ac:dyDescent="0.25">
      <c r="A124" s="36">
        <v>45835</v>
      </c>
      <c r="B124" s="36">
        <v>45836</v>
      </c>
      <c r="C124" s="37" t="s">
        <v>48</v>
      </c>
      <c r="D124" s="169" t="s">
        <v>127</v>
      </c>
      <c r="E124" s="38" t="s">
        <v>10</v>
      </c>
      <c r="F124" s="38" t="s">
        <v>41</v>
      </c>
      <c r="G124" s="39" t="s">
        <v>51</v>
      </c>
      <c r="H124" s="43" t="s">
        <v>76</v>
      </c>
      <c r="I124" s="41">
        <v>1</v>
      </c>
      <c r="J124" s="42">
        <v>1950000</v>
      </c>
      <c r="K124" s="42">
        <f t="shared" si="0"/>
        <v>370500</v>
      </c>
      <c r="L124" s="42">
        <f t="shared" si="1"/>
        <v>2320500</v>
      </c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</row>
    <row r="125" spans="1:26" ht="15.75" customHeight="1" x14ac:dyDescent="0.25">
      <c r="A125" s="36">
        <v>45835</v>
      </c>
      <c r="B125" s="36">
        <v>45836</v>
      </c>
      <c r="C125" s="37" t="s">
        <v>48</v>
      </c>
      <c r="D125" s="169" t="s">
        <v>127</v>
      </c>
      <c r="E125" s="38" t="s">
        <v>13</v>
      </c>
      <c r="F125" s="38" t="s">
        <v>50</v>
      </c>
      <c r="G125" s="39" t="s">
        <v>51</v>
      </c>
      <c r="H125" s="43" t="s">
        <v>76</v>
      </c>
      <c r="I125" s="41">
        <v>2</v>
      </c>
      <c r="J125" s="42">
        <v>990000</v>
      </c>
      <c r="K125" s="42">
        <f t="shared" si="0"/>
        <v>188100</v>
      </c>
      <c r="L125" s="42">
        <f t="shared" si="1"/>
        <v>1178100</v>
      </c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</row>
    <row r="126" spans="1:26" ht="15.75" customHeight="1" x14ac:dyDescent="0.25">
      <c r="A126" s="36">
        <v>45835</v>
      </c>
      <c r="B126" s="36">
        <v>45836</v>
      </c>
      <c r="C126" s="37" t="s">
        <v>48</v>
      </c>
      <c r="D126" s="169" t="s">
        <v>128</v>
      </c>
      <c r="E126" s="38" t="s">
        <v>16</v>
      </c>
      <c r="F126" s="38" t="s">
        <v>38</v>
      </c>
      <c r="G126" s="39" t="s">
        <v>51</v>
      </c>
      <c r="H126" s="43" t="s">
        <v>78</v>
      </c>
      <c r="I126" s="41">
        <v>5</v>
      </c>
      <c r="J126" s="42">
        <v>1175000</v>
      </c>
      <c r="K126" s="42">
        <f t="shared" si="0"/>
        <v>223250</v>
      </c>
      <c r="L126" s="42">
        <f t="shared" si="1"/>
        <v>1398250</v>
      </c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</row>
    <row r="127" spans="1:26" ht="15.75" customHeight="1" x14ac:dyDescent="0.25">
      <c r="A127" s="36">
        <v>45835</v>
      </c>
      <c r="B127" s="36">
        <v>45836</v>
      </c>
      <c r="C127" s="37" t="s">
        <v>48</v>
      </c>
      <c r="D127" s="169" t="s">
        <v>128</v>
      </c>
      <c r="E127" s="38" t="s">
        <v>10</v>
      </c>
      <c r="F127" s="38" t="s">
        <v>41</v>
      </c>
      <c r="G127" s="39" t="s">
        <v>51</v>
      </c>
      <c r="H127" s="43" t="s">
        <v>78</v>
      </c>
      <c r="I127" s="41">
        <v>1</v>
      </c>
      <c r="J127" s="42">
        <v>1950000</v>
      </c>
      <c r="K127" s="42">
        <f t="shared" si="0"/>
        <v>370500</v>
      </c>
      <c r="L127" s="42">
        <f t="shared" si="1"/>
        <v>2320500</v>
      </c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</row>
    <row r="128" spans="1:26" ht="15.75" customHeight="1" x14ac:dyDescent="0.25">
      <c r="A128" s="36">
        <v>45835</v>
      </c>
      <c r="B128" s="36">
        <v>45837</v>
      </c>
      <c r="C128" s="37" t="s">
        <v>48</v>
      </c>
      <c r="D128" s="169" t="s">
        <v>128</v>
      </c>
      <c r="E128" s="38" t="s">
        <v>13</v>
      </c>
      <c r="F128" s="38" t="s">
        <v>50</v>
      </c>
      <c r="G128" s="39" t="s">
        <v>51</v>
      </c>
      <c r="H128" s="43" t="s">
        <v>78</v>
      </c>
      <c r="I128" s="41">
        <v>2</v>
      </c>
      <c r="J128" s="42">
        <v>990000</v>
      </c>
      <c r="K128" s="42">
        <f t="shared" si="0"/>
        <v>188100</v>
      </c>
      <c r="L128" s="42">
        <f t="shared" si="1"/>
        <v>1178100</v>
      </c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</row>
    <row r="129" spans="1:26" ht="15.75" customHeight="1" x14ac:dyDescent="0.25">
      <c r="A129" s="36">
        <v>45835</v>
      </c>
      <c r="B129" s="36">
        <v>45837</v>
      </c>
      <c r="C129" s="37" t="s">
        <v>48</v>
      </c>
      <c r="D129" s="169" t="s">
        <v>129</v>
      </c>
      <c r="E129" s="38" t="s">
        <v>16</v>
      </c>
      <c r="F129" s="38" t="s">
        <v>38</v>
      </c>
      <c r="G129" s="39" t="s">
        <v>51</v>
      </c>
      <c r="H129" s="43" t="s">
        <v>56</v>
      </c>
      <c r="I129" s="41">
        <v>6</v>
      </c>
      <c r="J129" s="42">
        <v>1410000</v>
      </c>
      <c r="K129" s="42">
        <f t="shared" si="0"/>
        <v>267900</v>
      </c>
      <c r="L129" s="42">
        <f t="shared" si="1"/>
        <v>1677900</v>
      </c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</row>
    <row r="130" spans="1:26" ht="15.75" customHeight="1" x14ac:dyDescent="0.25">
      <c r="A130" s="36">
        <v>45835</v>
      </c>
      <c r="B130" s="36">
        <v>45837</v>
      </c>
      <c r="C130" s="37" t="s">
        <v>48</v>
      </c>
      <c r="D130" s="169" t="s">
        <v>129</v>
      </c>
      <c r="E130" s="38" t="s">
        <v>10</v>
      </c>
      <c r="F130" s="38" t="s">
        <v>41</v>
      </c>
      <c r="G130" s="39" t="s">
        <v>51</v>
      </c>
      <c r="H130" s="43" t="s">
        <v>56</v>
      </c>
      <c r="I130" s="41">
        <v>1</v>
      </c>
      <c r="J130" s="42">
        <v>1950000</v>
      </c>
      <c r="K130" s="42">
        <f t="shared" si="0"/>
        <v>370500</v>
      </c>
      <c r="L130" s="42">
        <f t="shared" si="1"/>
        <v>2320500</v>
      </c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</row>
    <row r="131" spans="1:26" ht="15.75" customHeight="1" x14ac:dyDescent="0.25">
      <c r="A131" s="36">
        <v>45835</v>
      </c>
      <c r="B131" s="36">
        <v>45837</v>
      </c>
      <c r="C131" s="37" t="s">
        <v>48</v>
      </c>
      <c r="D131" s="169" t="s">
        <v>130</v>
      </c>
      <c r="E131" s="38" t="s">
        <v>16</v>
      </c>
      <c r="F131" s="38" t="s">
        <v>38</v>
      </c>
      <c r="G131" s="39" t="s">
        <v>51</v>
      </c>
      <c r="H131" s="43" t="s">
        <v>58</v>
      </c>
      <c r="I131" s="41">
        <v>5</v>
      </c>
      <c r="J131" s="42">
        <v>1175000</v>
      </c>
      <c r="K131" s="42">
        <f t="shared" si="0"/>
        <v>223250</v>
      </c>
      <c r="L131" s="42">
        <f t="shared" si="1"/>
        <v>1398250</v>
      </c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</row>
    <row r="132" spans="1:26" ht="15.75" customHeight="1" x14ac:dyDescent="0.25">
      <c r="A132" s="36">
        <v>45835</v>
      </c>
      <c r="B132" s="36">
        <v>45837</v>
      </c>
      <c r="C132" s="37" t="s">
        <v>48</v>
      </c>
      <c r="D132" s="169" t="s">
        <v>130</v>
      </c>
      <c r="E132" s="38" t="s">
        <v>10</v>
      </c>
      <c r="F132" s="38" t="s">
        <v>41</v>
      </c>
      <c r="G132" s="39" t="s">
        <v>51</v>
      </c>
      <c r="H132" s="43" t="s">
        <v>58</v>
      </c>
      <c r="I132" s="41">
        <v>1</v>
      </c>
      <c r="J132" s="42">
        <v>1950000</v>
      </c>
      <c r="K132" s="42">
        <f t="shared" si="0"/>
        <v>370500</v>
      </c>
      <c r="L132" s="42">
        <f t="shared" si="1"/>
        <v>2320500</v>
      </c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</row>
    <row r="133" spans="1:26" ht="15.75" customHeight="1" x14ac:dyDescent="0.25">
      <c r="A133" s="36">
        <v>45835</v>
      </c>
      <c r="B133" s="36">
        <v>45836</v>
      </c>
      <c r="C133" s="37" t="s">
        <v>48</v>
      </c>
      <c r="D133" s="169" t="s">
        <v>131</v>
      </c>
      <c r="E133" s="38" t="s">
        <v>16</v>
      </c>
      <c r="F133" s="38" t="s">
        <v>38</v>
      </c>
      <c r="G133" s="39" t="s">
        <v>114</v>
      </c>
      <c r="H133" s="43" t="s">
        <v>132</v>
      </c>
      <c r="I133" s="41">
        <v>4</v>
      </c>
      <c r="J133" s="42">
        <v>940000</v>
      </c>
      <c r="K133" s="42">
        <f t="shared" si="0"/>
        <v>178600</v>
      </c>
      <c r="L133" s="42">
        <f t="shared" si="1"/>
        <v>1118600</v>
      </c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</row>
    <row r="134" spans="1:26" ht="15.75" customHeight="1" x14ac:dyDescent="0.25">
      <c r="A134" s="36">
        <v>45835</v>
      </c>
      <c r="B134" s="36">
        <v>45836</v>
      </c>
      <c r="C134" s="37" t="s">
        <v>48</v>
      </c>
      <c r="D134" s="169" t="s">
        <v>131</v>
      </c>
      <c r="E134" s="38" t="s">
        <v>10</v>
      </c>
      <c r="F134" s="38" t="s">
        <v>41</v>
      </c>
      <c r="G134" s="39" t="s">
        <v>114</v>
      </c>
      <c r="H134" s="43" t="s">
        <v>132</v>
      </c>
      <c r="I134" s="41">
        <v>1</v>
      </c>
      <c r="J134" s="42">
        <v>1950000</v>
      </c>
      <c r="K134" s="42">
        <f t="shared" si="0"/>
        <v>370500</v>
      </c>
      <c r="L134" s="42">
        <f t="shared" si="1"/>
        <v>2320500</v>
      </c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</row>
    <row r="135" spans="1:26" ht="15.75" customHeight="1" x14ac:dyDescent="0.25">
      <c r="A135" s="36">
        <v>45835</v>
      </c>
      <c r="B135" s="36">
        <v>45836</v>
      </c>
      <c r="C135" s="37" t="s">
        <v>48</v>
      </c>
      <c r="D135" s="169" t="s">
        <v>131</v>
      </c>
      <c r="E135" s="38" t="s">
        <v>15</v>
      </c>
      <c r="F135" s="38" t="s">
        <v>133</v>
      </c>
      <c r="G135" s="39" t="s">
        <v>114</v>
      </c>
      <c r="H135" s="43" t="s">
        <v>132</v>
      </c>
      <c r="I135" s="41">
        <v>75</v>
      </c>
      <c r="J135" s="42">
        <v>1087500</v>
      </c>
      <c r="K135" s="42">
        <f t="shared" si="0"/>
        <v>206625</v>
      </c>
      <c r="L135" s="42">
        <f t="shared" si="1"/>
        <v>1294125</v>
      </c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</row>
    <row r="136" spans="1:26" ht="15.75" customHeight="1" x14ac:dyDescent="0.25">
      <c r="A136" s="36">
        <v>45835</v>
      </c>
      <c r="B136" s="36">
        <v>45838</v>
      </c>
      <c r="C136" s="37" t="s">
        <v>48</v>
      </c>
      <c r="D136" s="169" t="s">
        <v>134</v>
      </c>
      <c r="E136" s="38" t="s">
        <v>16</v>
      </c>
      <c r="F136" s="38" t="s">
        <v>38</v>
      </c>
      <c r="G136" s="39" t="s">
        <v>114</v>
      </c>
      <c r="H136" s="43" t="s">
        <v>132</v>
      </c>
      <c r="I136" s="41">
        <v>4</v>
      </c>
      <c r="J136" s="42">
        <v>940000</v>
      </c>
      <c r="K136" s="42">
        <f t="shared" si="0"/>
        <v>178600</v>
      </c>
      <c r="L136" s="42">
        <f t="shared" si="1"/>
        <v>1118600</v>
      </c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</row>
    <row r="137" spans="1:26" ht="15.75" customHeight="1" x14ac:dyDescent="0.25">
      <c r="A137" s="36">
        <v>45835</v>
      </c>
      <c r="B137" s="36">
        <v>45838</v>
      </c>
      <c r="C137" s="37" t="s">
        <v>48</v>
      </c>
      <c r="D137" s="169" t="s">
        <v>134</v>
      </c>
      <c r="E137" s="38" t="s">
        <v>10</v>
      </c>
      <c r="F137" s="38" t="s">
        <v>41</v>
      </c>
      <c r="G137" s="39" t="s">
        <v>114</v>
      </c>
      <c r="H137" s="43" t="s">
        <v>132</v>
      </c>
      <c r="I137" s="41">
        <v>1</v>
      </c>
      <c r="J137" s="42">
        <v>1950000</v>
      </c>
      <c r="K137" s="42">
        <f t="shared" si="0"/>
        <v>370500</v>
      </c>
      <c r="L137" s="42">
        <f t="shared" si="1"/>
        <v>2320500</v>
      </c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</row>
    <row r="138" spans="1:26" ht="15.75" customHeight="1" x14ac:dyDescent="0.25">
      <c r="A138" s="44">
        <v>45835</v>
      </c>
      <c r="B138" s="44">
        <v>45836</v>
      </c>
      <c r="C138" s="37" t="s">
        <v>48</v>
      </c>
      <c r="D138" s="169" t="s">
        <v>135</v>
      </c>
      <c r="E138" s="38" t="s">
        <v>12</v>
      </c>
      <c r="F138" s="38" t="s">
        <v>45</v>
      </c>
      <c r="G138" s="50" t="s">
        <v>121</v>
      </c>
      <c r="H138" s="51" t="s">
        <v>136</v>
      </c>
      <c r="I138" s="41">
        <v>100</v>
      </c>
      <c r="J138" s="42">
        <v>2650000</v>
      </c>
      <c r="K138" s="42">
        <f t="shared" si="0"/>
        <v>503500</v>
      </c>
      <c r="L138" s="42">
        <f t="shared" si="1"/>
        <v>3153500</v>
      </c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</row>
    <row r="139" spans="1:26" ht="15.75" customHeight="1" x14ac:dyDescent="0.25">
      <c r="A139" s="44">
        <v>45835</v>
      </c>
      <c r="B139" s="44">
        <v>45836</v>
      </c>
      <c r="C139" s="37" t="s">
        <v>48</v>
      </c>
      <c r="D139" s="169" t="s">
        <v>137</v>
      </c>
      <c r="E139" s="38" t="s">
        <v>12</v>
      </c>
      <c r="F139" s="38" t="s">
        <v>45</v>
      </c>
      <c r="G139" s="50" t="s">
        <v>121</v>
      </c>
      <c r="H139" s="51" t="s">
        <v>136</v>
      </c>
      <c r="I139" s="41">
        <v>20</v>
      </c>
      <c r="J139" s="42">
        <v>530000</v>
      </c>
      <c r="K139" s="42">
        <f t="shared" si="0"/>
        <v>100700</v>
      </c>
      <c r="L139" s="42">
        <f t="shared" si="1"/>
        <v>630700</v>
      </c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</row>
    <row r="140" spans="1:26" ht="15.75" customHeight="1" x14ac:dyDescent="0.25">
      <c r="A140" s="36">
        <v>45843</v>
      </c>
      <c r="B140" s="36">
        <v>45843</v>
      </c>
      <c r="C140" s="37" t="s">
        <v>48</v>
      </c>
      <c r="D140" s="169" t="s">
        <v>138</v>
      </c>
      <c r="E140" s="38" t="s">
        <v>16</v>
      </c>
      <c r="F140" s="38" t="s">
        <v>38</v>
      </c>
      <c r="G140" s="39" t="s">
        <v>51</v>
      </c>
      <c r="H140" s="43" t="s">
        <v>76</v>
      </c>
      <c r="I140" s="41">
        <v>6</v>
      </c>
      <c r="J140" s="42">
        <v>1410000</v>
      </c>
      <c r="K140" s="42">
        <f t="shared" si="0"/>
        <v>267900</v>
      </c>
      <c r="L140" s="42">
        <f t="shared" si="1"/>
        <v>1677900</v>
      </c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</row>
    <row r="141" spans="1:26" ht="15.75" customHeight="1" x14ac:dyDescent="0.25">
      <c r="A141" s="36">
        <v>45843</v>
      </c>
      <c r="B141" s="36">
        <v>45843</v>
      </c>
      <c r="C141" s="37" t="s">
        <v>48</v>
      </c>
      <c r="D141" s="169" t="s">
        <v>138</v>
      </c>
      <c r="E141" s="38" t="s">
        <v>10</v>
      </c>
      <c r="F141" s="38" t="s">
        <v>41</v>
      </c>
      <c r="G141" s="39" t="s">
        <v>51</v>
      </c>
      <c r="H141" s="43" t="s">
        <v>76</v>
      </c>
      <c r="I141" s="41">
        <v>1</v>
      </c>
      <c r="J141" s="42">
        <v>1950000</v>
      </c>
      <c r="K141" s="42">
        <f t="shared" si="0"/>
        <v>370500</v>
      </c>
      <c r="L141" s="42">
        <f t="shared" si="1"/>
        <v>2320500</v>
      </c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</row>
    <row r="142" spans="1:26" ht="15.75" customHeight="1" x14ac:dyDescent="0.25">
      <c r="A142" s="36">
        <v>45843</v>
      </c>
      <c r="B142" s="36">
        <v>45843</v>
      </c>
      <c r="C142" s="37" t="s">
        <v>48</v>
      </c>
      <c r="D142" s="169" t="s">
        <v>138</v>
      </c>
      <c r="E142" s="38" t="s">
        <v>13</v>
      </c>
      <c r="F142" s="38" t="s">
        <v>50</v>
      </c>
      <c r="G142" s="39" t="s">
        <v>51</v>
      </c>
      <c r="H142" s="43" t="s">
        <v>76</v>
      </c>
      <c r="I142" s="41">
        <v>2</v>
      </c>
      <c r="J142" s="42">
        <v>990000</v>
      </c>
      <c r="K142" s="42">
        <f t="shared" si="0"/>
        <v>188100</v>
      </c>
      <c r="L142" s="42">
        <f t="shared" si="1"/>
        <v>1178100</v>
      </c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</row>
    <row r="143" spans="1:26" ht="15.75" customHeight="1" x14ac:dyDescent="0.25">
      <c r="A143" s="36">
        <v>45843</v>
      </c>
      <c r="B143" s="36">
        <v>45843</v>
      </c>
      <c r="C143" s="37" t="s">
        <v>48</v>
      </c>
      <c r="D143" s="169" t="s">
        <v>139</v>
      </c>
      <c r="E143" s="38" t="s">
        <v>16</v>
      </c>
      <c r="F143" s="38" t="s">
        <v>38</v>
      </c>
      <c r="G143" s="39" t="s">
        <v>51</v>
      </c>
      <c r="H143" s="43" t="s">
        <v>78</v>
      </c>
      <c r="I143" s="41">
        <v>5</v>
      </c>
      <c r="J143" s="42">
        <v>1175000</v>
      </c>
      <c r="K143" s="42">
        <f t="shared" si="0"/>
        <v>223250</v>
      </c>
      <c r="L143" s="42">
        <f t="shared" si="1"/>
        <v>1398250</v>
      </c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</row>
    <row r="144" spans="1:26" ht="15.75" customHeight="1" x14ac:dyDescent="0.25">
      <c r="A144" s="36">
        <v>45843</v>
      </c>
      <c r="B144" s="36">
        <v>45843</v>
      </c>
      <c r="C144" s="37" t="s">
        <v>48</v>
      </c>
      <c r="D144" s="169" t="s">
        <v>139</v>
      </c>
      <c r="E144" s="38" t="s">
        <v>10</v>
      </c>
      <c r="F144" s="38" t="s">
        <v>41</v>
      </c>
      <c r="G144" s="39" t="s">
        <v>51</v>
      </c>
      <c r="H144" s="43" t="s">
        <v>78</v>
      </c>
      <c r="I144" s="41">
        <v>1</v>
      </c>
      <c r="J144" s="42">
        <v>1950000</v>
      </c>
      <c r="K144" s="42">
        <f t="shared" si="0"/>
        <v>370500</v>
      </c>
      <c r="L144" s="42">
        <f t="shared" si="1"/>
        <v>2320500</v>
      </c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</row>
    <row r="145" spans="1:26" ht="15.75" customHeight="1" x14ac:dyDescent="0.25">
      <c r="A145" s="36">
        <v>45843</v>
      </c>
      <c r="B145" s="36">
        <v>45843</v>
      </c>
      <c r="C145" s="37" t="s">
        <v>48</v>
      </c>
      <c r="D145" s="169" t="s">
        <v>139</v>
      </c>
      <c r="E145" s="38" t="s">
        <v>13</v>
      </c>
      <c r="F145" s="38" t="s">
        <v>50</v>
      </c>
      <c r="G145" s="39" t="s">
        <v>51</v>
      </c>
      <c r="H145" s="43" t="s">
        <v>78</v>
      </c>
      <c r="I145" s="41">
        <v>2</v>
      </c>
      <c r="J145" s="42">
        <v>990000</v>
      </c>
      <c r="K145" s="42">
        <f t="shared" si="0"/>
        <v>188100</v>
      </c>
      <c r="L145" s="42">
        <f t="shared" si="1"/>
        <v>1178100</v>
      </c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</row>
    <row r="146" spans="1:26" ht="15.75" customHeight="1" x14ac:dyDescent="0.25">
      <c r="A146" s="36">
        <v>45843</v>
      </c>
      <c r="B146" s="36">
        <v>45844</v>
      </c>
      <c r="C146" s="37" t="s">
        <v>48</v>
      </c>
      <c r="D146" s="169" t="s">
        <v>140</v>
      </c>
      <c r="E146" s="38" t="s">
        <v>16</v>
      </c>
      <c r="F146" s="38" t="s">
        <v>38</v>
      </c>
      <c r="G146" s="39" t="s">
        <v>51</v>
      </c>
      <c r="H146" s="43" t="s">
        <v>56</v>
      </c>
      <c r="I146" s="41">
        <v>6</v>
      </c>
      <c r="J146" s="42">
        <v>1410000</v>
      </c>
      <c r="K146" s="42">
        <f t="shared" si="0"/>
        <v>267900</v>
      </c>
      <c r="L146" s="42">
        <f t="shared" si="1"/>
        <v>1677900</v>
      </c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</row>
    <row r="147" spans="1:26" ht="15.75" customHeight="1" x14ac:dyDescent="0.25">
      <c r="A147" s="36">
        <v>45843</v>
      </c>
      <c r="B147" s="36">
        <v>45844</v>
      </c>
      <c r="C147" s="37" t="s">
        <v>48</v>
      </c>
      <c r="D147" s="169" t="s">
        <v>140</v>
      </c>
      <c r="E147" s="38" t="s">
        <v>10</v>
      </c>
      <c r="F147" s="38" t="s">
        <v>41</v>
      </c>
      <c r="G147" s="39" t="s">
        <v>51</v>
      </c>
      <c r="H147" s="43" t="s">
        <v>56</v>
      </c>
      <c r="I147" s="41">
        <v>1</v>
      </c>
      <c r="J147" s="42">
        <v>1950000</v>
      </c>
      <c r="K147" s="42">
        <f t="shared" si="0"/>
        <v>370500</v>
      </c>
      <c r="L147" s="42">
        <f t="shared" si="1"/>
        <v>2320500</v>
      </c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</row>
    <row r="148" spans="1:26" ht="15.75" customHeight="1" x14ac:dyDescent="0.25">
      <c r="A148" s="36">
        <v>45843</v>
      </c>
      <c r="B148" s="36">
        <v>45844</v>
      </c>
      <c r="C148" s="37" t="s">
        <v>48</v>
      </c>
      <c r="D148" s="169" t="s">
        <v>141</v>
      </c>
      <c r="E148" s="38" t="s">
        <v>16</v>
      </c>
      <c r="F148" s="38" t="s">
        <v>38</v>
      </c>
      <c r="G148" s="39" t="s">
        <v>51</v>
      </c>
      <c r="H148" s="43" t="s">
        <v>58</v>
      </c>
      <c r="I148" s="41">
        <v>5</v>
      </c>
      <c r="J148" s="42">
        <v>1175000</v>
      </c>
      <c r="K148" s="42">
        <f t="shared" si="0"/>
        <v>223250</v>
      </c>
      <c r="L148" s="42">
        <f t="shared" si="1"/>
        <v>1398250</v>
      </c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</row>
    <row r="149" spans="1:26" ht="15.75" customHeight="1" x14ac:dyDescent="0.25">
      <c r="A149" s="36">
        <v>45843</v>
      </c>
      <c r="B149" s="36">
        <v>45844</v>
      </c>
      <c r="C149" s="37" t="s">
        <v>48</v>
      </c>
      <c r="D149" s="169" t="s">
        <v>141</v>
      </c>
      <c r="E149" s="38" t="s">
        <v>10</v>
      </c>
      <c r="F149" s="38" t="s">
        <v>41</v>
      </c>
      <c r="G149" s="39" t="s">
        <v>51</v>
      </c>
      <c r="H149" s="43" t="s">
        <v>58</v>
      </c>
      <c r="I149" s="41">
        <v>1</v>
      </c>
      <c r="J149" s="42">
        <v>1950000</v>
      </c>
      <c r="K149" s="42">
        <f t="shared" si="0"/>
        <v>370500</v>
      </c>
      <c r="L149" s="42">
        <f t="shared" si="1"/>
        <v>2320500</v>
      </c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</row>
    <row r="150" spans="1:26" ht="15.75" customHeight="1" x14ac:dyDescent="0.25">
      <c r="A150" s="36">
        <v>45848</v>
      </c>
      <c r="B150" s="36">
        <v>45854</v>
      </c>
      <c r="C150" s="37" t="s">
        <v>48</v>
      </c>
      <c r="D150" s="169" t="s">
        <v>142</v>
      </c>
      <c r="E150" s="38" t="s">
        <v>14</v>
      </c>
      <c r="F150" s="38" t="s">
        <v>143</v>
      </c>
      <c r="G150" s="39" t="s">
        <v>144</v>
      </c>
      <c r="H150" s="43" t="s">
        <v>145</v>
      </c>
      <c r="I150" s="41">
        <v>81</v>
      </c>
      <c r="J150" s="42">
        <v>30132000</v>
      </c>
      <c r="K150" s="42">
        <f t="shared" si="0"/>
        <v>5725080</v>
      </c>
      <c r="L150" s="42">
        <f t="shared" si="1"/>
        <v>35857080</v>
      </c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</row>
    <row r="151" spans="1:26" ht="15.75" customHeight="1" x14ac:dyDescent="0.25">
      <c r="A151" s="36">
        <v>45848</v>
      </c>
      <c r="B151" s="36">
        <v>45854</v>
      </c>
      <c r="C151" s="37" t="s">
        <v>48</v>
      </c>
      <c r="D151" s="169" t="s">
        <v>142</v>
      </c>
      <c r="E151" s="38" t="s">
        <v>16</v>
      </c>
      <c r="F151" s="38" t="s">
        <v>38</v>
      </c>
      <c r="G151" s="39" t="s">
        <v>144</v>
      </c>
      <c r="H151" s="43" t="s">
        <v>145</v>
      </c>
      <c r="I151" s="41">
        <v>20</v>
      </c>
      <c r="J151" s="42">
        <v>6040000</v>
      </c>
      <c r="K151" s="42">
        <f t="shared" si="0"/>
        <v>1147600</v>
      </c>
      <c r="L151" s="42">
        <f t="shared" si="1"/>
        <v>7187600</v>
      </c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</row>
    <row r="152" spans="1:26" ht="15.75" customHeight="1" x14ac:dyDescent="0.25">
      <c r="A152" s="36">
        <v>45848</v>
      </c>
      <c r="B152" s="36">
        <v>45854</v>
      </c>
      <c r="C152" s="37" t="s">
        <v>48</v>
      </c>
      <c r="D152" s="169" t="s">
        <v>142</v>
      </c>
      <c r="E152" s="38" t="s">
        <v>10</v>
      </c>
      <c r="F152" s="38" t="s">
        <v>41</v>
      </c>
      <c r="G152" s="39" t="s">
        <v>144</v>
      </c>
      <c r="H152" s="43" t="s">
        <v>145</v>
      </c>
      <c r="I152" s="41">
        <v>5</v>
      </c>
      <c r="J152" s="42">
        <v>9750000</v>
      </c>
      <c r="K152" s="42">
        <f t="shared" si="0"/>
        <v>1852500</v>
      </c>
      <c r="L152" s="42">
        <f t="shared" si="1"/>
        <v>11602500</v>
      </c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</row>
    <row r="153" spans="1:26" ht="15.75" customHeight="1" x14ac:dyDescent="0.25">
      <c r="A153" s="36">
        <v>45850</v>
      </c>
      <c r="B153" s="36">
        <v>45850</v>
      </c>
      <c r="C153" s="37" t="s">
        <v>48</v>
      </c>
      <c r="D153" s="169" t="s">
        <v>146</v>
      </c>
      <c r="E153" s="38" t="s">
        <v>16</v>
      </c>
      <c r="F153" s="38" t="s">
        <v>38</v>
      </c>
      <c r="G153" s="39" t="s">
        <v>51</v>
      </c>
      <c r="H153" s="43" t="s">
        <v>76</v>
      </c>
      <c r="I153" s="41">
        <v>6</v>
      </c>
      <c r="J153" s="42">
        <v>1410000</v>
      </c>
      <c r="K153" s="42">
        <f t="shared" si="0"/>
        <v>267900</v>
      </c>
      <c r="L153" s="42">
        <f t="shared" si="1"/>
        <v>1677900</v>
      </c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</row>
    <row r="154" spans="1:26" ht="15.75" customHeight="1" x14ac:dyDescent="0.25">
      <c r="A154" s="36">
        <v>45850</v>
      </c>
      <c r="B154" s="36">
        <v>45850</v>
      </c>
      <c r="C154" s="37" t="s">
        <v>48</v>
      </c>
      <c r="D154" s="169" t="s">
        <v>146</v>
      </c>
      <c r="E154" s="38" t="s">
        <v>10</v>
      </c>
      <c r="F154" s="38" t="s">
        <v>41</v>
      </c>
      <c r="G154" s="39" t="s">
        <v>51</v>
      </c>
      <c r="H154" s="43" t="s">
        <v>76</v>
      </c>
      <c r="I154" s="41">
        <v>1</v>
      </c>
      <c r="J154" s="42">
        <v>1950000</v>
      </c>
      <c r="K154" s="42">
        <f t="shared" si="0"/>
        <v>370500</v>
      </c>
      <c r="L154" s="42">
        <f t="shared" si="1"/>
        <v>2320500</v>
      </c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</row>
    <row r="155" spans="1:26" ht="15.75" customHeight="1" x14ac:dyDescent="0.25">
      <c r="A155" s="36">
        <v>45850</v>
      </c>
      <c r="B155" s="36">
        <v>45850</v>
      </c>
      <c r="C155" s="37" t="s">
        <v>48</v>
      </c>
      <c r="D155" s="169" t="s">
        <v>146</v>
      </c>
      <c r="E155" s="38" t="s">
        <v>13</v>
      </c>
      <c r="F155" s="38" t="s">
        <v>50</v>
      </c>
      <c r="G155" s="39" t="s">
        <v>51</v>
      </c>
      <c r="H155" s="43" t="s">
        <v>76</v>
      </c>
      <c r="I155" s="41">
        <v>2</v>
      </c>
      <c r="J155" s="42">
        <v>990000</v>
      </c>
      <c r="K155" s="42">
        <f t="shared" si="0"/>
        <v>188100</v>
      </c>
      <c r="L155" s="42">
        <f t="shared" si="1"/>
        <v>1178100</v>
      </c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</row>
    <row r="156" spans="1:26" ht="15.75" customHeight="1" x14ac:dyDescent="0.25">
      <c r="A156" s="36">
        <v>45850</v>
      </c>
      <c r="B156" s="36">
        <v>45850</v>
      </c>
      <c r="C156" s="37" t="s">
        <v>48</v>
      </c>
      <c r="D156" s="169" t="s">
        <v>147</v>
      </c>
      <c r="E156" s="38" t="s">
        <v>16</v>
      </c>
      <c r="F156" s="38" t="s">
        <v>38</v>
      </c>
      <c r="G156" s="39" t="s">
        <v>51</v>
      </c>
      <c r="H156" s="43" t="s">
        <v>78</v>
      </c>
      <c r="I156" s="41">
        <v>5</v>
      </c>
      <c r="J156" s="42">
        <v>1175000</v>
      </c>
      <c r="K156" s="42">
        <f t="shared" si="0"/>
        <v>223250</v>
      </c>
      <c r="L156" s="42">
        <f t="shared" si="1"/>
        <v>1398250</v>
      </c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</row>
    <row r="157" spans="1:26" ht="15.75" customHeight="1" x14ac:dyDescent="0.25">
      <c r="A157" s="36">
        <v>45850</v>
      </c>
      <c r="B157" s="36">
        <v>45850</v>
      </c>
      <c r="C157" s="37" t="s">
        <v>48</v>
      </c>
      <c r="D157" s="169" t="s">
        <v>147</v>
      </c>
      <c r="E157" s="38" t="s">
        <v>10</v>
      </c>
      <c r="F157" s="38" t="s">
        <v>41</v>
      </c>
      <c r="G157" s="39" t="s">
        <v>51</v>
      </c>
      <c r="H157" s="43" t="s">
        <v>78</v>
      </c>
      <c r="I157" s="41">
        <v>1</v>
      </c>
      <c r="J157" s="42">
        <v>1950000</v>
      </c>
      <c r="K157" s="42">
        <f t="shared" si="0"/>
        <v>370500</v>
      </c>
      <c r="L157" s="42">
        <f t="shared" si="1"/>
        <v>2320500</v>
      </c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</row>
    <row r="158" spans="1:26" ht="15.75" customHeight="1" x14ac:dyDescent="0.25">
      <c r="A158" s="36">
        <v>45850</v>
      </c>
      <c r="B158" s="36">
        <v>45850</v>
      </c>
      <c r="C158" s="37" t="s">
        <v>48</v>
      </c>
      <c r="D158" s="169" t="s">
        <v>147</v>
      </c>
      <c r="E158" s="38" t="s">
        <v>13</v>
      </c>
      <c r="F158" s="38" t="s">
        <v>50</v>
      </c>
      <c r="G158" s="39" t="s">
        <v>51</v>
      </c>
      <c r="H158" s="43" t="s">
        <v>78</v>
      </c>
      <c r="I158" s="41">
        <v>2</v>
      </c>
      <c r="J158" s="42">
        <v>990000</v>
      </c>
      <c r="K158" s="42">
        <f t="shared" si="0"/>
        <v>188100</v>
      </c>
      <c r="L158" s="42">
        <f t="shared" si="1"/>
        <v>1178100</v>
      </c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</row>
    <row r="159" spans="1:26" ht="15.75" customHeight="1" x14ac:dyDescent="0.25">
      <c r="A159" s="36">
        <v>45850</v>
      </c>
      <c r="B159" s="36">
        <v>45851</v>
      </c>
      <c r="C159" s="37" t="s">
        <v>48</v>
      </c>
      <c r="D159" s="169" t="s">
        <v>148</v>
      </c>
      <c r="E159" s="38" t="s">
        <v>16</v>
      </c>
      <c r="F159" s="38" t="s">
        <v>38</v>
      </c>
      <c r="G159" s="39" t="s">
        <v>51</v>
      </c>
      <c r="H159" s="43" t="s">
        <v>56</v>
      </c>
      <c r="I159" s="41">
        <v>6</v>
      </c>
      <c r="J159" s="42">
        <v>1410000</v>
      </c>
      <c r="K159" s="42">
        <f t="shared" si="0"/>
        <v>267900</v>
      </c>
      <c r="L159" s="42">
        <f t="shared" si="1"/>
        <v>1677900</v>
      </c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</row>
    <row r="160" spans="1:26" ht="15.75" customHeight="1" x14ac:dyDescent="0.25">
      <c r="A160" s="36">
        <v>45850</v>
      </c>
      <c r="B160" s="36">
        <v>45851</v>
      </c>
      <c r="C160" s="37" t="s">
        <v>48</v>
      </c>
      <c r="D160" s="169" t="s">
        <v>148</v>
      </c>
      <c r="E160" s="38" t="s">
        <v>10</v>
      </c>
      <c r="F160" s="38" t="s">
        <v>41</v>
      </c>
      <c r="G160" s="39" t="s">
        <v>51</v>
      </c>
      <c r="H160" s="43" t="s">
        <v>56</v>
      </c>
      <c r="I160" s="41">
        <v>1</v>
      </c>
      <c r="J160" s="42">
        <v>1950000</v>
      </c>
      <c r="K160" s="42">
        <f t="shared" si="0"/>
        <v>370500</v>
      </c>
      <c r="L160" s="42">
        <f t="shared" si="1"/>
        <v>2320500</v>
      </c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</row>
    <row r="161" spans="1:26" ht="15.75" customHeight="1" x14ac:dyDescent="0.25">
      <c r="A161" s="36">
        <v>45850</v>
      </c>
      <c r="B161" s="36">
        <v>45851</v>
      </c>
      <c r="C161" s="37" t="s">
        <v>48</v>
      </c>
      <c r="D161" s="169" t="s">
        <v>149</v>
      </c>
      <c r="E161" s="38" t="s">
        <v>16</v>
      </c>
      <c r="F161" s="38" t="s">
        <v>38</v>
      </c>
      <c r="G161" s="39" t="s">
        <v>51</v>
      </c>
      <c r="H161" s="43" t="s">
        <v>58</v>
      </c>
      <c r="I161" s="41">
        <v>5</v>
      </c>
      <c r="J161" s="42">
        <v>1175000</v>
      </c>
      <c r="K161" s="42">
        <f t="shared" si="0"/>
        <v>223250</v>
      </c>
      <c r="L161" s="42">
        <f t="shared" si="1"/>
        <v>1398250</v>
      </c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</row>
    <row r="162" spans="1:26" ht="15.75" customHeight="1" x14ac:dyDescent="0.25">
      <c r="A162" s="36">
        <v>45850</v>
      </c>
      <c r="B162" s="36">
        <v>45851</v>
      </c>
      <c r="C162" s="37" t="s">
        <v>48</v>
      </c>
      <c r="D162" s="169" t="s">
        <v>149</v>
      </c>
      <c r="E162" s="38" t="s">
        <v>10</v>
      </c>
      <c r="F162" s="38" t="s">
        <v>41</v>
      </c>
      <c r="G162" s="39" t="s">
        <v>51</v>
      </c>
      <c r="H162" s="43" t="s">
        <v>58</v>
      </c>
      <c r="I162" s="41">
        <v>1</v>
      </c>
      <c r="J162" s="42">
        <v>1950000</v>
      </c>
      <c r="K162" s="42">
        <f t="shared" si="0"/>
        <v>370500</v>
      </c>
      <c r="L162" s="42">
        <f t="shared" si="1"/>
        <v>2320500</v>
      </c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</row>
    <row r="163" spans="1:26" ht="15.75" customHeight="1" x14ac:dyDescent="0.25">
      <c r="A163" s="36">
        <v>45835</v>
      </c>
      <c r="B163" s="36">
        <v>45838</v>
      </c>
      <c r="C163" s="37" t="s">
        <v>48</v>
      </c>
      <c r="D163" s="169" t="s">
        <v>150</v>
      </c>
      <c r="E163" s="38" t="s">
        <v>10</v>
      </c>
      <c r="F163" s="38" t="s">
        <v>151</v>
      </c>
      <c r="G163" s="39" t="s">
        <v>114</v>
      </c>
      <c r="H163" s="43" t="s">
        <v>152</v>
      </c>
      <c r="I163" s="41">
        <v>1</v>
      </c>
      <c r="J163" s="42">
        <v>588235.29</v>
      </c>
      <c r="K163" s="42">
        <f t="shared" si="0"/>
        <v>111764.70510000001</v>
      </c>
      <c r="L163" s="42">
        <f t="shared" si="1"/>
        <v>699999.99510000006</v>
      </c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</row>
    <row r="164" spans="1:26" ht="15.75" customHeight="1" x14ac:dyDescent="0.25">
      <c r="A164" s="36">
        <v>45835</v>
      </c>
      <c r="B164" s="36">
        <v>45838</v>
      </c>
      <c r="C164" s="37" t="s">
        <v>48</v>
      </c>
      <c r="D164" s="169" t="s">
        <v>153</v>
      </c>
      <c r="E164" s="38" t="s">
        <v>6</v>
      </c>
      <c r="F164" s="38" t="s">
        <v>124</v>
      </c>
      <c r="G164" s="39" t="s">
        <v>114</v>
      </c>
      <c r="H164" s="43" t="s">
        <v>154</v>
      </c>
      <c r="I164" s="41">
        <v>2</v>
      </c>
      <c r="J164" s="42">
        <v>4500000</v>
      </c>
      <c r="K164" s="42">
        <f t="shared" si="0"/>
        <v>855000</v>
      </c>
      <c r="L164" s="42">
        <f t="shared" si="1"/>
        <v>5355000</v>
      </c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</row>
    <row r="165" spans="1:26" ht="15.75" customHeight="1" x14ac:dyDescent="0.25">
      <c r="A165" s="36">
        <v>45835</v>
      </c>
      <c r="B165" s="36">
        <v>45838</v>
      </c>
      <c r="C165" s="37" t="s">
        <v>48</v>
      </c>
      <c r="D165" s="169" t="s">
        <v>153</v>
      </c>
      <c r="E165" s="38" t="s">
        <v>15</v>
      </c>
      <c r="F165" s="38" t="s">
        <v>155</v>
      </c>
      <c r="G165" s="39" t="s">
        <v>114</v>
      </c>
      <c r="H165" s="43" t="s">
        <v>156</v>
      </c>
      <c r="I165" s="41">
        <v>240</v>
      </c>
      <c r="J165" s="42">
        <v>948000</v>
      </c>
      <c r="K165" s="42">
        <f t="shared" si="0"/>
        <v>180120</v>
      </c>
      <c r="L165" s="42">
        <f t="shared" si="1"/>
        <v>1128120</v>
      </c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</row>
    <row r="166" spans="1:26" ht="15.75" customHeight="1" x14ac:dyDescent="0.25">
      <c r="A166" s="36">
        <v>45835</v>
      </c>
      <c r="B166" s="36">
        <v>45838</v>
      </c>
      <c r="C166" s="37" t="s">
        <v>48</v>
      </c>
      <c r="D166" s="169" t="s">
        <v>153</v>
      </c>
      <c r="E166" s="38" t="s">
        <v>15</v>
      </c>
      <c r="F166" s="38" t="s">
        <v>133</v>
      </c>
      <c r="G166" s="39" t="s">
        <v>114</v>
      </c>
      <c r="H166" s="43" t="s">
        <v>157</v>
      </c>
      <c r="I166" s="41">
        <v>4</v>
      </c>
      <c r="J166" s="42">
        <v>58000</v>
      </c>
      <c r="K166" s="42">
        <f t="shared" si="0"/>
        <v>11020</v>
      </c>
      <c r="L166" s="42">
        <f t="shared" si="1"/>
        <v>69020</v>
      </c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</row>
    <row r="167" spans="1:26" ht="15.75" customHeight="1" x14ac:dyDescent="0.25">
      <c r="A167" s="36">
        <v>45835</v>
      </c>
      <c r="B167" s="36">
        <v>45838</v>
      </c>
      <c r="C167" s="37" t="s">
        <v>48</v>
      </c>
      <c r="D167" s="169" t="s">
        <v>158</v>
      </c>
      <c r="E167" s="38" t="s">
        <v>12</v>
      </c>
      <c r="F167" s="38" t="s">
        <v>45</v>
      </c>
      <c r="G167" s="39" t="s">
        <v>114</v>
      </c>
      <c r="H167" s="43" t="s">
        <v>159</v>
      </c>
      <c r="I167" s="41">
        <v>52</v>
      </c>
      <c r="J167" s="42">
        <v>1378000</v>
      </c>
      <c r="K167" s="42">
        <f t="shared" si="0"/>
        <v>261820</v>
      </c>
      <c r="L167" s="42">
        <f t="shared" si="1"/>
        <v>1639820</v>
      </c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</row>
    <row r="168" spans="1:26" ht="15.75" customHeight="1" x14ac:dyDescent="0.25">
      <c r="A168" s="36">
        <v>45856</v>
      </c>
      <c r="B168" s="36">
        <v>45857</v>
      </c>
      <c r="C168" s="37" t="s">
        <v>48</v>
      </c>
      <c r="D168" s="169" t="s">
        <v>160</v>
      </c>
      <c r="E168" s="38" t="s">
        <v>16</v>
      </c>
      <c r="F168" s="38" t="s">
        <v>38</v>
      </c>
      <c r="G168" s="39" t="s">
        <v>51</v>
      </c>
      <c r="H168" s="43" t="s">
        <v>161</v>
      </c>
      <c r="I168" s="41">
        <v>2</v>
      </c>
      <c r="J168" s="42">
        <v>604000</v>
      </c>
      <c r="K168" s="42">
        <f t="shared" si="0"/>
        <v>114760</v>
      </c>
      <c r="L168" s="42">
        <f t="shared" si="1"/>
        <v>718760</v>
      </c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</row>
    <row r="169" spans="1:26" ht="15.75" customHeight="1" x14ac:dyDescent="0.25">
      <c r="A169" s="36">
        <v>45856</v>
      </c>
      <c r="B169" s="36">
        <v>45857</v>
      </c>
      <c r="C169" s="37" t="s">
        <v>48</v>
      </c>
      <c r="D169" s="169" t="s">
        <v>162</v>
      </c>
      <c r="E169" s="38" t="s">
        <v>16</v>
      </c>
      <c r="F169" s="38" t="s">
        <v>38</v>
      </c>
      <c r="G169" s="39" t="s">
        <v>51</v>
      </c>
      <c r="H169" s="43" t="s">
        <v>76</v>
      </c>
      <c r="I169" s="41">
        <v>6</v>
      </c>
      <c r="J169" s="42">
        <v>1410000</v>
      </c>
      <c r="K169" s="42">
        <f t="shared" si="0"/>
        <v>267900</v>
      </c>
      <c r="L169" s="42">
        <f t="shared" si="1"/>
        <v>1677900</v>
      </c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</row>
    <row r="170" spans="1:26" ht="15.75" customHeight="1" x14ac:dyDescent="0.25">
      <c r="A170" s="36">
        <v>45856</v>
      </c>
      <c r="B170" s="36">
        <v>45857</v>
      </c>
      <c r="C170" s="37" t="s">
        <v>48</v>
      </c>
      <c r="D170" s="169" t="s">
        <v>162</v>
      </c>
      <c r="E170" s="38" t="s">
        <v>10</v>
      </c>
      <c r="F170" s="38" t="s">
        <v>41</v>
      </c>
      <c r="G170" s="39" t="s">
        <v>51</v>
      </c>
      <c r="H170" s="43" t="s">
        <v>76</v>
      </c>
      <c r="I170" s="41">
        <v>1</v>
      </c>
      <c r="J170" s="42">
        <v>1950000</v>
      </c>
      <c r="K170" s="42">
        <f t="shared" si="0"/>
        <v>370500</v>
      </c>
      <c r="L170" s="42">
        <f t="shared" si="1"/>
        <v>2320500</v>
      </c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</row>
    <row r="171" spans="1:26" ht="15.75" customHeight="1" x14ac:dyDescent="0.25">
      <c r="A171" s="36">
        <v>45856</v>
      </c>
      <c r="B171" s="36">
        <v>45857</v>
      </c>
      <c r="C171" s="37" t="s">
        <v>48</v>
      </c>
      <c r="D171" s="169" t="s">
        <v>162</v>
      </c>
      <c r="E171" s="38" t="s">
        <v>13</v>
      </c>
      <c r="F171" s="38" t="s">
        <v>50</v>
      </c>
      <c r="G171" s="39" t="s">
        <v>51</v>
      </c>
      <c r="H171" s="43" t="s">
        <v>76</v>
      </c>
      <c r="I171" s="41">
        <v>2</v>
      </c>
      <c r="J171" s="42">
        <v>990000</v>
      </c>
      <c r="K171" s="42">
        <f t="shared" si="0"/>
        <v>188100</v>
      </c>
      <c r="L171" s="42">
        <f t="shared" si="1"/>
        <v>1178100</v>
      </c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</row>
    <row r="172" spans="1:26" ht="15.75" customHeight="1" x14ac:dyDescent="0.25">
      <c r="A172" s="36">
        <v>45856</v>
      </c>
      <c r="B172" s="36">
        <v>45857</v>
      </c>
      <c r="C172" s="37" t="s">
        <v>48</v>
      </c>
      <c r="D172" s="169" t="s">
        <v>163</v>
      </c>
      <c r="E172" s="38" t="s">
        <v>16</v>
      </c>
      <c r="F172" s="38" t="s">
        <v>38</v>
      </c>
      <c r="G172" s="39" t="s">
        <v>51</v>
      </c>
      <c r="H172" s="43" t="s">
        <v>78</v>
      </c>
      <c r="I172" s="41">
        <v>5</v>
      </c>
      <c r="J172" s="42">
        <v>1175000</v>
      </c>
      <c r="K172" s="42">
        <f t="shared" si="0"/>
        <v>223250</v>
      </c>
      <c r="L172" s="42">
        <f t="shared" si="1"/>
        <v>1398250</v>
      </c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</row>
    <row r="173" spans="1:26" ht="15.75" customHeight="1" x14ac:dyDescent="0.25">
      <c r="A173" s="36">
        <v>45856</v>
      </c>
      <c r="B173" s="36">
        <v>45857</v>
      </c>
      <c r="C173" s="37" t="s">
        <v>48</v>
      </c>
      <c r="D173" s="169" t="s">
        <v>163</v>
      </c>
      <c r="E173" s="38" t="s">
        <v>10</v>
      </c>
      <c r="F173" s="38" t="s">
        <v>41</v>
      </c>
      <c r="G173" s="39" t="s">
        <v>51</v>
      </c>
      <c r="H173" s="43" t="s">
        <v>78</v>
      </c>
      <c r="I173" s="41">
        <v>1</v>
      </c>
      <c r="J173" s="42">
        <v>1950000</v>
      </c>
      <c r="K173" s="42">
        <f t="shared" si="0"/>
        <v>370500</v>
      </c>
      <c r="L173" s="42">
        <f t="shared" si="1"/>
        <v>2320500</v>
      </c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</row>
    <row r="174" spans="1:26" ht="15.75" customHeight="1" x14ac:dyDescent="0.25">
      <c r="A174" s="36">
        <v>45856</v>
      </c>
      <c r="B174" s="36">
        <v>45857</v>
      </c>
      <c r="C174" s="37" t="s">
        <v>48</v>
      </c>
      <c r="D174" s="169" t="s">
        <v>163</v>
      </c>
      <c r="E174" s="38" t="s">
        <v>13</v>
      </c>
      <c r="F174" s="38" t="s">
        <v>50</v>
      </c>
      <c r="G174" s="39" t="s">
        <v>51</v>
      </c>
      <c r="H174" s="43" t="s">
        <v>78</v>
      </c>
      <c r="I174" s="41">
        <v>2</v>
      </c>
      <c r="J174" s="42">
        <v>990000</v>
      </c>
      <c r="K174" s="42">
        <f t="shared" si="0"/>
        <v>188100</v>
      </c>
      <c r="L174" s="42">
        <f t="shared" si="1"/>
        <v>1178100</v>
      </c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</row>
    <row r="175" spans="1:26" ht="15.75" customHeight="1" x14ac:dyDescent="0.25">
      <c r="A175" s="36">
        <v>45856</v>
      </c>
      <c r="B175" s="36">
        <v>45858</v>
      </c>
      <c r="C175" s="37" t="s">
        <v>48</v>
      </c>
      <c r="D175" s="169" t="s">
        <v>164</v>
      </c>
      <c r="E175" s="38" t="s">
        <v>16</v>
      </c>
      <c r="F175" s="38" t="s">
        <v>38</v>
      </c>
      <c r="G175" s="39" t="s">
        <v>51</v>
      </c>
      <c r="H175" s="43" t="s">
        <v>56</v>
      </c>
      <c r="I175" s="41">
        <v>6</v>
      </c>
      <c r="J175" s="42">
        <v>1410000</v>
      </c>
      <c r="K175" s="42">
        <f t="shared" si="0"/>
        <v>267900</v>
      </c>
      <c r="L175" s="42">
        <f t="shared" si="1"/>
        <v>1677900</v>
      </c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</row>
    <row r="176" spans="1:26" ht="15.75" customHeight="1" x14ac:dyDescent="0.25">
      <c r="A176" s="36">
        <v>45856</v>
      </c>
      <c r="B176" s="36">
        <v>45858</v>
      </c>
      <c r="C176" s="37" t="s">
        <v>48</v>
      </c>
      <c r="D176" s="169" t="s">
        <v>164</v>
      </c>
      <c r="E176" s="38" t="s">
        <v>10</v>
      </c>
      <c r="F176" s="38" t="s">
        <v>41</v>
      </c>
      <c r="G176" s="39" t="s">
        <v>51</v>
      </c>
      <c r="H176" s="43" t="s">
        <v>56</v>
      </c>
      <c r="I176" s="41">
        <v>1</v>
      </c>
      <c r="J176" s="42">
        <v>1950000</v>
      </c>
      <c r="K176" s="42">
        <f t="shared" si="0"/>
        <v>370500</v>
      </c>
      <c r="L176" s="42">
        <f t="shared" si="1"/>
        <v>2320500</v>
      </c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</row>
    <row r="177" spans="1:26" ht="15.75" customHeight="1" x14ac:dyDescent="0.25">
      <c r="A177" s="36">
        <v>45856</v>
      </c>
      <c r="B177" s="36">
        <v>45858</v>
      </c>
      <c r="C177" s="37" t="s">
        <v>48</v>
      </c>
      <c r="D177" s="169" t="s">
        <v>165</v>
      </c>
      <c r="E177" s="38" t="s">
        <v>16</v>
      </c>
      <c r="F177" s="38" t="s">
        <v>38</v>
      </c>
      <c r="G177" s="39" t="s">
        <v>51</v>
      </c>
      <c r="H177" s="43" t="s">
        <v>58</v>
      </c>
      <c r="I177" s="41">
        <v>5</v>
      </c>
      <c r="J177" s="42">
        <v>1175000</v>
      </c>
      <c r="K177" s="42">
        <f t="shared" si="0"/>
        <v>223250</v>
      </c>
      <c r="L177" s="42">
        <f t="shared" si="1"/>
        <v>1398250</v>
      </c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</row>
    <row r="178" spans="1:26" ht="15.75" customHeight="1" x14ac:dyDescent="0.25">
      <c r="A178" s="36">
        <v>45856</v>
      </c>
      <c r="B178" s="36">
        <v>45858</v>
      </c>
      <c r="C178" s="37" t="s">
        <v>48</v>
      </c>
      <c r="D178" s="169" t="s">
        <v>165</v>
      </c>
      <c r="E178" s="38" t="s">
        <v>10</v>
      </c>
      <c r="F178" s="38" t="s">
        <v>41</v>
      </c>
      <c r="G178" s="39" t="s">
        <v>51</v>
      </c>
      <c r="H178" s="43" t="s">
        <v>58</v>
      </c>
      <c r="I178" s="41">
        <v>1</v>
      </c>
      <c r="J178" s="42">
        <v>1950000</v>
      </c>
      <c r="K178" s="42">
        <f t="shared" si="0"/>
        <v>370500</v>
      </c>
      <c r="L178" s="42">
        <f t="shared" si="1"/>
        <v>2320500</v>
      </c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</row>
    <row r="179" spans="1:26" ht="15.75" customHeight="1" x14ac:dyDescent="0.25">
      <c r="A179" s="36">
        <v>45853</v>
      </c>
      <c r="B179" s="36">
        <v>45854</v>
      </c>
      <c r="C179" s="37" t="s">
        <v>48</v>
      </c>
      <c r="D179" s="169" t="s">
        <v>166</v>
      </c>
      <c r="E179" s="38" t="s">
        <v>12</v>
      </c>
      <c r="F179" s="38" t="s">
        <v>45</v>
      </c>
      <c r="G179" s="39" t="s">
        <v>144</v>
      </c>
      <c r="H179" s="43" t="s">
        <v>145</v>
      </c>
      <c r="I179" s="41">
        <v>70</v>
      </c>
      <c r="J179" s="42">
        <v>1855000</v>
      </c>
      <c r="K179" s="42">
        <f t="shared" si="0"/>
        <v>352450</v>
      </c>
      <c r="L179" s="42">
        <f t="shared" si="1"/>
        <v>2207450</v>
      </c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</row>
    <row r="180" spans="1:26" ht="15.75" customHeight="1" x14ac:dyDescent="0.25">
      <c r="A180" s="36">
        <v>45853</v>
      </c>
      <c r="B180" s="36">
        <v>45854</v>
      </c>
      <c r="C180" s="37" t="s">
        <v>48</v>
      </c>
      <c r="D180" s="169" t="s">
        <v>166</v>
      </c>
      <c r="E180" s="38" t="s">
        <v>16</v>
      </c>
      <c r="F180" s="38" t="s">
        <v>84</v>
      </c>
      <c r="G180" s="39" t="s">
        <v>144</v>
      </c>
      <c r="H180" s="43" t="s">
        <v>145</v>
      </c>
      <c r="I180" s="41">
        <v>1</v>
      </c>
      <c r="J180" s="42">
        <v>3025210</v>
      </c>
      <c r="K180" s="42">
        <f t="shared" si="0"/>
        <v>574789.9</v>
      </c>
      <c r="L180" s="42">
        <f t="shared" si="1"/>
        <v>3599999.9</v>
      </c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</row>
    <row r="181" spans="1:26" ht="15.75" customHeight="1" x14ac:dyDescent="0.25">
      <c r="A181" s="36">
        <v>45863</v>
      </c>
      <c r="B181" s="36">
        <v>45864</v>
      </c>
      <c r="C181" s="37" t="s">
        <v>48</v>
      </c>
      <c r="D181" s="169" t="s">
        <v>167</v>
      </c>
      <c r="E181" s="38" t="s">
        <v>16</v>
      </c>
      <c r="F181" s="38" t="s">
        <v>38</v>
      </c>
      <c r="G181" s="39" t="s">
        <v>51</v>
      </c>
      <c r="H181" s="43" t="s">
        <v>76</v>
      </c>
      <c r="I181" s="41">
        <v>6</v>
      </c>
      <c r="J181" s="42">
        <v>1410000</v>
      </c>
      <c r="K181" s="42">
        <f t="shared" si="0"/>
        <v>267900</v>
      </c>
      <c r="L181" s="42">
        <f t="shared" si="1"/>
        <v>1677900</v>
      </c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</row>
    <row r="182" spans="1:26" ht="15.75" customHeight="1" x14ac:dyDescent="0.25">
      <c r="A182" s="36">
        <v>45863</v>
      </c>
      <c r="B182" s="36">
        <v>45864</v>
      </c>
      <c r="C182" s="37" t="s">
        <v>48</v>
      </c>
      <c r="D182" s="169" t="s">
        <v>167</v>
      </c>
      <c r="E182" s="38" t="s">
        <v>10</v>
      </c>
      <c r="F182" s="38" t="s">
        <v>41</v>
      </c>
      <c r="G182" s="39" t="s">
        <v>51</v>
      </c>
      <c r="H182" s="43" t="s">
        <v>76</v>
      </c>
      <c r="I182" s="41">
        <v>1</v>
      </c>
      <c r="J182" s="42">
        <v>1950000</v>
      </c>
      <c r="K182" s="42">
        <f t="shared" si="0"/>
        <v>370500</v>
      </c>
      <c r="L182" s="42">
        <f t="shared" si="1"/>
        <v>2320500</v>
      </c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</row>
    <row r="183" spans="1:26" ht="15.75" customHeight="1" x14ac:dyDescent="0.25">
      <c r="A183" s="36">
        <v>45863</v>
      </c>
      <c r="B183" s="36">
        <v>45864</v>
      </c>
      <c r="C183" s="37" t="s">
        <v>48</v>
      </c>
      <c r="D183" s="169" t="s">
        <v>167</v>
      </c>
      <c r="E183" s="38" t="s">
        <v>13</v>
      </c>
      <c r="F183" s="38" t="s">
        <v>50</v>
      </c>
      <c r="G183" s="39" t="s">
        <v>51</v>
      </c>
      <c r="H183" s="43" t="s">
        <v>76</v>
      </c>
      <c r="I183" s="41">
        <v>2</v>
      </c>
      <c r="J183" s="42">
        <v>990000</v>
      </c>
      <c r="K183" s="42">
        <f t="shared" si="0"/>
        <v>188100</v>
      </c>
      <c r="L183" s="42">
        <f t="shared" si="1"/>
        <v>1178100</v>
      </c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</row>
    <row r="184" spans="1:26" ht="15.75" customHeight="1" x14ac:dyDescent="0.25">
      <c r="A184" s="36">
        <v>45863</v>
      </c>
      <c r="B184" s="36">
        <v>45864</v>
      </c>
      <c r="C184" s="37" t="s">
        <v>48</v>
      </c>
      <c r="D184" s="169" t="s">
        <v>168</v>
      </c>
      <c r="E184" s="38" t="s">
        <v>16</v>
      </c>
      <c r="F184" s="38" t="s">
        <v>38</v>
      </c>
      <c r="G184" s="39" t="s">
        <v>51</v>
      </c>
      <c r="H184" s="43" t="s">
        <v>78</v>
      </c>
      <c r="I184" s="41">
        <v>5</v>
      </c>
      <c r="J184" s="42">
        <v>1175000</v>
      </c>
      <c r="K184" s="42">
        <f t="shared" si="0"/>
        <v>223250</v>
      </c>
      <c r="L184" s="42">
        <f t="shared" si="1"/>
        <v>1398250</v>
      </c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</row>
    <row r="185" spans="1:26" ht="15.75" customHeight="1" x14ac:dyDescent="0.25">
      <c r="A185" s="36">
        <v>45863</v>
      </c>
      <c r="B185" s="36">
        <v>45864</v>
      </c>
      <c r="C185" s="37" t="s">
        <v>48</v>
      </c>
      <c r="D185" s="169" t="s">
        <v>168</v>
      </c>
      <c r="E185" s="38" t="s">
        <v>10</v>
      </c>
      <c r="F185" s="38" t="s">
        <v>41</v>
      </c>
      <c r="G185" s="39" t="s">
        <v>51</v>
      </c>
      <c r="H185" s="43" t="s">
        <v>78</v>
      </c>
      <c r="I185" s="41">
        <v>1</v>
      </c>
      <c r="J185" s="42">
        <v>1950000</v>
      </c>
      <c r="K185" s="42">
        <f t="shared" si="0"/>
        <v>370500</v>
      </c>
      <c r="L185" s="42">
        <f t="shared" si="1"/>
        <v>2320500</v>
      </c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</row>
    <row r="186" spans="1:26" ht="15.75" customHeight="1" x14ac:dyDescent="0.25">
      <c r="A186" s="36">
        <v>45863</v>
      </c>
      <c r="B186" s="36">
        <v>45864</v>
      </c>
      <c r="C186" s="37" t="s">
        <v>48</v>
      </c>
      <c r="D186" s="169" t="s">
        <v>168</v>
      </c>
      <c r="E186" s="38" t="s">
        <v>13</v>
      </c>
      <c r="F186" s="38" t="s">
        <v>50</v>
      </c>
      <c r="G186" s="39" t="s">
        <v>51</v>
      </c>
      <c r="H186" s="43" t="s">
        <v>78</v>
      </c>
      <c r="I186" s="41">
        <v>2</v>
      </c>
      <c r="J186" s="42">
        <v>990000</v>
      </c>
      <c r="K186" s="42">
        <f t="shared" si="0"/>
        <v>188100</v>
      </c>
      <c r="L186" s="42">
        <f t="shared" si="1"/>
        <v>1178100</v>
      </c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</row>
    <row r="187" spans="1:26" ht="15.75" customHeight="1" x14ac:dyDescent="0.25">
      <c r="A187" s="36">
        <v>45863</v>
      </c>
      <c r="B187" s="36">
        <v>45865</v>
      </c>
      <c r="C187" s="37" t="s">
        <v>48</v>
      </c>
      <c r="D187" s="169" t="s">
        <v>169</v>
      </c>
      <c r="E187" s="38" t="s">
        <v>16</v>
      </c>
      <c r="F187" s="38" t="s">
        <v>38</v>
      </c>
      <c r="G187" s="39" t="s">
        <v>51</v>
      </c>
      <c r="H187" s="43" t="s">
        <v>56</v>
      </c>
      <c r="I187" s="41">
        <v>6</v>
      </c>
      <c r="J187" s="42">
        <v>1410000</v>
      </c>
      <c r="K187" s="42">
        <f t="shared" si="0"/>
        <v>267900</v>
      </c>
      <c r="L187" s="42">
        <f t="shared" si="1"/>
        <v>1677900</v>
      </c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</row>
    <row r="188" spans="1:26" ht="15.75" customHeight="1" x14ac:dyDescent="0.25">
      <c r="A188" s="36">
        <v>45863</v>
      </c>
      <c r="B188" s="36">
        <v>45865</v>
      </c>
      <c r="C188" s="37" t="s">
        <v>48</v>
      </c>
      <c r="D188" s="169" t="s">
        <v>169</v>
      </c>
      <c r="E188" s="38" t="s">
        <v>10</v>
      </c>
      <c r="F188" s="38" t="s">
        <v>41</v>
      </c>
      <c r="G188" s="39" t="s">
        <v>51</v>
      </c>
      <c r="H188" s="43" t="s">
        <v>56</v>
      </c>
      <c r="I188" s="41">
        <v>1</v>
      </c>
      <c r="J188" s="42">
        <v>1950000</v>
      </c>
      <c r="K188" s="42">
        <f t="shared" si="0"/>
        <v>370500</v>
      </c>
      <c r="L188" s="42">
        <f t="shared" si="1"/>
        <v>2320500</v>
      </c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</row>
    <row r="189" spans="1:26" ht="15.75" customHeight="1" x14ac:dyDescent="0.25">
      <c r="A189" s="36">
        <v>45863</v>
      </c>
      <c r="B189" s="36">
        <v>45865</v>
      </c>
      <c r="C189" s="37" t="s">
        <v>48</v>
      </c>
      <c r="D189" s="169" t="s">
        <v>170</v>
      </c>
      <c r="E189" s="38" t="s">
        <v>16</v>
      </c>
      <c r="F189" s="38" t="s">
        <v>38</v>
      </c>
      <c r="G189" s="39" t="s">
        <v>51</v>
      </c>
      <c r="H189" s="43" t="s">
        <v>58</v>
      </c>
      <c r="I189" s="41">
        <v>5</v>
      </c>
      <c r="J189" s="42">
        <v>1175000</v>
      </c>
      <c r="K189" s="42">
        <f t="shared" si="0"/>
        <v>223250</v>
      </c>
      <c r="L189" s="42">
        <f t="shared" si="1"/>
        <v>1398250</v>
      </c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</row>
    <row r="190" spans="1:26" ht="15.75" customHeight="1" x14ac:dyDescent="0.25">
      <c r="A190" s="36">
        <v>45863</v>
      </c>
      <c r="B190" s="36">
        <v>45865</v>
      </c>
      <c r="C190" s="37" t="s">
        <v>48</v>
      </c>
      <c r="D190" s="169" t="s">
        <v>170</v>
      </c>
      <c r="E190" s="38" t="s">
        <v>10</v>
      </c>
      <c r="F190" s="38" t="s">
        <v>41</v>
      </c>
      <c r="G190" s="39" t="s">
        <v>51</v>
      </c>
      <c r="H190" s="43" t="s">
        <v>58</v>
      </c>
      <c r="I190" s="41">
        <v>1</v>
      </c>
      <c r="J190" s="42">
        <v>1950000</v>
      </c>
      <c r="K190" s="42">
        <f t="shared" si="0"/>
        <v>370500</v>
      </c>
      <c r="L190" s="42">
        <f t="shared" si="1"/>
        <v>2320500</v>
      </c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</row>
    <row r="191" spans="1:26" ht="15.75" customHeight="1" x14ac:dyDescent="0.25">
      <c r="A191" s="36">
        <v>45868</v>
      </c>
      <c r="B191" s="36">
        <v>45869</v>
      </c>
      <c r="C191" s="37" t="s">
        <v>48</v>
      </c>
      <c r="D191" s="169" t="s">
        <v>171</v>
      </c>
      <c r="E191" s="38" t="s">
        <v>10</v>
      </c>
      <c r="F191" s="38" t="s">
        <v>41</v>
      </c>
      <c r="G191" s="39" t="s">
        <v>172</v>
      </c>
      <c r="H191" s="40" t="s">
        <v>173</v>
      </c>
      <c r="I191" s="41">
        <v>1</v>
      </c>
      <c r="J191" s="42">
        <v>1950000</v>
      </c>
      <c r="K191" s="42">
        <f t="shared" si="0"/>
        <v>370500</v>
      </c>
      <c r="L191" s="42">
        <f t="shared" si="1"/>
        <v>2320500</v>
      </c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</row>
    <row r="192" spans="1:26" ht="15.75" customHeight="1" x14ac:dyDescent="0.25">
      <c r="A192" s="36">
        <v>45868</v>
      </c>
      <c r="B192" s="36">
        <v>45869</v>
      </c>
      <c r="C192" s="37" t="s">
        <v>48</v>
      </c>
      <c r="D192" s="169" t="s">
        <v>171</v>
      </c>
      <c r="E192" s="38" t="s">
        <v>16</v>
      </c>
      <c r="F192" s="38" t="s">
        <v>38</v>
      </c>
      <c r="G192" s="39" t="s">
        <v>172</v>
      </c>
      <c r="H192" s="40" t="s">
        <v>173</v>
      </c>
      <c r="I192" s="41">
        <v>5</v>
      </c>
      <c r="J192" s="42">
        <v>1175000</v>
      </c>
      <c r="K192" s="42">
        <f t="shared" si="0"/>
        <v>223250</v>
      </c>
      <c r="L192" s="42">
        <f t="shared" si="1"/>
        <v>1398250</v>
      </c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</row>
    <row r="193" spans="1:26" ht="15.75" customHeight="1" x14ac:dyDescent="0.25">
      <c r="A193" s="36">
        <v>45868</v>
      </c>
      <c r="B193" s="36">
        <v>45871</v>
      </c>
      <c r="C193" s="37" t="s">
        <v>48</v>
      </c>
      <c r="D193" s="169" t="s">
        <v>174</v>
      </c>
      <c r="E193" s="38" t="s">
        <v>16</v>
      </c>
      <c r="F193" s="38" t="s">
        <v>38</v>
      </c>
      <c r="G193" s="39" t="s">
        <v>51</v>
      </c>
      <c r="H193" s="43" t="s">
        <v>76</v>
      </c>
      <c r="I193" s="41">
        <v>6</v>
      </c>
      <c r="J193" s="42">
        <v>1410000</v>
      </c>
      <c r="K193" s="42">
        <f t="shared" si="0"/>
        <v>267900</v>
      </c>
      <c r="L193" s="42">
        <f t="shared" si="1"/>
        <v>1677900</v>
      </c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</row>
    <row r="194" spans="1:26" ht="15.75" customHeight="1" x14ac:dyDescent="0.25">
      <c r="A194" s="36">
        <v>45868</v>
      </c>
      <c r="B194" s="36">
        <v>45871</v>
      </c>
      <c r="C194" s="37" t="s">
        <v>48</v>
      </c>
      <c r="D194" s="169" t="s">
        <v>174</v>
      </c>
      <c r="E194" s="38" t="s">
        <v>10</v>
      </c>
      <c r="F194" s="38" t="s">
        <v>41</v>
      </c>
      <c r="G194" s="39" t="s">
        <v>51</v>
      </c>
      <c r="H194" s="43" t="s">
        <v>76</v>
      </c>
      <c r="I194" s="41">
        <v>1</v>
      </c>
      <c r="J194" s="42">
        <v>1950000</v>
      </c>
      <c r="K194" s="42">
        <f t="shared" si="0"/>
        <v>370500</v>
      </c>
      <c r="L194" s="42">
        <f t="shared" si="1"/>
        <v>2320500</v>
      </c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</row>
    <row r="195" spans="1:26" ht="15.75" customHeight="1" x14ac:dyDescent="0.25">
      <c r="A195" s="36">
        <v>45868</v>
      </c>
      <c r="B195" s="36">
        <v>45871</v>
      </c>
      <c r="C195" s="37" t="s">
        <v>48</v>
      </c>
      <c r="D195" s="169" t="s">
        <v>174</v>
      </c>
      <c r="E195" s="38" t="s">
        <v>13</v>
      </c>
      <c r="F195" s="38" t="s">
        <v>50</v>
      </c>
      <c r="G195" s="39" t="s">
        <v>51</v>
      </c>
      <c r="H195" s="43" t="s">
        <v>76</v>
      </c>
      <c r="I195" s="41">
        <v>2</v>
      </c>
      <c r="J195" s="42">
        <v>990000</v>
      </c>
      <c r="K195" s="42">
        <f t="shared" si="0"/>
        <v>188100</v>
      </c>
      <c r="L195" s="42">
        <f t="shared" si="1"/>
        <v>1178100</v>
      </c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</row>
    <row r="196" spans="1:26" ht="15.75" customHeight="1" x14ac:dyDescent="0.25">
      <c r="A196" s="36">
        <v>45868</v>
      </c>
      <c r="B196" s="36">
        <v>45871</v>
      </c>
      <c r="C196" s="37" t="s">
        <v>48</v>
      </c>
      <c r="D196" s="169" t="s">
        <v>175</v>
      </c>
      <c r="E196" s="38" t="s">
        <v>16</v>
      </c>
      <c r="F196" s="38" t="s">
        <v>38</v>
      </c>
      <c r="G196" s="39" t="s">
        <v>51</v>
      </c>
      <c r="H196" s="43" t="s">
        <v>78</v>
      </c>
      <c r="I196" s="41">
        <v>5</v>
      </c>
      <c r="J196" s="42">
        <v>1175000</v>
      </c>
      <c r="K196" s="42">
        <f t="shared" si="0"/>
        <v>223250</v>
      </c>
      <c r="L196" s="42">
        <f t="shared" si="1"/>
        <v>1398250</v>
      </c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</row>
    <row r="197" spans="1:26" ht="15.75" customHeight="1" x14ac:dyDescent="0.25">
      <c r="A197" s="36">
        <v>45868</v>
      </c>
      <c r="B197" s="36">
        <v>45871</v>
      </c>
      <c r="C197" s="37" t="s">
        <v>48</v>
      </c>
      <c r="D197" s="169" t="s">
        <v>175</v>
      </c>
      <c r="E197" s="38" t="s">
        <v>10</v>
      </c>
      <c r="F197" s="38" t="s">
        <v>41</v>
      </c>
      <c r="G197" s="39" t="s">
        <v>51</v>
      </c>
      <c r="H197" s="43" t="s">
        <v>78</v>
      </c>
      <c r="I197" s="41">
        <v>1</v>
      </c>
      <c r="J197" s="42">
        <v>1950000</v>
      </c>
      <c r="K197" s="42">
        <f t="shared" si="0"/>
        <v>370500</v>
      </c>
      <c r="L197" s="42">
        <f t="shared" si="1"/>
        <v>2320500</v>
      </c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</row>
    <row r="198" spans="1:26" ht="15.75" customHeight="1" x14ac:dyDescent="0.25">
      <c r="A198" s="36">
        <v>45868</v>
      </c>
      <c r="B198" s="36">
        <v>45871</v>
      </c>
      <c r="C198" s="37" t="s">
        <v>48</v>
      </c>
      <c r="D198" s="169" t="s">
        <v>175</v>
      </c>
      <c r="E198" s="38" t="s">
        <v>13</v>
      </c>
      <c r="F198" s="38" t="s">
        <v>50</v>
      </c>
      <c r="G198" s="39" t="s">
        <v>51</v>
      </c>
      <c r="H198" s="43" t="s">
        <v>78</v>
      </c>
      <c r="I198" s="41">
        <v>2</v>
      </c>
      <c r="J198" s="42">
        <v>990000</v>
      </c>
      <c r="K198" s="42">
        <f t="shared" si="0"/>
        <v>188100</v>
      </c>
      <c r="L198" s="42">
        <f t="shared" si="1"/>
        <v>1178100</v>
      </c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</row>
    <row r="199" spans="1:26" ht="15.75" customHeight="1" x14ac:dyDescent="0.25">
      <c r="A199" s="36">
        <v>45868</v>
      </c>
      <c r="B199" s="36">
        <v>45872</v>
      </c>
      <c r="C199" s="37" t="s">
        <v>48</v>
      </c>
      <c r="D199" s="169" t="s">
        <v>176</v>
      </c>
      <c r="E199" s="38" t="s">
        <v>16</v>
      </c>
      <c r="F199" s="38" t="s">
        <v>38</v>
      </c>
      <c r="G199" s="39" t="s">
        <v>51</v>
      </c>
      <c r="H199" s="43" t="s">
        <v>56</v>
      </c>
      <c r="I199" s="41">
        <v>6</v>
      </c>
      <c r="J199" s="42">
        <v>1410000</v>
      </c>
      <c r="K199" s="42">
        <f t="shared" si="0"/>
        <v>267900</v>
      </c>
      <c r="L199" s="42">
        <f t="shared" si="1"/>
        <v>1677900</v>
      </c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</row>
    <row r="200" spans="1:26" ht="15.75" customHeight="1" x14ac:dyDescent="0.25">
      <c r="A200" s="36">
        <v>45868</v>
      </c>
      <c r="B200" s="36">
        <v>45872</v>
      </c>
      <c r="C200" s="37" t="s">
        <v>48</v>
      </c>
      <c r="D200" s="169" t="s">
        <v>176</v>
      </c>
      <c r="E200" s="38" t="s">
        <v>10</v>
      </c>
      <c r="F200" s="38" t="s">
        <v>41</v>
      </c>
      <c r="G200" s="39" t="s">
        <v>51</v>
      </c>
      <c r="H200" s="43" t="s">
        <v>56</v>
      </c>
      <c r="I200" s="41">
        <v>1</v>
      </c>
      <c r="J200" s="42">
        <v>1950000</v>
      </c>
      <c r="K200" s="42">
        <f t="shared" si="0"/>
        <v>370500</v>
      </c>
      <c r="L200" s="42">
        <f t="shared" si="1"/>
        <v>2320500</v>
      </c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</row>
    <row r="201" spans="1:26" ht="15.75" customHeight="1" x14ac:dyDescent="0.25">
      <c r="A201" s="36">
        <v>45868</v>
      </c>
      <c r="B201" s="36">
        <v>45872</v>
      </c>
      <c r="C201" s="37" t="s">
        <v>48</v>
      </c>
      <c r="D201" s="169" t="s">
        <v>177</v>
      </c>
      <c r="E201" s="38" t="s">
        <v>16</v>
      </c>
      <c r="F201" s="38" t="s">
        <v>38</v>
      </c>
      <c r="G201" s="39" t="s">
        <v>51</v>
      </c>
      <c r="H201" s="43" t="s">
        <v>58</v>
      </c>
      <c r="I201" s="41">
        <v>5</v>
      </c>
      <c r="J201" s="42">
        <v>1175000</v>
      </c>
      <c r="K201" s="42">
        <f t="shared" si="0"/>
        <v>223250</v>
      </c>
      <c r="L201" s="42">
        <f t="shared" si="1"/>
        <v>1398250</v>
      </c>
      <c r="M201" s="12"/>
      <c r="N201" s="12"/>
      <c r="O201" s="12"/>
      <c r="P201" s="12"/>
      <c r="Q201" s="12"/>
      <c r="R201" s="12"/>
      <c r="S201" s="12"/>
      <c r="T201" s="12"/>
      <c r="U201" s="12"/>
      <c r="V201" s="12"/>
      <c r="W201" s="12"/>
      <c r="X201" s="12"/>
      <c r="Y201" s="12"/>
      <c r="Z201" s="12"/>
    </row>
    <row r="202" spans="1:26" ht="15.75" customHeight="1" x14ac:dyDescent="0.25">
      <c r="A202" s="36">
        <v>45868</v>
      </c>
      <c r="B202" s="36">
        <v>45872</v>
      </c>
      <c r="C202" s="37" t="s">
        <v>48</v>
      </c>
      <c r="D202" s="169" t="s">
        <v>177</v>
      </c>
      <c r="E202" s="38" t="s">
        <v>10</v>
      </c>
      <c r="F202" s="38" t="s">
        <v>41</v>
      </c>
      <c r="G202" s="39" t="s">
        <v>51</v>
      </c>
      <c r="H202" s="43" t="s">
        <v>58</v>
      </c>
      <c r="I202" s="41">
        <v>1</v>
      </c>
      <c r="J202" s="42">
        <v>1950000</v>
      </c>
      <c r="K202" s="42">
        <f t="shared" si="0"/>
        <v>370500</v>
      </c>
      <c r="L202" s="42">
        <f t="shared" si="1"/>
        <v>2320500</v>
      </c>
      <c r="M202" s="12"/>
      <c r="N202" s="12"/>
      <c r="O202" s="12"/>
      <c r="P202" s="12"/>
      <c r="Q202" s="12"/>
      <c r="R202" s="12"/>
      <c r="S202" s="12"/>
      <c r="T202" s="12"/>
      <c r="U202" s="12"/>
      <c r="V202" s="12"/>
      <c r="W202" s="12"/>
      <c r="X202" s="12"/>
      <c r="Y202" s="12"/>
      <c r="Z202" s="12"/>
    </row>
    <row r="203" spans="1:26" ht="15.75" customHeight="1" x14ac:dyDescent="0.25">
      <c r="A203" s="36">
        <v>45868</v>
      </c>
      <c r="B203" s="36">
        <v>45878</v>
      </c>
      <c r="C203" s="37" t="s">
        <v>48</v>
      </c>
      <c r="D203" s="169" t="s">
        <v>178</v>
      </c>
      <c r="E203" s="38" t="s">
        <v>16</v>
      </c>
      <c r="F203" s="38" t="s">
        <v>38</v>
      </c>
      <c r="G203" s="39" t="s">
        <v>51</v>
      </c>
      <c r="H203" s="43" t="s">
        <v>76</v>
      </c>
      <c r="I203" s="41">
        <v>6</v>
      </c>
      <c r="J203" s="42">
        <v>1410000</v>
      </c>
      <c r="K203" s="42">
        <f t="shared" si="0"/>
        <v>267900</v>
      </c>
      <c r="L203" s="42">
        <f t="shared" si="1"/>
        <v>1677900</v>
      </c>
      <c r="M203" s="12"/>
      <c r="N203" s="12"/>
      <c r="O203" s="12"/>
      <c r="P203" s="12"/>
      <c r="Q203" s="12"/>
      <c r="R203" s="12"/>
      <c r="S203" s="12"/>
      <c r="T203" s="12"/>
      <c r="U203" s="12"/>
      <c r="V203" s="12"/>
      <c r="W203" s="12"/>
      <c r="X203" s="12"/>
      <c r="Y203" s="12"/>
      <c r="Z203" s="12"/>
    </row>
    <row r="204" spans="1:26" ht="15.75" customHeight="1" x14ac:dyDescent="0.25">
      <c r="A204" s="36">
        <v>45868</v>
      </c>
      <c r="B204" s="36">
        <v>45878</v>
      </c>
      <c r="C204" s="37" t="s">
        <v>48</v>
      </c>
      <c r="D204" s="169" t="s">
        <v>178</v>
      </c>
      <c r="E204" s="38" t="s">
        <v>10</v>
      </c>
      <c r="F204" s="38" t="s">
        <v>41</v>
      </c>
      <c r="G204" s="39" t="s">
        <v>51</v>
      </c>
      <c r="H204" s="43" t="s">
        <v>76</v>
      </c>
      <c r="I204" s="41">
        <v>1</v>
      </c>
      <c r="J204" s="42">
        <v>1950000</v>
      </c>
      <c r="K204" s="42">
        <f t="shared" si="0"/>
        <v>370500</v>
      </c>
      <c r="L204" s="42">
        <f t="shared" si="1"/>
        <v>2320500</v>
      </c>
      <c r="M204" s="12"/>
      <c r="N204" s="12"/>
      <c r="O204" s="12"/>
      <c r="P204" s="12"/>
      <c r="Q204" s="12"/>
      <c r="R204" s="12"/>
      <c r="S204" s="12"/>
      <c r="T204" s="12"/>
      <c r="U204" s="12"/>
      <c r="V204" s="12"/>
      <c r="W204" s="12"/>
      <c r="X204" s="12"/>
      <c r="Y204" s="12"/>
      <c r="Z204" s="12"/>
    </row>
    <row r="205" spans="1:26" ht="15.75" customHeight="1" x14ac:dyDescent="0.25">
      <c r="A205" s="36">
        <v>45868</v>
      </c>
      <c r="B205" s="36">
        <v>45878</v>
      </c>
      <c r="C205" s="37" t="s">
        <v>48</v>
      </c>
      <c r="D205" s="169" t="s">
        <v>178</v>
      </c>
      <c r="E205" s="38" t="s">
        <v>13</v>
      </c>
      <c r="F205" s="38" t="s">
        <v>50</v>
      </c>
      <c r="G205" s="39" t="s">
        <v>51</v>
      </c>
      <c r="H205" s="43" t="s">
        <v>76</v>
      </c>
      <c r="I205" s="41">
        <v>2</v>
      </c>
      <c r="J205" s="42">
        <v>990000</v>
      </c>
      <c r="K205" s="42">
        <f t="shared" si="0"/>
        <v>188100</v>
      </c>
      <c r="L205" s="42">
        <f t="shared" si="1"/>
        <v>1178100</v>
      </c>
      <c r="M205" s="12"/>
      <c r="N205" s="12"/>
      <c r="O205" s="12"/>
      <c r="P205" s="12"/>
      <c r="Q205" s="12"/>
      <c r="R205" s="12"/>
      <c r="S205" s="12"/>
      <c r="T205" s="12"/>
      <c r="U205" s="12"/>
      <c r="V205" s="12"/>
      <c r="W205" s="12"/>
      <c r="X205" s="12"/>
      <c r="Y205" s="12"/>
      <c r="Z205" s="12"/>
    </row>
    <row r="206" spans="1:26" ht="15.75" customHeight="1" x14ac:dyDescent="0.25">
      <c r="A206" s="36">
        <v>45868</v>
      </c>
      <c r="B206" s="36">
        <v>45878</v>
      </c>
      <c r="C206" s="37" t="s">
        <v>48</v>
      </c>
      <c r="D206" s="169" t="s">
        <v>179</v>
      </c>
      <c r="E206" s="38" t="s">
        <v>16</v>
      </c>
      <c r="F206" s="38" t="s">
        <v>38</v>
      </c>
      <c r="G206" s="39" t="s">
        <v>51</v>
      </c>
      <c r="H206" s="43" t="s">
        <v>78</v>
      </c>
      <c r="I206" s="41">
        <v>10</v>
      </c>
      <c r="J206" s="42">
        <f>1175000*2</f>
        <v>2350000</v>
      </c>
      <c r="K206" s="42">
        <f t="shared" si="0"/>
        <v>446500</v>
      </c>
      <c r="L206" s="42">
        <f t="shared" si="1"/>
        <v>2796500</v>
      </c>
      <c r="M206" s="12"/>
      <c r="N206" s="12"/>
      <c r="O206" s="12"/>
      <c r="P206" s="12"/>
      <c r="Q206" s="12"/>
      <c r="R206" s="12"/>
      <c r="S206" s="12"/>
      <c r="T206" s="12"/>
      <c r="U206" s="12"/>
      <c r="V206" s="12"/>
      <c r="W206" s="12"/>
      <c r="X206" s="12"/>
      <c r="Y206" s="12"/>
      <c r="Z206" s="12"/>
    </row>
    <row r="207" spans="1:26" ht="15.75" customHeight="1" x14ac:dyDescent="0.25">
      <c r="A207" s="36">
        <v>45868</v>
      </c>
      <c r="B207" s="36">
        <v>45878</v>
      </c>
      <c r="C207" s="37" t="s">
        <v>48</v>
      </c>
      <c r="D207" s="169" t="s">
        <v>179</v>
      </c>
      <c r="E207" s="38" t="s">
        <v>10</v>
      </c>
      <c r="F207" s="38" t="s">
        <v>41</v>
      </c>
      <c r="G207" s="39" t="s">
        <v>51</v>
      </c>
      <c r="H207" s="43" t="s">
        <v>78</v>
      </c>
      <c r="I207" s="41">
        <v>2</v>
      </c>
      <c r="J207" s="42">
        <f>1950000*2</f>
        <v>3900000</v>
      </c>
      <c r="K207" s="42">
        <f t="shared" si="0"/>
        <v>741000</v>
      </c>
      <c r="L207" s="42">
        <f t="shared" si="1"/>
        <v>4641000</v>
      </c>
      <c r="M207" s="12"/>
      <c r="N207" s="12"/>
      <c r="O207" s="12"/>
      <c r="P207" s="12"/>
      <c r="Q207" s="12"/>
      <c r="R207" s="12"/>
      <c r="S207" s="12"/>
      <c r="T207" s="12"/>
      <c r="U207" s="12"/>
      <c r="V207" s="12"/>
      <c r="W207" s="12"/>
      <c r="X207" s="12"/>
      <c r="Y207" s="12"/>
      <c r="Z207" s="12"/>
    </row>
    <row r="208" spans="1:26" ht="15.75" customHeight="1" x14ac:dyDescent="0.25">
      <c r="A208" s="36">
        <v>45868</v>
      </c>
      <c r="B208" s="36">
        <v>45878</v>
      </c>
      <c r="C208" s="37" t="s">
        <v>48</v>
      </c>
      <c r="D208" s="169" t="s">
        <v>179</v>
      </c>
      <c r="E208" s="38" t="s">
        <v>13</v>
      </c>
      <c r="F208" s="38" t="s">
        <v>50</v>
      </c>
      <c r="G208" s="39" t="s">
        <v>51</v>
      </c>
      <c r="H208" s="43" t="s">
        <v>78</v>
      </c>
      <c r="I208" s="41">
        <v>2</v>
      </c>
      <c r="J208" s="42">
        <v>990000</v>
      </c>
      <c r="K208" s="42">
        <f t="shared" si="0"/>
        <v>188100</v>
      </c>
      <c r="L208" s="42">
        <f t="shared" si="1"/>
        <v>1178100</v>
      </c>
      <c r="M208" s="12"/>
      <c r="N208" s="12"/>
      <c r="O208" s="12"/>
      <c r="P208" s="12"/>
      <c r="Q208" s="12"/>
      <c r="R208" s="12"/>
      <c r="S208" s="12"/>
      <c r="T208" s="12"/>
      <c r="U208" s="12"/>
      <c r="V208" s="12"/>
      <c r="W208" s="12"/>
      <c r="X208" s="12"/>
      <c r="Y208" s="12"/>
      <c r="Z208" s="12"/>
    </row>
    <row r="209" spans="1:26" ht="15.75" customHeight="1" x14ac:dyDescent="0.25">
      <c r="A209" s="36">
        <v>45868</v>
      </c>
      <c r="B209" s="36">
        <v>45879</v>
      </c>
      <c r="C209" s="37" t="s">
        <v>48</v>
      </c>
      <c r="D209" s="169" t="s">
        <v>180</v>
      </c>
      <c r="E209" s="38" t="s">
        <v>16</v>
      </c>
      <c r="F209" s="38" t="s">
        <v>38</v>
      </c>
      <c r="G209" s="39" t="s">
        <v>51</v>
      </c>
      <c r="H209" s="43" t="s">
        <v>56</v>
      </c>
      <c r="I209" s="41">
        <v>6</v>
      </c>
      <c r="J209" s="42">
        <v>1410000</v>
      </c>
      <c r="K209" s="42">
        <f t="shared" si="0"/>
        <v>267900</v>
      </c>
      <c r="L209" s="42">
        <f t="shared" si="1"/>
        <v>1677900</v>
      </c>
      <c r="M209" s="12"/>
      <c r="N209" s="12"/>
      <c r="O209" s="12"/>
      <c r="P209" s="12"/>
      <c r="Q209" s="12"/>
      <c r="R209" s="12"/>
      <c r="S209" s="12"/>
      <c r="T209" s="12"/>
      <c r="U209" s="12"/>
      <c r="V209" s="12"/>
      <c r="W209" s="12"/>
      <c r="X209" s="12"/>
      <c r="Y209" s="12"/>
      <c r="Z209" s="12"/>
    </row>
    <row r="210" spans="1:26" ht="15.75" customHeight="1" x14ac:dyDescent="0.25">
      <c r="A210" s="36">
        <v>45868</v>
      </c>
      <c r="B210" s="36">
        <v>45879</v>
      </c>
      <c r="C210" s="37" t="s">
        <v>48</v>
      </c>
      <c r="D210" s="169" t="s">
        <v>180</v>
      </c>
      <c r="E210" s="38" t="s">
        <v>10</v>
      </c>
      <c r="F210" s="38" t="s">
        <v>41</v>
      </c>
      <c r="G210" s="39" t="s">
        <v>51</v>
      </c>
      <c r="H210" s="43" t="s">
        <v>56</v>
      </c>
      <c r="I210" s="41">
        <v>1</v>
      </c>
      <c r="J210" s="42">
        <v>1950000</v>
      </c>
      <c r="K210" s="42">
        <f t="shared" si="0"/>
        <v>370500</v>
      </c>
      <c r="L210" s="42">
        <f t="shared" si="1"/>
        <v>2320500</v>
      </c>
      <c r="M210" s="12"/>
      <c r="N210" s="12"/>
      <c r="O210" s="12"/>
      <c r="P210" s="12"/>
      <c r="Q210" s="12"/>
      <c r="R210" s="12"/>
      <c r="S210" s="12"/>
      <c r="T210" s="12"/>
      <c r="U210" s="12"/>
      <c r="V210" s="12"/>
      <c r="W210" s="12"/>
      <c r="X210" s="12"/>
      <c r="Y210" s="12"/>
      <c r="Z210" s="12"/>
    </row>
    <row r="211" spans="1:26" ht="15.75" customHeight="1" x14ac:dyDescent="0.25">
      <c r="A211" s="36">
        <v>45878</v>
      </c>
      <c r="B211" s="36">
        <v>45879</v>
      </c>
      <c r="C211" s="37" t="s">
        <v>36</v>
      </c>
      <c r="D211" s="169" t="s">
        <v>181</v>
      </c>
      <c r="E211" s="38" t="s">
        <v>16</v>
      </c>
      <c r="F211" s="38" t="s">
        <v>182</v>
      </c>
      <c r="G211" s="39" t="s">
        <v>183</v>
      </c>
      <c r="H211" s="43" t="s">
        <v>184</v>
      </c>
      <c r="I211" s="41">
        <v>1</v>
      </c>
      <c r="J211" s="42">
        <v>4519500</v>
      </c>
      <c r="K211" s="42">
        <f t="shared" si="0"/>
        <v>858705</v>
      </c>
      <c r="L211" s="42">
        <f t="shared" si="1"/>
        <v>5378205</v>
      </c>
      <c r="M211" s="12"/>
      <c r="N211" s="12"/>
      <c r="O211" s="12"/>
      <c r="P211" s="12"/>
      <c r="Q211" s="12"/>
      <c r="R211" s="12"/>
      <c r="S211" s="12"/>
      <c r="T211" s="12"/>
      <c r="U211" s="12"/>
      <c r="V211" s="12"/>
      <c r="W211" s="12"/>
      <c r="X211" s="12"/>
      <c r="Y211" s="12"/>
      <c r="Z211" s="12"/>
    </row>
    <row r="212" spans="1:26" ht="15.75" customHeight="1" x14ac:dyDescent="0.25">
      <c r="A212" s="36">
        <v>45870</v>
      </c>
      <c r="B212" s="36">
        <v>45871</v>
      </c>
      <c r="C212" s="37" t="s">
        <v>48</v>
      </c>
      <c r="D212" s="169" t="s">
        <v>185</v>
      </c>
      <c r="E212" s="38" t="s">
        <v>16</v>
      </c>
      <c r="F212" s="38" t="s">
        <v>38</v>
      </c>
      <c r="G212" s="39" t="s">
        <v>172</v>
      </c>
      <c r="H212" s="43" t="s">
        <v>173</v>
      </c>
      <c r="I212" s="41">
        <v>5</v>
      </c>
      <c r="J212" s="42">
        <v>1175000</v>
      </c>
      <c r="K212" s="42">
        <f t="shared" si="0"/>
        <v>223250</v>
      </c>
      <c r="L212" s="42">
        <f t="shared" si="1"/>
        <v>1398250</v>
      </c>
      <c r="M212" s="12"/>
      <c r="N212" s="12"/>
      <c r="O212" s="12"/>
      <c r="P212" s="12"/>
      <c r="Q212" s="12"/>
      <c r="R212" s="12"/>
      <c r="S212" s="12"/>
      <c r="T212" s="12"/>
      <c r="U212" s="12"/>
      <c r="V212" s="12"/>
      <c r="W212" s="12"/>
      <c r="X212" s="12"/>
      <c r="Y212" s="12"/>
      <c r="Z212" s="12"/>
    </row>
    <row r="213" spans="1:26" ht="15.75" customHeight="1" x14ac:dyDescent="0.25">
      <c r="A213" s="36">
        <v>45870</v>
      </c>
      <c r="B213" s="36">
        <v>45871</v>
      </c>
      <c r="C213" s="37" t="s">
        <v>48</v>
      </c>
      <c r="D213" s="169" t="s">
        <v>185</v>
      </c>
      <c r="E213" s="38" t="s">
        <v>10</v>
      </c>
      <c r="F213" s="38" t="s">
        <v>41</v>
      </c>
      <c r="G213" s="39" t="s">
        <v>172</v>
      </c>
      <c r="H213" s="43" t="s">
        <v>173</v>
      </c>
      <c r="I213" s="41">
        <v>1</v>
      </c>
      <c r="J213" s="42">
        <v>1950000</v>
      </c>
      <c r="K213" s="42">
        <f t="shared" si="0"/>
        <v>370500</v>
      </c>
      <c r="L213" s="42">
        <f t="shared" si="1"/>
        <v>2320500</v>
      </c>
      <c r="M213" s="12"/>
      <c r="N213" s="12"/>
      <c r="O213" s="12"/>
      <c r="P213" s="12"/>
      <c r="Q213" s="12"/>
      <c r="R213" s="12"/>
      <c r="S213" s="12"/>
      <c r="T213" s="12"/>
      <c r="U213" s="12"/>
      <c r="V213" s="12"/>
      <c r="W213" s="12"/>
      <c r="X213" s="12"/>
      <c r="Y213" s="12"/>
      <c r="Z213" s="12"/>
    </row>
    <row r="214" spans="1:26" ht="15.75" customHeight="1" x14ac:dyDescent="0.25">
      <c r="A214" s="36">
        <v>45871</v>
      </c>
      <c r="B214" s="36" t="s">
        <v>186</v>
      </c>
      <c r="C214" s="37" t="s">
        <v>48</v>
      </c>
      <c r="D214" s="169" t="s">
        <v>187</v>
      </c>
      <c r="E214" s="38" t="s">
        <v>6</v>
      </c>
      <c r="F214" s="38" t="s">
        <v>124</v>
      </c>
      <c r="G214" s="39" t="s">
        <v>172</v>
      </c>
      <c r="H214" s="43" t="s">
        <v>188</v>
      </c>
      <c r="I214" s="41">
        <v>2</v>
      </c>
      <c r="J214" s="42">
        <f>2250000*2</f>
        <v>4500000</v>
      </c>
      <c r="K214" s="42">
        <f t="shared" si="0"/>
        <v>855000</v>
      </c>
      <c r="L214" s="42">
        <f t="shared" si="1"/>
        <v>5355000</v>
      </c>
      <c r="M214" s="12"/>
      <c r="N214" s="12"/>
      <c r="O214" s="12"/>
      <c r="P214" s="12"/>
      <c r="Q214" s="12"/>
      <c r="R214" s="12"/>
      <c r="S214" s="12"/>
      <c r="T214" s="12"/>
      <c r="U214" s="12"/>
      <c r="V214" s="12"/>
      <c r="W214" s="12"/>
      <c r="X214" s="12"/>
      <c r="Y214" s="12"/>
      <c r="Z214" s="12"/>
    </row>
    <row r="215" spans="1:26" ht="15.75" customHeight="1" x14ac:dyDescent="0.25">
      <c r="A215" s="36">
        <v>45871</v>
      </c>
      <c r="B215" s="36" t="s">
        <v>186</v>
      </c>
      <c r="C215" s="37" t="s">
        <v>48</v>
      </c>
      <c r="D215" s="169" t="s">
        <v>187</v>
      </c>
      <c r="E215" s="38" t="s">
        <v>8</v>
      </c>
      <c r="F215" s="38" t="s">
        <v>189</v>
      </c>
      <c r="G215" s="39" t="s">
        <v>172</v>
      </c>
      <c r="H215" s="43" t="s">
        <v>188</v>
      </c>
      <c r="I215" s="41">
        <v>2</v>
      </c>
      <c r="J215" s="42">
        <f>1650000*2</f>
        <v>3300000</v>
      </c>
      <c r="K215" s="42">
        <f t="shared" si="0"/>
        <v>627000</v>
      </c>
      <c r="L215" s="42">
        <f t="shared" si="1"/>
        <v>3927000</v>
      </c>
      <c r="M215" s="12"/>
      <c r="N215" s="12"/>
      <c r="O215" s="12"/>
      <c r="P215" s="12"/>
      <c r="Q215" s="12"/>
      <c r="R215" s="12"/>
      <c r="S215" s="12"/>
      <c r="T215" s="12"/>
      <c r="U215" s="12"/>
      <c r="V215" s="12"/>
      <c r="W215" s="12"/>
      <c r="X215" s="12"/>
      <c r="Y215" s="12"/>
      <c r="Z215" s="12"/>
    </row>
    <row r="216" spans="1:26" ht="15.75" customHeight="1" x14ac:dyDescent="0.25">
      <c r="A216" s="36">
        <v>45871</v>
      </c>
      <c r="B216" s="36" t="s">
        <v>186</v>
      </c>
      <c r="C216" s="37" t="s">
        <v>48</v>
      </c>
      <c r="D216" s="169" t="s">
        <v>187</v>
      </c>
      <c r="E216" s="38" t="s">
        <v>16</v>
      </c>
      <c r="F216" s="38" t="s">
        <v>190</v>
      </c>
      <c r="G216" s="39" t="s">
        <v>172</v>
      </c>
      <c r="H216" s="43" t="s">
        <v>188</v>
      </c>
      <c r="I216" s="41">
        <v>2</v>
      </c>
      <c r="J216" s="42">
        <f>1450000*2</f>
        <v>2900000</v>
      </c>
      <c r="K216" s="42">
        <f t="shared" si="0"/>
        <v>551000</v>
      </c>
      <c r="L216" s="42">
        <f t="shared" si="1"/>
        <v>3451000</v>
      </c>
      <c r="M216" s="12"/>
      <c r="N216" s="12"/>
      <c r="O216" s="12"/>
      <c r="P216" s="12"/>
      <c r="Q216" s="12"/>
      <c r="R216" s="12"/>
      <c r="S216" s="12"/>
      <c r="T216" s="12"/>
      <c r="U216" s="12"/>
      <c r="V216" s="12"/>
      <c r="W216" s="12"/>
      <c r="X216" s="12"/>
      <c r="Y216" s="12"/>
      <c r="Z216" s="12"/>
    </row>
    <row r="217" spans="1:26" ht="15.75" customHeight="1" x14ac:dyDescent="0.25">
      <c r="A217" s="36">
        <v>45871</v>
      </c>
      <c r="B217" s="36" t="s">
        <v>186</v>
      </c>
      <c r="C217" s="37" t="s">
        <v>48</v>
      </c>
      <c r="D217" s="169" t="s">
        <v>187</v>
      </c>
      <c r="E217" s="38" t="s">
        <v>16</v>
      </c>
      <c r="F217" s="38" t="s">
        <v>191</v>
      </c>
      <c r="G217" s="39" t="s">
        <v>172</v>
      </c>
      <c r="H217" s="43" t="s">
        <v>188</v>
      </c>
      <c r="I217" s="41">
        <v>3</v>
      </c>
      <c r="J217" s="42">
        <f>1008403*4</f>
        <v>4033612</v>
      </c>
      <c r="K217" s="42">
        <f t="shared" si="0"/>
        <v>766386.28</v>
      </c>
      <c r="L217" s="42">
        <f t="shared" si="1"/>
        <v>4799998.28</v>
      </c>
      <c r="M217" s="12"/>
      <c r="N217" s="12"/>
      <c r="O217" s="12"/>
      <c r="P217" s="12"/>
      <c r="Q217" s="12"/>
      <c r="R217" s="12"/>
      <c r="S217" s="12"/>
      <c r="T217" s="12"/>
      <c r="U217" s="12"/>
      <c r="V217" s="12"/>
      <c r="W217" s="12"/>
      <c r="X217" s="12"/>
      <c r="Y217" s="12"/>
      <c r="Z217" s="12"/>
    </row>
    <row r="218" spans="1:26" ht="15.75" customHeight="1" x14ac:dyDescent="0.25">
      <c r="A218" s="36">
        <v>45879</v>
      </c>
      <c r="B218" s="36">
        <v>45880</v>
      </c>
      <c r="C218" s="37" t="s">
        <v>48</v>
      </c>
      <c r="D218" s="169" t="s">
        <v>192</v>
      </c>
      <c r="E218" s="38" t="s">
        <v>16</v>
      </c>
      <c r="F218" s="38" t="s">
        <v>38</v>
      </c>
      <c r="G218" s="39" t="s">
        <v>172</v>
      </c>
      <c r="H218" s="43" t="s">
        <v>173</v>
      </c>
      <c r="I218" s="41">
        <v>5</v>
      </c>
      <c r="J218" s="42">
        <v>1175000</v>
      </c>
      <c r="K218" s="42">
        <f t="shared" si="0"/>
        <v>223250</v>
      </c>
      <c r="L218" s="42">
        <f t="shared" si="1"/>
        <v>1398250</v>
      </c>
      <c r="M218" s="12"/>
      <c r="N218" s="12"/>
      <c r="O218" s="12"/>
      <c r="P218" s="12"/>
      <c r="Q218" s="12"/>
      <c r="R218" s="12"/>
      <c r="S218" s="12"/>
      <c r="T218" s="12"/>
      <c r="U218" s="12"/>
      <c r="V218" s="12"/>
      <c r="W218" s="12"/>
      <c r="X218" s="12"/>
      <c r="Y218" s="12"/>
      <c r="Z218" s="12"/>
    </row>
    <row r="219" spans="1:26" ht="15.75" customHeight="1" x14ac:dyDescent="0.25">
      <c r="A219" s="36">
        <v>45879</v>
      </c>
      <c r="B219" s="36">
        <v>45880</v>
      </c>
      <c r="C219" s="37" t="s">
        <v>48</v>
      </c>
      <c r="D219" s="169" t="s">
        <v>192</v>
      </c>
      <c r="E219" s="38" t="s">
        <v>10</v>
      </c>
      <c r="F219" s="38" t="s">
        <v>41</v>
      </c>
      <c r="G219" s="39" t="s">
        <v>172</v>
      </c>
      <c r="H219" s="43" t="s">
        <v>173</v>
      </c>
      <c r="I219" s="41">
        <v>1</v>
      </c>
      <c r="J219" s="42">
        <v>1950000</v>
      </c>
      <c r="K219" s="42">
        <f t="shared" si="0"/>
        <v>370500</v>
      </c>
      <c r="L219" s="42">
        <f t="shared" si="1"/>
        <v>2320500</v>
      </c>
      <c r="M219" s="12"/>
      <c r="N219" s="12"/>
      <c r="O219" s="12"/>
      <c r="P219" s="12"/>
      <c r="Q219" s="12"/>
      <c r="R219" s="12"/>
      <c r="S219" s="12"/>
      <c r="T219" s="12"/>
      <c r="U219" s="12"/>
      <c r="V219" s="12"/>
      <c r="W219" s="12"/>
      <c r="X219" s="12"/>
      <c r="Y219" s="12"/>
      <c r="Z219" s="12"/>
    </row>
    <row r="220" spans="1:26" ht="15.75" customHeight="1" x14ac:dyDescent="0.25">
      <c r="A220" s="36">
        <v>45877</v>
      </c>
      <c r="B220" s="36">
        <v>45879</v>
      </c>
      <c r="C220" s="37" t="s">
        <v>48</v>
      </c>
      <c r="D220" s="169" t="s">
        <v>193</v>
      </c>
      <c r="E220" s="38" t="s">
        <v>10</v>
      </c>
      <c r="F220" s="38" t="s">
        <v>151</v>
      </c>
      <c r="G220" s="39" t="s">
        <v>172</v>
      </c>
      <c r="H220" s="43" t="s">
        <v>188</v>
      </c>
      <c r="I220" s="41">
        <v>1</v>
      </c>
      <c r="J220" s="42">
        <v>588235.29</v>
      </c>
      <c r="K220" s="42">
        <f t="shared" si="0"/>
        <v>111764.70510000001</v>
      </c>
      <c r="L220" s="42">
        <f t="shared" si="1"/>
        <v>699999.99510000006</v>
      </c>
      <c r="M220" s="12"/>
      <c r="N220" s="12"/>
      <c r="O220" s="12"/>
      <c r="P220" s="12"/>
      <c r="Q220" s="12"/>
      <c r="R220" s="12"/>
      <c r="S220" s="12"/>
      <c r="T220" s="12"/>
      <c r="U220" s="12"/>
      <c r="V220" s="12"/>
      <c r="W220" s="12"/>
      <c r="X220" s="12"/>
      <c r="Y220" s="12"/>
      <c r="Z220" s="12"/>
    </row>
    <row r="221" spans="1:26" ht="15.75" customHeight="1" x14ac:dyDescent="0.25">
      <c r="A221" s="36">
        <v>45877</v>
      </c>
      <c r="B221" s="36">
        <v>45879</v>
      </c>
      <c r="C221" s="37" t="s">
        <v>48</v>
      </c>
      <c r="D221" s="169" t="s">
        <v>194</v>
      </c>
      <c r="E221" s="38" t="s">
        <v>12</v>
      </c>
      <c r="F221" s="38" t="s">
        <v>45</v>
      </c>
      <c r="G221" s="39" t="s">
        <v>172</v>
      </c>
      <c r="H221" s="43" t="s">
        <v>188</v>
      </c>
      <c r="I221" s="41">
        <v>110</v>
      </c>
      <c r="J221" s="42">
        <f>26500*110</f>
        <v>2915000</v>
      </c>
      <c r="K221" s="42">
        <f t="shared" si="0"/>
        <v>553850</v>
      </c>
      <c r="L221" s="42">
        <f t="shared" si="1"/>
        <v>3468850</v>
      </c>
      <c r="M221" s="12"/>
      <c r="N221" s="12"/>
      <c r="O221" s="12"/>
      <c r="P221" s="12"/>
      <c r="Q221" s="12"/>
      <c r="R221" s="12"/>
      <c r="S221" s="12"/>
      <c r="T221" s="12"/>
      <c r="U221" s="12"/>
      <c r="V221" s="12"/>
      <c r="W221" s="12"/>
      <c r="X221" s="12"/>
      <c r="Y221" s="12"/>
      <c r="Z221" s="12"/>
    </row>
    <row r="222" spans="1:26" ht="15.75" customHeight="1" x14ac:dyDescent="0.25">
      <c r="A222" s="36">
        <v>45868</v>
      </c>
      <c r="B222" s="36">
        <v>45885</v>
      </c>
      <c r="C222" s="37" t="s">
        <v>48</v>
      </c>
      <c r="D222" s="169" t="s">
        <v>195</v>
      </c>
      <c r="E222" s="38" t="s">
        <v>16</v>
      </c>
      <c r="F222" s="38" t="s">
        <v>38</v>
      </c>
      <c r="G222" s="39" t="s">
        <v>51</v>
      </c>
      <c r="H222" s="43" t="s">
        <v>76</v>
      </c>
      <c r="I222" s="41">
        <v>6</v>
      </c>
      <c r="J222" s="42">
        <v>1410000</v>
      </c>
      <c r="K222" s="42">
        <f t="shared" si="0"/>
        <v>267900</v>
      </c>
      <c r="L222" s="42">
        <f t="shared" si="1"/>
        <v>1677900</v>
      </c>
      <c r="M222" s="12"/>
      <c r="N222" s="12"/>
      <c r="O222" s="12"/>
      <c r="P222" s="12"/>
      <c r="Q222" s="12"/>
      <c r="R222" s="12"/>
      <c r="S222" s="12"/>
      <c r="T222" s="12"/>
      <c r="U222" s="12"/>
      <c r="V222" s="12"/>
      <c r="W222" s="12"/>
      <c r="X222" s="12"/>
      <c r="Y222" s="12"/>
      <c r="Z222" s="12"/>
    </row>
    <row r="223" spans="1:26" ht="15.75" customHeight="1" x14ac:dyDescent="0.25">
      <c r="A223" s="36">
        <v>45868</v>
      </c>
      <c r="B223" s="36">
        <v>45885</v>
      </c>
      <c r="C223" s="37" t="s">
        <v>48</v>
      </c>
      <c r="D223" s="169" t="s">
        <v>195</v>
      </c>
      <c r="E223" s="38" t="s">
        <v>10</v>
      </c>
      <c r="F223" s="38" t="s">
        <v>41</v>
      </c>
      <c r="G223" s="39" t="s">
        <v>51</v>
      </c>
      <c r="H223" s="43" t="s">
        <v>76</v>
      </c>
      <c r="I223" s="41">
        <v>1</v>
      </c>
      <c r="J223" s="42">
        <v>1950000</v>
      </c>
      <c r="K223" s="42">
        <f t="shared" si="0"/>
        <v>370500</v>
      </c>
      <c r="L223" s="42">
        <f t="shared" si="1"/>
        <v>2320500</v>
      </c>
      <c r="M223" s="12"/>
      <c r="N223" s="12"/>
      <c r="O223" s="12"/>
      <c r="P223" s="12"/>
      <c r="Q223" s="12"/>
      <c r="R223" s="12"/>
      <c r="S223" s="12"/>
      <c r="T223" s="12"/>
      <c r="U223" s="12"/>
      <c r="V223" s="12"/>
      <c r="W223" s="12"/>
      <c r="X223" s="12"/>
      <c r="Y223" s="12"/>
      <c r="Z223" s="12"/>
    </row>
    <row r="224" spans="1:26" ht="15.75" customHeight="1" x14ac:dyDescent="0.25">
      <c r="A224" s="36">
        <v>45868</v>
      </c>
      <c r="B224" s="36">
        <v>45885</v>
      </c>
      <c r="C224" s="37" t="s">
        <v>48</v>
      </c>
      <c r="D224" s="169" t="s">
        <v>195</v>
      </c>
      <c r="E224" s="38" t="s">
        <v>13</v>
      </c>
      <c r="F224" s="38" t="s">
        <v>50</v>
      </c>
      <c r="G224" s="39" t="s">
        <v>51</v>
      </c>
      <c r="H224" s="43" t="s">
        <v>76</v>
      </c>
      <c r="I224" s="41">
        <v>2</v>
      </c>
      <c r="J224" s="42">
        <v>990000</v>
      </c>
      <c r="K224" s="42">
        <f t="shared" si="0"/>
        <v>188100</v>
      </c>
      <c r="L224" s="42">
        <f t="shared" si="1"/>
        <v>1178100</v>
      </c>
      <c r="M224" s="12"/>
      <c r="N224" s="12"/>
      <c r="O224" s="12"/>
      <c r="P224" s="12"/>
      <c r="Q224" s="12"/>
      <c r="R224" s="12"/>
      <c r="S224" s="12"/>
      <c r="T224" s="12"/>
      <c r="U224" s="12"/>
      <c r="V224" s="12"/>
      <c r="W224" s="12"/>
      <c r="X224" s="12"/>
      <c r="Y224" s="12"/>
      <c r="Z224" s="12"/>
    </row>
    <row r="225" spans="1:26" ht="15.75" customHeight="1" x14ac:dyDescent="0.25">
      <c r="A225" s="36">
        <v>45868</v>
      </c>
      <c r="B225" s="36">
        <v>45885</v>
      </c>
      <c r="C225" s="37" t="s">
        <v>48</v>
      </c>
      <c r="D225" s="169" t="s">
        <v>196</v>
      </c>
      <c r="E225" s="38" t="s">
        <v>16</v>
      </c>
      <c r="F225" s="38" t="s">
        <v>38</v>
      </c>
      <c r="G225" s="39" t="s">
        <v>51</v>
      </c>
      <c r="H225" s="43" t="s">
        <v>78</v>
      </c>
      <c r="I225" s="41">
        <v>5</v>
      </c>
      <c r="J225" s="42">
        <v>1175000</v>
      </c>
      <c r="K225" s="42">
        <f t="shared" si="0"/>
        <v>223250</v>
      </c>
      <c r="L225" s="42">
        <f t="shared" si="1"/>
        <v>1398250</v>
      </c>
      <c r="M225" s="12"/>
      <c r="N225" s="12"/>
      <c r="O225" s="12"/>
      <c r="P225" s="12"/>
      <c r="Q225" s="12"/>
      <c r="R225" s="12"/>
      <c r="S225" s="12"/>
      <c r="T225" s="12"/>
      <c r="U225" s="12"/>
      <c r="V225" s="12"/>
      <c r="W225" s="12"/>
      <c r="X225" s="12"/>
      <c r="Y225" s="12"/>
      <c r="Z225" s="12"/>
    </row>
    <row r="226" spans="1:26" ht="15.75" customHeight="1" x14ac:dyDescent="0.25">
      <c r="A226" s="36">
        <v>45868</v>
      </c>
      <c r="B226" s="36">
        <v>45885</v>
      </c>
      <c r="C226" s="37" t="s">
        <v>48</v>
      </c>
      <c r="D226" s="169" t="s">
        <v>196</v>
      </c>
      <c r="E226" s="38" t="s">
        <v>10</v>
      </c>
      <c r="F226" s="38" t="s">
        <v>41</v>
      </c>
      <c r="G226" s="39" t="s">
        <v>51</v>
      </c>
      <c r="H226" s="43" t="s">
        <v>78</v>
      </c>
      <c r="I226" s="41">
        <v>1</v>
      </c>
      <c r="J226" s="42">
        <v>1950000</v>
      </c>
      <c r="K226" s="42">
        <f t="shared" si="0"/>
        <v>370500</v>
      </c>
      <c r="L226" s="42">
        <f t="shared" si="1"/>
        <v>2320500</v>
      </c>
      <c r="M226" s="12"/>
      <c r="N226" s="12"/>
      <c r="O226" s="12"/>
      <c r="P226" s="12"/>
      <c r="Q226" s="12"/>
      <c r="R226" s="12"/>
      <c r="S226" s="12"/>
      <c r="T226" s="12"/>
      <c r="U226" s="12"/>
      <c r="V226" s="12"/>
      <c r="W226" s="12"/>
      <c r="X226" s="12"/>
      <c r="Y226" s="12"/>
      <c r="Z226" s="12"/>
    </row>
    <row r="227" spans="1:26" ht="15.75" customHeight="1" x14ac:dyDescent="0.25">
      <c r="A227" s="36">
        <v>45868</v>
      </c>
      <c r="B227" s="36">
        <v>45885</v>
      </c>
      <c r="C227" s="37" t="s">
        <v>48</v>
      </c>
      <c r="D227" s="169" t="s">
        <v>196</v>
      </c>
      <c r="E227" s="38" t="s">
        <v>13</v>
      </c>
      <c r="F227" s="38" t="s">
        <v>50</v>
      </c>
      <c r="G227" s="39" t="s">
        <v>51</v>
      </c>
      <c r="H227" s="43" t="s">
        <v>78</v>
      </c>
      <c r="I227" s="41">
        <v>2</v>
      </c>
      <c r="J227" s="42">
        <v>990000</v>
      </c>
      <c r="K227" s="42">
        <f t="shared" si="0"/>
        <v>188100</v>
      </c>
      <c r="L227" s="42">
        <f t="shared" si="1"/>
        <v>1178100</v>
      </c>
      <c r="M227" s="12"/>
      <c r="N227" s="12"/>
      <c r="O227" s="12"/>
      <c r="P227" s="12"/>
      <c r="Q227" s="12"/>
      <c r="R227" s="12"/>
      <c r="S227" s="12"/>
      <c r="T227" s="12"/>
      <c r="U227" s="12"/>
      <c r="V227" s="12"/>
      <c r="W227" s="12"/>
      <c r="X227" s="12"/>
      <c r="Y227" s="12"/>
      <c r="Z227" s="12"/>
    </row>
    <row r="228" spans="1:26" ht="15.75" customHeight="1" x14ac:dyDescent="0.25">
      <c r="A228" s="36">
        <v>45868</v>
      </c>
      <c r="B228" s="36">
        <v>45887</v>
      </c>
      <c r="C228" s="37" t="s">
        <v>48</v>
      </c>
      <c r="D228" s="169" t="s">
        <v>197</v>
      </c>
      <c r="E228" s="38" t="s">
        <v>16</v>
      </c>
      <c r="F228" s="38" t="s">
        <v>38</v>
      </c>
      <c r="G228" s="39" t="s">
        <v>51</v>
      </c>
      <c r="H228" s="43" t="s">
        <v>56</v>
      </c>
      <c r="I228" s="41">
        <v>6</v>
      </c>
      <c r="J228" s="42">
        <v>1410000</v>
      </c>
      <c r="K228" s="42">
        <f t="shared" si="0"/>
        <v>267900</v>
      </c>
      <c r="L228" s="42">
        <f t="shared" si="1"/>
        <v>1677900</v>
      </c>
      <c r="M228" s="12"/>
      <c r="N228" s="12"/>
      <c r="O228" s="12"/>
      <c r="P228" s="12"/>
      <c r="Q228" s="12"/>
      <c r="R228" s="12"/>
      <c r="S228" s="12"/>
      <c r="T228" s="12"/>
      <c r="U228" s="12"/>
      <c r="V228" s="12"/>
      <c r="W228" s="12"/>
      <c r="X228" s="12"/>
      <c r="Y228" s="12"/>
      <c r="Z228" s="12"/>
    </row>
    <row r="229" spans="1:26" ht="15.75" customHeight="1" x14ac:dyDescent="0.25">
      <c r="A229" s="36">
        <v>45868</v>
      </c>
      <c r="B229" s="36">
        <v>45887</v>
      </c>
      <c r="C229" s="37" t="s">
        <v>48</v>
      </c>
      <c r="D229" s="169" t="s">
        <v>197</v>
      </c>
      <c r="E229" s="38" t="s">
        <v>10</v>
      </c>
      <c r="F229" s="38" t="s">
        <v>41</v>
      </c>
      <c r="G229" s="39" t="s">
        <v>51</v>
      </c>
      <c r="H229" s="43" t="s">
        <v>56</v>
      </c>
      <c r="I229" s="41">
        <v>1</v>
      </c>
      <c r="J229" s="42">
        <v>1950000</v>
      </c>
      <c r="K229" s="42">
        <f t="shared" si="0"/>
        <v>370500</v>
      </c>
      <c r="L229" s="42">
        <f t="shared" si="1"/>
        <v>2320500</v>
      </c>
      <c r="M229" s="12"/>
      <c r="N229" s="12"/>
      <c r="O229" s="12"/>
      <c r="P229" s="12"/>
      <c r="Q229" s="12"/>
      <c r="R229" s="12"/>
      <c r="S229" s="12"/>
      <c r="T229" s="12"/>
      <c r="U229" s="12"/>
      <c r="V229" s="12"/>
      <c r="W229" s="12"/>
      <c r="X229" s="12"/>
      <c r="Y229" s="12"/>
      <c r="Z229" s="12"/>
    </row>
    <row r="230" spans="1:26" ht="15.75" customHeight="1" x14ac:dyDescent="0.25">
      <c r="A230" s="36">
        <v>45868</v>
      </c>
      <c r="B230" s="36">
        <v>45887</v>
      </c>
      <c r="C230" s="37" t="s">
        <v>48</v>
      </c>
      <c r="D230" s="169" t="s">
        <v>198</v>
      </c>
      <c r="E230" s="38" t="s">
        <v>16</v>
      </c>
      <c r="F230" s="38" t="s">
        <v>38</v>
      </c>
      <c r="G230" s="39" t="s">
        <v>51</v>
      </c>
      <c r="H230" s="43" t="s">
        <v>58</v>
      </c>
      <c r="I230" s="41">
        <v>5</v>
      </c>
      <c r="J230" s="42">
        <v>1175000</v>
      </c>
      <c r="K230" s="42">
        <f t="shared" si="0"/>
        <v>223250</v>
      </c>
      <c r="L230" s="42">
        <f t="shared" si="1"/>
        <v>1398250</v>
      </c>
      <c r="M230" s="12"/>
      <c r="N230" s="12"/>
      <c r="O230" s="12"/>
      <c r="P230" s="12"/>
      <c r="Q230" s="12"/>
      <c r="R230" s="12"/>
      <c r="S230" s="12"/>
      <c r="T230" s="12"/>
      <c r="U230" s="12"/>
      <c r="V230" s="12"/>
      <c r="W230" s="12"/>
      <c r="X230" s="12"/>
      <c r="Y230" s="12"/>
      <c r="Z230" s="12"/>
    </row>
    <row r="231" spans="1:26" ht="15.75" customHeight="1" x14ac:dyDescent="0.25">
      <c r="A231" s="36">
        <v>45868</v>
      </c>
      <c r="B231" s="36">
        <v>45887</v>
      </c>
      <c r="C231" s="37" t="s">
        <v>48</v>
      </c>
      <c r="D231" s="169" t="s">
        <v>198</v>
      </c>
      <c r="E231" s="38" t="s">
        <v>10</v>
      </c>
      <c r="F231" s="38" t="s">
        <v>41</v>
      </c>
      <c r="G231" s="39" t="s">
        <v>51</v>
      </c>
      <c r="H231" s="43" t="s">
        <v>58</v>
      </c>
      <c r="I231" s="41">
        <v>1</v>
      </c>
      <c r="J231" s="42">
        <v>1950000</v>
      </c>
      <c r="K231" s="42">
        <f t="shared" si="0"/>
        <v>370500</v>
      </c>
      <c r="L231" s="42">
        <f t="shared" si="1"/>
        <v>2320500</v>
      </c>
      <c r="M231" s="12"/>
      <c r="N231" s="12"/>
      <c r="O231" s="12"/>
      <c r="P231" s="12"/>
      <c r="Q231" s="12"/>
      <c r="R231" s="12"/>
      <c r="S231" s="12"/>
      <c r="T231" s="12"/>
      <c r="U231" s="12"/>
      <c r="V231" s="12"/>
      <c r="W231" s="12"/>
      <c r="X231" s="12"/>
      <c r="Y231" s="12"/>
      <c r="Z231" s="12"/>
    </row>
    <row r="232" spans="1:26" ht="15.75" customHeight="1" x14ac:dyDescent="0.25">
      <c r="A232" s="36">
        <v>45875</v>
      </c>
      <c r="B232" s="36">
        <v>45877</v>
      </c>
      <c r="C232" s="37" t="s">
        <v>48</v>
      </c>
      <c r="D232" s="169" t="s">
        <v>199</v>
      </c>
      <c r="E232" s="38" t="s">
        <v>12</v>
      </c>
      <c r="F232" s="38" t="s">
        <v>45</v>
      </c>
      <c r="G232" s="39" t="s">
        <v>172</v>
      </c>
      <c r="H232" s="43" t="s">
        <v>188</v>
      </c>
      <c r="I232" s="41">
        <v>100</v>
      </c>
      <c r="J232" s="42">
        <f>26500*100</f>
        <v>2650000</v>
      </c>
      <c r="K232" s="42">
        <f t="shared" si="0"/>
        <v>503500</v>
      </c>
      <c r="L232" s="42">
        <f t="shared" si="1"/>
        <v>3153500</v>
      </c>
      <c r="M232" s="12"/>
      <c r="N232" s="12"/>
      <c r="O232" s="12"/>
      <c r="P232" s="12"/>
      <c r="Q232" s="12"/>
      <c r="R232" s="12"/>
      <c r="S232" s="12"/>
      <c r="T232" s="12"/>
      <c r="U232" s="12"/>
      <c r="V232" s="12"/>
      <c r="W232" s="12"/>
      <c r="X232" s="12"/>
      <c r="Y232" s="12"/>
      <c r="Z232" s="12"/>
    </row>
    <row r="233" spans="1:26" ht="15.75" customHeight="1" x14ac:dyDescent="0.25">
      <c r="A233" s="36">
        <v>45878</v>
      </c>
      <c r="B233" s="36">
        <v>45879</v>
      </c>
      <c r="C233" s="37" t="s">
        <v>48</v>
      </c>
      <c r="D233" s="169" t="s">
        <v>200</v>
      </c>
      <c r="E233" s="38" t="s">
        <v>10</v>
      </c>
      <c r="F233" s="38" t="s">
        <v>151</v>
      </c>
      <c r="G233" s="39" t="s">
        <v>172</v>
      </c>
      <c r="H233" s="43" t="s">
        <v>188</v>
      </c>
      <c r="I233" s="41">
        <v>1</v>
      </c>
      <c r="J233" s="42">
        <v>588235.29</v>
      </c>
      <c r="K233" s="42">
        <f t="shared" si="0"/>
        <v>111764.70510000001</v>
      </c>
      <c r="L233" s="42">
        <f t="shared" si="1"/>
        <v>699999.99510000006</v>
      </c>
      <c r="M233" s="12"/>
      <c r="N233" s="12"/>
      <c r="O233" s="12"/>
      <c r="P233" s="12"/>
      <c r="Q233" s="12"/>
      <c r="R233" s="12"/>
      <c r="S233" s="12"/>
      <c r="T233" s="12"/>
      <c r="U233" s="12"/>
      <c r="V233" s="12"/>
      <c r="W233" s="12"/>
      <c r="X233" s="12"/>
      <c r="Y233" s="12"/>
      <c r="Z233" s="12"/>
    </row>
    <row r="234" spans="1:26" ht="15.75" customHeight="1" x14ac:dyDescent="0.25">
      <c r="A234" s="36">
        <v>45868</v>
      </c>
      <c r="B234" s="36">
        <v>45892</v>
      </c>
      <c r="C234" s="37" t="s">
        <v>48</v>
      </c>
      <c r="D234" s="169" t="s">
        <v>201</v>
      </c>
      <c r="E234" s="38" t="s">
        <v>16</v>
      </c>
      <c r="F234" s="38" t="s">
        <v>38</v>
      </c>
      <c r="G234" s="39" t="s">
        <v>51</v>
      </c>
      <c r="H234" s="43" t="s">
        <v>76</v>
      </c>
      <c r="I234" s="41">
        <v>6</v>
      </c>
      <c r="J234" s="42">
        <v>1410000</v>
      </c>
      <c r="K234" s="42">
        <f t="shared" si="0"/>
        <v>267900</v>
      </c>
      <c r="L234" s="42">
        <f t="shared" si="1"/>
        <v>1677900</v>
      </c>
      <c r="M234" s="12"/>
      <c r="N234" s="12"/>
      <c r="O234" s="12"/>
      <c r="P234" s="12"/>
      <c r="Q234" s="12"/>
      <c r="R234" s="12"/>
      <c r="S234" s="12"/>
      <c r="T234" s="12"/>
      <c r="U234" s="12"/>
      <c r="V234" s="12"/>
      <c r="W234" s="12"/>
      <c r="X234" s="12"/>
      <c r="Y234" s="12"/>
      <c r="Z234" s="12"/>
    </row>
    <row r="235" spans="1:26" ht="15.75" customHeight="1" x14ac:dyDescent="0.25">
      <c r="A235" s="36">
        <v>45868</v>
      </c>
      <c r="B235" s="36">
        <v>45892</v>
      </c>
      <c r="C235" s="37" t="s">
        <v>48</v>
      </c>
      <c r="D235" s="169" t="s">
        <v>201</v>
      </c>
      <c r="E235" s="38" t="s">
        <v>10</v>
      </c>
      <c r="F235" s="38" t="s">
        <v>41</v>
      </c>
      <c r="G235" s="39" t="s">
        <v>51</v>
      </c>
      <c r="H235" s="43" t="s">
        <v>76</v>
      </c>
      <c r="I235" s="41">
        <v>1</v>
      </c>
      <c r="J235" s="42">
        <v>1950000</v>
      </c>
      <c r="K235" s="42">
        <f t="shared" si="0"/>
        <v>370500</v>
      </c>
      <c r="L235" s="42">
        <f t="shared" si="1"/>
        <v>2320500</v>
      </c>
      <c r="M235" s="12"/>
      <c r="N235" s="12"/>
      <c r="O235" s="12"/>
      <c r="P235" s="12"/>
      <c r="Q235" s="12"/>
      <c r="R235" s="12"/>
      <c r="S235" s="12"/>
      <c r="T235" s="12"/>
      <c r="U235" s="12"/>
      <c r="V235" s="12"/>
      <c r="W235" s="12"/>
      <c r="X235" s="12"/>
      <c r="Y235" s="12"/>
      <c r="Z235" s="12"/>
    </row>
    <row r="236" spans="1:26" ht="15.75" customHeight="1" x14ac:dyDescent="0.25">
      <c r="A236" s="36">
        <v>45868</v>
      </c>
      <c r="B236" s="36">
        <v>45892</v>
      </c>
      <c r="C236" s="37" t="s">
        <v>48</v>
      </c>
      <c r="D236" s="169" t="s">
        <v>201</v>
      </c>
      <c r="E236" s="38" t="s">
        <v>13</v>
      </c>
      <c r="F236" s="38" t="s">
        <v>50</v>
      </c>
      <c r="G236" s="39" t="s">
        <v>51</v>
      </c>
      <c r="H236" s="43" t="s">
        <v>76</v>
      </c>
      <c r="I236" s="41">
        <v>2</v>
      </c>
      <c r="J236" s="42">
        <v>990000</v>
      </c>
      <c r="K236" s="42">
        <f t="shared" si="0"/>
        <v>188100</v>
      </c>
      <c r="L236" s="42">
        <f t="shared" si="1"/>
        <v>1178100</v>
      </c>
      <c r="M236" s="12"/>
      <c r="N236" s="12"/>
      <c r="O236" s="12"/>
      <c r="P236" s="12"/>
      <c r="Q236" s="12"/>
      <c r="R236" s="12"/>
      <c r="S236" s="12"/>
      <c r="T236" s="12"/>
      <c r="U236" s="12"/>
      <c r="V236" s="12"/>
      <c r="W236" s="12"/>
      <c r="X236" s="12"/>
      <c r="Y236" s="12"/>
      <c r="Z236" s="12"/>
    </row>
    <row r="237" spans="1:26" ht="15.75" customHeight="1" x14ac:dyDescent="0.25">
      <c r="A237" s="36">
        <v>45868</v>
      </c>
      <c r="B237" s="36">
        <v>45892</v>
      </c>
      <c r="C237" s="37" t="s">
        <v>48</v>
      </c>
      <c r="D237" s="169" t="s">
        <v>202</v>
      </c>
      <c r="E237" s="38" t="s">
        <v>16</v>
      </c>
      <c r="F237" s="38" t="s">
        <v>38</v>
      </c>
      <c r="G237" s="39" t="s">
        <v>51</v>
      </c>
      <c r="H237" s="43" t="s">
        <v>78</v>
      </c>
      <c r="I237" s="41">
        <v>5</v>
      </c>
      <c r="J237" s="42">
        <v>1175000</v>
      </c>
      <c r="K237" s="42">
        <f t="shared" si="0"/>
        <v>223250</v>
      </c>
      <c r="L237" s="42">
        <f t="shared" si="1"/>
        <v>1398250</v>
      </c>
      <c r="M237" s="12"/>
      <c r="N237" s="12"/>
      <c r="O237" s="12"/>
      <c r="P237" s="12"/>
      <c r="Q237" s="12"/>
      <c r="R237" s="12"/>
      <c r="S237" s="12"/>
      <c r="T237" s="12"/>
      <c r="U237" s="12"/>
      <c r="V237" s="12"/>
      <c r="W237" s="12"/>
      <c r="X237" s="12"/>
      <c r="Y237" s="12"/>
      <c r="Z237" s="12"/>
    </row>
    <row r="238" spans="1:26" ht="15.75" customHeight="1" x14ac:dyDescent="0.25">
      <c r="A238" s="36">
        <v>45868</v>
      </c>
      <c r="B238" s="36">
        <v>45892</v>
      </c>
      <c r="C238" s="37" t="s">
        <v>48</v>
      </c>
      <c r="D238" s="169" t="s">
        <v>202</v>
      </c>
      <c r="E238" s="38" t="s">
        <v>10</v>
      </c>
      <c r="F238" s="38" t="s">
        <v>41</v>
      </c>
      <c r="G238" s="39" t="s">
        <v>51</v>
      </c>
      <c r="H238" s="43" t="s">
        <v>78</v>
      </c>
      <c r="I238" s="41">
        <v>1</v>
      </c>
      <c r="J238" s="42">
        <v>1950000</v>
      </c>
      <c r="K238" s="42">
        <f t="shared" si="0"/>
        <v>370500</v>
      </c>
      <c r="L238" s="42">
        <f t="shared" si="1"/>
        <v>2320500</v>
      </c>
      <c r="M238" s="12"/>
      <c r="N238" s="12"/>
      <c r="O238" s="12"/>
      <c r="P238" s="12"/>
      <c r="Q238" s="12"/>
      <c r="R238" s="12"/>
      <c r="S238" s="12"/>
      <c r="T238" s="12"/>
      <c r="U238" s="12"/>
      <c r="V238" s="12"/>
      <c r="W238" s="12"/>
      <c r="X238" s="12"/>
      <c r="Y238" s="12"/>
      <c r="Z238" s="12"/>
    </row>
    <row r="239" spans="1:26" ht="15.75" customHeight="1" x14ac:dyDescent="0.25">
      <c r="A239" s="36">
        <v>45868</v>
      </c>
      <c r="B239" s="36">
        <v>45892</v>
      </c>
      <c r="C239" s="37" t="s">
        <v>48</v>
      </c>
      <c r="D239" s="169" t="s">
        <v>202</v>
      </c>
      <c r="E239" s="38" t="s">
        <v>13</v>
      </c>
      <c r="F239" s="38" t="s">
        <v>50</v>
      </c>
      <c r="G239" s="39" t="s">
        <v>51</v>
      </c>
      <c r="H239" s="43" t="s">
        <v>78</v>
      </c>
      <c r="I239" s="41">
        <v>2</v>
      </c>
      <c r="J239" s="42">
        <v>990000</v>
      </c>
      <c r="K239" s="42">
        <f t="shared" si="0"/>
        <v>188100</v>
      </c>
      <c r="L239" s="42">
        <f t="shared" si="1"/>
        <v>1178100</v>
      </c>
      <c r="M239" s="12"/>
      <c r="N239" s="12"/>
      <c r="O239" s="12"/>
      <c r="P239" s="12"/>
      <c r="Q239" s="12"/>
      <c r="R239" s="12"/>
      <c r="S239" s="12"/>
      <c r="T239" s="12"/>
      <c r="U239" s="12"/>
      <c r="V239" s="12"/>
      <c r="W239" s="12"/>
      <c r="X239" s="12"/>
      <c r="Y239" s="12"/>
      <c r="Z239" s="12"/>
    </row>
    <row r="240" spans="1:26" ht="15.75" customHeight="1" x14ac:dyDescent="0.25">
      <c r="A240" s="36">
        <v>45868</v>
      </c>
      <c r="B240" s="36">
        <v>45893</v>
      </c>
      <c r="C240" s="37" t="s">
        <v>48</v>
      </c>
      <c r="D240" s="169" t="s">
        <v>203</v>
      </c>
      <c r="E240" s="38" t="s">
        <v>16</v>
      </c>
      <c r="F240" s="38" t="s">
        <v>38</v>
      </c>
      <c r="G240" s="39" t="s">
        <v>51</v>
      </c>
      <c r="H240" s="43" t="s">
        <v>56</v>
      </c>
      <c r="I240" s="41">
        <v>6</v>
      </c>
      <c r="J240" s="42">
        <v>1410000</v>
      </c>
      <c r="K240" s="42">
        <f t="shared" si="0"/>
        <v>267900</v>
      </c>
      <c r="L240" s="42">
        <f t="shared" si="1"/>
        <v>1677900</v>
      </c>
      <c r="M240" s="12"/>
      <c r="N240" s="12"/>
      <c r="O240" s="12"/>
      <c r="P240" s="12"/>
      <c r="Q240" s="12"/>
      <c r="R240" s="12"/>
      <c r="S240" s="12"/>
      <c r="T240" s="12"/>
      <c r="U240" s="12"/>
      <c r="V240" s="12"/>
      <c r="W240" s="12"/>
      <c r="X240" s="12"/>
      <c r="Y240" s="12"/>
      <c r="Z240" s="12"/>
    </row>
    <row r="241" spans="1:26" ht="15.75" customHeight="1" x14ac:dyDescent="0.25">
      <c r="A241" s="36">
        <v>45868</v>
      </c>
      <c r="B241" s="36">
        <v>45893</v>
      </c>
      <c r="C241" s="37" t="s">
        <v>48</v>
      </c>
      <c r="D241" s="169" t="s">
        <v>203</v>
      </c>
      <c r="E241" s="38" t="s">
        <v>10</v>
      </c>
      <c r="F241" s="38" t="s">
        <v>41</v>
      </c>
      <c r="G241" s="39" t="s">
        <v>51</v>
      </c>
      <c r="H241" s="43" t="s">
        <v>56</v>
      </c>
      <c r="I241" s="41">
        <v>1</v>
      </c>
      <c r="J241" s="42">
        <v>1950000</v>
      </c>
      <c r="K241" s="42">
        <f t="shared" si="0"/>
        <v>370500</v>
      </c>
      <c r="L241" s="42">
        <f t="shared" si="1"/>
        <v>2320500</v>
      </c>
      <c r="M241" s="12"/>
      <c r="N241" s="12"/>
      <c r="O241" s="12"/>
      <c r="P241" s="12"/>
      <c r="Q241" s="12"/>
      <c r="R241" s="12"/>
      <c r="S241" s="12"/>
      <c r="T241" s="12"/>
      <c r="U241" s="12"/>
      <c r="V241" s="12"/>
      <c r="W241" s="12"/>
      <c r="X241" s="12"/>
      <c r="Y241" s="12"/>
      <c r="Z241" s="12"/>
    </row>
    <row r="242" spans="1:26" ht="15.75" customHeight="1" x14ac:dyDescent="0.25">
      <c r="A242" s="36">
        <v>45868</v>
      </c>
      <c r="B242" s="36">
        <v>45893</v>
      </c>
      <c r="C242" s="37" t="s">
        <v>48</v>
      </c>
      <c r="D242" s="169" t="s">
        <v>204</v>
      </c>
      <c r="E242" s="38" t="s">
        <v>16</v>
      </c>
      <c r="F242" s="38" t="s">
        <v>38</v>
      </c>
      <c r="G242" s="39" t="s">
        <v>51</v>
      </c>
      <c r="H242" s="43" t="s">
        <v>58</v>
      </c>
      <c r="I242" s="41">
        <v>5</v>
      </c>
      <c r="J242" s="42">
        <v>1175000</v>
      </c>
      <c r="K242" s="42">
        <f t="shared" si="0"/>
        <v>223250</v>
      </c>
      <c r="L242" s="42">
        <f t="shared" si="1"/>
        <v>1398250</v>
      </c>
      <c r="M242" s="12"/>
      <c r="N242" s="12"/>
      <c r="O242" s="12"/>
      <c r="P242" s="12"/>
      <c r="Q242" s="12"/>
      <c r="R242" s="12"/>
      <c r="S242" s="12"/>
      <c r="T242" s="12"/>
      <c r="U242" s="12"/>
      <c r="V242" s="12"/>
      <c r="W242" s="12"/>
      <c r="X242" s="12"/>
      <c r="Y242" s="12"/>
      <c r="Z242" s="12"/>
    </row>
    <row r="243" spans="1:26" ht="15.75" customHeight="1" x14ac:dyDescent="0.25">
      <c r="A243" s="36">
        <v>45868</v>
      </c>
      <c r="B243" s="36">
        <v>45893</v>
      </c>
      <c r="C243" s="37" t="s">
        <v>48</v>
      </c>
      <c r="D243" s="169" t="s">
        <v>204</v>
      </c>
      <c r="E243" s="38" t="s">
        <v>10</v>
      </c>
      <c r="F243" s="38" t="s">
        <v>41</v>
      </c>
      <c r="G243" s="39" t="s">
        <v>51</v>
      </c>
      <c r="H243" s="43" t="s">
        <v>58</v>
      </c>
      <c r="I243" s="41">
        <v>1</v>
      </c>
      <c r="J243" s="42">
        <v>1950000</v>
      </c>
      <c r="K243" s="42">
        <f t="shared" si="0"/>
        <v>370500</v>
      </c>
      <c r="L243" s="42">
        <f t="shared" si="1"/>
        <v>2320500</v>
      </c>
      <c r="M243" s="12"/>
      <c r="N243" s="12"/>
      <c r="O243" s="12"/>
      <c r="P243" s="12"/>
      <c r="Q243" s="12"/>
      <c r="R243" s="12"/>
      <c r="S243" s="12"/>
      <c r="T243" s="12"/>
      <c r="U243" s="12"/>
      <c r="V243" s="12"/>
      <c r="W243" s="12"/>
      <c r="X243" s="12"/>
      <c r="Y243" s="12"/>
      <c r="Z243" s="12"/>
    </row>
    <row r="244" spans="1:26" ht="15.75" customHeight="1" x14ac:dyDescent="0.25">
      <c r="A244" s="36">
        <v>45868</v>
      </c>
      <c r="B244" s="36">
        <v>45900</v>
      </c>
      <c r="C244" s="37" t="s">
        <v>48</v>
      </c>
      <c r="D244" s="169" t="s">
        <v>205</v>
      </c>
      <c r="E244" s="38" t="s">
        <v>10</v>
      </c>
      <c r="F244" s="38" t="s">
        <v>151</v>
      </c>
      <c r="G244" s="39" t="s">
        <v>51</v>
      </c>
      <c r="H244" s="43" t="s">
        <v>206</v>
      </c>
      <c r="I244" s="41">
        <v>1</v>
      </c>
      <c r="J244" s="42">
        <v>588235.29</v>
      </c>
      <c r="K244" s="42">
        <f t="shared" si="0"/>
        <v>111764.70510000001</v>
      </c>
      <c r="L244" s="42">
        <f t="shared" si="1"/>
        <v>699999.99510000006</v>
      </c>
      <c r="M244" s="12"/>
      <c r="N244" s="12"/>
      <c r="O244" s="12"/>
      <c r="P244" s="12"/>
      <c r="Q244" s="12"/>
      <c r="R244" s="12"/>
      <c r="S244" s="12"/>
      <c r="T244" s="12"/>
      <c r="U244" s="12"/>
      <c r="V244" s="12"/>
      <c r="W244" s="12"/>
      <c r="X244" s="12"/>
      <c r="Y244" s="12"/>
      <c r="Z244" s="12"/>
    </row>
    <row r="245" spans="1:26" ht="15.75" customHeight="1" x14ac:dyDescent="0.25">
      <c r="A245" s="36">
        <v>45904</v>
      </c>
      <c r="B245" s="36">
        <v>45905</v>
      </c>
      <c r="C245" s="37" t="s">
        <v>48</v>
      </c>
      <c r="D245" s="169" t="s">
        <v>207</v>
      </c>
      <c r="E245" s="38" t="s">
        <v>12</v>
      </c>
      <c r="F245" s="38" t="s">
        <v>45</v>
      </c>
      <c r="G245" s="39" t="s">
        <v>208</v>
      </c>
      <c r="H245" s="40" t="s">
        <v>209</v>
      </c>
      <c r="I245" s="41">
        <v>30</v>
      </c>
      <c r="J245" s="42">
        <f>26500*30</f>
        <v>795000</v>
      </c>
      <c r="K245" s="42">
        <f t="shared" si="0"/>
        <v>151050</v>
      </c>
      <c r="L245" s="42">
        <f t="shared" si="1"/>
        <v>946050</v>
      </c>
      <c r="M245" s="12"/>
      <c r="N245" s="12"/>
      <c r="O245" s="12"/>
      <c r="P245" s="12"/>
      <c r="Q245" s="12"/>
      <c r="R245" s="12"/>
      <c r="S245" s="12"/>
      <c r="T245" s="12"/>
      <c r="U245" s="12"/>
      <c r="V245" s="12"/>
      <c r="W245" s="12"/>
      <c r="X245" s="12"/>
      <c r="Y245" s="12"/>
      <c r="Z245" s="12"/>
    </row>
    <row r="246" spans="1:26" ht="15.75" customHeight="1" x14ac:dyDescent="0.25">
      <c r="A246" s="36">
        <v>45868</v>
      </c>
      <c r="B246" s="36">
        <v>45899</v>
      </c>
      <c r="C246" s="37" t="s">
        <v>48</v>
      </c>
      <c r="D246" s="169" t="s">
        <v>210</v>
      </c>
      <c r="E246" s="38" t="s">
        <v>16</v>
      </c>
      <c r="F246" s="38" t="s">
        <v>38</v>
      </c>
      <c r="G246" s="39" t="s">
        <v>51</v>
      </c>
      <c r="H246" s="43" t="s">
        <v>76</v>
      </c>
      <c r="I246" s="41">
        <v>6</v>
      </c>
      <c r="J246" s="42">
        <v>1410000</v>
      </c>
      <c r="K246" s="42">
        <f t="shared" si="0"/>
        <v>267900</v>
      </c>
      <c r="L246" s="42">
        <f t="shared" si="1"/>
        <v>1677900</v>
      </c>
      <c r="M246" s="12"/>
      <c r="N246" s="12"/>
      <c r="O246" s="12"/>
      <c r="P246" s="12"/>
      <c r="Q246" s="12"/>
      <c r="R246" s="12"/>
      <c r="S246" s="12"/>
      <c r="T246" s="12"/>
      <c r="U246" s="12"/>
      <c r="V246" s="12"/>
      <c r="W246" s="12"/>
      <c r="X246" s="12"/>
      <c r="Y246" s="12"/>
      <c r="Z246" s="12"/>
    </row>
    <row r="247" spans="1:26" ht="15.75" customHeight="1" x14ac:dyDescent="0.25">
      <c r="A247" s="36">
        <v>45868</v>
      </c>
      <c r="B247" s="36">
        <v>45899</v>
      </c>
      <c r="C247" s="37" t="s">
        <v>48</v>
      </c>
      <c r="D247" s="169" t="s">
        <v>210</v>
      </c>
      <c r="E247" s="38" t="s">
        <v>10</v>
      </c>
      <c r="F247" s="38" t="s">
        <v>41</v>
      </c>
      <c r="G247" s="39" t="s">
        <v>51</v>
      </c>
      <c r="H247" s="43" t="s">
        <v>76</v>
      </c>
      <c r="I247" s="41">
        <v>1</v>
      </c>
      <c r="J247" s="42">
        <v>1950000</v>
      </c>
      <c r="K247" s="42">
        <f t="shared" si="0"/>
        <v>370500</v>
      </c>
      <c r="L247" s="42">
        <f t="shared" si="1"/>
        <v>2320500</v>
      </c>
      <c r="M247" s="12"/>
      <c r="N247" s="12"/>
      <c r="O247" s="12"/>
      <c r="P247" s="12"/>
      <c r="Q247" s="12"/>
      <c r="R247" s="12"/>
      <c r="S247" s="12"/>
      <c r="T247" s="12"/>
      <c r="U247" s="12"/>
      <c r="V247" s="12"/>
      <c r="W247" s="12"/>
      <c r="X247" s="12"/>
      <c r="Y247" s="12"/>
      <c r="Z247" s="12"/>
    </row>
    <row r="248" spans="1:26" ht="15.75" customHeight="1" x14ac:dyDescent="0.25">
      <c r="A248" s="36">
        <v>45868</v>
      </c>
      <c r="B248" s="36">
        <v>45899</v>
      </c>
      <c r="C248" s="37" t="s">
        <v>48</v>
      </c>
      <c r="D248" s="169" t="s">
        <v>210</v>
      </c>
      <c r="E248" s="38" t="s">
        <v>13</v>
      </c>
      <c r="F248" s="38" t="s">
        <v>50</v>
      </c>
      <c r="G248" s="39" t="s">
        <v>51</v>
      </c>
      <c r="H248" s="43" t="s">
        <v>76</v>
      </c>
      <c r="I248" s="41">
        <v>2</v>
      </c>
      <c r="J248" s="42">
        <v>990000</v>
      </c>
      <c r="K248" s="42">
        <f t="shared" si="0"/>
        <v>188100</v>
      </c>
      <c r="L248" s="42">
        <f t="shared" si="1"/>
        <v>1178100</v>
      </c>
      <c r="M248" s="12"/>
      <c r="N248" s="12"/>
      <c r="O248" s="12"/>
      <c r="P248" s="12"/>
      <c r="Q248" s="12"/>
      <c r="R248" s="12"/>
      <c r="S248" s="12"/>
      <c r="T248" s="12"/>
      <c r="U248" s="12"/>
      <c r="V248" s="12"/>
      <c r="W248" s="12"/>
      <c r="X248" s="12"/>
      <c r="Y248" s="12"/>
      <c r="Z248" s="12"/>
    </row>
    <row r="249" spans="1:26" ht="15.75" customHeight="1" x14ac:dyDescent="0.25">
      <c r="A249" s="36">
        <v>45868</v>
      </c>
      <c r="B249" s="36">
        <v>45899</v>
      </c>
      <c r="C249" s="37" t="s">
        <v>48</v>
      </c>
      <c r="D249" s="169" t="s">
        <v>211</v>
      </c>
      <c r="E249" s="38" t="s">
        <v>16</v>
      </c>
      <c r="F249" s="38" t="s">
        <v>38</v>
      </c>
      <c r="G249" s="39" t="s">
        <v>51</v>
      </c>
      <c r="H249" s="43" t="s">
        <v>78</v>
      </c>
      <c r="I249" s="41">
        <v>5</v>
      </c>
      <c r="J249" s="42">
        <v>1175000</v>
      </c>
      <c r="K249" s="42">
        <f t="shared" si="0"/>
        <v>223250</v>
      </c>
      <c r="L249" s="42">
        <f t="shared" si="1"/>
        <v>1398250</v>
      </c>
      <c r="M249" s="12"/>
      <c r="N249" s="12"/>
      <c r="O249" s="12"/>
      <c r="P249" s="12"/>
      <c r="Q249" s="12"/>
      <c r="R249" s="12"/>
      <c r="S249" s="12"/>
      <c r="T249" s="12"/>
      <c r="U249" s="12"/>
      <c r="V249" s="12"/>
      <c r="W249" s="12"/>
      <c r="X249" s="12"/>
      <c r="Y249" s="12"/>
      <c r="Z249" s="12"/>
    </row>
    <row r="250" spans="1:26" ht="15.75" customHeight="1" x14ac:dyDescent="0.25">
      <c r="A250" s="36">
        <v>45868</v>
      </c>
      <c r="B250" s="36">
        <v>45899</v>
      </c>
      <c r="C250" s="37" t="s">
        <v>48</v>
      </c>
      <c r="D250" s="169" t="s">
        <v>211</v>
      </c>
      <c r="E250" s="38" t="s">
        <v>10</v>
      </c>
      <c r="F250" s="38" t="s">
        <v>41</v>
      </c>
      <c r="G250" s="39" t="s">
        <v>51</v>
      </c>
      <c r="H250" s="43" t="s">
        <v>78</v>
      </c>
      <c r="I250" s="41">
        <v>1</v>
      </c>
      <c r="J250" s="42">
        <v>1950000</v>
      </c>
      <c r="K250" s="42">
        <f t="shared" si="0"/>
        <v>370500</v>
      </c>
      <c r="L250" s="42">
        <f t="shared" si="1"/>
        <v>2320500</v>
      </c>
      <c r="M250" s="12"/>
      <c r="N250" s="12"/>
      <c r="O250" s="12"/>
      <c r="P250" s="12"/>
      <c r="Q250" s="12"/>
      <c r="R250" s="12"/>
      <c r="S250" s="12"/>
      <c r="T250" s="12"/>
      <c r="U250" s="12"/>
      <c r="V250" s="12"/>
      <c r="W250" s="12"/>
      <c r="X250" s="12"/>
      <c r="Y250" s="12"/>
      <c r="Z250" s="12"/>
    </row>
    <row r="251" spans="1:26" ht="15.75" customHeight="1" x14ac:dyDescent="0.25">
      <c r="A251" s="36">
        <v>45868</v>
      </c>
      <c r="B251" s="36">
        <v>45899</v>
      </c>
      <c r="C251" s="37" t="s">
        <v>48</v>
      </c>
      <c r="D251" s="169" t="s">
        <v>211</v>
      </c>
      <c r="E251" s="38" t="s">
        <v>13</v>
      </c>
      <c r="F251" s="38" t="s">
        <v>50</v>
      </c>
      <c r="G251" s="39" t="s">
        <v>51</v>
      </c>
      <c r="H251" s="43" t="s">
        <v>78</v>
      </c>
      <c r="I251" s="41">
        <v>2</v>
      </c>
      <c r="J251" s="42">
        <v>990000</v>
      </c>
      <c r="K251" s="42">
        <f t="shared" si="0"/>
        <v>188100</v>
      </c>
      <c r="L251" s="42">
        <f t="shared" si="1"/>
        <v>1178100</v>
      </c>
      <c r="M251" s="12"/>
      <c r="N251" s="12"/>
      <c r="O251" s="12"/>
      <c r="P251" s="12"/>
      <c r="Q251" s="12"/>
      <c r="R251" s="12"/>
      <c r="S251" s="12"/>
      <c r="T251" s="12"/>
      <c r="U251" s="12"/>
      <c r="V251" s="12"/>
      <c r="W251" s="12"/>
      <c r="X251" s="12"/>
      <c r="Y251" s="12"/>
      <c r="Z251" s="12"/>
    </row>
    <row r="252" spans="1:26" ht="15.75" customHeight="1" x14ac:dyDescent="0.25">
      <c r="A252" s="36">
        <v>45868</v>
      </c>
      <c r="B252" s="36">
        <v>45900</v>
      </c>
      <c r="C252" s="37" t="s">
        <v>48</v>
      </c>
      <c r="D252" s="169" t="s">
        <v>212</v>
      </c>
      <c r="E252" s="38" t="s">
        <v>16</v>
      </c>
      <c r="F252" s="38" t="s">
        <v>38</v>
      </c>
      <c r="G252" s="39" t="s">
        <v>51</v>
      </c>
      <c r="H252" s="43" t="s">
        <v>56</v>
      </c>
      <c r="I252" s="41">
        <v>6</v>
      </c>
      <c r="J252" s="42">
        <v>1410000</v>
      </c>
      <c r="K252" s="42">
        <f t="shared" si="0"/>
        <v>267900</v>
      </c>
      <c r="L252" s="42">
        <f t="shared" si="1"/>
        <v>1677900</v>
      </c>
      <c r="M252" s="12"/>
      <c r="N252" s="12"/>
      <c r="O252" s="12"/>
      <c r="P252" s="12"/>
      <c r="Q252" s="12"/>
      <c r="R252" s="12"/>
      <c r="S252" s="12"/>
      <c r="T252" s="12"/>
      <c r="U252" s="12"/>
      <c r="V252" s="12"/>
      <c r="W252" s="12"/>
      <c r="X252" s="12"/>
      <c r="Y252" s="12"/>
      <c r="Z252" s="12"/>
    </row>
    <row r="253" spans="1:26" ht="15.75" customHeight="1" x14ac:dyDescent="0.25">
      <c r="A253" s="36">
        <v>45868</v>
      </c>
      <c r="B253" s="36">
        <v>45900</v>
      </c>
      <c r="C253" s="37" t="s">
        <v>48</v>
      </c>
      <c r="D253" s="169" t="s">
        <v>212</v>
      </c>
      <c r="E253" s="38" t="s">
        <v>10</v>
      </c>
      <c r="F253" s="38" t="s">
        <v>41</v>
      </c>
      <c r="G253" s="39" t="s">
        <v>51</v>
      </c>
      <c r="H253" s="43" t="s">
        <v>56</v>
      </c>
      <c r="I253" s="41">
        <v>1</v>
      </c>
      <c r="J253" s="42">
        <v>1950000</v>
      </c>
      <c r="K253" s="42">
        <f t="shared" si="0"/>
        <v>370500</v>
      </c>
      <c r="L253" s="42">
        <f t="shared" si="1"/>
        <v>2320500</v>
      </c>
      <c r="M253" s="12"/>
      <c r="N253" s="12"/>
      <c r="O253" s="12"/>
      <c r="P253" s="12"/>
      <c r="Q253" s="12"/>
      <c r="R253" s="12"/>
      <c r="S253" s="12"/>
      <c r="T253" s="12"/>
      <c r="U253" s="12"/>
      <c r="V253" s="12"/>
      <c r="W253" s="12"/>
      <c r="X253" s="12"/>
      <c r="Y253" s="12"/>
      <c r="Z253" s="12"/>
    </row>
    <row r="254" spans="1:26" ht="15.75" customHeight="1" x14ac:dyDescent="0.25">
      <c r="A254" s="36">
        <v>45868</v>
      </c>
      <c r="B254" s="36">
        <v>45900</v>
      </c>
      <c r="C254" s="37" t="s">
        <v>48</v>
      </c>
      <c r="D254" s="169" t="s">
        <v>213</v>
      </c>
      <c r="E254" s="38" t="s">
        <v>16</v>
      </c>
      <c r="F254" s="38" t="s">
        <v>38</v>
      </c>
      <c r="G254" s="39" t="s">
        <v>51</v>
      </c>
      <c r="H254" s="43" t="s">
        <v>58</v>
      </c>
      <c r="I254" s="41">
        <v>5</v>
      </c>
      <c r="J254" s="42">
        <v>1175000</v>
      </c>
      <c r="K254" s="42">
        <f t="shared" si="0"/>
        <v>223250</v>
      </c>
      <c r="L254" s="42">
        <f t="shared" si="1"/>
        <v>1398250</v>
      </c>
      <c r="M254" s="12"/>
      <c r="N254" s="12"/>
      <c r="O254" s="12"/>
      <c r="P254" s="12"/>
      <c r="Q254" s="12"/>
      <c r="R254" s="12"/>
      <c r="S254" s="12"/>
      <c r="T254" s="12"/>
      <c r="U254" s="12"/>
      <c r="V254" s="12"/>
      <c r="W254" s="12"/>
      <c r="X254" s="12"/>
      <c r="Y254" s="12"/>
      <c r="Z254" s="12"/>
    </row>
    <row r="255" spans="1:26" ht="15.75" customHeight="1" x14ac:dyDescent="0.25">
      <c r="A255" s="36">
        <v>45868</v>
      </c>
      <c r="B255" s="36">
        <v>45900</v>
      </c>
      <c r="C255" s="37" t="s">
        <v>48</v>
      </c>
      <c r="D255" s="169" t="s">
        <v>213</v>
      </c>
      <c r="E255" s="38" t="s">
        <v>10</v>
      </c>
      <c r="F255" s="38" t="s">
        <v>41</v>
      </c>
      <c r="G255" s="39" t="s">
        <v>51</v>
      </c>
      <c r="H255" s="43" t="s">
        <v>58</v>
      </c>
      <c r="I255" s="41">
        <v>1</v>
      </c>
      <c r="J255" s="42">
        <v>1950000</v>
      </c>
      <c r="K255" s="42">
        <f t="shared" si="0"/>
        <v>370500</v>
      </c>
      <c r="L255" s="42">
        <f t="shared" si="1"/>
        <v>2320500</v>
      </c>
      <c r="M255" s="12"/>
      <c r="N255" s="12"/>
      <c r="O255" s="12"/>
      <c r="P255" s="12"/>
      <c r="Q255" s="12"/>
      <c r="R255" s="12"/>
      <c r="S255" s="12"/>
      <c r="T255" s="12"/>
      <c r="U255" s="12"/>
      <c r="V255" s="12"/>
      <c r="W255" s="12"/>
      <c r="X255" s="12"/>
      <c r="Y255" s="12"/>
      <c r="Z255" s="12"/>
    </row>
    <row r="256" spans="1:26" ht="15.75" customHeight="1" x14ac:dyDescent="0.25">
      <c r="A256" s="36">
        <v>45904</v>
      </c>
      <c r="B256" s="36">
        <v>45905</v>
      </c>
      <c r="C256" s="37" t="s">
        <v>48</v>
      </c>
      <c r="D256" s="169" t="s">
        <v>234</v>
      </c>
      <c r="E256" s="38" t="s">
        <v>10</v>
      </c>
      <c r="F256" s="38" t="s">
        <v>151</v>
      </c>
      <c r="G256" s="39" t="s">
        <v>208</v>
      </c>
      <c r="H256" s="40" t="s">
        <v>235</v>
      </c>
      <c r="I256" s="41">
        <v>1</v>
      </c>
      <c r="J256" s="42">
        <v>588235.29</v>
      </c>
      <c r="K256" s="42">
        <f t="shared" si="0"/>
        <v>111764.70510000001</v>
      </c>
      <c r="L256" s="42">
        <f t="shared" si="1"/>
        <v>699999.99510000006</v>
      </c>
      <c r="M256" s="12"/>
      <c r="N256" s="12"/>
      <c r="O256" s="12"/>
      <c r="P256" s="12"/>
      <c r="Q256" s="12"/>
      <c r="R256" s="12"/>
      <c r="S256" s="12"/>
      <c r="T256" s="12"/>
      <c r="U256" s="12"/>
      <c r="V256" s="12"/>
      <c r="W256" s="12"/>
      <c r="X256" s="12"/>
      <c r="Y256" s="12"/>
      <c r="Z256" s="12"/>
    </row>
    <row r="257" spans="1:26" ht="15.75" customHeight="1" x14ac:dyDescent="0.25">
      <c r="A257" s="36">
        <v>45904</v>
      </c>
      <c r="B257" s="36">
        <v>45905</v>
      </c>
      <c r="C257" s="37" t="s">
        <v>36</v>
      </c>
      <c r="D257" s="169" t="s">
        <v>236</v>
      </c>
      <c r="E257" s="38" t="s">
        <v>14</v>
      </c>
      <c r="F257" s="38" t="s">
        <v>86</v>
      </c>
      <c r="G257" s="39" t="s">
        <v>208</v>
      </c>
      <c r="H257" s="40" t="s">
        <v>235</v>
      </c>
      <c r="I257" s="41" t="s">
        <v>237</v>
      </c>
      <c r="J257" s="42">
        <v>198528</v>
      </c>
      <c r="K257" s="42">
        <f t="shared" ref="K257:K404" si="2">J257*0.19</f>
        <v>37720.32</v>
      </c>
      <c r="L257" s="42">
        <f t="shared" ref="L257:L404" si="3">J257+K257</f>
        <v>236248.32000000001</v>
      </c>
      <c r="M257" s="12"/>
      <c r="N257" s="12"/>
      <c r="O257" s="12"/>
      <c r="P257" s="12"/>
      <c r="Q257" s="12"/>
      <c r="R257" s="12"/>
      <c r="S257" s="12"/>
      <c r="T257" s="12"/>
      <c r="U257" s="12"/>
      <c r="V257" s="12"/>
      <c r="W257" s="12"/>
      <c r="X257" s="12"/>
      <c r="Y257" s="12"/>
      <c r="Z257" s="12"/>
    </row>
    <row r="258" spans="1:26" ht="15.75" customHeight="1" x14ac:dyDescent="0.25">
      <c r="A258" s="36">
        <v>45905</v>
      </c>
      <c r="B258" s="36">
        <v>45906</v>
      </c>
      <c r="C258" s="37" t="s">
        <v>48</v>
      </c>
      <c r="D258" s="169" t="s">
        <v>238</v>
      </c>
      <c r="E258" s="38" t="s">
        <v>16</v>
      </c>
      <c r="F258" s="38" t="s">
        <v>38</v>
      </c>
      <c r="G258" s="39" t="s">
        <v>51</v>
      </c>
      <c r="H258" s="43" t="s">
        <v>76</v>
      </c>
      <c r="I258" s="41">
        <v>6</v>
      </c>
      <c r="J258" s="42">
        <v>1410000</v>
      </c>
      <c r="K258" s="42">
        <f t="shared" si="2"/>
        <v>267900</v>
      </c>
      <c r="L258" s="42">
        <f t="shared" si="3"/>
        <v>1677900</v>
      </c>
      <c r="M258" s="12"/>
      <c r="N258" s="12"/>
      <c r="O258" s="12"/>
      <c r="P258" s="12"/>
      <c r="Q258" s="12"/>
      <c r="R258" s="12"/>
      <c r="S258" s="12"/>
      <c r="T258" s="12"/>
      <c r="U258" s="12"/>
      <c r="V258" s="12"/>
      <c r="W258" s="12"/>
      <c r="X258" s="12"/>
      <c r="Y258" s="12"/>
      <c r="Z258" s="12"/>
    </row>
    <row r="259" spans="1:26" ht="15.75" customHeight="1" x14ac:dyDescent="0.25">
      <c r="A259" s="36">
        <v>45905</v>
      </c>
      <c r="B259" s="36">
        <v>45906</v>
      </c>
      <c r="C259" s="37" t="s">
        <v>48</v>
      </c>
      <c r="D259" s="169" t="s">
        <v>238</v>
      </c>
      <c r="E259" s="38" t="s">
        <v>10</v>
      </c>
      <c r="F259" s="38" t="s">
        <v>41</v>
      </c>
      <c r="G259" s="39" t="s">
        <v>51</v>
      </c>
      <c r="H259" s="43" t="s">
        <v>76</v>
      </c>
      <c r="I259" s="41">
        <v>1</v>
      </c>
      <c r="J259" s="42">
        <v>1950000</v>
      </c>
      <c r="K259" s="42">
        <f t="shared" si="2"/>
        <v>370500</v>
      </c>
      <c r="L259" s="42">
        <f t="shared" si="3"/>
        <v>2320500</v>
      </c>
      <c r="M259" s="12"/>
      <c r="N259" s="12"/>
      <c r="O259" s="12"/>
      <c r="P259" s="12"/>
      <c r="Q259" s="12"/>
      <c r="R259" s="12"/>
      <c r="S259" s="12"/>
      <c r="T259" s="12"/>
      <c r="U259" s="12"/>
      <c r="V259" s="12"/>
      <c r="W259" s="12"/>
      <c r="X259" s="12"/>
      <c r="Y259" s="12"/>
      <c r="Z259" s="12"/>
    </row>
    <row r="260" spans="1:26" ht="15.75" customHeight="1" x14ac:dyDescent="0.25">
      <c r="A260" s="36">
        <v>45905</v>
      </c>
      <c r="B260" s="36">
        <v>45906</v>
      </c>
      <c r="C260" s="37" t="s">
        <v>48</v>
      </c>
      <c r="D260" s="169" t="s">
        <v>238</v>
      </c>
      <c r="E260" s="38" t="s">
        <v>13</v>
      </c>
      <c r="F260" s="38" t="s">
        <v>50</v>
      </c>
      <c r="G260" s="39" t="s">
        <v>51</v>
      </c>
      <c r="H260" s="43" t="s">
        <v>76</v>
      </c>
      <c r="I260" s="41">
        <v>2</v>
      </c>
      <c r="J260" s="42">
        <v>990000</v>
      </c>
      <c r="K260" s="42">
        <f t="shared" si="2"/>
        <v>188100</v>
      </c>
      <c r="L260" s="42">
        <f t="shared" si="3"/>
        <v>1178100</v>
      </c>
      <c r="M260" s="12"/>
      <c r="N260" s="12"/>
      <c r="O260" s="12"/>
      <c r="P260" s="12"/>
      <c r="Q260" s="12"/>
      <c r="R260" s="12"/>
      <c r="S260" s="12"/>
      <c r="T260" s="12"/>
      <c r="U260" s="12"/>
      <c r="V260" s="12"/>
      <c r="W260" s="12"/>
      <c r="X260" s="12"/>
      <c r="Y260" s="12"/>
      <c r="Z260" s="12"/>
    </row>
    <row r="261" spans="1:26" ht="15.75" customHeight="1" x14ac:dyDescent="0.25">
      <c r="A261" s="36">
        <v>45905</v>
      </c>
      <c r="B261" s="36">
        <v>45906</v>
      </c>
      <c r="C261" s="37" t="s">
        <v>48</v>
      </c>
      <c r="D261" s="169" t="s">
        <v>239</v>
      </c>
      <c r="E261" s="38" t="s">
        <v>16</v>
      </c>
      <c r="F261" s="38" t="s">
        <v>38</v>
      </c>
      <c r="G261" s="39" t="s">
        <v>51</v>
      </c>
      <c r="H261" s="43" t="s">
        <v>78</v>
      </c>
      <c r="I261" s="41">
        <v>5</v>
      </c>
      <c r="J261" s="42">
        <v>1175000</v>
      </c>
      <c r="K261" s="42">
        <f t="shared" si="2"/>
        <v>223250</v>
      </c>
      <c r="L261" s="42">
        <f t="shared" si="3"/>
        <v>1398250</v>
      </c>
      <c r="M261" s="12"/>
      <c r="N261" s="12"/>
      <c r="O261" s="12"/>
      <c r="P261" s="12"/>
      <c r="Q261" s="12"/>
      <c r="R261" s="12"/>
      <c r="S261" s="12"/>
      <c r="T261" s="12"/>
      <c r="U261" s="12"/>
      <c r="V261" s="12"/>
      <c r="W261" s="12"/>
      <c r="X261" s="12"/>
      <c r="Y261" s="12"/>
      <c r="Z261" s="12"/>
    </row>
    <row r="262" spans="1:26" ht="15.75" customHeight="1" x14ac:dyDescent="0.25">
      <c r="A262" s="36">
        <v>45905</v>
      </c>
      <c r="B262" s="36">
        <v>45906</v>
      </c>
      <c r="C262" s="37" t="s">
        <v>48</v>
      </c>
      <c r="D262" s="169" t="s">
        <v>239</v>
      </c>
      <c r="E262" s="38" t="s">
        <v>10</v>
      </c>
      <c r="F262" s="38" t="s">
        <v>41</v>
      </c>
      <c r="G262" s="39" t="s">
        <v>51</v>
      </c>
      <c r="H262" s="43" t="s">
        <v>78</v>
      </c>
      <c r="I262" s="41">
        <v>1</v>
      </c>
      <c r="J262" s="42">
        <v>1950000</v>
      </c>
      <c r="K262" s="42">
        <f t="shared" si="2"/>
        <v>370500</v>
      </c>
      <c r="L262" s="42">
        <f t="shared" si="3"/>
        <v>2320500</v>
      </c>
      <c r="M262" s="12"/>
      <c r="N262" s="12"/>
      <c r="O262" s="12"/>
      <c r="P262" s="12"/>
      <c r="Q262" s="12"/>
      <c r="R262" s="12"/>
      <c r="S262" s="12"/>
      <c r="T262" s="12"/>
      <c r="U262" s="12"/>
      <c r="V262" s="12"/>
      <c r="W262" s="12"/>
      <c r="X262" s="12"/>
      <c r="Y262" s="12"/>
      <c r="Z262" s="12"/>
    </row>
    <row r="263" spans="1:26" ht="15.75" customHeight="1" x14ac:dyDescent="0.25">
      <c r="A263" s="36">
        <v>45905</v>
      </c>
      <c r="B263" s="36">
        <v>45906</v>
      </c>
      <c r="C263" s="37" t="s">
        <v>48</v>
      </c>
      <c r="D263" s="169" t="s">
        <v>239</v>
      </c>
      <c r="E263" s="38" t="s">
        <v>13</v>
      </c>
      <c r="F263" s="38" t="s">
        <v>50</v>
      </c>
      <c r="G263" s="39" t="s">
        <v>51</v>
      </c>
      <c r="H263" s="43" t="s">
        <v>78</v>
      </c>
      <c r="I263" s="41">
        <v>2</v>
      </c>
      <c r="J263" s="42">
        <v>990000</v>
      </c>
      <c r="K263" s="42">
        <f t="shared" si="2"/>
        <v>188100</v>
      </c>
      <c r="L263" s="42">
        <f t="shared" si="3"/>
        <v>1178100</v>
      </c>
      <c r="M263" s="12"/>
      <c r="N263" s="12"/>
      <c r="O263" s="12"/>
      <c r="P263" s="12"/>
      <c r="Q263" s="12"/>
      <c r="R263" s="12"/>
      <c r="S263" s="12"/>
      <c r="T263" s="12"/>
      <c r="U263" s="12"/>
      <c r="V263" s="12"/>
      <c r="W263" s="12"/>
      <c r="X263" s="12"/>
      <c r="Y263" s="12"/>
      <c r="Z263" s="12"/>
    </row>
    <row r="264" spans="1:26" ht="15.75" customHeight="1" x14ac:dyDescent="0.25">
      <c r="A264" s="36">
        <v>45905</v>
      </c>
      <c r="B264" s="36">
        <v>45907</v>
      </c>
      <c r="C264" s="37" t="s">
        <v>48</v>
      </c>
      <c r="D264" s="169" t="s">
        <v>240</v>
      </c>
      <c r="E264" s="38" t="s">
        <v>16</v>
      </c>
      <c r="F264" s="38" t="s">
        <v>38</v>
      </c>
      <c r="G264" s="39" t="s">
        <v>51</v>
      </c>
      <c r="H264" s="43" t="s">
        <v>56</v>
      </c>
      <c r="I264" s="41">
        <v>6</v>
      </c>
      <c r="J264" s="42">
        <v>1410000</v>
      </c>
      <c r="K264" s="42">
        <f t="shared" si="2"/>
        <v>267900</v>
      </c>
      <c r="L264" s="42">
        <f t="shared" si="3"/>
        <v>1677900</v>
      </c>
      <c r="M264" s="12"/>
      <c r="N264" s="12"/>
      <c r="O264" s="12"/>
      <c r="P264" s="12"/>
      <c r="Q264" s="12"/>
      <c r="R264" s="12"/>
      <c r="S264" s="12"/>
      <c r="T264" s="12"/>
      <c r="U264" s="12"/>
      <c r="V264" s="12"/>
      <c r="W264" s="12"/>
      <c r="X264" s="12"/>
      <c r="Y264" s="12"/>
      <c r="Z264" s="12"/>
    </row>
    <row r="265" spans="1:26" ht="15.75" customHeight="1" x14ac:dyDescent="0.25">
      <c r="A265" s="36">
        <v>45905</v>
      </c>
      <c r="B265" s="36">
        <v>45907</v>
      </c>
      <c r="C265" s="37" t="s">
        <v>48</v>
      </c>
      <c r="D265" s="169" t="s">
        <v>240</v>
      </c>
      <c r="E265" s="38" t="s">
        <v>10</v>
      </c>
      <c r="F265" s="38" t="s">
        <v>41</v>
      </c>
      <c r="G265" s="39" t="s">
        <v>51</v>
      </c>
      <c r="H265" s="43" t="s">
        <v>56</v>
      </c>
      <c r="I265" s="41">
        <v>1</v>
      </c>
      <c r="J265" s="42">
        <v>1950000</v>
      </c>
      <c r="K265" s="42">
        <f t="shared" si="2"/>
        <v>370500</v>
      </c>
      <c r="L265" s="42">
        <f t="shared" si="3"/>
        <v>2320500</v>
      </c>
      <c r="M265" s="12"/>
      <c r="N265" s="12"/>
      <c r="O265" s="12"/>
      <c r="P265" s="12"/>
      <c r="Q265" s="12"/>
      <c r="R265" s="12"/>
      <c r="S265" s="12"/>
      <c r="T265" s="12"/>
      <c r="U265" s="12"/>
      <c r="V265" s="12"/>
      <c r="W265" s="12"/>
      <c r="X265" s="12"/>
      <c r="Y265" s="12"/>
      <c r="Z265" s="12"/>
    </row>
    <row r="266" spans="1:26" ht="15.75" customHeight="1" x14ac:dyDescent="0.25">
      <c r="A266" s="36">
        <v>45905</v>
      </c>
      <c r="B266" s="36">
        <v>45907</v>
      </c>
      <c r="C266" s="37" t="s">
        <v>48</v>
      </c>
      <c r="D266" s="169" t="s">
        <v>241</v>
      </c>
      <c r="E266" s="38" t="s">
        <v>16</v>
      </c>
      <c r="F266" s="38" t="s">
        <v>38</v>
      </c>
      <c r="G266" s="39" t="s">
        <v>51</v>
      </c>
      <c r="H266" s="43" t="s">
        <v>58</v>
      </c>
      <c r="I266" s="41">
        <v>5</v>
      </c>
      <c r="J266" s="42">
        <v>1175000</v>
      </c>
      <c r="K266" s="42">
        <f t="shared" si="2"/>
        <v>223250</v>
      </c>
      <c r="L266" s="42">
        <f t="shared" si="3"/>
        <v>1398250</v>
      </c>
      <c r="M266" s="12"/>
      <c r="N266" s="12"/>
      <c r="O266" s="12"/>
      <c r="P266" s="12"/>
      <c r="Q266" s="12"/>
      <c r="R266" s="12"/>
      <c r="S266" s="12"/>
      <c r="T266" s="12"/>
      <c r="U266" s="12"/>
      <c r="V266" s="12"/>
      <c r="W266" s="12"/>
      <c r="X266" s="12"/>
      <c r="Y266" s="12"/>
      <c r="Z266" s="12"/>
    </row>
    <row r="267" spans="1:26" ht="15.75" customHeight="1" x14ac:dyDescent="0.25">
      <c r="A267" s="36">
        <v>45905</v>
      </c>
      <c r="B267" s="36">
        <v>45907</v>
      </c>
      <c r="C267" s="37" t="s">
        <v>48</v>
      </c>
      <c r="D267" s="169" t="s">
        <v>241</v>
      </c>
      <c r="E267" s="38" t="s">
        <v>10</v>
      </c>
      <c r="F267" s="38" t="s">
        <v>41</v>
      </c>
      <c r="G267" s="39" t="s">
        <v>51</v>
      </c>
      <c r="H267" s="43" t="s">
        <v>58</v>
      </c>
      <c r="I267" s="41">
        <v>1</v>
      </c>
      <c r="J267" s="42">
        <v>1950000</v>
      </c>
      <c r="K267" s="42">
        <f t="shared" si="2"/>
        <v>370500</v>
      </c>
      <c r="L267" s="42">
        <f t="shared" si="3"/>
        <v>2320500</v>
      </c>
      <c r="M267" s="12"/>
      <c r="N267" s="12"/>
      <c r="O267" s="12"/>
      <c r="P267" s="12"/>
      <c r="Q267" s="12"/>
      <c r="R267" s="12"/>
      <c r="S267" s="12"/>
      <c r="T267" s="12"/>
      <c r="U267" s="12"/>
      <c r="V267" s="12"/>
      <c r="W267" s="12"/>
      <c r="X267" s="12"/>
      <c r="Y267" s="12"/>
      <c r="Z267" s="12"/>
    </row>
    <row r="268" spans="1:26" ht="15.75" customHeight="1" x14ac:dyDescent="0.25">
      <c r="A268" s="36">
        <v>45910</v>
      </c>
      <c r="B268" s="36">
        <v>45911</v>
      </c>
      <c r="C268" s="37" t="s">
        <v>48</v>
      </c>
      <c r="D268" s="169" t="s">
        <v>242</v>
      </c>
      <c r="E268" s="38" t="s">
        <v>10</v>
      </c>
      <c r="F268" s="38" t="s">
        <v>41</v>
      </c>
      <c r="G268" s="39" t="s">
        <v>243</v>
      </c>
      <c r="H268" s="43" t="s">
        <v>244</v>
      </c>
      <c r="I268" s="41">
        <v>1</v>
      </c>
      <c r="J268" s="42">
        <v>1950000</v>
      </c>
      <c r="K268" s="42">
        <f t="shared" si="2"/>
        <v>370500</v>
      </c>
      <c r="L268" s="42">
        <f t="shared" si="3"/>
        <v>2320500</v>
      </c>
      <c r="M268" s="12"/>
      <c r="N268" s="12"/>
      <c r="O268" s="12"/>
      <c r="P268" s="12"/>
      <c r="Q268" s="12"/>
      <c r="R268" s="12"/>
      <c r="S268" s="12"/>
      <c r="T268" s="12"/>
      <c r="U268" s="12"/>
      <c r="V268" s="12"/>
      <c r="W268" s="12"/>
      <c r="X268" s="12"/>
      <c r="Y268" s="12"/>
      <c r="Z268" s="12"/>
    </row>
    <row r="269" spans="1:26" ht="17.25" customHeight="1" x14ac:dyDescent="0.25">
      <c r="A269" s="71">
        <v>45909</v>
      </c>
      <c r="B269" s="36">
        <v>45911</v>
      </c>
      <c r="C269" s="37" t="s">
        <v>48</v>
      </c>
      <c r="D269" s="169" t="s">
        <v>245</v>
      </c>
      <c r="E269" s="38" t="s">
        <v>12</v>
      </c>
      <c r="F269" s="38" t="s">
        <v>45</v>
      </c>
      <c r="G269" s="39" t="s">
        <v>243</v>
      </c>
      <c r="H269" s="43" t="s">
        <v>244</v>
      </c>
      <c r="I269" s="41">
        <v>50</v>
      </c>
      <c r="J269" s="42">
        <v>1325000</v>
      </c>
      <c r="K269" s="42">
        <f t="shared" si="2"/>
        <v>251750</v>
      </c>
      <c r="L269" s="42">
        <f t="shared" si="3"/>
        <v>1576750</v>
      </c>
      <c r="M269" s="12"/>
      <c r="N269" s="12"/>
      <c r="O269" s="12"/>
      <c r="P269" s="12"/>
      <c r="Q269" s="12"/>
      <c r="R269" s="12"/>
      <c r="S269" s="12"/>
      <c r="T269" s="12"/>
      <c r="U269" s="12"/>
      <c r="V269" s="12"/>
      <c r="W269" s="12"/>
      <c r="X269" s="12"/>
      <c r="Y269" s="12"/>
      <c r="Z269" s="12"/>
    </row>
    <row r="270" spans="1:26" ht="15.75" customHeight="1" x14ac:dyDescent="0.25">
      <c r="A270" s="36">
        <v>45911</v>
      </c>
      <c r="B270" s="36">
        <v>45911</v>
      </c>
      <c r="C270" s="37" t="s">
        <v>36</v>
      </c>
      <c r="D270" s="169" t="s">
        <v>246</v>
      </c>
      <c r="E270" s="38" t="s">
        <v>10</v>
      </c>
      <c r="F270" s="38" t="s">
        <v>41</v>
      </c>
      <c r="G270" s="39" t="s">
        <v>243</v>
      </c>
      <c r="H270" s="43" t="s">
        <v>244</v>
      </c>
      <c r="I270" s="41">
        <v>1</v>
      </c>
      <c r="J270" s="42">
        <v>1950000</v>
      </c>
      <c r="K270" s="42">
        <f t="shared" si="2"/>
        <v>370500</v>
      </c>
      <c r="L270" s="42">
        <f t="shared" si="3"/>
        <v>2320500</v>
      </c>
      <c r="M270" s="12"/>
      <c r="N270" s="12"/>
      <c r="O270" s="12"/>
      <c r="P270" s="12"/>
      <c r="Q270" s="12"/>
      <c r="R270" s="12"/>
      <c r="S270" s="12"/>
      <c r="T270" s="12"/>
      <c r="U270" s="12"/>
      <c r="V270" s="12"/>
      <c r="W270" s="12"/>
      <c r="X270" s="12"/>
      <c r="Y270" s="12"/>
      <c r="Z270" s="12"/>
    </row>
    <row r="271" spans="1:26" ht="17.25" customHeight="1" x14ac:dyDescent="0.25">
      <c r="A271" s="36">
        <v>45910</v>
      </c>
      <c r="B271" s="36">
        <v>45911</v>
      </c>
      <c r="C271" s="37" t="s">
        <v>48</v>
      </c>
      <c r="D271" s="169" t="s">
        <v>247</v>
      </c>
      <c r="E271" s="38" t="s">
        <v>16</v>
      </c>
      <c r="F271" s="38" t="s">
        <v>38</v>
      </c>
      <c r="G271" s="39" t="s">
        <v>248</v>
      </c>
      <c r="H271" s="43" t="s">
        <v>249</v>
      </c>
      <c r="I271" s="41">
        <v>3</v>
      </c>
      <c r="J271" s="42">
        <v>705000</v>
      </c>
      <c r="K271" s="42">
        <f t="shared" si="2"/>
        <v>133950</v>
      </c>
      <c r="L271" s="42">
        <f t="shared" si="3"/>
        <v>838950</v>
      </c>
      <c r="M271" s="12"/>
      <c r="N271" s="12"/>
      <c r="O271" s="12"/>
      <c r="P271" s="12"/>
      <c r="Q271" s="12"/>
      <c r="R271" s="12"/>
      <c r="S271" s="12"/>
      <c r="T271" s="12"/>
      <c r="U271" s="12"/>
      <c r="V271" s="12"/>
      <c r="W271" s="12"/>
      <c r="X271" s="12"/>
      <c r="Y271" s="12"/>
      <c r="Z271" s="12"/>
    </row>
    <row r="272" spans="1:26" ht="15.75" customHeight="1" x14ac:dyDescent="0.25">
      <c r="A272" s="36">
        <v>45910</v>
      </c>
      <c r="B272" s="36">
        <v>45911</v>
      </c>
      <c r="C272" s="37" t="s">
        <v>48</v>
      </c>
      <c r="D272" s="169" t="s">
        <v>247</v>
      </c>
      <c r="E272" s="38" t="s">
        <v>10</v>
      </c>
      <c r="F272" s="38" t="s">
        <v>41</v>
      </c>
      <c r="G272" s="39" t="s">
        <v>248</v>
      </c>
      <c r="H272" s="43" t="s">
        <v>249</v>
      </c>
      <c r="I272" s="41">
        <v>1</v>
      </c>
      <c r="J272" s="42">
        <v>1950000</v>
      </c>
      <c r="K272" s="42">
        <f t="shared" si="2"/>
        <v>370500</v>
      </c>
      <c r="L272" s="42">
        <f t="shared" si="3"/>
        <v>2320500</v>
      </c>
      <c r="M272" s="12"/>
      <c r="N272" s="12"/>
      <c r="O272" s="12"/>
      <c r="P272" s="12"/>
      <c r="Q272" s="12"/>
      <c r="R272" s="12"/>
      <c r="S272" s="12"/>
      <c r="T272" s="12"/>
      <c r="U272" s="12"/>
      <c r="V272" s="12"/>
      <c r="W272" s="12"/>
      <c r="X272" s="12"/>
      <c r="Y272" s="12"/>
      <c r="Z272" s="12"/>
    </row>
    <row r="273" spans="1:26" ht="15.75" customHeight="1" x14ac:dyDescent="0.25">
      <c r="A273" s="36">
        <v>45910</v>
      </c>
      <c r="B273" s="36">
        <v>45921</v>
      </c>
      <c r="C273" s="37" t="s">
        <v>48</v>
      </c>
      <c r="D273" s="169" t="s">
        <v>250</v>
      </c>
      <c r="E273" s="38" t="s">
        <v>16</v>
      </c>
      <c r="F273" s="38" t="s">
        <v>38</v>
      </c>
      <c r="G273" s="39" t="s">
        <v>248</v>
      </c>
      <c r="H273" s="43" t="s">
        <v>251</v>
      </c>
      <c r="I273" s="41">
        <v>3</v>
      </c>
      <c r="J273" s="42">
        <v>705000</v>
      </c>
      <c r="K273" s="42">
        <f t="shared" si="2"/>
        <v>133950</v>
      </c>
      <c r="L273" s="42">
        <f t="shared" si="3"/>
        <v>838950</v>
      </c>
      <c r="M273" s="12"/>
      <c r="N273" s="12"/>
      <c r="O273" s="12"/>
      <c r="P273" s="12"/>
      <c r="Q273" s="12"/>
      <c r="R273" s="12"/>
      <c r="S273" s="12"/>
      <c r="T273" s="12"/>
      <c r="U273" s="12"/>
      <c r="V273" s="12"/>
      <c r="W273" s="12"/>
      <c r="X273" s="12"/>
      <c r="Y273" s="12"/>
      <c r="Z273" s="12"/>
    </row>
    <row r="274" spans="1:26" ht="15.75" customHeight="1" x14ac:dyDescent="0.25">
      <c r="A274" s="36">
        <v>45910</v>
      </c>
      <c r="B274" s="36">
        <v>45921</v>
      </c>
      <c r="C274" s="37" t="s">
        <v>48</v>
      </c>
      <c r="D274" s="169" t="s">
        <v>250</v>
      </c>
      <c r="E274" s="38" t="s">
        <v>10</v>
      </c>
      <c r="F274" s="38" t="s">
        <v>41</v>
      </c>
      <c r="G274" s="39" t="s">
        <v>248</v>
      </c>
      <c r="H274" s="43" t="s">
        <v>251</v>
      </c>
      <c r="I274" s="41">
        <v>1</v>
      </c>
      <c r="J274" s="42">
        <v>1950000</v>
      </c>
      <c r="K274" s="42">
        <f t="shared" si="2"/>
        <v>370500</v>
      </c>
      <c r="L274" s="42">
        <f t="shared" si="3"/>
        <v>2320500</v>
      </c>
      <c r="M274" s="12"/>
      <c r="N274" s="12"/>
      <c r="O274" s="12"/>
      <c r="P274" s="12"/>
      <c r="Q274" s="12"/>
      <c r="R274" s="12"/>
      <c r="S274" s="12"/>
      <c r="T274" s="12"/>
      <c r="U274" s="12"/>
      <c r="V274" s="12"/>
      <c r="W274" s="12"/>
      <c r="X274" s="12"/>
      <c r="Y274" s="12"/>
      <c r="Z274" s="12"/>
    </row>
    <row r="275" spans="1:26" ht="17.25" customHeight="1" x14ac:dyDescent="0.25">
      <c r="A275" s="36">
        <v>45910</v>
      </c>
      <c r="B275" s="36">
        <v>45911</v>
      </c>
      <c r="C275" s="37" t="s">
        <v>48</v>
      </c>
      <c r="D275" s="169" t="s">
        <v>252</v>
      </c>
      <c r="E275" s="38" t="s">
        <v>10</v>
      </c>
      <c r="F275" s="38" t="s">
        <v>41</v>
      </c>
      <c r="G275" s="39" t="s">
        <v>248</v>
      </c>
      <c r="H275" s="43" t="s">
        <v>253</v>
      </c>
      <c r="I275" s="41">
        <v>1</v>
      </c>
      <c r="J275" s="42">
        <v>1950000</v>
      </c>
      <c r="K275" s="42">
        <f t="shared" si="2"/>
        <v>370500</v>
      </c>
      <c r="L275" s="42">
        <f t="shared" si="3"/>
        <v>2320500</v>
      </c>
      <c r="M275" s="12"/>
      <c r="N275" s="12"/>
      <c r="O275" s="12"/>
      <c r="P275" s="12"/>
      <c r="Q275" s="12"/>
      <c r="R275" s="12"/>
      <c r="S275" s="12"/>
      <c r="T275" s="12"/>
      <c r="U275" s="12"/>
      <c r="V275" s="12"/>
      <c r="W275" s="12"/>
      <c r="X275" s="12"/>
      <c r="Y275" s="12"/>
      <c r="Z275" s="12"/>
    </row>
    <row r="276" spans="1:26" ht="15.75" customHeight="1" x14ac:dyDescent="0.25">
      <c r="A276" s="36">
        <v>45912</v>
      </c>
      <c r="B276" s="36">
        <v>45913</v>
      </c>
      <c r="C276" s="37" t="s">
        <v>48</v>
      </c>
      <c r="D276" s="169" t="s">
        <v>254</v>
      </c>
      <c r="E276" s="38" t="s">
        <v>16</v>
      </c>
      <c r="F276" s="38" t="s">
        <v>38</v>
      </c>
      <c r="G276" s="39" t="s">
        <v>51</v>
      </c>
      <c r="H276" s="43" t="s">
        <v>76</v>
      </c>
      <c r="I276" s="41">
        <v>6</v>
      </c>
      <c r="J276" s="42">
        <v>1410000</v>
      </c>
      <c r="K276" s="42">
        <f t="shared" si="2"/>
        <v>267900</v>
      </c>
      <c r="L276" s="42">
        <f t="shared" si="3"/>
        <v>1677900</v>
      </c>
      <c r="M276" s="12"/>
      <c r="N276" s="12"/>
      <c r="O276" s="12"/>
      <c r="P276" s="12"/>
      <c r="Q276" s="12"/>
      <c r="R276" s="12"/>
      <c r="S276" s="12"/>
      <c r="T276" s="12"/>
      <c r="U276" s="12"/>
      <c r="V276" s="12"/>
      <c r="W276" s="12"/>
      <c r="X276" s="12"/>
      <c r="Y276" s="12"/>
      <c r="Z276" s="12"/>
    </row>
    <row r="277" spans="1:26" ht="15.75" customHeight="1" x14ac:dyDescent="0.25">
      <c r="A277" s="36">
        <v>45912</v>
      </c>
      <c r="B277" s="36">
        <v>45913</v>
      </c>
      <c r="C277" s="37" t="s">
        <v>48</v>
      </c>
      <c r="D277" s="169" t="s">
        <v>254</v>
      </c>
      <c r="E277" s="38" t="s">
        <v>10</v>
      </c>
      <c r="F277" s="38" t="s">
        <v>41</v>
      </c>
      <c r="G277" s="39" t="s">
        <v>51</v>
      </c>
      <c r="H277" s="43" t="s">
        <v>76</v>
      </c>
      <c r="I277" s="41">
        <v>1</v>
      </c>
      <c r="J277" s="42">
        <v>1950000</v>
      </c>
      <c r="K277" s="42">
        <f t="shared" si="2"/>
        <v>370500</v>
      </c>
      <c r="L277" s="42">
        <f t="shared" si="3"/>
        <v>2320500</v>
      </c>
      <c r="M277" s="12"/>
      <c r="N277" s="12"/>
      <c r="O277" s="12"/>
      <c r="P277" s="12"/>
      <c r="Q277" s="12"/>
      <c r="R277" s="12"/>
      <c r="S277" s="12"/>
      <c r="T277" s="12"/>
      <c r="U277" s="12"/>
      <c r="V277" s="12"/>
      <c r="W277" s="12"/>
      <c r="X277" s="12"/>
      <c r="Y277" s="12"/>
      <c r="Z277" s="12"/>
    </row>
    <row r="278" spans="1:26" ht="15.75" customHeight="1" x14ac:dyDescent="0.25">
      <c r="A278" s="36">
        <v>45912</v>
      </c>
      <c r="B278" s="36">
        <v>45913</v>
      </c>
      <c r="C278" s="37" t="s">
        <v>48</v>
      </c>
      <c r="D278" s="169" t="s">
        <v>254</v>
      </c>
      <c r="E278" s="38" t="s">
        <v>13</v>
      </c>
      <c r="F278" s="38" t="s">
        <v>50</v>
      </c>
      <c r="G278" s="39" t="s">
        <v>51</v>
      </c>
      <c r="H278" s="43" t="s">
        <v>76</v>
      </c>
      <c r="I278" s="41">
        <v>2</v>
      </c>
      <c r="J278" s="42">
        <v>990000</v>
      </c>
      <c r="K278" s="42">
        <f t="shared" si="2"/>
        <v>188100</v>
      </c>
      <c r="L278" s="42">
        <f t="shared" si="3"/>
        <v>1178100</v>
      </c>
      <c r="M278" s="12"/>
      <c r="N278" s="12"/>
      <c r="O278" s="12"/>
      <c r="P278" s="12"/>
      <c r="Q278" s="12"/>
      <c r="R278" s="12"/>
      <c r="S278" s="12"/>
      <c r="T278" s="12"/>
      <c r="U278" s="12"/>
      <c r="V278" s="12"/>
      <c r="W278" s="12"/>
      <c r="X278" s="12"/>
      <c r="Y278" s="12"/>
      <c r="Z278" s="12"/>
    </row>
    <row r="279" spans="1:26" ht="15.75" customHeight="1" x14ac:dyDescent="0.25">
      <c r="A279" s="36">
        <v>45912</v>
      </c>
      <c r="B279" s="36">
        <v>45913</v>
      </c>
      <c r="C279" s="37" t="s">
        <v>48</v>
      </c>
      <c r="D279" s="169" t="s">
        <v>255</v>
      </c>
      <c r="E279" s="38" t="s">
        <v>16</v>
      </c>
      <c r="F279" s="38" t="s">
        <v>38</v>
      </c>
      <c r="G279" s="39" t="s">
        <v>51</v>
      </c>
      <c r="H279" s="43" t="s">
        <v>78</v>
      </c>
      <c r="I279" s="41">
        <v>5</v>
      </c>
      <c r="J279" s="42">
        <v>1175000</v>
      </c>
      <c r="K279" s="42">
        <f t="shared" si="2"/>
        <v>223250</v>
      </c>
      <c r="L279" s="42">
        <f t="shared" si="3"/>
        <v>1398250</v>
      </c>
      <c r="M279" s="12"/>
      <c r="N279" s="12"/>
      <c r="O279" s="12"/>
      <c r="P279" s="12"/>
      <c r="Q279" s="12"/>
      <c r="R279" s="12"/>
      <c r="S279" s="12"/>
      <c r="T279" s="12"/>
      <c r="U279" s="12"/>
      <c r="V279" s="12"/>
      <c r="W279" s="12"/>
      <c r="X279" s="12"/>
      <c r="Y279" s="12"/>
      <c r="Z279" s="12"/>
    </row>
    <row r="280" spans="1:26" ht="15.75" customHeight="1" x14ac:dyDescent="0.25">
      <c r="A280" s="36">
        <v>45912</v>
      </c>
      <c r="B280" s="36">
        <v>45913</v>
      </c>
      <c r="C280" s="37" t="s">
        <v>48</v>
      </c>
      <c r="D280" s="169" t="s">
        <v>255</v>
      </c>
      <c r="E280" s="38" t="s">
        <v>10</v>
      </c>
      <c r="F280" s="38" t="s">
        <v>41</v>
      </c>
      <c r="G280" s="39" t="s">
        <v>51</v>
      </c>
      <c r="H280" s="43" t="s">
        <v>78</v>
      </c>
      <c r="I280" s="41">
        <v>1</v>
      </c>
      <c r="J280" s="42">
        <v>1950000</v>
      </c>
      <c r="K280" s="42">
        <f t="shared" si="2"/>
        <v>370500</v>
      </c>
      <c r="L280" s="42">
        <f t="shared" si="3"/>
        <v>2320500</v>
      </c>
      <c r="M280" s="12"/>
      <c r="N280" s="12"/>
      <c r="O280" s="12"/>
      <c r="P280" s="12"/>
      <c r="Q280" s="12"/>
      <c r="R280" s="12"/>
      <c r="S280" s="12"/>
      <c r="T280" s="12"/>
      <c r="U280" s="12"/>
      <c r="V280" s="12"/>
      <c r="W280" s="12"/>
      <c r="X280" s="12"/>
      <c r="Y280" s="12"/>
      <c r="Z280" s="12"/>
    </row>
    <row r="281" spans="1:26" ht="15.75" customHeight="1" x14ac:dyDescent="0.25">
      <c r="A281" s="36">
        <v>45912</v>
      </c>
      <c r="B281" s="36">
        <v>45913</v>
      </c>
      <c r="C281" s="37" t="s">
        <v>48</v>
      </c>
      <c r="D281" s="169" t="s">
        <v>255</v>
      </c>
      <c r="E281" s="38" t="s">
        <v>13</v>
      </c>
      <c r="F281" s="38" t="s">
        <v>50</v>
      </c>
      <c r="G281" s="39" t="s">
        <v>51</v>
      </c>
      <c r="H281" s="43" t="s">
        <v>78</v>
      </c>
      <c r="I281" s="41">
        <v>2</v>
      </c>
      <c r="J281" s="42">
        <v>990000</v>
      </c>
      <c r="K281" s="42">
        <f t="shared" si="2"/>
        <v>188100</v>
      </c>
      <c r="L281" s="42">
        <f t="shared" si="3"/>
        <v>1178100</v>
      </c>
      <c r="M281" s="12"/>
      <c r="N281" s="12"/>
      <c r="O281" s="12"/>
      <c r="P281" s="12"/>
      <c r="Q281" s="12"/>
      <c r="R281" s="12"/>
      <c r="S281" s="12"/>
      <c r="T281" s="12"/>
      <c r="U281" s="12"/>
      <c r="V281" s="12"/>
      <c r="W281" s="12"/>
      <c r="X281" s="12"/>
      <c r="Y281" s="12"/>
      <c r="Z281" s="12"/>
    </row>
    <row r="282" spans="1:26" ht="15.75" customHeight="1" x14ac:dyDescent="0.25">
      <c r="A282" s="36">
        <v>45912</v>
      </c>
      <c r="B282" s="36">
        <v>45914</v>
      </c>
      <c r="C282" s="37" t="s">
        <v>48</v>
      </c>
      <c r="D282" s="169" t="s">
        <v>256</v>
      </c>
      <c r="E282" s="38" t="s">
        <v>16</v>
      </c>
      <c r="F282" s="38" t="s">
        <v>38</v>
      </c>
      <c r="G282" s="39" t="s">
        <v>51</v>
      </c>
      <c r="H282" s="43" t="s">
        <v>56</v>
      </c>
      <c r="I282" s="41">
        <v>6</v>
      </c>
      <c r="J282" s="42">
        <v>1410000</v>
      </c>
      <c r="K282" s="42">
        <f t="shared" si="2"/>
        <v>267900</v>
      </c>
      <c r="L282" s="42">
        <f t="shared" si="3"/>
        <v>1677900</v>
      </c>
      <c r="M282" s="12"/>
      <c r="N282" s="12"/>
      <c r="O282" s="12"/>
      <c r="P282" s="12"/>
      <c r="Q282" s="12"/>
      <c r="R282" s="12"/>
      <c r="S282" s="12"/>
      <c r="T282" s="12"/>
      <c r="U282" s="12"/>
      <c r="V282" s="12"/>
      <c r="W282" s="12"/>
      <c r="X282" s="12"/>
      <c r="Y282" s="12"/>
      <c r="Z282" s="12"/>
    </row>
    <row r="283" spans="1:26" ht="15.75" customHeight="1" x14ac:dyDescent="0.25">
      <c r="A283" s="36">
        <v>45912</v>
      </c>
      <c r="B283" s="36">
        <v>45914</v>
      </c>
      <c r="C283" s="37" t="s">
        <v>48</v>
      </c>
      <c r="D283" s="169" t="s">
        <v>256</v>
      </c>
      <c r="E283" s="38" t="s">
        <v>10</v>
      </c>
      <c r="F283" s="38" t="s">
        <v>41</v>
      </c>
      <c r="G283" s="39" t="s">
        <v>51</v>
      </c>
      <c r="H283" s="43" t="s">
        <v>56</v>
      </c>
      <c r="I283" s="41">
        <v>1</v>
      </c>
      <c r="J283" s="42">
        <v>1950000</v>
      </c>
      <c r="K283" s="42">
        <f t="shared" si="2"/>
        <v>370500</v>
      </c>
      <c r="L283" s="42">
        <f t="shared" si="3"/>
        <v>2320500</v>
      </c>
      <c r="M283" s="12"/>
      <c r="N283" s="12"/>
      <c r="O283" s="12"/>
      <c r="P283" s="12"/>
      <c r="Q283" s="12"/>
      <c r="R283" s="12"/>
      <c r="S283" s="12"/>
      <c r="T283" s="12"/>
      <c r="U283" s="12"/>
      <c r="V283" s="12"/>
      <c r="W283" s="12"/>
      <c r="X283" s="12"/>
      <c r="Y283" s="12"/>
      <c r="Z283" s="12"/>
    </row>
    <row r="284" spans="1:26" ht="15.75" customHeight="1" x14ac:dyDescent="0.25">
      <c r="A284" s="36">
        <v>45912</v>
      </c>
      <c r="B284" s="36">
        <v>45914</v>
      </c>
      <c r="C284" s="37" t="s">
        <v>48</v>
      </c>
      <c r="D284" s="169" t="s">
        <v>257</v>
      </c>
      <c r="E284" s="38" t="s">
        <v>16</v>
      </c>
      <c r="F284" s="38" t="s">
        <v>38</v>
      </c>
      <c r="G284" s="39" t="s">
        <v>51</v>
      </c>
      <c r="H284" s="43" t="s">
        <v>58</v>
      </c>
      <c r="I284" s="41">
        <v>5</v>
      </c>
      <c r="J284" s="42">
        <v>1175000</v>
      </c>
      <c r="K284" s="42">
        <f t="shared" si="2"/>
        <v>223250</v>
      </c>
      <c r="L284" s="42">
        <f t="shared" si="3"/>
        <v>1398250</v>
      </c>
      <c r="M284" s="12"/>
      <c r="N284" s="12"/>
      <c r="O284" s="12"/>
      <c r="P284" s="12"/>
      <c r="Q284" s="12"/>
      <c r="R284" s="12"/>
      <c r="S284" s="12"/>
      <c r="T284" s="12"/>
      <c r="U284" s="12"/>
      <c r="V284" s="12"/>
      <c r="W284" s="12"/>
      <c r="X284" s="12"/>
      <c r="Y284" s="12"/>
      <c r="Z284" s="12"/>
    </row>
    <row r="285" spans="1:26" ht="15.75" customHeight="1" x14ac:dyDescent="0.25">
      <c r="A285" s="36">
        <v>45912</v>
      </c>
      <c r="B285" s="36">
        <v>45914</v>
      </c>
      <c r="C285" s="37" t="s">
        <v>48</v>
      </c>
      <c r="D285" s="169" t="s">
        <v>257</v>
      </c>
      <c r="E285" s="38" t="s">
        <v>10</v>
      </c>
      <c r="F285" s="38" t="s">
        <v>41</v>
      </c>
      <c r="G285" s="39" t="s">
        <v>51</v>
      </c>
      <c r="H285" s="43" t="s">
        <v>58</v>
      </c>
      <c r="I285" s="41">
        <v>1</v>
      </c>
      <c r="J285" s="42">
        <v>1950000</v>
      </c>
      <c r="K285" s="42">
        <f t="shared" si="2"/>
        <v>370500</v>
      </c>
      <c r="L285" s="42">
        <f t="shared" si="3"/>
        <v>2320500</v>
      </c>
      <c r="M285" s="12"/>
      <c r="N285" s="12"/>
      <c r="O285" s="12"/>
      <c r="P285" s="12"/>
      <c r="Q285" s="12"/>
      <c r="R285" s="12"/>
      <c r="S285" s="12"/>
      <c r="T285" s="12"/>
      <c r="U285" s="12"/>
      <c r="V285" s="12"/>
      <c r="W285" s="12"/>
      <c r="X285" s="12"/>
      <c r="Y285" s="12"/>
      <c r="Z285" s="12"/>
    </row>
    <row r="286" spans="1:26" ht="15.75" customHeight="1" x14ac:dyDescent="0.25">
      <c r="A286" s="36">
        <v>45910</v>
      </c>
      <c r="B286" s="36">
        <v>45912</v>
      </c>
      <c r="C286" s="37" t="s">
        <v>48</v>
      </c>
      <c r="D286" s="169" t="s">
        <v>258</v>
      </c>
      <c r="E286" s="38" t="s">
        <v>12</v>
      </c>
      <c r="F286" s="38" t="s">
        <v>45</v>
      </c>
      <c r="G286" s="39" t="s">
        <v>248</v>
      </c>
      <c r="H286" s="43" t="s">
        <v>253</v>
      </c>
      <c r="I286" s="41">
        <v>250</v>
      </c>
      <c r="J286" s="42">
        <v>6622500</v>
      </c>
      <c r="K286" s="42">
        <f t="shared" si="2"/>
        <v>1258275</v>
      </c>
      <c r="L286" s="42">
        <f t="shared" si="3"/>
        <v>7880775</v>
      </c>
      <c r="M286" s="12"/>
      <c r="N286" s="12"/>
      <c r="O286" s="12"/>
      <c r="P286" s="12"/>
      <c r="Q286" s="12"/>
      <c r="R286" s="12"/>
      <c r="S286" s="12"/>
      <c r="T286" s="12"/>
      <c r="U286" s="12"/>
      <c r="V286" s="12"/>
      <c r="W286" s="12"/>
      <c r="X286" s="12"/>
      <c r="Y286" s="12"/>
      <c r="Z286" s="12"/>
    </row>
    <row r="287" spans="1:26" ht="15.75" customHeight="1" x14ac:dyDescent="0.25">
      <c r="A287" s="36">
        <v>45910</v>
      </c>
      <c r="B287" s="36">
        <v>45913</v>
      </c>
      <c r="C287" s="37" t="s">
        <v>48</v>
      </c>
      <c r="D287" s="169" t="s">
        <v>259</v>
      </c>
      <c r="E287" s="38" t="s">
        <v>12</v>
      </c>
      <c r="F287" s="38" t="s">
        <v>260</v>
      </c>
      <c r="G287" s="39" t="s">
        <v>248</v>
      </c>
      <c r="H287" s="43" t="s">
        <v>253</v>
      </c>
      <c r="I287" s="41">
        <v>80</v>
      </c>
      <c r="J287" s="42">
        <v>1277280</v>
      </c>
      <c r="K287" s="42">
        <f t="shared" si="2"/>
        <v>242683.2</v>
      </c>
      <c r="L287" s="42">
        <f t="shared" si="3"/>
        <v>1519963.2</v>
      </c>
      <c r="M287" s="12"/>
      <c r="N287" s="12"/>
      <c r="O287" s="12"/>
      <c r="P287" s="12"/>
      <c r="Q287" s="12"/>
      <c r="R287" s="12"/>
      <c r="S287" s="12"/>
      <c r="T287" s="12"/>
      <c r="U287" s="12"/>
      <c r="V287" s="12"/>
      <c r="W287" s="12"/>
      <c r="X287" s="12"/>
      <c r="Y287" s="12"/>
      <c r="Z287" s="12"/>
    </row>
    <row r="288" spans="1:26" ht="15.75" customHeight="1" x14ac:dyDescent="0.25">
      <c r="A288" s="36">
        <v>45910</v>
      </c>
      <c r="B288" s="36">
        <v>45911</v>
      </c>
      <c r="C288" s="37" t="s">
        <v>48</v>
      </c>
      <c r="D288" s="169" t="s">
        <v>261</v>
      </c>
      <c r="E288" s="38" t="s">
        <v>14</v>
      </c>
      <c r="F288" s="38" t="s">
        <v>143</v>
      </c>
      <c r="G288" s="39" t="s">
        <v>243</v>
      </c>
      <c r="H288" s="43" t="s">
        <v>244</v>
      </c>
      <c r="I288" s="41">
        <v>2</v>
      </c>
      <c r="J288" s="42">
        <v>744000</v>
      </c>
      <c r="K288" s="42">
        <f t="shared" si="2"/>
        <v>141360</v>
      </c>
      <c r="L288" s="42">
        <f t="shared" si="3"/>
        <v>885360</v>
      </c>
      <c r="M288" s="12"/>
      <c r="N288" s="12"/>
      <c r="O288" s="12"/>
      <c r="P288" s="12"/>
      <c r="Q288" s="12"/>
      <c r="R288" s="12"/>
      <c r="S288" s="12"/>
      <c r="T288" s="12"/>
      <c r="U288" s="12"/>
      <c r="V288" s="12"/>
      <c r="W288" s="12"/>
      <c r="X288" s="12"/>
      <c r="Y288" s="12"/>
      <c r="Z288" s="12"/>
    </row>
    <row r="289" spans="1:26" ht="15.75" customHeight="1" x14ac:dyDescent="0.25">
      <c r="A289" s="36">
        <v>45919</v>
      </c>
      <c r="B289" s="36">
        <v>45920</v>
      </c>
      <c r="C289" s="37" t="s">
        <v>48</v>
      </c>
      <c r="D289" s="169" t="s">
        <v>262</v>
      </c>
      <c r="E289" s="38" t="s">
        <v>16</v>
      </c>
      <c r="F289" s="38" t="s">
        <v>38</v>
      </c>
      <c r="G289" s="39" t="s">
        <v>51</v>
      </c>
      <c r="H289" s="43" t="s">
        <v>76</v>
      </c>
      <c r="I289" s="41">
        <v>6</v>
      </c>
      <c r="J289" s="42">
        <v>1410000</v>
      </c>
      <c r="K289" s="42">
        <f t="shared" si="2"/>
        <v>267900</v>
      </c>
      <c r="L289" s="42">
        <f t="shared" si="3"/>
        <v>1677900</v>
      </c>
      <c r="M289" s="12"/>
      <c r="N289" s="12"/>
      <c r="O289" s="12"/>
      <c r="P289" s="12"/>
      <c r="Q289" s="12"/>
      <c r="R289" s="12"/>
      <c r="S289" s="12"/>
      <c r="T289" s="12"/>
      <c r="U289" s="12"/>
      <c r="V289" s="12"/>
      <c r="W289" s="12"/>
      <c r="X289" s="12"/>
      <c r="Y289" s="12"/>
      <c r="Z289" s="12"/>
    </row>
    <row r="290" spans="1:26" ht="15.75" customHeight="1" x14ac:dyDescent="0.25">
      <c r="A290" s="36">
        <v>45919</v>
      </c>
      <c r="B290" s="36">
        <v>45920</v>
      </c>
      <c r="C290" s="37" t="s">
        <v>48</v>
      </c>
      <c r="D290" s="169" t="s">
        <v>262</v>
      </c>
      <c r="E290" s="38" t="s">
        <v>10</v>
      </c>
      <c r="F290" s="38" t="s">
        <v>41</v>
      </c>
      <c r="G290" s="39" t="s">
        <v>51</v>
      </c>
      <c r="H290" s="43" t="s">
        <v>76</v>
      </c>
      <c r="I290" s="41">
        <v>1</v>
      </c>
      <c r="J290" s="42">
        <v>1950000</v>
      </c>
      <c r="K290" s="42">
        <f t="shared" si="2"/>
        <v>370500</v>
      </c>
      <c r="L290" s="42">
        <f t="shared" si="3"/>
        <v>2320500</v>
      </c>
      <c r="M290" s="12"/>
      <c r="N290" s="12"/>
      <c r="O290" s="12"/>
      <c r="P290" s="12"/>
      <c r="Q290" s="12"/>
      <c r="R290" s="12"/>
      <c r="S290" s="12"/>
      <c r="T290" s="12"/>
      <c r="U290" s="12"/>
      <c r="V290" s="12"/>
      <c r="W290" s="12"/>
      <c r="X290" s="12"/>
      <c r="Y290" s="12"/>
      <c r="Z290" s="12"/>
    </row>
    <row r="291" spans="1:26" ht="15.75" customHeight="1" x14ac:dyDescent="0.25">
      <c r="A291" s="36">
        <v>45919</v>
      </c>
      <c r="B291" s="36">
        <v>45920</v>
      </c>
      <c r="C291" s="37" t="s">
        <v>48</v>
      </c>
      <c r="D291" s="169" t="s">
        <v>262</v>
      </c>
      <c r="E291" s="38" t="s">
        <v>13</v>
      </c>
      <c r="F291" s="38" t="s">
        <v>50</v>
      </c>
      <c r="G291" s="39" t="s">
        <v>51</v>
      </c>
      <c r="H291" s="43" t="s">
        <v>76</v>
      </c>
      <c r="I291" s="41">
        <v>2</v>
      </c>
      <c r="J291" s="42">
        <v>990000</v>
      </c>
      <c r="K291" s="42">
        <f t="shared" si="2"/>
        <v>188100</v>
      </c>
      <c r="L291" s="42">
        <f t="shared" si="3"/>
        <v>1178100</v>
      </c>
      <c r="M291" s="12"/>
      <c r="N291" s="12"/>
      <c r="O291" s="12"/>
      <c r="P291" s="12"/>
      <c r="Q291" s="12"/>
      <c r="R291" s="12"/>
      <c r="S291" s="12"/>
      <c r="T291" s="12"/>
      <c r="U291" s="12"/>
      <c r="V291" s="12"/>
      <c r="W291" s="12"/>
      <c r="X291" s="12"/>
      <c r="Y291" s="12"/>
      <c r="Z291" s="12"/>
    </row>
    <row r="292" spans="1:26" ht="15.75" customHeight="1" x14ac:dyDescent="0.25">
      <c r="A292" s="36">
        <v>45919</v>
      </c>
      <c r="B292" s="36">
        <v>45920</v>
      </c>
      <c r="C292" s="37" t="s">
        <v>48</v>
      </c>
      <c r="D292" s="169" t="s">
        <v>263</v>
      </c>
      <c r="E292" s="38" t="s">
        <v>16</v>
      </c>
      <c r="F292" s="38" t="s">
        <v>38</v>
      </c>
      <c r="G292" s="39" t="s">
        <v>51</v>
      </c>
      <c r="H292" s="43" t="s">
        <v>78</v>
      </c>
      <c r="I292" s="41">
        <v>5</v>
      </c>
      <c r="J292" s="42">
        <v>1175000</v>
      </c>
      <c r="K292" s="42">
        <f t="shared" si="2"/>
        <v>223250</v>
      </c>
      <c r="L292" s="42">
        <f t="shared" si="3"/>
        <v>1398250</v>
      </c>
      <c r="M292" s="12"/>
      <c r="N292" s="12"/>
      <c r="O292" s="12"/>
      <c r="P292" s="12"/>
      <c r="Q292" s="12"/>
      <c r="R292" s="12"/>
      <c r="S292" s="12"/>
      <c r="T292" s="12"/>
      <c r="U292" s="12"/>
      <c r="V292" s="12"/>
      <c r="W292" s="12"/>
      <c r="X292" s="12"/>
      <c r="Y292" s="12"/>
      <c r="Z292" s="12"/>
    </row>
    <row r="293" spans="1:26" ht="15.75" customHeight="1" x14ac:dyDescent="0.25">
      <c r="A293" s="36">
        <v>45919</v>
      </c>
      <c r="B293" s="36">
        <v>45920</v>
      </c>
      <c r="C293" s="37" t="s">
        <v>48</v>
      </c>
      <c r="D293" s="169" t="s">
        <v>263</v>
      </c>
      <c r="E293" s="38" t="s">
        <v>10</v>
      </c>
      <c r="F293" s="38" t="s">
        <v>41</v>
      </c>
      <c r="G293" s="39" t="s">
        <v>51</v>
      </c>
      <c r="H293" s="43" t="s">
        <v>78</v>
      </c>
      <c r="I293" s="41">
        <v>1</v>
      </c>
      <c r="J293" s="42">
        <v>1950000</v>
      </c>
      <c r="K293" s="42">
        <f t="shared" si="2"/>
        <v>370500</v>
      </c>
      <c r="L293" s="42">
        <f t="shared" si="3"/>
        <v>2320500</v>
      </c>
      <c r="M293" s="12"/>
      <c r="N293" s="12"/>
      <c r="O293" s="12"/>
      <c r="P293" s="12"/>
      <c r="Q293" s="12"/>
      <c r="R293" s="12"/>
      <c r="S293" s="12"/>
      <c r="T293" s="12"/>
      <c r="U293" s="12"/>
      <c r="V293" s="12"/>
      <c r="W293" s="12"/>
      <c r="X293" s="12"/>
      <c r="Y293" s="12"/>
      <c r="Z293" s="12"/>
    </row>
    <row r="294" spans="1:26" ht="15.75" customHeight="1" x14ac:dyDescent="0.25">
      <c r="A294" s="36">
        <v>45919</v>
      </c>
      <c r="B294" s="36">
        <v>45920</v>
      </c>
      <c r="C294" s="37" t="s">
        <v>48</v>
      </c>
      <c r="D294" s="169" t="s">
        <v>263</v>
      </c>
      <c r="E294" s="38" t="s">
        <v>13</v>
      </c>
      <c r="F294" s="38" t="s">
        <v>50</v>
      </c>
      <c r="G294" s="39" t="s">
        <v>51</v>
      </c>
      <c r="H294" s="43" t="s">
        <v>78</v>
      </c>
      <c r="I294" s="41">
        <v>2</v>
      </c>
      <c r="J294" s="42">
        <v>990000</v>
      </c>
      <c r="K294" s="42">
        <f t="shared" si="2"/>
        <v>188100</v>
      </c>
      <c r="L294" s="42">
        <f t="shared" si="3"/>
        <v>1178100</v>
      </c>
      <c r="M294" s="12"/>
      <c r="N294" s="12"/>
      <c r="O294" s="12"/>
      <c r="P294" s="12"/>
      <c r="Q294" s="12"/>
      <c r="R294" s="12"/>
      <c r="S294" s="12"/>
      <c r="T294" s="12"/>
      <c r="U294" s="12"/>
      <c r="V294" s="12"/>
      <c r="W294" s="12"/>
      <c r="X294" s="12"/>
      <c r="Y294" s="12"/>
      <c r="Z294" s="12"/>
    </row>
    <row r="295" spans="1:26" ht="15.75" customHeight="1" x14ac:dyDescent="0.25">
      <c r="A295" s="36">
        <v>45919</v>
      </c>
      <c r="B295" s="36">
        <v>45921</v>
      </c>
      <c r="C295" s="37" t="s">
        <v>48</v>
      </c>
      <c r="D295" s="169" t="s">
        <v>264</v>
      </c>
      <c r="E295" s="38" t="s">
        <v>16</v>
      </c>
      <c r="F295" s="38" t="s">
        <v>38</v>
      </c>
      <c r="G295" s="39" t="s">
        <v>51</v>
      </c>
      <c r="H295" s="43" t="s">
        <v>56</v>
      </c>
      <c r="I295" s="41">
        <v>6</v>
      </c>
      <c r="J295" s="42">
        <v>1410000</v>
      </c>
      <c r="K295" s="42">
        <f t="shared" si="2"/>
        <v>267900</v>
      </c>
      <c r="L295" s="42">
        <f t="shared" si="3"/>
        <v>1677900</v>
      </c>
      <c r="M295" s="12"/>
      <c r="N295" s="12"/>
      <c r="O295" s="12"/>
      <c r="P295" s="12"/>
      <c r="Q295" s="12"/>
      <c r="R295" s="12"/>
      <c r="S295" s="12"/>
      <c r="T295" s="12"/>
      <c r="U295" s="12"/>
      <c r="V295" s="12"/>
      <c r="W295" s="12"/>
      <c r="X295" s="12"/>
      <c r="Y295" s="12"/>
      <c r="Z295" s="12"/>
    </row>
    <row r="296" spans="1:26" ht="15.75" customHeight="1" x14ac:dyDescent="0.25">
      <c r="A296" s="36">
        <v>45919</v>
      </c>
      <c r="B296" s="36">
        <v>45921</v>
      </c>
      <c r="C296" s="37" t="s">
        <v>48</v>
      </c>
      <c r="D296" s="169" t="s">
        <v>264</v>
      </c>
      <c r="E296" s="38" t="s">
        <v>10</v>
      </c>
      <c r="F296" s="38" t="s">
        <v>41</v>
      </c>
      <c r="G296" s="39" t="s">
        <v>51</v>
      </c>
      <c r="H296" s="43" t="s">
        <v>56</v>
      </c>
      <c r="I296" s="41">
        <v>1</v>
      </c>
      <c r="J296" s="42">
        <v>1950000</v>
      </c>
      <c r="K296" s="42">
        <f t="shared" si="2"/>
        <v>370500</v>
      </c>
      <c r="L296" s="42">
        <f t="shared" si="3"/>
        <v>2320500</v>
      </c>
      <c r="M296" s="12"/>
      <c r="N296" s="12"/>
      <c r="O296" s="12"/>
      <c r="P296" s="12"/>
      <c r="Q296" s="12"/>
      <c r="R296" s="12"/>
      <c r="S296" s="12"/>
      <c r="T296" s="12"/>
      <c r="U296" s="12"/>
      <c r="V296" s="12"/>
      <c r="W296" s="12"/>
      <c r="X296" s="12"/>
      <c r="Y296" s="12"/>
      <c r="Z296" s="12"/>
    </row>
    <row r="297" spans="1:26" ht="15.75" customHeight="1" x14ac:dyDescent="0.25">
      <c r="A297" s="36">
        <v>45919</v>
      </c>
      <c r="B297" s="36">
        <v>45921</v>
      </c>
      <c r="C297" s="37" t="s">
        <v>48</v>
      </c>
      <c r="D297" s="169" t="s">
        <v>265</v>
      </c>
      <c r="E297" s="38" t="s">
        <v>16</v>
      </c>
      <c r="F297" s="38" t="s">
        <v>38</v>
      </c>
      <c r="G297" s="39" t="s">
        <v>51</v>
      </c>
      <c r="H297" s="43" t="s">
        <v>58</v>
      </c>
      <c r="I297" s="41">
        <v>5</v>
      </c>
      <c r="J297" s="42">
        <v>1175000</v>
      </c>
      <c r="K297" s="42">
        <f t="shared" si="2"/>
        <v>223250</v>
      </c>
      <c r="L297" s="42">
        <f t="shared" si="3"/>
        <v>1398250</v>
      </c>
      <c r="M297" s="12"/>
      <c r="N297" s="12"/>
      <c r="O297" s="12"/>
      <c r="P297" s="12"/>
      <c r="Q297" s="12"/>
      <c r="R297" s="12"/>
      <c r="S297" s="12"/>
      <c r="T297" s="12"/>
      <c r="U297" s="12"/>
      <c r="V297" s="12"/>
      <c r="W297" s="12"/>
      <c r="X297" s="12"/>
      <c r="Y297" s="12"/>
      <c r="Z297" s="12"/>
    </row>
    <row r="298" spans="1:26" ht="15.75" customHeight="1" x14ac:dyDescent="0.25">
      <c r="A298" s="36">
        <v>45919</v>
      </c>
      <c r="B298" s="36">
        <v>45921</v>
      </c>
      <c r="C298" s="37" t="s">
        <v>48</v>
      </c>
      <c r="D298" s="169" t="s">
        <v>265</v>
      </c>
      <c r="E298" s="38" t="s">
        <v>10</v>
      </c>
      <c r="F298" s="38" t="s">
        <v>41</v>
      </c>
      <c r="G298" s="39" t="s">
        <v>51</v>
      </c>
      <c r="H298" s="43" t="s">
        <v>58</v>
      </c>
      <c r="I298" s="41">
        <v>1</v>
      </c>
      <c r="J298" s="42">
        <v>1950000</v>
      </c>
      <c r="K298" s="42">
        <f t="shared" si="2"/>
        <v>370500</v>
      </c>
      <c r="L298" s="42">
        <f t="shared" si="3"/>
        <v>2320500</v>
      </c>
      <c r="M298" s="12"/>
      <c r="N298" s="12"/>
      <c r="O298" s="12"/>
      <c r="P298" s="12"/>
      <c r="Q298" s="12"/>
      <c r="R298" s="12"/>
      <c r="S298" s="12"/>
      <c r="T298" s="12"/>
      <c r="U298" s="12"/>
      <c r="V298" s="12"/>
      <c r="W298" s="12"/>
      <c r="X298" s="12"/>
      <c r="Y298" s="12"/>
      <c r="Z298" s="12"/>
    </row>
    <row r="299" spans="1:26" ht="15.75" customHeight="1" x14ac:dyDescent="0.25">
      <c r="A299" s="36">
        <v>45926</v>
      </c>
      <c r="B299" s="36">
        <v>45927</v>
      </c>
      <c r="C299" s="37" t="s">
        <v>48</v>
      </c>
      <c r="D299" s="169" t="s">
        <v>266</v>
      </c>
      <c r="E299" s="38" t="s">
        <v>16</v>
      </c>
      <c r="F299" s="38" t="s">
        <v>38</v>
      </c>
      <c r="G299" s="39" t="s">
        <v>51</v>
      </c>
      <c r="H299" s="43" t="s">
        <v>76</v>
      </c>
      <c r="I299" s="41">
        <v>6</v>
      </c>
      <c r="J299" s="42">
        <v>1410000</v>
      </c>
      <c r="K299" s="42">
        <f t="shared" si="2"/>
        <v>267900</v>
      </c>
      <c r="L299" s="42">
        <f t="shared" si="3"/>
        <v>1677900</v>
      </c>
      <c r="M299" s="12"/>
      <c r="N299" s="12"/>
      <c r="O299" s="12"/>
      <c r="P299" s="12"/>
      <c r="Q299" s="12"/>
      <c r="R299" s="12"/>
      <c r="S299" s="12"/>
      <c r="T299" s="12"/>
      <c r="U299" s="12"/>
      <c r="V299" s="12"/>
      <c r="W299" s="12"/>
      <c r="X299" s="12"/>
      <c r="Y299" s="12"/>
      <c r="Z299" s="12"/>
    </row>
    <row r="300" spans="1:26" ht="15.75" customHeight="1" x14ac:dyDescent="0.25">
      <c r="A300" s="36">
        <v>45926</v>
      </c>
      <c r="B300" s="36">
        <v>45927</v>
      </c>
      <c r="C300" s="37" t="s">
        <v>48</v>
      </c>
      <c r="D300" s="169" t="s">
        <v>266</v>
      </c>
      <c r="E300" s="38" t="s">
        <v>10</v>
      </c>
      <c r="F300" s="38" t="s">
        <v>41</v>
      </c>
      <c r="G300" s="39" t="s">
        <v>51</v>
      </c>
      <c r="H300" s="43" t="s">
        <v>76</v>
      </c>
      <c r="I300" s="41">
        <v>1</v>
      </c>
      <c r="J300" s="42">
        <v>1950000</v>
      </c>
      <c r="K300" s="42">
        <f t="shared" si="2"/>
        <v>370500</v>
      </c>
      <c r="L300" s="42">
        <f t="shared" si="3"/>
        <v>2320500</v>
      </c>
      <c r="M300" s="12"/>
      <c r="N300" s="12"/>
      <c r="O300" s="12"/>
      <c r="P300" s="12"/>
      <c r="Q300" s="12"/>
      <c r="R300" s="12"/>
      <c r="S300" s="12"/>
      <c r="T300" s="12"/>
      <c r="U300" s="12"/>
      <c r="V300" s="12"/>
      <c r="W300" s="12"/>
      <c r="X300" s="12"/>
      <c r="Y300" s="12"/>
      <c r="Z300" s="12"/>
    </row>
    <row r="301" spans="1:26" ht="15.75" customHeight="1" x14ac:dyDescent="0.25">
      <c r="A301" s="36">
        <v>45926</v>
      </c>
      <c r="B301" s="36">
        <v>45927</v>
      </c>
      <c r="C301" s="37" t="s">
        <v>48</v>
      </c>
      <c r="D301" s="169" t="s">
        <v>266</v>
      </c>
      <c r="E301" s="38" t="s">
        <v>13</v>
      </c>
      <c r="F301" s="38" t="s">
        <v>50</v>
      </c>
      <c r="G301" s="39" t="s">
        <v>51</v>
      </c>
      <c r="H301" s="43" t="s">
        <v>76</v>
      </c>
      <c r="I301" s="41">
        <v>2</v>
      </c>
      <c r="J301" s="42">
        <v>990000</v>
      </c>
      <c r="K301" s="42">
        <f t="shared" si="2"/>
        <v>188100</v>
      </c>
      <c r="L301" s="42">
        <f t="shared" si="3"/>
        <v>1178100</v>
      </c>
      <c r="M301" s="12"/>
      <c r="N301" s="12"/>
      <c r="O301" s="12"/>
      <c r="P301" s="12"/>
      <c r="Q301" s="12"/>
      <c r="R301" s="12"/>
      <c r="S301" s="12"/>
      <c r="T301" s="12"/>
      <c r="U301" s="12"/>
      <c r="V301" s="12"/>
      <c r="W301" s="12"/>
      <c r="X301" s="12"/>
      <c r="Y301" s="12"/>
      <c r="Z301" s="12"/>
    </row>
    <row r="302" spans="1:26" ht="15.75" customHeight="1" x14ac:dyDescent="0.25">
      <c r="A302" s="36">
        <v>45926</v>
      </c>
      <c r="B302" s="36">
        <v>45927</v>
      </c>
      <c r="C302" s="37" t="s">
        <v>48</v>
      </c>
      <c r="D302" s="169" t="s">
        <v>267</v>
      </c>
      <c r="E302" s="38" t="s">
        <v>16</v>
      </c>
      <c r="F302" s="38" t="s">
        <v>38</v>
      </c>
      <c r="G302" s="39" t="s">
        <v>51</v>
      </c>
      <c r="H302" s="43" t="s">
        <v>78</v>
      </c>
      <c r="I302" s="41">
        <v>5</v>
      </c>
      <c r="J302" s="42">
        <v>1175000</v>
      </c>
      <c r="K302" s="42">
        <f t="shared" si="2"/>
        <v>223250</v>
      </c>
      <c r="L302" s="42">
        <f t="shared" si="3"/>
        <v>1398250</v>
      </c>
      <c r="M302" s="12"/>
      <c r="N302" s="12"/>
      <c r="O302" s="12"/>
      <c r="P302" s="12"/>
      <c r="Q302" s="12"/>
      <c r="R302" s="12"/>
      <c r="S302" s="12"/>
      <c r="T302" s="12"/>
      <c r="U302" s="12"/>
      <c r="V302" s="12"/>
      <c r="W302" s="12"/>
      <c r="X302" s="12"/>
      <c r="Y302" s="12"/>
      <c r="Z302" s="12"/>
    </row>
    <row r="303" spans="1:26" ht="15.75" customHeight="1" x14ac:dyDescent="0.25">
      <c r="A303" s="36">
        <v>45926</v>
      </c>
      <c r="B303" s="36">
        <v>45927</v>
      </c>
      <c r="C303" s="37" t="s">
        <v>48</v>
      </c>
      <c r="D303" s="169" t="s">
        <v>267</v>
      </c>
      <c r="E303" s="38" t="s">
        <v>10</v>
      </c>
      <c r="F303" s="38" t="s">
        <v>41</v>
      </c>
      <c r="G303" s="39" t="s">
        <v>51</v>
      </c>
      <c r="H303" s="43" t="s">
        <v>78</v>
      </c>
      <c r="I303" s="41">
        <v>1</v>
      </c>
      <c r="J303" s="42">
        <v>1950000</v>
      </c>
      <c r="K303" s="42">
        <f t="shared" si="2"/>
        <v>370500</v>
      </c>
      <c r="L303" s="42">
        <f t="shared" si="3"/>
        <v>2320500</v>
      </c>
      <c r="M303" s="12"/>
      <c r="N303" s="12"/>
      <c r="O303" s="12"/>
      <c r="P303" s="12"/>
      <c r="Q303" s="12"/>
      <c r="R303" s="12"/>
      <c r="S303" s="12"/>
      <c r="T303" s="12"/>
      <c r="U303" s="12"/>
      <c r="V303" s="12"/>
      <c r="W303" s="12"/>
      <c r="X303" s="12"/>
      <c r="Y303" s="12"/>
      <c r="Z303" s="12"/>
    </row>
    <row r="304" spans="1:26" ht="15.75" customHeight="1" x14ac:dyDescent="0.25">
      <c r="A304" s="36">
        <v>45926</v>
      </c>
      <c r="B304" s="36">
        <v>45927</v>
      </c>
      <c r="C304" s="37" t="s">
        <v>48</v>
      </c>
      <c r="D304" s="169" t="s">
        <v>267</v>
      </c>
      <c r="E304" s="38" t="s">
        <v>13</v>
      </c>
      <c r="F304" s="38" t="s">
        <v>50</v>
      </c>
      <c r="G304" s="39" t="s">
        <v>51</v>
      </c>
      <c r="H304" s="43" t="s">
        <v>78</v>
      </c>
      <c r="I304" s="41">
        <v>2</v>
      </c>
      <c r="J304" s="42">
        <v>990000</v>
      </c>
      <c r="K304" s="42">
        <f t="shared" si="2"/>
        <v>188100</v>
      </c>
      <c r="L304" s="42">
        <f t="shared" si="3"/>
        <v>1178100</v>
      </c>
      <c r="M304" s="12"/>
      <c r="N304" s="12"/>
      <c r="O304" s="12"/>
      <c r="P304" s="12"/>
      <c r="Q304" s="12"/>
      <c r="R304" s="12"/>
      <c r="S304" s="12"/>
      <c r="T304" s="12"/>
      <c r="U304" s="12"/>
      <c r="V304" s="12"/>
      <c r="W304" s="12"/>
      <c r="X304" s="12"/>
      <c r="Y304" s="12"/>
      <c r="Z304" s="12"/>
    </row>
    <row r="305" spans="1:26" ht="15.75" customHeight="1" x14ac:dyDescent="0.25">
      <c r="A305" s="36">
        <v>45926</v>
      </c>
      <c r="B305" s="36">
        <v>45928</v>
      </c>
      <c r="C305" s="37" t="s">
        <v>48</v>
      </c>
      <c r="D305" s="169" t="s">
        <v>268</v>
      </c>
      <c r="E305" s="38" t="s">
        <v>16</v>
      </c>
      <c r="F305" s="38" t="s">
        <v>38</v>
      </c>
      <c r="G305" s="39" t="s">
        <v>51</v>
      </c>
      <c r="H305" s="43" t="s">
        <v>56</v>
      </c>
      <c r="I305" s="41">
        <v>6</v>
      </c>
      <c r="J305" s="42">
        <v>1410000</v>
      </c>
      <c r="K305" s="42">
        <f t="shared" si="2"/>
        <v>267900</v>
      </c>
      <c r="L305" s="42">
        <f t="shared" si="3"/>
        <v>1677900</v>
      </c>
      <c r="M305" s="12"/>
      <c r="N305" s="12"/>
      <c r="O305" s="12"/>
      <c r="P305" s="12"/>
      <c r="Q305" s="12"/>
      <c r="R305" s="12"/>
      <c r="S305" s="12"/>
      <c r="T305" s="12"/>
      <c r="U305" s="12"/>
      <c r="V305" s="12"/>
      <c r="W305" s="12"/>
      <c r="X305" s="12"/>
      <c r="Y305" s="12"/>
      <c r="Z305" s="12"/>
    </row>
    <row r="306" spans="1:26" ht="15.75" customHeight="1" x14ac:dyDescent="0.25">
      <c r="A306" s="36">
        <v>45926</v>
      </c>
      <c r="B306" s="36">
        <v>45928</v>
      </c>
      <c r="C306" s="37" t="s">
        <v>48</v>
      </c>
      <c r="D306" s="169" t="s">
        <v>268</v>
      </c>
      <c r="E306" s="38" t="s">
        <v>10</v>
      </c>
      <c r="F306" s="38" t="s">
        <v>41</v>
      </c>
      <c r="G306" s="39" t="s">
        <v>51</v>
      </c>
      <c r="H306" s="43" t="s">
        <v>56</v>
      </c>
      <c r="I306" s="41">
        <v>1</v>
      </c>
      <c r="J306" s="42">
        <v>1950000</v>
      </c>
      <c r="K306" s="42">
        <f t="shared" si="2"/>
        <v>370500</v>
      </c>
      <c r="L306" s="42">
        <f t="shared" si="3"/>
        <v>2320500</v>
      </c>
      <c r="M306" s="12"/>
      <c r="N306" s="12"/>
      <c r="O306" s="12"/>
      <c r="P306" s="12"/>
      <c r="Q306" s="12"/>
      <c r="R306" s="12"/>
      <c r="S306" s="12"/>
      <c r="T306" s="12"/>
      <c r="U306" s="12"/>
      <c r="V306" s="12"/>
      <c r="W306" s="12"/>
      <c r="X306" s="12"/>
      <c r="Y306" s="12"/>
      <c r="Z306" s="12"/>
    </row>
    <row r="307" spans="1:26" ht="15.75" customHeight="1" x14ac:dyDescent="0.25">
      <c r="A307" s="36">
        <v>45926</v>
      </c>
      <c r="B307" s="36">
        <v>45928</v>
      </c>
      <c r="C307" s="37" t="s">
        <v>48</v>
      </c>
      <c r="D307" s="169" t="s">
        <v>269</v>
      </c>
      <c r="E307" s="38" t="s">
        <v>16</v>
      </c>
      <c r="F307" s="38" t="s">
        <v>38</v>
      </c>
      <c r="G307" s="39" t="s">
        <v>51</v>
      </c>
      <c r="H307" s="43" t="s">
        <v>58</v>
      </c>
      <c r="I307" s="41">
        <v>5</v>
      </c>
      <c r="J307" s="42">
        <v>1175000</v>
      </c>
      <c r="K307" s="42">
        <f t="shared" si="2"/>
        <v>223250</v>
      </c>
      <c r="L307" s="42">
        <f t="shared" si="3"/>
        <v>1398250</v>
      </c>
      <c r="M307" s="12"/>
      <c r="N307" s="12"/>
      <c r="O307" s="12"/>
      <c r="P307" s="12"/>
      <c r="Q307" s="12"/>
      <c r="R307" s="12"/>
      <c r="S307" s="12"/>
      <c r="T307" s="12"/>
      <c r="U307" s="12"/>
      <c r="V307" s="12"/>
      <c r="W307" s="12"/>
      <c r="X307" s="12"/>
      <c r="Y307" s="12"/>
      <c r="Z307" s="12"/>
    </row>
    <row r="308" spans="1:26" ht="15.75" customHeight="1" x14ac:dyDescent="0.25">
      <c r="A308" s="36">
        <v>45926</v>
      </c>
      <c r="B308" s="36">
        <v>45928</v>
      </c>
      <c r="C308" s="37" t="s">
        <v>48</v>
      </c>
      <c r="D308" s="169" t="s">
        <v>269</v>
      </c>
      <c r="E308" s="38" t="s">
        <v>10</v>
      </c>
      <c r="F308" s="38" t="s">
        <v>41</v>
      </c>
      <c r="G308" s="39" t="s">
        <v>51</v>
      </c>
      <c r="H308" s="43" t="s">
        <v>58</v>
      </c>
      <c r="I308" s="41">
        <v>1</v>
      </c>
      <c r="J308" s="42">
        <v>1950000</v>
      </c>
      <c r="K308" s="42">
        <f t="shared" si="2"/>
        <v>370500</v>
      </c>
      <c r="L308" s="42">
        <f t="shared" si="3"/>
        <v>2320500</v>
      </c>
      <c r="M308" s="12"/>
      <c r="N308" s="12"/>
      <c r="O308" s="12"/>
      <c r="P308" s="12"/>
      <c r="Q308" s="12"/>
      <c r="R308" s="12"/>
      <c r="S308" s="12"/>
      <c r="T308" s="12"/>
      <c r="U308" s="12"/>
      <c r="V308" s="12"/>
      <c r="W308" s="12"/>
      <c r="X308" s="12"/>
      <c r="Y308" s="12"/>
      <c r="Z308" s="12"/>
    </row>
    <row r="309" spans="1:26" ht="15.75" customHeight="1" x14ac:dyDescent="0.25">
      <c r="A309" s="36">
        <v>45933</v>
      </c>
      <c r="B309" s="36">
        <v>45935</v>
      </c>
      <c r="C309" s="37" t="s">
        <v>48</v>
      </c>
      <c r="D309" s="169" t="s">
        <v>270</v>
      </c>
      <c r="E309" s="38" t="s">
        <v>10</v>
      </c>
      <c r="F309" s="38" t="s">
        <v>151</v>
      </c>
      <c r="G309" s="39" t="s">
        <v>51</v>
      </c>
      <c r="H309" s="43" t="s">
        <v>271</v>
      </c>
      <c r="I309" s="41">
        <v>1</v>
      </c>
      <c r="J309" s="42">
        <v>588235.29</v>
      </c>
      <c r="K309" s="42">
        <f t="shared" si="2"/>
        <v>111764.70510000001</v>
      </c>
      <c r="L309" s="42">
        <f t="shared" si="3"/>
        <v>699999.99510000006</v>
      </c>
      <c r="M309" s="12"/>
      <c r="N309" s="12"/>
      <c r="O309" s="12"/>
      <c r="P309" s="12"/>
      <c r="Q309" s="12"/>
      <c r="R309" s="12"/>
      <c r="S309" s="12"/>
      <c r="T309" s="12"/>
      <c r="U309" s="12"/>
      <c r="V309" s="12"/>
      <c r="W309" s="12"/>
      <c r="X309" s="12"/>
      <c r="Y309" s="12"/>
      <c r="Z309" s="12"/>
    </row>
    <row r="310" spans="1:26" ht="15.75" customHeight="1" x14ac:dyDescent="0.25">
      <c r="A310" s="36">
        <v>45933</v>
      </c>
      <c r="B310" s="36">
        <v>45934</v>
      </c>
      <c r="C310" s="37" t="s">
        <v>48</v>
      </c>
      <c r="D310" s="169" t="s">
        <v>272</v>
      </c>
      <c r="E310" s="38" t="s">
        <v>16</v>
      </c>
      <c r="F310" s="38" t="s">
        <v>38</v>
      </c>
      <c r="G310" s="39" t="s">
        <v>51</v>
      </c>
      <c r="H310" s="43" t="s">
        <v>76</v>
      </c>
      <c r="I310" s="41">
        <v>6</v>
      </c>
      <c r="J310" s="42">
        <v>1410000</v>
      </c>
      <c r="K310" s="42">
        <f t="shared" si="2"/>
        <v>267900</v>
      </c>
      <c r="L310" s="42">
        <f t="shared" si="3"/>
        <v>1677900</v>
      </c>
      <c r="M310" s="12"/>
      <c r="N310" s="12"/>
      <c r="O310" s="12"/>
      <c r="P310" s="12"/>
      <c r="Q310" s="12"/>
      <c r="R310" s="12"/>
      <c r="S310" s="12"/>
      <c r="T310" s="12"/>
      <c r="U310" s="12"/>
      <c r="V310" s="12"/>
      <c r="W310" s="12"/>
      <c r="X310" s="12"/>
      <c r="Y310" s="12"/>
      <c r="Z310" s="12"/>
    </row>
    <row r="311" spans="1:26" ht="15.75" customHeight="1" x14ac:dyDescent="0.25">
      <c r="A311" s="36">
        <v>45933</v>
      </c>
      <c r="B311" s="36">
        <v>45934</v>
      </c>
      <c r="C311" s="37" t="s">
        <v>48</v>
      </c>
      <c r="D311" s="169" t="s">
        <v>272</v>
      </c>
      <c r="E311" s="38" t="s">
        <v>10</v>
      </c>
      <c r="F311" s="38" t="s">
        <v>41</v>
      </c>
      <c r="G311" s="39" t="s">
        <v>51</v>
      </c>
      <c r="H311" s="43" t="s">
        <v>76</v>
      </c>
      <c r="I311" s="41">
        <v>1</v>
      </c>
      <c r="J311" s="42">
        <v>1950000</v>
      </c>
      <c r="K311" s="42">
        <f t="shared" si="2"/>
        <v>370500</v>
      </c>
      <c r="L311" s="42">
        <f t="shared" si="3"/>
        <v>2320500</v>
      </c>
      <c r="M311" s="12"/>
      <c r="N311" s="12"/>
      <c r="O311" s="12"/>
      <c r="P311" s="12"/>
      <c r="Q311" s="12"/>
      <c r="R311" s="12"/>
      <c r="S311" s="12"/>
      <c r="T311" s="12"/>
      <c r="U311" s="12"/>
      <c r="V311" s="12"/>
      <c r="W311" s="12"/>
      <c r="X311" s="12"/>
      <c r="Y311" s="12"/>
      <c r="Z311" s="12"/>
    </row>
    <row r="312" spans="1:26" ht="15.75" customHeight="1" x14ac:dyDescent="0.25">
      <c r="A312" s="36">
        <v>45933</v>
      </c>
      <c r="B312" s="36">
        <v>45934</v>
      </c>
      <c r="C312" s="37" t="s">
        <v>48</v>
      </c>
      <c r="D312" s="169" t="s">
        <v>272</v>
      </c>
      <c r="E312" s="38" t="s">
        <v>13</v>
      </c>
      <c r="F312" s="38" t="s">
        <v>50</v>
      </c>
      <c r="G312" s="39" t="s">
        <v>51</v>
      </c>
      <c r="H312" s="43" t="s">
        <v>76</v>
      </c>
      <c r="I312" s="41">
        <v>2</v>
      </c>
      <c r="J312" s="42">
        <v>990000</v>
      </c>
      <c r="K312" s="42">
        <f t="shared" si="2"/>
        <v>188100</v>
      </c>
      <c r="L312" s="42">
        <f t="shared" si="3"/>
        <v>1178100</v>
      </c>
      <c r="M312" s="12"/>
      <c r="N312" s="12"/>
      <c r="O312" s="12"/>
      <c r="P312" s="12"/>
      <c r="Q312" s="12"/>
      <c r="R312" s="12"/>
      <c r="S312" s="12"/>
      <c r="T312" s="12"/>
      <c r="U312" s="12"/>
      <c r="V312" s="12"/>
      <c r="W312" s="12"/>
      <c r="X312" s="12"/>
      <c r="Y312" s="12"/>
      <c r="Z312" s="12"/>
    </row>
    <row r="313" spans="1:26" ht="15.75" customHeight="1" x14ac:dyDescent="0.25">
      <c r="A313" s="36">
        <v>45933</v>
      </c>
      <c r="B313" s="36">
        <v>45934</v>
      </c>
      <c r="C313" s="37" t="s">
        <v>48</v>
      </c>
      <c r="D313" s="169" t="s">
        <v>273</v>
      </c>
      <c r="E313" s="38" t="s">
        <v>16</v>
      </c>
      <c r="F313" s="38" t="s">
        <v>38</v>
      </c>
      <c r="G313" s="39" t="s">
        <v>51</v>
      </c>
      <c r="H313" s="43" t="s">
        <v>78</v>
      </c>
      <c r="I313" s="41">
        <v>5</v>
      </c>
      <c r="J313" s="42">
        <v>1175000</v>
      </c>
      <c r="K313" s="42">
        <f t="shared" si="2"/>
        <v>223250</v>
      </c>
      <c r="L313" s="42">
        <f t="shared" si="3"/>
        <v>1398250</v>
      </c>
      <c r="M313" s="12"/>
      <c r="N313" s="12"/>
      <c r="O313" s="12"/>
      <c r="P313" s="12"/>
      <c r="Q313" s="12"/>
      <c r="R313" s="12"/>
      <c r="S313" s="12"/>
      <c r="T313" s="12"/>
      <c r="U313" s="12"/>
      <c r="V313" s="12"/>
      <c r="W313" s="12"/>
      <c r="X313" s="12"/>
      <c r="Y313" s="12"/>
      <c r="Z313" s="12"/>
    </row>
    <row r="314" spans="1:26" ht="15.75" customHeight="1" x14ac:dyDescent="0.25">
      <c r="A314" s="36">
        <v>45933</v>
      </c>
      <c r="B314" s="36">
        <v>45934</v>
      </c>
      <c r="C314" s="37" t="s">
        <v>48</v>
      </c>
      <c r="D314" s="169" t="s">
        <v>273</v>
      </c>
      <c r="E314" s="38" t="s">
        <v>10</v>
      </c>
      <c r="F314" s="38" t="s">
        <v>41</v>
      </c>
      <c r="G314" s="39" t="s">
        <v>51</v>
      </c>
      <c r="H314" s="43" t="s">
        <v>78</v>
      </c>
      <c r="I314" s="41">
        <v>1</v>
      </c>
      <c r="J314" s="42">
        <v>1950000</v>
      </c>
      <c r="K314" s="42">
        <f t="shared" si="2"/>
        <v>370500</v>
      </c>
      <c r="L314" s="42">
        <f t="shared" si="3"/>
        <v>2320500</v>
      </c>
      <c r="M314" s="12"/>
      <c r="N314" s="12"/>
      <c r="O314" s="12"/>
      <c r="P314" s="12"/>
      <c r="Q314" s="12"/>
      <c r="R314" s="12"/>
      <c r="S314" s="12"/>
      <c r="T314" s="12"/>
      <c r="U314" s="12"/>
      <c r="V314" s="12"/>
      <c r="W314" s="12"/>
      <c r="X314" s="12"/>
      <c r="Y314" s="12"/>
      <c r="Z314" s="12"/>
    </row>
    <row r="315" spans="1:26" ht="15.75" customHeight="1" x14ac:dyDescent="0.25">
      <c r="A315" s="36">
        <v>45933</v>
      </c>
      <c r="B315" s="36">
        <v>45934</v>
      </c>
      <c r="C315" s="37" t="s">
        <v>48</v>
      </c>
      <c r="D315" s="169" t="s">
        <v>273</v>
      </c>
      <c r="E315" s="38" t="s">
        <v>13</v>
      </c>
      <c r="F315" s="38" t="s">
        <v>50</v>
      </c>
      <c r="G315" s="39" t="s">
        <v>51</v>
      </c>
      <c r="H315" s="43" t="s">
        <v>78</v>
      </c>
      <c r="I315" s="41">
        <v>2</v>
      </c>
      <c r="J315" s="42">
        <v>990000</v>
      </c>
      <c r="K315" s="42">
        <f t="shared" si="2"/>
        <v>188100</v>
      </c>
      <c r="L315" s="42">
        <f t="shared" si="3"/>
        <v>1178100</v>
      </c>
      <c r="M315" s="12"/>
      <c r="N315" s="12"/>
      <c r="O315" s="12"/>
      <c r="P315" s="12"/>
      <c r="Q315" s="12"/>
      <c r="R315" s="12"/>
      <c r="S315" s="12"/>
      <c r="T315" s="12"/>
      <c r="U315" s="12"/>
      <c r="V315" s="12"/>
      <c r="W315" s="12"/>
      <c r="X315" s="12"/>
      <c r="Y315" s="12"/>
      <c r="Z315" s="12"/>
    </row>
    <row r="316" spans="1:26" ht="15.75" customHeight="1" x14ac:dyDescent="0.25">
      <c r="A316" s="36">
        <v>45933</v>
      </c>
      <c r="B316" s="36">
        <v>45935</v>
      </c>
      <c r="C316" s="37" t="s">
        <v>48</v>
      </c>
      <c r="D316" s="169" t="s">
        <v>274</v>
      </c>
      <c r="E316" s="38" t="s">
        <v>16</v>
      </c>
      <c r="F316" s="38" t="s">
        <v>38</v>
      </c>
      <c r="G316" s="39" t="s">
        <v>51</v>
      </c>
      <c r="H316" s="43" t="s">
        <v>56</v>
      </c>
      <c r="I316" s="41">
        <v>6</v>
      </c>
      <c r="J316" s="42">
        <v>1410000</v>
      </c>
      <c r="K316" s="42">
        <f t="shared" si="2"/>
        <v>267900</v>
      </c>
      <c r="L316" s="42">
        <f t="shared" si="3"/>
        <v>1677900</v>
      </c>
      <c r="M316" s="12"/>
      <c r="N316" s="12"/>
      <c r="O316" s="12"/>
      <c r="P316" s="12"/>
      <c r="Q316" s="12"/>
      <c r="R316" s="12"/>
      <c r="S316" s="12"/>
      <c r="T316" s="12"/>
      <c r="U316" s="12"/>
      <c r="V316" s="12"/>
      <c r="W316" s="12"/>
      <c r="X316" s="12"/>
      <c r="Y316" s="12"/>
      <c r="Z316" s="12"/>
    </row>
    <row r="317" spans="1:26" ht="15.75" customHeight="1" x14ac:dyDescent="0.25">
      <c r="A317" s="36">
        <v>45933</v>
      </c>
      <c r="B317" s="36">
        <v>45935</v>
      </c>
      <c r="C317" s="37" t="s">
        <v>48</v>
      </c>
      <c r="D317" s="169" t="s">
        <v>274</v>
      </c>
      <c r="E317" s="38" t="s">
        <v>10</v>
      </c>
      <c r="F317" s="38" t="s">
        <v>41</v>
      </c>
      <c r="G317" s="39" t="s">
        <v>51</v>
      </c>
      <c r="H317" s="43" t="s">
        <v>56</v>
      </c>
      <c r="I317" s="41">
        <v>1</v>
      </c>
      <c r="J317" s="42">
        <v>1950000</v>
      </c>
      <c r="K317" s="42">
        <f t="shared" si="2"/>
        <v>370500</v>
      </c>
      <c r="L317" s="42">
        <f t="shared" si="3"/>
        <v>2320500</v>
      </c>
      <c r="M317" s="12"/>
      <c r="N317" s="12"/>
      <c r="O317" s="12"/>
      <c r="P317" s="12"/>
      <c r="Q317" s="12"/>
      <c r="R317" s="12"/>
      <c r="S317" s="12"/>
      <c r="T317" s="12"/>
      <c r="U317" s="12"/>
      <c r="V317" s="12"/>
      <c r="W317" s="12"/>
      <c r="X317" s="12"/>
      <c r="Y317" s="12"/>
      <c r="Z317" s="12"/>
    </row>
    <row r="318" spans="1:26" ht="15.75" customHeight="1" x14ac:dyDescent="0.25">
      <c r="A318" s="36">
        <v>45933</v>
      </c>
      <c r="B318" s="36">
        <v>45935</v>
      </c>
      <c r="C318" s="37" t="s">
        <v>48</v>
      </c>
      <c r="D318" s="169" t="s">
        <v>275</v>
      </c>
      <c r="E318" s="38" t="s">
        <v>16</v>
      </c>
      <c r="F318" s="38" t="s">
        <v>38</v>
      </c>
      <c r="G318" s="39" t="s">
        <v>51</v>
      </c>
      <c r="H318" s="43" t="s">
        <v>58</v>
      </c>
      <c r="I318" s="41">
        <v>5</v>
      </c>
      <c r="J318" s="42">
        <v>1175000</v>
      </c>
      <c r="K318" s="42">
        <f t="shared" si="2"/>
        <v>223250</v>
      </c>
      <c r="L318" s="42">
        <f t="shared" si="3"/>
        <v>1398250</v>
      </c>
      <c r="M318" s="12"/>
      <c r="N318" s="12"/>
      <c r="O318" s="12"/>
      <c r="P318" s="12"/>
      <c r="Q318" s="12"/>
      <c r="R318" s="12"/>
      <c r="S318" s="12"/>
      <c r="T318" s="12"/>
      <c r="U318" s="12"/>
      <c r="V318" s="12"/>
      <c r="W318" s="12"/>
      <c r="X318" s="12"/>
      <c r="Y318" s="12"/>
      <c r="Z318" s="12"/>
    </row>
    <row r="319" spans="1:26" ht="15.75" customHeight="1" x14ac:dyDescent="0.25">
      <c r="A319" s="36">
        <v>45933</v>
      </c>
      <c r="B319" s="36">
        <v>45935</v>
      </c>
      <c r="C319" s="37" t="s">
        <v>48</v>
      </c>
      <c r="D319" s="169" t="s">
        <v>275</v>
      </c>
      <c r="E319" s="38" t="s">
        <v>10</v>
      </c>
      <c r="F319" s="38" t="s">
        <v>41</v>
      </c>
      <c r="G319" s="39" t="s">
        <v>51</v>
      </c>
      <c r="H319" s="43" t="s">
        <v>58</v>
      </c>
      <c r="I319" s="41">
        <v>1</v>
      </c>
      <c r="J319" s="42">
        <v>1950000</v>
      </c>
      <c r="K319" s="42">
        <f t="shared" si="2"/>
        <v>370500</v>
      </c>
      <c r="L319" s="42">
        <f t="shared" si="3"/>
        <v>2320500</v>
      </c>
      <c r="M319" s="12"/>
      <c r="N319" s="12"/>
      <c r="O319" s="12"/>
      <c r="P319" s="12"/>
      <c r="Q319" s="12"/>
      <c r="R319" s="12"/>
      <c r="S319" s="12"/>
      <c r="T319" s="12"/>
      <c r="U319" s="12"/>
      <c r="V319" s="12"/>
      <c r="W319" s="12"/>
      <c r="X319" s="12"/>
      <c r="Y319" s="12"/>
      <c r="Z319" s="12"/>
    </row>
    <row r="320" spans="1:26" ht="15.75" customHeight="1" x14ac:dyDescent="0.25">
      <c r="A320" s="72">
        <v>45933</v>
      </c>
      <c r="B320" s="72">
        <v>45935</v>
      </c>
      <c r="C320" s="73" t="s">
        <v>36</v>
      </c>
      <c r="D320" s="73" t="s">
        <v>276</v>
      </c>
      <c r="E320" s="74" t="s">
        <v>16</v>
      </c>
      <c r="F320" s="75" t="s">
        <v>182</v>
      </c>
      <c r="G320" s="74" t="s">
        <v>277</v>
      </c>
      <c r="H320" s="76" t="s">
        <v>278</v>
      </c>
      <c r="I320" s="77">
        <v>1</v>
      </c>
      <c r="J320" s="78">
        <v>4519500</v>
      </c>
      <c r="K320" s="78">
        <f t="shared" si="2"/>
        <v>858705</v>
      </c>
      <c r="L320" s="78">
        <f t="shared" si="3"/>
        <v>5378205</v>
      </c>
      <c r="M320" s="79"/>
      <c r="N320" s="79"/>
      <c r="O320" s="79"/>
      <c r="P320" s="79"/>
      <c r="Q320" s="79"/>
      <c r="R320" s="79"/>
      <c r="S320" s="79"/>
      <c r="T320" s="79"/>
      <c r="U320" s="79"/>
      <c r="V320" s="79"/>
      <c r="W320" s="79"/>
      <c r="X320" s="79"/>
      <c r="Y320" s="79"/>
      <c r="Z320" s="79"/>
    </row>
    <row r="321" spans="1:26" ht="15.75" customHeight="1" x14ac:dyDescent="0.25">
      <c r="A321" s="36">
        <v>45940</v>
      </c>
      <c r="B321" s="36">
        <v>45941</v>
      </c>
      <c r="C321" s="37" t="s">
        <v>48</v>
      </c>
      <c r="D321" s="169" t="s">
        <v>279</v>
      </c>
      <c r="E321" s="38" t="s">
        <v>16</v>
      </c>
      <c r="F321" s="38" t="s">
        <v>38</v>
      </c>
      <c r="G321" s="39" t="s">
        <v>51</v>
      </c>
      <c r="H321" s="43" t="s">
        <v>76</v>
      </c>
      <c r="I321" s="41">
        <v>6</v>
      </c>
      <c r="J321" s="42">
        <v>1410000</v>
      </c>
      <c r="K321" s="42">
        <f t="shared" si="2"/>
        <v>267900</v>
      </c>
      <c r="L321" s="42">
        <f t="shared" si="3"/>
        <v>1677900</v>
      </c>
      <c r="M321" s="12"/>
      <c r="N321" s="12"/>
      <c r="O321" s="12"/>
      <c r="P321" s="12"/>
      <c r="Q321" s="12"/>
      <c r="R321" s="12"/>
      <c r="S321" s="12"/>
      <c r="T321" s="12"/>
      <c r="U321" s="12"/>
      <c r="V321" s="12"/>
      <c r="W321" s="12"/>
      <c r="X321" s="12"/>
      <c r="Y321" s="12"/>
      <c r="Z321" s="12"/>
    </row>
    <row r="322" spans="1:26" ht="15.75" customHeight="1" x14ac:dyDescent="0.25">
      <c r="A322" s="36">
        <v>45940</v>
      </c>
      <c r="B322" s="36">
        <v>45941</v>
      </c>
      <c r="C322" s="37" t="s">
        <v>48</v>
      </c>
      <c r="D322" s="169" t="s">
        <v>279</v>
      </c>
      <c r="E322" s="38" t="s">
        <v>10</v>
      </c>
      <c r="F322" s="38" t="s">
        <v>41</v>
      </c>
      <c r="G322" s="39" t="s">
        <v>51</v>
      </c>
      <c r="H322" s="43" t="s">
        <v>76</v>
      </c>
      <c r="I322" s="41">
        <v>1</v>
      </c>
      <c r="J322" s="42">
        <v>1950000</v>
      </c>
      <c r="K322" s="42">
        <f t="shared" si="2"/>
        <v>370500</v>
      </c>
      <c r="L322" s="42">
        <f t="shared" si="3"/>
        <v>2320500</v>
      </c>
      <c r="M322" s="12"/>
      <c r="N322" s="12"/>
      <c r="O322" s="12"/>
      <c r="P322" s="12"/>
      <c r="Q322" s="12"/>
      <c r="R322" s="12"/>
      <c r="S322" s="12"/>
      <c r="T322" s="12"/>
      <c r="U322" s="12"/>
      <c r="V322" s="12"/>
      <c r="W322" s="12"/>
      <c r="X322" s="12"/>
      <c r="Y322" s="12"/>
      <c r="Z322" s="12"/>
    </row>
    <row r="323" spans="1:26" ht="15.75" customHeight="1" x14ac:dyDescent="0.25">
      <c r="A323" s="36">
        <v>45940</v>
      </c>
      <c r="B323" s="36">
        <v>45941</v>
      </c>
      <c r="C323" s="37" t="s">
        <v>48</v>
      </c>
      <c r="D323" s="169" t="s">
        <v>279</v>
      </c>
      <c r="E323" s="38" t="s">
        <v>13</v>
      </c>
      <c r="F323" s="38" t="s">
        <v>50</v>
      </c>
      <c r="G323" s="39" t="s">
        <v>51</v>
      </c>
      <c r="H323" s="43" t="s">
        <v>76</v>
      </c>
      <c r="I323" s="41">
        <v>4</v>
      </c>
      <c r="J323" s="42">
        <v>1980000</v>
      </c>
      <c r="K323" s="42">
        <f t="shared" si="2"/>
        <v>376200</v>
      </c>
      <c r="L323" s="42">
        <f t="shared" si="3"/>
        <v>2356200</v>
      </c>
      <c r="M323" s="12"/>
      <c r="N323" s="12"/>
      <c r="O323" s="12"/>
      <c r="P323" s="12"/>
      <c r="Q323" s="12"/>
      <c r="R323" s="12"/>
      <c r="S323" s="12"/>
      <c r="T323" s="12"/>
      <c r="U323" s="12"/>
      <c r="V323" s="12"/>
      <c r="W323" s="12"/>
      <c r="X323" s="12"/>
      <c r="Y323" s="12"/>
      <c r="Z323" s="12"/>
    </row>
    <row r="324" spans="1:26" ht="15.75" customHeight="1" x14ac:dyDescent="0.25">
      <c r="A324" s="36">
        <v>45940</v>
      </c>
      <c r="B324" s="36">
        <v>45941</v>
      </c>
      <c r="C324" s="37" t="s">
        <v>48</v>
      </c>
      <c r="D324" s="169" t="s">
        <v>280</v>
      </c>
      <c r="E324" s="38" t="s">
        <v>16</v>
      </c>
      <c r="F324" s="38" t="s">
        <v>38</v>
      </c>
      <c r="G324" s="39" t="s">
        <v>51</v>
      </c>
      <c r="H324" s="43" t="s">
        <v>78</v>
      </c>
      <c r="I324" s="41">
        <v>5</v>
      </c>
      <c r="J324" s="42">
        <v>1175000</v>
      </c>
      <c r="K324" s="42">
        <f t="shared" si="2"/>
        <v>223250</v>
      </c>
      <c r="L324" s="42">
        <f t="shared" si="3"/>
        <v>1398250</v>
      </c>
      <c r="M324" s="12"/>
      <c r="N324" s="12"/>
      <c r="O324" s="12"/>
      <c r="P324" s="12"/>
      <c r="Q324" s="12"/>
      <c r="R324" s="12"/>
      <c r="S324" s="12"/>
      <c r="T324" s="12"/>
      <c r="U324" s="12"/>
      <c r="V324" s="12"/>
      <c r="W324" s="12"/>
      <c r="X324" s="12"/>
      <c r="Y324" s="12"/>
      <c r="Z324" s="12"/>
    </row>
    <row r="325" spans="1:26" ht="15.75" customHeight="1" x14ac:dyDescent="0.25">
      <c r="A325" s="36">
        <v>45940</v>
      </c>
      <c r="B325" s="36">
        <v>45941</v>
      </c>
      <c r="C325" s="37" t="s">
        <v>48</v>
      </c>
      <c r="D325" s="169" t="s">
        <v>280</v>
      </c>
      <c r="E325" s="38" t="s">
        <v>10</v>
      </c>
      <c r="F325" s="38" t="s">
        <v>41</v>
      </c>
      <c r="G325" s="39" t="s">
        <v>51</v>
      </c>
      <c r="H325" s="43" t="s">
        <v>78</v>
      </c>
      <c r="I325" s="41">
        <v>1</v>
      </c>
      <c r="J325" s="42">
        <v>1950000</v>
      </c>
      <c r="K325" s="42">
        <f t="shared" si="2"/>
        <v>370500</v>
      </c>
      <c r="L325" s="42">
        <f t="shared" si="3"/>
        <v>2320500</v>
      </c>
      <c r="M325" s="12"/>
      <c r="N325" s="12"/>
      <c r="O325" s="12"/>
      <c r="P325" s="12"/>
      <c r="Q325" s="12"/>
      <c r="R325" s="12"/>
      <c r="S325" s="12"/>
      <c r="T325" s="12"/>
      <c r="U325" s="12"/>
      <c r="V325" s="12"/>
      <c r="W325" s="12"/>
      <c r="X325" s="12"/>
      <c r="Y325" s="12"/>
      <c r="Z325" s="12"/>
    </row>
    <row r="326" spans="1:26" ht="15.75" customHeight="1" x14ac:dyDescent="0.25">
      <c r="A326" s="36">
        <v>45940</v>
      </c>
      <c r="B326" s="36">
        <v>45941</v>
      </c>
      <c r="C326" s="37" t="s">
        <v>48</v>
      </c>
      <c r="D326" s="169" t="s">
        <v>280</v>
      </c>
      <c r="E326" s="38" t="s">
        <v>13</v>
      </c>
      <c r="F326" s="38" t="s">
        <v>50</v>
      </c>
      <c r="G326" s="39" t="s">
        <v>51</v>
      </c>
      <c r="H326" s="43" t="s">
        <v>78</v>
      </c>
      <c r="I326" s="41">
        <v>4</v>
      </c>
      <c r="J326" s="42">
        <v>1980000</v>
      </c>
      <c r="K326" s="42">
        <f t="shared" si="2"/>
        <v>376200</v>
      </c>
      <c r="L326" s="42">
        <f t="shared" si="3"/>
        <v>2356200</v>
      </c>
      <c r="M326" s="12"/>
      <c r="N326" s="12"/>
      <c r="O326" s="12"/>
      <c r="P326" s="12"/>
      <c r="Q326" s="12"/>
      <c r="R326" s="12"/>
      <c r="S326" s="12"/>
      <c r="T326" s="12"/>
      <c r="U326" s="12"/>
      <c r="V326" s="12"/>
      <c r="W326" s="12"/>
      <c r="X326" s="12"/>
      <c r="Y326" s="12"/>
      <c r="Z326" s="12"/>
    </row>
    <row r="327" spans="1:26" ht="15.75" customHeight="1" x14ac:dyDescent="0.25">
      <c r="A327" s="36">
        <v>45940</v>
      </c>
      <c r="B327" s="36">
        <v>45943</v>
      </c>
      <c r="C327" s="37" t="s">
        <v>48</v>
      </c>
      <c r="D327" s="169" t="s">
        <v>281</v>
      </c>
      <c r="E327" s="38" t="s">
        <v>16</v>
      </c>
      <c r="F327" s="38" t="s">
        <v>38</v>
      </c>
      <c r="G327" s="39" t="s">
        <v>51</v>
      </c>
      <c r="H327" s="43" t="s">
        <v>56</v>
      </c>
      <c r="I327" s="41">
        <v>6</v>
      </c>
      <c r="J327" s="42">
        <v>1410000</v>
      </c>
      <c r="K327" s="42">
        <f t="shared" si="2"/>
        <v>267900</v>
      </c>
      <c r="L327" s="42">
        <f t="shared" si="3"/>
        <v>1677900</v>
      </c>
      <c r="M327" s="12"/>
      <c r="N327" s="12"/>
      <c r="O327" s="12"/>
      <c r="P327" s="12"/>
      <c r="Q327" s="12"/>
      <c r="R327" s="12"/>
      <c r="S327" s="12"/>
      <c r="T327" s="12"/>
      <c r="U327" s="12"/>
      <c r="V327" s="12"/>
      <c r="W327" s="12"/>
      <c r="X327" s="12"/>
      <c r="Y327" s="12"/>
      <c r="Z327" s="12"/>
    </row>
    <row r="328" spans="1:26" ht="15.75" customHeight="1" x14ac:dyDescent="0.25">
      <c r="A328" s="36">
        <v>45940</v>
      </c>
      <c r="B328" s="36">
        <v>45943</v>
      </c>
      <c r="C328" s="37" t="s">
        <v>48</v>
      </c>
      <c r="D328" s="169" t="s">
        <v>281</v>
      </c>
      <c r="E328" s="38" t="s">
        <v>10</v>
      </c>
      <c r="F328" s="38" t="s">
        <v>41</v>
      </c>
      <c r="G328" s="39" t="s">
        <v>51</v>
      </c>
      <c r="H328" s="43" t="s">
        <v>56</v>
      </c>
      <c r="I328" s="41">
        <v>1</v>
      </c>
      <c r="J328" s="42">
        <v>1950000</v>
      </c>
      <c r="K328" s="42">
        <f t="shared" si="2"/>
        <v>370500</v>
      </c>
      <c r="L328" s="42">
        <f t="shared" si="3"/>
        <v>2320500</v>
      </c>
      <c r="M328" s="12"/>
      <c r="N328" s="12"/>
      <c r="O328" s="12"/>
      <c r="P328" s="12"/>
      <c r="Q328" s="12"/>
      <c r="R328" s="12"/>
      <c r="S328" s="12"/>
      <c r="T328" s="12"/>
      <c r="U328" s="12"/>
      <c r="V328" s="12"/>
      <c r="W328" s="12"/>
      <c r="X328" s="12"/>
      <c r="Y328" s="12"/>
      <c r="Z328" s="12"/>
    </row>
    <row r="329" spans="1:26" ht="15.75" customHeight="1" x14ac:dyDescent="0.25">
      <c r="A329" s="36">
        <v>45940</v>
      </c>
      <c r="B329" s="36">
        <v>45943</v>
      </c>
      <c r="C329" s="37" t="s">
        <v>48</v>
      </c>
      <c r="D329" s="170" t="s">
        <v>282</v>
      </c>
      <c r="E329" s="38" t="s">
        <v>16</v>
      </c>
      <c r="F329" s="38" t="s">
        <v>38</v>
      </c>
      <c r="G329" s="39" t="s">
        <v>51</v>
      </c>
      <c r="H329" s="43" t="s">
        <v>58</v>
      </c>
      <c r="I329" s="41">
        <v>5</v>
      </c>
      <c r="J329" s="42">
        <v>1175000</v>
      </c>
      <c r="K329" s="42">
        <f t="shared" si="2"/>
        <v>223250</v>
      </c>
      <c r="L329" s="42">
        <f t="shared" si="3"/>
        <v>1398250</v>
      </c>
      <c r="M329" s="12"/>
      <c r="N329" s="12"/>
      <c r="O329" s="12"/>
      <c r="P329" s="12"/>
      <c r="Q329" s="12"/>
      <c r="R329" s="12"/>
      <c r="S329" s="12"/>
      <c r="T329" s="12"/>
      <c r="U329" s="12"/>
      <c r="V329" s="12"/>
      <c r="W329" s="12"/>
      <c r="X329" s="12"/>
      <c r="Y329" s="12"/>
      <c r="Z329" s="12"/>
    </row>
    <row r="330" spans="1:26" ht="15.75" customHeight="1" x14ac:dyDescent="0.25">
      <c r="A330" s="36">
        <v>45940</v>
      </c>
      <c r="B330" s="36">
        <v>45943</v>
      </c>
      <c r="C330" s="37" t="s">
        <v>48</v>
      </c>
      <c r="D330" s="170" t="s">
        <v>282</v>
      </c>
      <c r="E330" s="38" t="s">
        <v>10</v>
      </c>
      <c r="F330" s="38" t="s">
        <v>41</v>
      </c>
      <c r="G330" s="39" t="s">
        <v>51</v>
      </c>
      <c r="H330" s="43" t="s">
        <v>58</v>
      </c>
      <c r="I330" s="41">
        <v>1</v>
      </c>
      <c r="J330" s="42">
        <v>1950000</v>
      </c>
      <c r="K330" s="42">
        <f t="shared" si="2"/>
        <v>370500</v>
      </c>
      <c r="L330" s="42">
        <f t="shared" si="3"/>
        <v>2320500</v>
      </c>
      <c r="M330" s="12"/>
      <c r="N330" s="12"/>
      <c r="O330" s="12"/>
      <c r="P330" s="12"/>
      <c r="Q330" s="12"/>
      <c r="R330" s="12"/>
      <c r="S330" s="12"/>
      <c r="T330" s="12"/>
      <c r="U330" s="12"/>
      <c r="V330" s="12"/>
      <c r="W330" s="12"/>
      <c r="X330" s="12"/>
      <c r="Y330" s="12"/>
      <c r="Z330" s="12"/>
    </row>
    <row r="331" spans="1:26" ht="17.25" customHeight="1" x14ac:dyDescent="0.25">
      <c r="A331" s="36">
        <v>45940</v>
      </c>
      <c r="B331" s="36">
        <v>45948</v>
      </c>
      <c r="C331" s="37" t="s">
        <v>48</v>
      </c>
      <c r="D331" s="170" t="s">
        <v>283</v>
      </c>
      <c r="E331" s="38" t="s">
        <v>16</v>
      </c>
      <c r="F331" s="38" t="s">
        <v>38</v>
      </c>
      <c r="G331" s="39" t="s">
        <v>51</v>
      </c>
      <c r="H331" s="43" t="s">
        <v>76</v>
      </c>
      <c r="I331" s="41">
        <v>6</v>
      </c>
      <c r="J331" s="42">
        <v>1410000</v>
      </c>
      <c r="K331" s="42">
        <f t="shared" si="2"/>
        <v>267900</v>
      </c>
      <c r="L331" s="42">
        <f t="shared" si="3"/>
        <v>1677900</v>
      </c>
      <c r="M331" s="12"/>
      <c r="N331" s="12"/>
      <c r="O331" s="12"/>
      <c r="P331" s="12"/>
      <c r="Q331" s="12"/>
      <c r="R331" s="12"/>
      <c r="S331" s="12"/>
      <c r="T331" s="12"/>
      <c r="U331" s="12"/>
      <c r="V331" s="12"/>
      <c r="W331" s="12"/>
      <c r="X331" s="12"/>
      <c r="Y331" s="12"/>
      <c r="Z331" s="12"/>
    </row>
    <row r="332" spans="1:26" ht="15.75" customHeight="1" x14ac:dyDescent="0.25">
      <c r="A332" s="36">
        <v>45940</v>
      </c>
      <c r="B332" s="36">
        <v>45948</v>
      </c>
      <c r="C332" s="37" t="s">
        <v>48</v>
      </c>
      <c r="D332" s="170" t="s">
        <v>283</v>
      </c>
      <c r="E332" s="38" t="s">
        <v>10</v>
      </c>
      <c r="F332" s="38" t="s">
        <v>41</v>
      </c>
      <c r="G332" s="39" t="s">
        <v>51</v>
      </c>
      <c r="H332" s="43" t="s">
        <v>76</v>
      </c>
      <c r="I332" s="41">
        <v>1</v>
      </c>
      <c r="J332" s="42">
        <v>1950000</v>
      </c>
      <c r="K332" s="42">
        <f t="shared" si="2"/>
        <v>370500</v>
      </c>
      <c r="L332" s="42">
        <f t="shared" si="3"/>
        <v>2320500</v>
      </c>
      <c r="M332" s="12"/>
      <c r="N332" s="12"/>
      <c r="O332" s="12"/>
      <c r="P332" s="12"/>
      <c r="Q332" s="12"/>
      <c r="R332" s="12"/>
      <c r="S332" s="12"/>
      <c r="T332" s="12"/>
      <c r="U332" s="12"/>
      <c r="V332" s="12"/>
      <c r="W332" s="12"/>
      <c r="X332" s="12"/>
      <c r="Y332" s="12"/>
      <c r="Z332" s="12"/>
    </row>
    <row r="333" spans="1:26" ht="15.75" customHeight="1" x14ac:dyDescent="0.25">
      <c r="A333" s="36">
        <v>45940</v>
      </c>
      <c r="B333" s="36">
        <v>45948</v>
      </c>
      <c r="C333" s="37" t="s">
        <v>48</v>
      </c>
      <c r="D333" s="170" t="s">
        <v>283</v>
      </c>
      <c r="E333" s="38" t="s">
        <v>13</v>
      </c>
      <c r="F333" s="38" t="s">
        <v>50</v>
      </c>
      <c r="G333" s="39" t="s">
        <v>51</v>
      </c>
      <c r="H333" s="43" t="s">
        <v>76</v>
      </c>
      <c r="I333" s="41">
        <v>2</v>
      </c>
      <c r="J333" s="42">
        <v>990000</v>
      </c>
      <c r="K333" s="42">
        <f t="shared" si="2"/>
        <v>188100</v>
      </c>
      <c r="L333" s="42">
        <f t="shared" si="3"/>
        <v>1178100</v>
      </c>
      <c r="M333" s="12"/>
      <c r="N333" s="12"/>
      <c r="O333" s="12"/>
      <c r="P333" s="12"/>
      <c r="Q333" s="12"/>
      <c r="R333" s="12"/>
      <c r="S333" s="12"/>
      <c r="T333" s="12"/>
      <c r="U333" s="12"/>
      <c r="V333" s="12"/>
      <c r="W333" s="12"/>
      <c r="X333" s="12"/>
      <c r="Y333" s="12"/>
      <c r="Z333" s="12"/>
    </row>
    <row r="334" spans="1:26" ht="15.75" customHeight="1" x14ac:dyDescent="0.25">
      <c r="A334" s="36">
        <v>45940</v>
      </c>
      <c r="B334" s="36">
        <v>45948</v>
      </c>
      <c r="C334" s="37" t="s">
        <v>48</v>
      </c>
      <c r="D334" s="170" t="s">
        <v>284</v>
      </c>
      <c r="E334" s="38" t="s">
        <v>16</v>
      </c>
      <c r="F334" s="38" t="s">
        <v>38</v>
      </c>
      <c r="G334" s="39" t="s">
        <v>51</v>
      </c>
      <c r="H334" s="43" t="s">
        <v>78</v>
      </c>
      <c r="I334" s="41">
        <v>5</v>
      </c>
      <c r="J334" s="42">
        <v>1175000</v>
      </c>
      <c r="K334" s="42">
        <f t="shared" si="2"/>
        <v>223250</v>
      </c>
      <c r="L334" s="42">
        <f t="shared" si="3"/>
        <v>1398250</v>
      </c>
      <c r="M334" s="12"/>
      <c r="N334" s="12"/>
      <c r="O334" s="12"/>
      <c r="P334" s="12"/>
      <c r="Q334" s="12"/>
      <c r="R334" s="12"/>
      <c r="S334" s="12"/>
      <c r="T334" s="12"/>
      <c r="U334" s="12"/>
      <c r="V334" s="12"/>
      <c r="W334" s="12"/>
      <c r="X334" s="12"/>
      <c r="Y334" s="12"/>
      <c r="Z334" s="12"/>
    </row>
    <row r="335" spans="1:26" ht="15.75" customHeight="1" x14ac:dyDescent="0.25">
      <c r="A335" s="36">
        <v>45940</v>
      </c>
      <c r="B335" s="36">
        <v>45948</v>
      </c>
      <c r="C335" s="37" t="s">
        <v>48</v>
      </c>
      <c r="D335" s="170" t="s">
        <v>284</v>
      </c>
      <c r="E335" s="38" t="s">
        <v>10</v>
      </c>
      <c r="F335" s="38" t="s">
        <v>41</v>
      </c>
      <c r="G335" s="39" t="s">
        <v>51</v>
      </c>
      <c r="H335" s="43" t="s">
        <v>78</v>
      </c>
      <c r="I335" s="41">
        <v>1</v>
      </c>
      <c r="J335" s="42">
        <v>1950000</v>
      </c>
      <c r="K335" s="42">
        <f t="shared" si="2"/>
        <v>370500</v>
      </c>
      <c r="L335" s="42">
        <f t="shared" si="3"/>
        <v>2320500</v>
      </c>
      <c r="M335" s="12"/>
      <c r="N335" s="12"/>
      <c r="O335" s="12"/>
      <c r="P335" s="12"/>
      <c r="Q335" s="12"/>
      <c r="R335" s="12"/>
      <c r="S335" s="12"/>
      <c r="T335" s="12"/>
      <c r="U335" s="12"/>
      <c r="V335" s="12"/>
      <c r="W335" s="12"/>
      <c r="X335" s="12"/>
      <c r="Y335" s="12"/>
      <c r="Z335" s="12"/>
    </row>
    <row r="336" spans="1:26" ht="15.75" customHeight="1" x14ac:dyDescent="0.25">
      <c r="A336" s="36">
        <v>45940</v>
      </c>
      <c r="B336" s="36">
        <v>45948</v>
      </c>
      <c r="C336" s="37" t="s">
        <v>48</v>
      </c>
      <c r="D336" s="170" t="s">
        <v>284</v>
      </c>
      <c r="E336" s="38" t="s">
        <v>13</v>
      </c>
      <c r="F336" s="38" t="s">
        <v>50</v>
      </c>
      <c r="G336" s="39" t="s">
        <v>51</v>
      </c>
      <c r="H336" s="43" t="s">
        <v>78</v>
      </c>
      <c r="I336" s="41">
        <v>2</v>
      </c>
      <c r="J336" s="42">
        <v>990000</v>
      </c>
      <c r="K336" s="42">
        <f t="shared" si="2"/>
        <v>188100</v>
      </c>
      <c r="L336" s="42">
        <f t="shared" si="3"/>
        <v>1178100</v>
      </c>
      <c r="M336" s="12"/>
      <c r="N336" s="12"/>
      <c r="O336" s="12"/>
      <c r="P336" s="12"/>
      <c r="Q336" s="12"/>
      <c r="R336" s="12"/>
      <c r="S336" s="12"/>
      <c r="T336" s="12"/>
      <c r="U336" s="12"/>
      <c r="V336" s="12"/>
      <c r="W336" s="12"/>
      <c r="X336" s="12"/>
      <c r="Y336" s="12"/>
      <c r="Z336" s="12"/>
    </row>
    <row r="337" spans="1:26" ht="15.75" customHeight="1" x14ac:dyDescent="0.25">
      <c r="A337" s="36">
        <v>45940</v>
      </c>
      <c r="B337" s="36">
        <v>45949</v>
      </c>
      <c r="C337" s="37" t="s">
        <v>48</v>
      </c>
      <c r="D337" s="170" t="s">
        <v>285</v>
      </c>
      <c r="E337" s="38" t="s">
        <v>16</v>
      </c>
      <c r="F337" s="38" t="s">
        <v>38</v>
      </c>
      <c r="G337" s="39" t="s">
        <v>51</v>
      </c>
      <c r="H337" s="43" t="s">
        <v>56</v>
      </c>
      <c r="I337" s="41">
        <v>6</v>
      </c>
      <c r="J337" s="42">
        <v>1410000</v>
      </c>
      <c r="K337" s="42">
        <f t="shared" si="2"/>
        <v>267900</v>
      </c>
      <c r="L337" s="42">
        <f t="shared" si="3"/>
        <v>1677900</v>
      </c>
      <c r="M337" s="12"/>
      <c r="N337" s="12"/>
      <c r="O337" s="12"/>
      <c r="P337" s="12"/>
      <c r="Q337" s="12"/>
      <c r="R337" s="12"/>
      <c r="S337" s="12"/>
      <c r="T337" s="12"/>
      <c r="U337" s="12"/>
      <c r="V337" s="12"/>
      <c r="W337" s="12"/>
      <c r="X337" s="12"/>
      <c r="Y337" s="12"/>
      <c r="Z337" s="12"/>
    </row>
    <row r="338" spans="1:26" ht="15.75" customHeight="1" x14ac:dyDescent="0.25">
      <c r="A338" s="36">
        <v>45940</v>
      </c>
      <c r="B338" s="36">
        <v>45949</v>
      </c>
      <c r="C338" s="37" t="s">
        <v>48</v>
      </c>
      <c r="D338" s="170" t="s">
        <v>285</v>
      </c>
      <c r="E338" s="38" t="s">
        <v>10</v>
      </c>
      <c r="F338" s="38" t="s">
        <v>41</v>
      </c>
      <c r="G338" s="39" t="s">
        <v>51</v>
      </c>
      <c r="H338" s="43" t="s">
        <v>56</v>
      </c>
      <c r="I338" s="41">
        <v>1</v>
      </c>
      <c r="J338" s="42">
        <v>1950000</v>
      </c>
      <c r="K338" s="42">
        <f t="shared" si="2"/>
        <v>370500</v>
      </c>
      <c r="L338" s="42">
        <f t="shared" si="3"/>
        <v>2320500</v>
      </c>
      <c r="M338" s="12"/>
      <c r="N338" s="12"/>
      <c r="O338" s="12"/>
      <c r="P338" s="12"/>
      <c r="Q338" s="12"/>
      <c r="R338" s="12"/>
      <c r="S338" s="12"/>
      <c r="T338" s="12"/>
      <c r="U338" s="12"/>
      <c r="V338" s="12"/>
      <c r="W338" s="12"/>
      <c r="X338" s="12"/>
      <c r="Y338" s="12"/>
      <c r="Z338" s="12"/>
    </row>
    <row r="339" spans="1:26" ht="15.75" customHeight="1" x14ac:dyDescent="0.25">
      <c r="A339" s="36">
        <v>45940</v>
      </c>
      <c r="B339" s="36">
        <v>45949</v>
      </c>
      <c r="C339" s="37" t="s">
        <v>48</v>
      </c>
      <c r="D339" s="169" t="s">
        <v>286</v>
      </c>
      <c r="E339" s="38" t="s">
        <v>16</v>
      </c>
      <c r="F339" s="38" t="s">
        <v>38</v>
      </c>
      <c r="G339" s="39" t="s">
        <v>51</v>
      </c>
      <c r="H339" s="43" t="s">
        <v>58</v>
      </c>
      <c r="I339" s="41">
        <v>5</v>
      </c>
      <c r="J339" s="42">
        <v>1175000</v>
      </c>
      <c r="K339" s="42">
        <f t="shared" si="2"/>
        <v>223250</v>
      </c>
      <c r="L339" s="42">
        <f t="shared" si="3"/>
        <v>1398250</v>
      </c>
      <c r="M339" s="12"/>
      <c r="N339" s="12"/>
      <c r="O339" s="12"/>
      <c r="P339" s="12"/>
      <c r="Q339" s="12"/>
      <c r="R339" s="12"/>
      <c r="S339" s="12"/>
      <c r="T339" s="12"/>
      <c r="U339" s="12"/>
      <c r="V339" s="12"/>
      <c r="W339" s="12"/>
      <c r="X339" s="12"/>
      <c r="Y339" s="12"/>
      <c r="Z339" s="12"/>
    </row>
    <row r="340" spans="1:26" ht="15.75" customHeight="1" x14ac:dyDescent="0.25">
      <c r="A340" s="36">
        <v>45940</v>
      </c>
      <c r="B340" s="36">
        <v>45949</v>
      </c>
      <c r="C340" s="37" t="s">
        <v>48</v>
      </c>
      <c r="D340" s="169" t="s">
        <v>286</v>
      </c>
      <c r="E340" s="38" t="s">
        <v>10</v>
      </c>
      <c r="F340" s="38" t="s">
        <v>41</v>
      </c>
      <c r="G340" s="39" t="s">
        <v>51</v>
      </c>
      <c r="H340" s="43" t="s">
        <v>58</v>
      </c>
      <c r="I340" s="41">
        <v>1</v>
      </c>
      <c r="J340" s="42">
        <v>1950000</v>
      </c>
      <c r="K340" s="42">
        <f t="shared" si="2"/>
        <v>370500</v>
      </c>
      <c r="L340" s="42">
        <f t="shared" si="3"/>
        <v>2320500</v>
      </c>
      <c r="M340" s="12"/>
      <c r="N340" s="12"/>
      <c r="O340" s="12"/>
      <c r="P340" s="12"/>
      <c r="Q340" s="12"/>
      <c r="R340" s="12"/>
      <c r="S340" s="12"/>
      <c r="T340" s="12"/>
      <c r="U340" s="12"/>
      <c r="V340" s="12"/>
      <c r="W340" s="12"/>
      <c r="X340" s="12"/>
      <c r="Y340" s="12"/>
      <c r="Z340" s="12"/>
    </row>
    <row r="341" spans="1:26" ht="15.75" customHeight="1" x14ac:dyDescent="0.25">
      <c r="A341" s="80">
        <v>45954</v>
      </c>
      <c r="B341" s="80">
        <v>45955</v>
      </c>
      <c r="C341" s="58" t="s">
        <v>48</v>
      </c>
      <c r="D341" s="169" t="s">
        <v>287</v>
      </c>
      <c r="E341" s="38" t="s">
        <v>16</v>
      </c>
      <c r="F341" s="38" t="s">
        <v>38</v>
      </c>
      <c r="G341" s="39" t="s">
        <v>51</v>
      </c>
      <c r="H341" s="43" t="s">
        <v>76</v>
      </c>
      <c r="I341" s="41">
        <v>6</v>
      </c>
      <c r="J341" s="42">
        <v>1410000</v>
      </c>
      <c r="K341" s="42">
        <f t="shared" si="2"/>
        <v>267900</v>
      </c>
      <c r="L341" s="42">
        <f t="shared" si="3"/>
        <v>1677900</v>
      </c>
      <c r="M341"/>
      <c r="N341"/>
      <c r="O341"/>
      <c r="P341"/>
      <c r="Q341"/>
      <c r="R341"/>
      <c r="S341"/>
      <c r="T341"/>
      <c r="U341"/>
      <c r="V341"/>
      <c r="W341"/>
      <c r="X341"/>
      <c r="Y341"/>
      <c r="Z341"/>
    </row>
    <row r="342" spans="1:26" ht="15.75" customHeight="1" x14ac:dyDescent="0.25">
      <c r="A342" s="36">
        <v>45954</v>
      </c>
      <c r="B342" s="36">
        <v>45955</v>
      </c>
      <c r="C342" s="37" t="s">
        <v>48</v>
      </c>
      <c r="D342" s="169" t="s">
        <v>287</v>
      </c>
      <c r="E342" s="38" t="s">
        <v>10</v>
      </c>
      <c r="F342" s="38" t="s">
        <v>41</v>
      </c>
      <c r="G342" s="39" t="s">
        <v>51</v>
      </c>
      <c r="H342" s="43" t="s">
        <v>76</v>
      </c>
      <c r="I342" s="41">
        <v>1</v>
      </c>
      <c r="J342" s="42">
        <v>1950000</v>
      </c>
      <c r="K342" s="42">
        <f t="shared" si="2"/>
        <v>370500</v>
      </c>
      <c r="L342" s="42">
        <f t="shared" si="3"/>
        <v>2320500</v>
      </c>
      <c r="M342"/>
      <c r="N342"/>
      <c r="O342"/>
      <c r="P342"/>
      <c r="Q342"/>
      <c r="R342"/>
      <c r="S342"/>
      <c r="T342"/>
      <c r="U342"/>
      <c r="V342"/>
      <c r="W342"/>
      <c r="X342"/>
      <c r="Y342"/>
      <c r="Z342"/>
    </row>
    <row r="343" spans="1:26" ht="15.75" customHeight="1" x14ac:dyDescent="0.25">
      <c r="A343" s="36">
        <v>45954</v>
      </c>
      <c r="B343" s="36">
        <v>45955</v>
      </c>
      <c r="C343" s="37" t="s">
        <v>48</v>
      </c>
      <c r="D343" s="169" t="s">
        <v>287</v>
      </c>
      <c r="E343" s="38" t="s">
        <v>13</v>
      </c>
      <c r="F343" s="38" t="s">
        <v>50</v>
      </c>
      <c r="G343" s="39" t="s">
        <v>51</v>
      </c>
      <c r="H343" s="43" t="s">
        <v>76</v>
      </c>
      <c r="I343" s="41">
        <v>2</v>
      </c>
      <c r="J343" s="42">
        <v>990000</v>
      </c>
      <c r="K343" s="42">
        <f t="shared" si="2"/>
        <v>188100</v>
      </c>
      <c r="L343" s="42">
        <f t="shared" si="3"/>
        <v>1178100</v>
      </c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</row>
    <row r="344" spans="1:26" ht="15.75" customHeight="1" x14ac:dyDescent="0.25">
      <c r="A344" s="36">
        <v>45954</v>
      </c>
      <c r="B344" s="36">
        <v>45955</v>
      </c>
      <c r="C344" s="37" t="s">
        <v>48</v>
      </c>
      <c r="D344" s="169" t="s">
        <v>288</v>
      </c>
      <c r="E344" s="38" t="s">
        <v>16</v>
      </c>
      <c r="F344" s="38" t="s">
        <v>38</v>
      </c>
      <c r="G344" s="39" t="s">
        <v>51</v>
      </c>
      <c r="H344" s="43" t="s">
        <v>78</v>
      </c>
      <c r="I344" s="41">
        <v>5</v>
      </c>
      <c r="J344" s="42">
        <v>1175000</v>
      </c>
      <c r="K344" s="42">
        <f t="shared" si="2"/>
        <v>223250</v>
      </c>
      <c r="L344" s="42">
        <f t="shared" si="3"/>
        <v>1398250</v>
      </c>
      <c r="M344"/>
      <c r="N344"/>
      <c r="O344"/>
      <c r="P344"/>
      <c r="Q344"/>
      <c r="R344"/>
      <c r="S344"/>
      <c r="T344"/>
      <c r="U344"/>
      <c r="V344"/>
      <c r="W344"/>
      <c r="X344"/>
      <c r="Y344"/>
      <c r="Z344"/>
    </row>
    <row r="345" spans="1:26" ht="15.75" customHeight="1" x14ac:dyDescent="0.25">
      <c r="A345" s="36">
        <v>45954</v>
      </c>
      <c r="B345" s="36">
        <v>45955</v>
      </c>
      <c r="C345" s="37" t="s">
        <v>48</v>
      </c>
      <c r="D345" s="169" t="s">
        <v>288</v>
      </c>
      <c r="E345" s="38" t="s">
        <v>10</v>
      </c>
      <c r="F345" s="38" t="s">
        <v>41</v>
      </c>
      <c r="G345" s="39" t="s">
        <v>51</v>
      </c>
      <c r="H345" s="43" t="s">
        <v>78</v>
      </c>
      <c r="I345" s="41">
        <v>1</v>
      </c>
      <c r="J345" s="42">
        <v>1950000</v>
      </c>
      <c r="K345" s="42">
        <f t="shared" si="2"/>
        <v>370500</v>
      </c>
      <c r="L345" s="42">
        <f t="shared" si="3"/>
        <v>2320500</v>
      </c>
      <c r="M345"/>
      <c r="N345"/>
      <c r="O345"/>
      <c r="P345"/>
      <c r="Q345"/>
      <c r="R345"/>
      <c r="S345"/>
      <c r="T345"/>
      <c r="U345"/>
      <c r="V345"/>
      <c r="W345"/>
      <c r="X345"/>
      <c r="Y345"/>
      <c r="Z345"/>
    </row>
    <row r="346" spans="1:26" ht="15.75" customHeight="1" x14ac:dyDescent="0.25">
      <c r="A346" s="36">
        <v>45954</v>
      </c>
      <c r="B346" s="36">
        <v>45955</v>
      </c>
      <c r="C346" s="37" t="s">
        <v>48</v>
      </c>
      <c r="D346" s="169" t="s">
        <v>288</v>
      </c>
      <c r="E346" s="38" t="s">
        <v>13</v>
      </c>
      <c r="F346" s="38" t="s">
        <v>50</v>
      </c>
      <c r="G346" s="39" t="s">
        <v>51</v>
      </c>
      <c r="H346" s="43" t="s">
        <v>78</v>
      </c>
      <c r="I346" s="41">
        <v>2</v>
      </c>
      <c r="J346" s="42">
        <v>990000</v>
      </c>
      <c r="K346" s="42">
        <f t="shared" si="2"/>
        <v>188100</v>
      </c>
      <c r="L346" s="42">
        <f t="shared" si="3"/>
        <v>1178100</v>
      </c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</row>
    <row r="347" spans="1:26" ht="15.75" customHeight="1" x14ac:dyDescent="0.25">
      <c r="A347" s="36">
        <v>45954</v>
      </c>
      <c r="B347" s="36">
        <v>45956</v>
      </c>
      <c r="C347" s="37" t="s">
        <v>48</v>
      </c>
      <c r="D347" s="169" t="s">
        <v>289</v>
      </c>
      <c r="E347" s="38" t="s">
        <v>16</v>
      </c>
      <c r="F347" s="38" t="s">
        <v>38</v>
      </c>
      <c r="G347" s="39" t="s">
        <v>51</v>
      </c>
      <c r="H347" s="43" t="s">
        <v>56</v>
      </c>
      <c r="I347" s="41">
        <v>6</v>
      </c>
      <c r="J347" s="42">
        <v>1410000</v>
      </c>
      <c r="K347" s="42">
        <f t="shared" si="2"/>
        <v>267900</v>
      </c>
      <c r="L347" s="42">
        <f t="shared" si="3"/>
        <v>1677900</v>
      </c>
      <c r="M347"/>
      <c r="N347"/>
      <c r="O347"/>
      <c r="P347"/>
      <c r="Q347"/>
      <c r="R347"/>
      <c r="S347"/>
      <c r="T347"/>
      <c r="U347"/>
      <c r="V347"/>
      <c r="W347"/>
      <c r="X347"/>
      <c r="Y347"/>
      <c r="Z347"/>
    </row>
    <row r="348" spans="1:26" ht="15.75" customHeight="1" x14ac:dyDescent="0.25">
      <c r="A348" s="36">
        <v>45954</v>
      </c>
      <c r="B348" s="36">
        <v>45956</v>
      </c>
      <c r="C348" s="37" t="s">
        <v>48</v>
      </c>
      <c r="D348" s="169" t="s">
        <v>289</v>
      </c>
      <c r="E348" s="38" t="s">
        <v>10</v>
      </c>
      <c r="F348" s="38" t="s">
        <v>41</v>
      </c>
      <c r="G348" s="39" t="s">
        <v>51</v>
      </c>
      <c r="H348" s="43" t="s">
        <v>56</v>
      </c>
      <c r="I348" s="41">
        <v>1</v>
      </c>
      <c r="J348" s="42">
        <v>1950000</v>
      </c>
      <c r="K348" s="42">
        <f t="shared" si="2"/>
        <v>370500</v>
      </c>
      <c r="L348" s="42">
        <f t="shared" si="3"/>
        <v>2320500</v>
      </c>
      <c r="M348"/>
      <c r="N348"/>
      <c r="O348"/>
      <c r="P348"/>
      <c r="Q348"/>
      <c r="R348"/>
      <c r="S348"/>
      <c r="T348"/>
      <c r="U348"/>
      <c r="V348"/>
      <c r="W348"/>
      <c r="X348"/>
      <c r="Y348"/>
      <c r="Z348"/>
    </row>
    <row r="349" spans="1:26" ht="15.75" customHeight="1" x14ac:dyDescent="0.25">
      <c r="A349" s="36">
        <v>45954</v>
      </c>
      <c r="B349" s="36">
        <v>45956</v>
      </c>
      <c r="C349" s="37" t="s">
        <v>48</v>
      </c>
      <c r="D349" s="169" t="s">
        <v>290</v>
      </c>
      <c r="E349" s="38" t="s">
        <v>16</v>
      </c>
      <c r="F349" s="38" t="s">
        <v>38</v>
      </c>
      <c r="G349" s="39" t="s">
        <v>51</v>
      </c>
      <c r="H349" s="43" t="s">
        <v>58</v>
      </c>
      <c r="I349" s="41">
        <v>5</v>
      </c>
      <c r="J349" s="42">
        <v>1175000</v>
      </c>
      <c r="K349" s="42">
        <f t="shared" si="2"/>
        <v>223250</v>
      </c>
      <c r="L349" s="42">
        <f t="shared" si="3"/>
        <v>1398250</v>
      </c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</row>
    <row r="350" spans="1:26" ht="15.75" customHeight="1" x14ac:dyDescent="0.25">
      <c r="A350" s="36">
        <v>45954</v>
      </c>
      <c r="B350" s="36">
        <v>45956</v>
      </c>
      <c r="C350" s="37" t="s">
        <v>48</v>
      </c>
      <c r="D350" s="169" t="s">
        <v>290</v>
      </c>
      <c r="E350" s="38" t="s">
        <v>10</v>
      </c>
      <c r="F350" s="38" t="s">
        <v>41</v>
      </c>
      <c r="G350" s="39" t="s">
        <v>51</v>
      </c>
      <c r="H350" s="43" t="s">
        <v>58</v>
      </c>
      <c r="I350" s="41">
        <v>1</v>
      </c>
      <c r="J350" s="42">
        <v>1950000</v>
      </c>
      <c r="K350" s="42">
        <f t="shared" si="2"/>
        <v>370500</v>
      </c>
      <c r="L350" s="42">
        <f t="shared" si="3"/>
        <v>2320500</v>
      </c>
      <c r="M350"/>
      <c r="N350"/>
      <c r="O350"/>
      <c r="P350"/>
      <c r="Q350"/>
      <c r="R350"/>
      <c r="S350"/>
      <c r="T350"/>
      <c r="U350"/>
      <c r="V350"/>
      <c r="W350"/>
      <c r="X350"/>
      <c r="Y350"/>
      <c r="Z350"/>
    </row>
    <row r="351" spans="1:26" ht="15.75" customHeight="1" x14ac:dyDescent="0.25">
      <c r="A351" s="36">
        <v>45962</v>
      </c>
      <c r="B351" s="36">
        <v>45962</v>
      </c>
      <c r="C351" s="37" t="s">
        <v>48</v>
      </c>
      <c r="D351" s="169" t="s">
        <v>294</v>
      </c>
      <c r="E351" s="38" t="s">
        <v>10</v>
      </c>
      <c r="F351" s="38" t="s">
        <v>41</v>
      </c>
      <c r="G351" s="39" t="s">
        <v>51</v>
      </c>
      <c r="H351" s="43" t="s">
        <v>76</v>
      </c>
      <c r="I351" s="41">
        <v>1</v>
      </c>
      <c r="J351" s="42">
        <v>1950000</v>
      </c>
      <c r="K351" s="42">
        <f t="shared" si="2"/>
        <v>370500</v>
      </c>
      <c r="L351" s="42">
        <f t="shared" si="3"/>
        <v>2320500</v>
      </c>
      <c r="M351"/>
      <c r="N351"/>
      <c r="O351"/>
      <c r="P351"/>
      <c r="Q351"/>
      <c r="R351"/>
      <c r="S351"/>
      <c r="T351"/>
      <c r="U351"/>
      <c r="V351"/>
      <c r="W351"/>
      <c r="X351"/>
      <c r="Y351"/>
      <c r="Z351"/>
    </row>
    <row r="352" spans="1:26" ht="15.75" customHeight="1" x14ac:dyDescent="0.25">
      <c r="A352" s="36">
        <v>45962</v>
      </c>
      <c r="B352" s="36">
        <v>45962</v>
      </c>
      <c r="C352" s="37" t="s">
        <v>48</v>
      </c>
      <c r="D352" s="169" t="s">
        <v>294</v>
      </c>
      <c r="E352" s="38" t="s">
        <v>16</v>
      </c>
      <c r="F352" s="38" t="s">
        <v>38</v>
      </c>
      <c r="G352" s="39" t="s">
        <v>51</v>
      </c>
      <c r="H352" s="43" t="s">
        <v>76</v>
      </c>
      <c r="I352" s="41">
        <v>6</v>
      </c>
      <c r="J352" s="42">
        <v>1410000</v>
      </c>
      <c r="K352" s="42">
        <f t="shared" si="2"/>
        <v>267900</v>
      </c>
      <c r="L352" s="42">
        <f t="shared" si="3"/>
        <v>1677900</v>
      </c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</row>
    <row r="353" spans="1:26" ht="15.75" customHeight="1" x14ac:dyDescent="0.25">
      <c r="A353" s="36">
        <v>45962</v>
      </c>
      <c r="B353" s="36">
        <v>45963</v>
      </c>
      <c r="C353" s="37" t="s">
        <v>48</v>
      </c>
      <c r="D353" s="169" t="s">
        <v>294</v>
      </c>
      <c r="E353" s="38" t="s">
        <v>13</v>
      </c>
      <c r="F353" s="38" t="s">
        <v>50</v>
      </c>
      <c r="G353" s="39" t="s">
        <v>51</v>
      </c>
      <c r="H353" s="43" t="s">
        <v>76</v>
      </c>
      <c r="I353" s="41">
        <v>2</v>
      </c>
      <c r="J353" s="42">
        <v>990000</v>
      </c>
      <c r="K353" s="42">
        <f t="shared" si="2"/>
        <v>188100</v>
      </c>
      <c r="L353" s="42">
        <f t="shared" si="3"/>
        <v>1178100</v>
      </c>
      <c r="M353"/>
      <c r="N353"/>
      <c r="O353"/>
      <c r="P353"/>
      <c r="Q353"/>
      <c r="R353"/>
      <c r="S353"/>
      <c r="T353"/>
      <c r="U353"/>
      <c r="V353"/>
      <c r="W353"/>
      <c r="X353"/>
      <c r="Y353"/>
      <c r="Z353"/>
    </row>
    <row r="354" spans="1:26" ht="15.75" customHeight="1" x14ac:dyDescent="0.25">
      <c r="A354" s="36">
        <v>45962</v>
      </c>
      <c r="B354" s="36">
        <v>45964</v>
      </c>
      <c r="C354" s="37" t="s">
        <v>48</v>
      </c>
      <c r="D354" s="169" t="s">
        <v>294</v>
      </c>
      <c r="E354" s="38" t="s">
        <v>13</v>
      </c>
      <c r="F354" s="38" t="s">
        <v>50</v>
      </c>
      <c r="G354" s="39" t="s">
        <v>51</v>
      </c>
      <c r="H354" s="43" t="s">
        <v>76</v>
      </c>
      <c r="I354" s="41">
        <v>2</v>
      </c>
      <c r="J354" s="42">
        <v>990000</v>
      </c>
      <c r="K354" s="42">
        <f t="shared" si="2"/>
        <v>188100</v>
      </c>
      <c r="L354" s="42">
        <f t="shared" si="3"/>
        <v>1178100</v>
      </c>
      <c r="M354"/>
      <c r="N354"/>
      <c r="O354"/>
      <c r="P354"/>
      <c r="Q354"/>
      <c r="R354"/>
      <c r="S354"/>
      <c r="T354"/>
      <c r="U354"/>
      <c r="V354"/>
      <c r="W354"/>
      <c r="X354"/>
      <c r="Y354"/>
      <c r="Z354"/>
    </row>
    <row r="355" spans="1:26" ht="15.75" customHeight="1" x14ac:dyDescent="0.25">
      <c r="A355" s="36">
        <v>45962</v>
      </c>
      <c r="B355" s="36">
        <v>45962</v>
      </c>
      <c r="C355" s="37" t="s">
        <v>48</v>
      </c>
      <c r="D355" s="169" t="s">
        <v>295</v>
      </c>
      <c r="E355" s="38" t="s">
        <v>10</v>
      </c>
      <c r="F355" s="38" t="s">
        <v>41</v>
      </c>
      <c r="G355" s="39" t="s">
        <v>51</v>
      </c>
      <c r="H355" s="43" t="s">
        <v>78</v>
      </c>
      <c r="I355" s="41">
        <v>1</v>
      </c>
      <c r="J355" s="42">
        <v>1950000</v>
      </c>
      <c r="K355" s="42">
        <f t="shared" si="2"/>
        <v>370500</v>
      </c>
      <c r="L355" s="42">
        <f t="shared" si="3"/>
        <v>2320500</v>
      </c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</row>
    <row r="356" spans="1:26" ht="15.75" customHeight="1" x14ac:dyDescent="0.25">
      <c r="A356" s="36">
        <v>45962</v>
      </c>
      <c r="B356" s="36">
        <v>45962</v>
      </c>
      <c r="C356" s="37" t="s">
        <v>48</v>
      </c>
      <c r="D356" s="169" t="s">
        <v>295</v>
      </c>
      <c r="E356" s="38" t="s">
        <v>16</v>
      </c>
      <c r="F356" s="38" t="s">
        <v>38</v>
      </c>
      <c r="G356" s="39" t="s">
        <v>51</v>
      </c>
      <c r="H356" s="43" t="s">
        <v>78</v>
      </c>
      <c r="I356" s="41">
        <v>5</v>
      </c>
      <c r="J356" s="42">
        <v>1175000</v>
      </c>
      <c r="K356" s="42">
        <f t="shared" si="2"/>
        <v>223250</v>
      </c>
      <c r="L356" s="42">
        <f t="shared" si="3"/>
        <v>1398250</v>
      </c>
      <c r="M356"/>
      <c r="N356"/>
      <c r="O356"/>
      <c r="P356"/>
      <c r="Q356"/>
      <c r="R356"/>
      <c r="S356"/>
      <c r="T356"/>
      <c r="U356"/>
      <c r="V356"/>
      <c r="W356"/>
      <c r="X356"/>
      <c r="Y356"/>
      <c r="Z356"/>
    </row>
    <row r="357" spans="1:26" ht="15.75" customHeight="1" x14ac:dyDescent="0.25">
      <c r="A357" s="36">
        <v>45962</v>
      </c>
      <c r="B357" s="36">
        <v>45963</v>
      </c>
      <c r="C357" s="37" t="s">
        <v>48</v>
      </c>
      <c r="D357" s="169" t="s">
        <v>295</v>
      </c>
      <c r="E357" s="38" t="s">
        <v>13</v>
      </c>
      <c r="F357" s="38" t="s">
        <v>50</v>
      </c>
      <c r="G357" s="39" t="s">
        <v>51</v>
      </c>
      <c r="H357" s="43" t="s">
        <v>78</v>
      </c>
      <c r="I357" s="41">
        <v>2</v>
      </c>
      <c r="J357" s="42">
        <v>990000</v>
      </c>
      <c r="K357" s="42">
        <f t="shared" si="2"/>
        <v>188100</v>
      </c>
      <c r="L357" s="42">
        <f t="shared" si="3"/>
        <v>1178100</v>
      </c>
      <c r="M357"/>
      <c r="N357"/>
      <c r="O357"/>
      <c r="P357"/>
      <c r="Q357"/>
      <c r="R357"/>
      <c r="S357"/>
      <c r="T357"/>
      <c r="U357"/>
      <c r="V357"/>
      <c r="W357"/>
      <c r="X357"/>
      <c r="Y357"/>
      <c r="Z357"/>
    </row>
    <row r="358" spans="1:26" ht="15.75" customHeight="1" x14ac:dyDescent="0.25">
      <c r="A358" s="36">
        <v>45962</v>
      </c>
      <c r="B358" s="36">
        <v>45964</v>
      </c>
      <c r="C358" s="37" t="s">
        <v>48</v>
      </c>
      <c r="D358" s="169" t="s">
        <v>295</v>
      </c>
      <c r="E358" s="38" t="s">
        <v>13</v>
      </c>
      <c r="F358" s="38" t="s">
        <v>50</v>
      </c>
      <c r="G358" s="39" t="s">
        <v>51</v>
      </c>
      <c r="H358" s="43" t="s">
        <v>78</v>
      </c>
      <c r="I358" s="41">
        <v>2</v>
      </c>
      <c r="J358" s="42">
        <v>990000</v>
      </c>
      <c r="K358" s="42">
        <f t="shared" si="2"/>
        <v>188100</v>
      </c>
      <c r="L358" s="42">
        <f t="shared" si="3"/>
        <v>1178100</v>
      </c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</row>
    <row r="359" spans="1:26" ht="15.75" customHeight="1" x14ac:dyDescent="0.25">
      <c r="A359" s="36">
        <v>45962</v>
      </c>
      <c r="B359" s="36">
        <v>45964</v>
      </c>
      <c r="C359" s="37" t="s">
        <v>48</v>
      </c>
      <c r="D359" s="169" t="s">
        <v>296</v>
      </c>
      <c r="E359" s="38" t="s">
        <v>16</v>
      </c>
      <c r="F359" s="38" t="s">
        <v>38</v>
      </c>
      <c r="G359" s="39" t="s">
        <v>51</v>
      </c>
      <c r="H359" s="43" t="s">
        <v>56</v>
      </c>
      <c r="I359" s="41">
        <v>6</v>
      </c>
      <c r="J359" s="42">
        <v>1410000</v>
      </c>
      <c r="K359" s="42">
        <f t="shared" si="2"/>
        <v>267900</v>
      </c>
      <c r="L359" s="42">
        <f t="shared" si="3"/>
        <v>1677900</v>
      </c>
      <c r="M359"/>
      <c r="N359"/>
      <c r="O359"/>
      <c r="P359"/>
      <c r="Q359"/>
      <c r="R359"/>
      <c r="S359"/>
      <c r="T359"/>
      <c r="U359"/>
      <c r="V359"/>
      <c r="W359"/>
      <c r="X359"/>
      <c r="Y359"/>
      <c r="Z359"/>
    </row>
    <row r="360" spans="1:26" ht="15.75" customHeight="1" x14ac:dyDescent="0.25">
      <c r="A360" s="36">
        <v>45962</v>
      </c>
      <c r="B360" s="36">
        <v>45964</v>
      </c>
      <c r="C360" s="37" t="s">
        <v>48</v>
      </c>
      <c r="D360" s="169" t="s">
        <v>296</v>
      </c>
      <c r="E360" s="38" t="s">
        <v>10</v>
      </c>
      <c r="F360" s="38" t="s">
        <v>41</v>
      </c>
      <c r="G360" s="39" t="s">
        <v>51</v>
      </c>
      <c r="H360" s="43" t="s">
        <v>56</v>
      </c>
      <c r="I360" s="41">
        <v>1</v>
      </c>
      <c r="J360" s="42">
        <v>1950000</v>
      </c>
      <c r="K360" s="42">
        <f t="shared" si="2"/>
        <v>370500</v>
      </c>
      <c r="L360" s="42">
        <f t="shared" si="3"/>
        <v>2320500</v>
      </c>
      <c r="M360"/>
      <c r="N360"/>
      <c r="O360"/>
      <c r="P360"/>
      <c r="Q360"/>
      <c r="R360"/>
      <c r="S360"/>
      <c r="T360"/>
      <c r="U360"/>
      <c r="V360"/>
      <c r="W360"/>
      <c r="X360"/>
      <c r="Y360"/>
      <c r="Z360"/>
    </row>
    <row r="361" spans="1:26" ht="15.75" customHeight="1" x14ac:dyDescent="0.25">
      <c r="A361" s="36">
        <v>45962</v>
      </c>
      <c r="B361" s="36">
        <v>45964</v>
      </c>
      <c r="C361" s="37" t="s">
        <v>48</v>
      </c>
      <c r="D361" s="169" t="s">
        <v>297</v>
      </c>
      <c r="E361" s="38" t="s">
        <v>16</v>
      </c>
      <c r="F361" s="38" t="s">
        <v>38</v>
      </c>
      <c r="G361" s="39" t="s">
        <v>51</v>
      </c>
      <c r="H361" s="43" t="s">
        <v>58</v>
      </c>
      <c r="I361" s="41">
        <v>5</v>
      </c>
      <c r="J361" s="42">
        <v>1175000</v>
      </c>
      <c r="K361" s="42">
        <f t="shared" si="2"/>
        <v>223250</v>
      </c>
      <c r="L361" s="42">
        <f t="shared" si="3"/>
        <v>1398250</v>
      </c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</row>
    <row r="362" spans="1:26" ht="15.75" customHeight="1" x14ac:dyDescent="0.25">
      <c r="A362" s="36">
        <v>45962</v>
      </c>
      <c r="B362" s="36">
        <v>45964</v>
      </c>
      <c r="C362" s="37" t="s">
        <v>48</v>
      </c>
      <c r="D362" s="169" t="s">
        <v>297</v>
      </c>
      <c r="E362" s="38" t="s">
        <v>10</v>
      </c>
      <c r="F362" s="38" t="s">
        <v>41</v>
      </c>
      <c r="G362" s="39" t="s">
        <v>51</v>
      </c>
      <c r="H362" s="43" t="s">
        <v>58</v>
      </c>
      <c r="I362" s="41">
        <v>1</v>
      </c>
      <c r="J362" s="42">
        <v>1950000</v>
      </c>
      <c r="K362" s="42">
        <f t="shared" si="2"/>
        <v>370500</v>
      </c>
      <c r="L362" s="42">
        <f t="shared" si="3"/>
        <v>2320500</v>
      </c>
      <c r="M362"/>
      <c r="N362"/>
      <c r="O362"/>
      <c r="P362"/>
      <c r="Q362"/>
      <c r="R362"/>
      <c r="S362"/>
      <c r="T362"/>
      <c r="U362"/>
      <c r="V362"/>
      <c r="W362"/>
      <c r="X362"/>
      <c r="Y362"/>
      <c r="Z362"/>
    </row>
    <row r="363" spans="1:26" ht="15.75" customHeight="1" x14ac:dyDescent="0.25">
      <c r="A363" s="36">
        <v>45969</v>
      </c>
      <c r="B363" s="36">
        <v>45969</v>
      </c>
      <c r="C363" s="37" t="s">
        <v>48</v>
      </c>
      <c r="D363" s="169" t="s">
        <v>298</v>
      </c>
      <c r="E363" s="38" t="s">
        <v>10</v>
      </c>
      <c r="F363" s="38" t="s">
        <v>41</v>
      </c>
      <c r="G363" s="39" t="s">
        <v>51</v>
      </c>
      <c r="H363" s="43" t="s">
        <v>76</v>
      </c>
      <c r="I363" s="41">
        <v>1</v>
      </c>
      <c r="J363" s="42">
        <v>1950000</v>
      </c>
      <c r="K363" s="42">
        <f t="shared" si="2"/>
        <v>370500</v>
      </c>
      <c r="L363" s="42">
        <f t="shared" si="3"/>
        <v>2320500</v>
      </c>
      <c r="M363"/>
      <c r="N363"/>
      <c r="O363"/>
      <c r="P363"/>
      <c r="Q363"/>
      <c r="R363"/>
      <c r="S363"/>
      <c r="T363"/>
      <c r="U363"/>
      <c r="V363"/>
      <c r="W363"/>
      <c r="X363"/>
      <c r="Y363"/>
      <c r="Z363"/>
    </row>
    <row r="364" spans="1:26" ht="15.75" customHeight="1" x14ac:dyDescent="0.25">
      <c r="A364" s="36">
        <v>45969</v>
      </c>
      <c r="B364" s="36">
        <v>45969</v>
      </c>
      <c r="C364" s="37" t="s">
        <v>48</v>
      </c>
      <c r="D364" s="169" t="s">
        <v>298</v>
      </c>
      <c r="E364" s="38" t="s">
        <v>16</v>
      </c>
      <c r="F364" s="38" t="s">
        <v>38</v>
      </c>
      <c r="G364" s="39" t="s">
        <v>51</v>
      </c>
      <c r="H364" s="43" t="s">
        <v>76</v>
      </c>
      <c r="I364" s="41">
        <v>6</v>
      </c>
      <c r="J364" s="42">
        <v>1410000</v>
      </c>
      <c r="K364" s="42">
        <f t="shared" si="2"/>
        <v>267900</v>
      </c>
      <c r="L364" s="42">
        <f t="shared" si="3"/>
        <v>1677900</v>
      </c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</row>
    <row r="365" spans="1:26" ht="15.75" customHeight="1" x14ac:dyDescent="0.25">
      <c r="A365" s="36">
        <v>45969</v>
      </c>
      <c r="B365" s="36">
        <v>45970</v>
      </c>
      <c r="C365" s="37" t="s">
        <v>48</v>
      </c>
      <c r="D365" s="169" t="s">
        <v>298</v>
      </c>
      <c r="E365" s="38" t="s">
        <v>13</v>
      </c>
      <c r="F365" s="38" t="s">
        <v>50</v>
      </c>
      <c r="G365" s="39" t="s">
        <v>51</v>
      </c>
      <c r="H365" s="43" t="s">
        <v>76</v>
      </c>
      <c r="I365" s="41">
        <v>2</v>
      </c>
      <c r="J365" s="42">
        <v>990000</v>
      </c>
      <c r="K365" s="42">
        <f t="shared" si="2"/>
        <v>188100</v>
      </c>
      <c r="L365" s="42">
        <f t="shared" si="3"/>
        <v>1178100</v>
      </c>
      <c r="M365"/>
      <c r="N365"/>
      <c r="O365"/>
      <c r="P365"/>
      <c r="Q365"/>
      <c r="R365"/>
      <c r="S365"/>
      <c r="T365"/>
      <c r="U365"/>
      <c r="V365"/>
      <c r="W365"/>
      <c r="X365"/>
      <c r="Y365"/>
      <c r="Z365"/>
    </row>
    <row r="366" spans="1:26" ht="15.75" customHeight="1" x14ac:dyDescent="0.25">
      <c r="A366" s="36">
        <v>45969</v>
      </c>
      <c r="B366" s="36">
        <v>45969</v>
      </c>
      <c r="C366" s="37" t="s">
        <v>48</v>
      </c>
      <c r="D366" s="169" t="s">
        <v>299</v>
      </c>
      <c r="E366" s="38" t="s">
        <v>10</v>
      </c>
      <c r="F366" s="38" t="s">
        <v>41</v>
      </c>
      <c r="G366" s="39" t="s">
        <v>51</v>
      </c>
      <c r="H366" s="43" t="s">
        <v>78</v>
      </c>
      <c r="I366" s="41">
        <v>1</v>
      </c>
      <c r="J366" s="42">
        <v>1950000</v>
      </c>
      <c r="K366" s="42">
        <f t="shared" si="2"/>
        <v>370500</v>
      </c>
      <c r="L366" s="42">
        <f t="shared" si="3"/>
        <v>2320500</v>
      </c>
      <c r="M366"/>
      <c r="N366"/>
      <c r="O366"/>
      <c r="P366"/>
      <c r="Q366"/>
      <c r="R366"/>
      <c r="S366"/>
      <c r="T366"/>
      <c r="U366"/>
      <c r="V366"/>
      <c r="W366"/>
      <c r="X366"/>
      <c r="Y366"/>
      <c r="Z366"/>
    </row>
    <row r="367" spans="1:26" ht="15.75" customHeight="1" x14ac:dyDescent="0.25">
      <c r="A367" s="36">
        <v>45969</v>
      </c>
      <c r="B367" s="36">
        <v>45969</v>
      </c>
      <c r="C367" s="37" t="s">
        <v>48</v>
      </c>
      <c r="D367" s="169" t="s">
        <v>299</v>
      </c>
      <c r="E367" s="38" t="s">
        <v>16</v>
      </c>
      <c r="F367" s="38" t="s">
        <v>38</v>
      </c>
      <c r="G367" s="39" t="s">
        <v>51</v>
      </c>
      <c r="H367" s="43" t="s">
        <v>78</v>
      </c>
      <c r="I367" s="41">
        <v>5</v>
      </c>
      <c r="J367" s="42">
        <v>1175000</v>
      </c>
      <c r="K367" s="42">
        <f t="shared" si="2"/>
        <v>223250</v>
      </c>
      <c r="L367" s="42">
        <f t="shared" si="3"/>
        <v>1398250</v>
      </c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</row>
    <row r="368" spans="1:26" ht="15.75" customHeight="1" x14ac:dyDescent="0.25">
      <c r="A368" s="36">
        <v>45969</v>
      </c>
      <c r="B368" s="36">
        <v>45970</v>
      </c>
      <c r="C368" s="37" t="s">
        <v>48</v>
      </c>
      <c r="D368" s="169" t="s">
        <v>299</v>
      </c>
      <c r="E368" s="38" t="s">
        <v>13</v>
      </c>
      <c r="F368" s="38" t="s">
        <v>50</v>
      </c>
      <c r="G368" s="39" t="s">
        <v>51</v>
      </c>
      <c r="H368" s="43" t="s">
        <v>78</v>
      </c>
      <c r="I368" s="41">
        <v>2</v>
      </c>
      <c r="J368" s="42">
        <v>990000</v>
      </c>
      <c r="K368" s="42">
        <f t="shared" si="2"/>
        <v>188100</v>
      </c>
      <c r="L368" s="42">
        <f t="shared" si="3"/>
        <v>1178100</v>
      </c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</row>
    <row r="369" spans="1:26" ht="15.75" customHeight="1" x14ac:dyDescent="0.25">
      <c r="A369" s="36">
        <v>45969</v>
      </c>
      <c r="B369" s="36">
        <v>45970</v>
      </c>
      <c r="C369" s="37" t="s">
        <v>48</v>
      </c>
      <c r="D369" s="169" t="s">
        <v>300</v>
      </c>
      <c r="E369" s="38" t="s">
        <v>16</v>
      </c>
      <c r="F369" s="38" t="s">
        <v>38</v>
      </c>
      <c r="G369" s="39" t="s">
        <v>51</v>
      </c>
      <c r="H369" s="43" t="s">
        <v>56</v>
      </c>
      <c r="I369" s="41">
        <v>6</v>
      </c>
      <c r="J369" s="42">
        <v>1410000</v>
      </c>
      <c r="K369" s="42">
        <f t="shared" si="2"/>
        <v>267900</v>
      </c>
      <c r="L369" s="42">
        <f t="shared" si="3"/>
        <v>1677900</v>
      </c>
      <c r="M369"/>
      <c r="N369"/>
      <c r="O369"/>
      <c r="P369"/>
      <c r="Q369"/>
      <c r="R369"/>
      <c r="S369"/>
      <c r="T369"/>
      <c r="U369"/>
      <c r="V369"/>
      <c r="W369"/>
      <c r="X369"/>
      <c r="Y369"/>
      <c r="Z369"/>
    </row>
    <row r="370" spans="1:26" ht="15.75" customHeight="1" x14ac:dyDescent="0.25">
      <c r="A370" s="36">
        <v>45969</v>
      </c>
      <c r="B370" s="36">
        <v>45970</v>
      </c>
      <c r="C370" s="37" t="s">
        <v>48</v>
      </c>
      <c r="D370" s="169" t="s">
        <v>300</v>
      </c>
      <c r="E370" s="38" t="s">
        <v>10</v>
      </c>
      <c r="F370" s="38" t="s">
        <v>41</v>
      </c>
      <c r="G370" s="39" t="s">
        <v>51</v>
      </c>
      <c r="H370" s="43" t="s">
        <v>56</v>
      </c>
      <c r="I370" s="41">
        <v>1</v>
      </c>
      <c r="J370" s="42">
        <v>1950000</v>
      </c>
      <c r="K370" s="42">
        <f t="shared" si="2"/>
        <v>370500</v>
      </c>
      <c r="L370" s="42">
        <f t="shared" si="3"/>
        <v>2320500</v>
      </c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</row>
    <row r="371" spans="1:26" ht="15.75" customHeight="1" x14ac:dyDescent="0.25">
      <c r="A371" s="36">
        <v>45969</v>
      </c>
      <c r="B371" s="36">
        <v>45970</v>
      </c>
      <c r="C371" s="37" t="s">
        <v>48</v>
      </c>
      <c r="D371" s="169" t="s">
        <v>301</v>
      </c>
      <c r="E371" s="38" t="s">
        <v>16</v>
      </c>
      <c r="F371" s="38" t="s">
        <v>38</v>
      </c>
      <c r="G371" s="39" t="s">
        <v>51</v>
      </c>
      <c r="H371" s="43" t="s">
        <v>58</v>
      </c>
      <c r="I371" s="41">
        <v>5</v>
      </c>
      <c r="J371" s="42">
        <v>1175000</v>
      </c>
      <c r="K371" s="42">
        <f t="shared" si="2"/>
        <v>223250</v>
      </c>
      <c r="L371" s="42">
        <f t="shared" si="3"/>
        <v>1398250</v>
      </c>
      <c r="M371"/>
      <c r="N371"/>
      <c r="O371"/>
      <c r="P371"/>
      <c r="Q371"/>
      <c r="R371"/>
      <c r="S371"/>
      <c r="T371"/>
      <c r="U371"/>
      <c r="V371"/>
      <c r="W371"/>
      <c r="X371"/>
      <c r="Y371"/>
      <c r="Z371"/>
    </row>
    <row r="372" spans="1:26" ht="15.75" customHeight="1" x14ac:dyDescent="0.25">
      <c r="A372" s="36">
        <v>45969</v>
      </c>
      <c r="B372" s="36">
        <v>45970</v>
      </c>
      <c r="C372" s="37" t="s">
        <v>48</v>
      </c>
      <c r="D372" s="169" t="s">
        <v>301</v>
      </c>
      <c r="E372" s="38" t="s">
        <v>10</v>
      </c>
      <c r="F372" s="38" t="s">
        <v>41</v>
      </c>
      <c r="G372" s="39" t="s">
        <v>51</v>
      </c>
      <c r="H372" s="43" t="s">
        <v>58</v>
      </c>
      <c r="I372" s="41">
        <v>1</v>
      </c>
      <c r="J372" s="42">
        <v>1950000</v>
      </c>
      <c r="K372" s="42">
        <f t="shared" si="2"/>
        <v>370500</v>
      </c>
      <c r="L372" s="42">
        <f t="shared" si="3"/>
        <v>2320500</v>
      </c>
      <c r="M372"/>
      <c r="N372"/>
      <c r="O372"/>
      <c r="P372"/>
      <c r="Q372"/>
      <c r="R372"/>
      <c r="S372"/>
      <c r="T372"/>
      <c r="U372"/>
      <c r="V372"/>
      <c r="W372"/>
      <c r="X372"/>
      <c r="Y372"/>
      <c r="Z372"/>
    </row>
    <row r="373" spans="1:26" ht="15.75" customHeight="1" x14ac:dyDescent="0.25">
      <c r="A373" s="36">
        <v>45976</v>
      </c>
      <c r="B373" s="36">
        <v>45976</v>
      </c>
      <c r="C373" s="37" t="s">
        <v>48</v>
      </c>
      <c r="D373" s="169" t="s">
        <v>302</v>
      </c>
      <c r="E373" s="38" t="s">
        <v>10</v>
      </c>
      <c r="F373" s="38" t="s">
        <v>41</v>
      </c>
      <c r="G373" s="39" t="s">
        <v>51</v>
      </c>
      <c r="H373" s="43" t="s">
        <v>76</v>
      </c>
      <c r="I373" s="41">
        <v>1</v>
      </c>
      <c r="J373" s="42">
        <v>1950000</v>
      </c>
      <c r="K373" s="42">
        <f t="shared" si="2"/>
        <v>370500</v>
      </c>
      <c r="L373" s="42">
        <f t="shared" si="3"/>
        <v>2320500</v>
      </c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</row>
    <row r="374" spans="1:26" ht="15.75" customHeight="1" x14ac:dyDescent="0.25">
      <c r="A374" s="36">
        <v>45976</v>
      </c>
      <c r="B374" s="36">
        <v>45976</v>
      </c>
      <c r="C374" s="37" t="s">
        <v>48</v>
      </c>
      <c r="D374" s="169" t="s">
        <v>302</v>
      </c>
      <c r="E374" s="38" t="s">
        <v>16</v>
      </c>
      <c r="F374" s="38" t="s">
        <v>38</v>
      </c>
      <c r="G374" s="39" t="s">
        <v>51</v>
      </c>
      <c r="H374" s="43" t="s">
        <v>76</v>
      </c>
      <c r="I374" s="41">
        <v>6</v>
      </c>
      <c r="J374" s="42">
        <v>1410000</v>
      </c>
      <c r="K374" s="42">
        <f t="shared" si="2"/>
        <v>267900</v>
      </c>
      <c r="L374" s="42">
        <f t="shared" si="3"/>
        <v>1677900</v>
      </c>
      <c r="M374"/>
      <c r="N374"/>
      <c r="O374"/>
      <c r="P374"/>
      <c r="Q374"/>
      <c r="R374"/>
      <c r="S374"/>
      <c r="T374"/>
      <c r="U374"/>
      <c r="V374"/>
      <c r="W374"/>
      <c r="X374"/>
      <c r="Y374"/>
      <c r="Z374"/>
    </row>
    <row r="375" spans="1:26" ht="15.75" customHeight="1" x14ac:dyDescent="0.25">
      <c r="A375" s="36">
        <v>45976</v>
      </c>
      <c r="B375" s="36">
        <v>45977</v>
      </c>
      <c r="C375" s="37" t="s">
        <v>48</v>
      </c>
      <c r="D375" s="169" t="s">
        <v>302</v>
      </c>
      <c r="E375" s="38" t="s">
        <v>13</v>
      </c>
      <c r="F375" s="38" t="s">
        <v>50</v>
      </c>
      <c r="G375" s="39" t="s">
        <v>51</v>
      </c>
      <c r="H375" s="43" t="s">
        <v>76</v>
      </c>
      <c r="I375" s="41">
        <v>2</v>
      </c>
      <c r="J375" s="42">
        <v>990000</v>
      </c>
      <c r="K375" s="42">
        <f t="shared" si="2"/>
        <v>188100</v>
      </c>
      <c r="L375" s="42">
        <f t="shared" si="3"/>
        <v>1178100</v>
      </c>
      <c r="M375"/>
      <c r="N375"/>
      <c r="O375"/>
      <c r="P375"/>
      <c r="Q375"/>
      <c r="R375"/>
      <c r="S375"/>
      <c r="T375"/>
      <c r="U375"/>
      <c r="V375"/>
      <c r="W375"/>
      <c r="X375"/>
      <c r="Y375"/>
      <c r="Z375"/>
    </row>
    <row r="376" spans="1:26" ht="15.75" customHeight="1" x14ac:dyDescent="0.25">
      <c r="A376" s="36">
        <v>45976</v>
      </c>
      <c r="B376" s="36">
        <v>45978</v>
      </c>
      <c r="C376" s="37" t="s">
        <v>48</v>
      </c>
      <c r="D376" s="169" t="s">
        <v>302</v>
      </c>
      <c r="E376" s="38" t="s">
        <v>13</v>
      </c>
      <c r="F376" s="38" t="s">
        <v>50</v>
      </c>
      <c r="G376" s="39" t="s">
        <v>51</v>
      </c>
      <c r="H376" s="43" t="s">
        <v>76</v>
      </c>
      <c r="I376" s="41">
        <v>2</v>
      </c>
      <c r="J376" s="42">
        <v>990000</v>
      </c>
      <c r="K376" s="42">
        <f t="shared" si="2"/>
        <v>188100</v>
      </c>
      <c r="L376" s="42">
        <f t="shared" si="3"/>
        <v>1178100</v>
      </c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</row>
    <row r="377" spans="1:26" ht="15.75" customHeight="1" x14ac:dyDescent="0.25">
      <c r="A377" s="36">
        <v>45976</v>
      </c>
      <c r="B377" s="36">
        <v>45977</v>
      </c>
      <c r="C377" s="37" t="s">
        <v>48</v>
      </c>
      <c r="D377" s="169" t="s">
        <v>303</v>
      </c>
      <c r="E377" s="38" t="s">
        <v>10</v>
      </c>
      <c r="F377" s="38" t="s">
        <v>41</v>
      </c>
      <c r="G377" s="39" t="s">
        <v>51</v>
      </c>
      <c r="H377" s="43" t="s">
        <v>78</v>
      </c>
      <c r="I377" s="41">
        <v>1</v>
      </c>
      <c r="J377" s="42">
        <v>1950000</v>
      </c>
      <c r="K377" s="42">
        <f t="shared" si="2"/>
        <v>370500</v>
      </c>
      <c r="L377" s="42">
        <f t="shared" si="3"/>
        <v>2320500</v>
      </c>
      <c r="M377"/>
      <c r="N377"/>
      <c r="O377"/>
      <c r="P377"/>
      <c r="Q377"/>
      <c r="R377"/>
      <c r="S377"/>
      <c r="T377"/>
      <c r="U377"/>
      <c r="V377"/>
      <c r="W377"/>
      <c r="X377"/>
      <c r="Y377"/>
      <c r="Z377"/>
    </row>
    <row r="378" spans="1:26" ht="15.75" customHeight="1" x14ac:dyDescent="0.25">
      <c r="A378" s="36">
        <v>45976</v>
      </c>
      <c r="B378" s="36">
        <v>45977</v>
      </c>
      <c r="C378" s="37" t="s">
        <v>48</v>
      </c>
      <c r="D378" s="169" t="s">
        <v>303</v>
      </c>
      <c r="E378" s="38" t="s">
        <v>16</v>
      </c>
      <c r="F378" s="38" t="s">
        <v>38</v>
      </c>
      <c r="G378" s="39" t="s">
        <v>51</v>
      </c>
      <c r="H378" s="43" t="s">
        <v>78</v>
      </c>
      <c r="I378" s="41">
        <v>5</v>
      </c>
      <c r="J378" s="42">
        <v>1175000</v>
      </c>
      <c r="K378" s="42">
        <f t="shared" si="2"/>
        <v>223250</v>
      </c>
      <c r="L378" s="42">
        <f t="shared" si="3"/>
        <v>1398250</v>
      </c>
      <c r="M378"/>
      <c r="N378"/>
      <c r="O378"/>
      <c r="P378"/>
      <c r="Q378"/>
      <c r="R378"/>
      <c r="S378"/>
      <c r="T378"/>
      <c r="U378"/>
      <c r="V378"/>
      <c r="W378"/>
      <c r="X378"/>
      <c r="Y378"/>
      <c r="Z378"/>
    </row>
    <row r="379" spans="1:26" ht="15.75" customHeight="1" x14ac:dyDescent="0.25">
      <c r="A379" s="36">
        <v>45976</v>
      </c>
      <c r="B379" s="36">
        <v>45977</v>
      </c>
      <c r="C379" s="37" t="s">
        <v>48</v>
      </c>
      <c r="D379" s="169" t="s">
        <v>303</v>
      </c>
      <c r="E379" s="38" t="s">
        <v>13</v>
      </c>
      <c r="F379" s="38" t="s">
        <v>50</v>
      </c>
      <c r="G379" s="39" t="s">
        <v>51</v>
      </c>
      <c r="H379" s="43" t="s">
        <v>78</v>
      </c>
      <c r="I379" s="41">
        <v>2</v>
      </c>
      <c r="J379" s="42">
        <v>990000</v>
      </c>
      <c r="K379" s="42">
        <f t="shared" si="2"/>
        <v>188100</v>
      </c>
      <c r="L379" s="42">
        <f t="shared" si="3"/>
        <v>1178100</v>
      </c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</row>
    <row r="380" spans="1:26" ht="15.75" customHeight="1" x14ac:dyDescent="0.25">
      <c r="A380" s="36">
        <v>45976</v>
      </c>
      <c r="B380" s="36">
        <v>45978</v>
      </c>
      <c r="C380" s="37" t="s">
        <v>48</v>
      </c>
      <c r="D380" s="169" t="s">
        <v>303</v>
      </c>
      <c r="E380" s="38" t="s">
        <v>13</v>
      </c>
      <c r="F380" s="38" t="s">
        <v>50</v>
      </c>
      <c r="G380" s="39" t="s">
        <v>51</v>
      </c>
      <c r="H380" s="43" t="s">
        <v>78</v>
      </c>
      <c r="I380" s="41">
        <v>2</v>
      </c>
      <c r="J380" s="42">
        <v>990000</v>
      </c>
      <c r="K380" s="42">
        <f t="shared" si="2"/>
        <v>188100</v>
      </c>
      <c r="L380" s="42">
        <f t="shared" si="3"/>
        <v>1178100</v>
      </c>
      <c r="M380"/>
      <c r="N380"/>
      <c r="O380"/>
      <c r="P380"/>
      <c r="Q380"/>
      <c r="R380"/>
      <c r="S380"/>
      <c r="T380"/>
      <c r="U380"/>
      <c r="V380"/>
      <c r="W380"/>
      <c r="X380"/>
      <c r="Y380"/>
      <c r="Z380"/>
    </row>
    <row r="381" spans="1:26" ht="15.75" customHeight="1" x14ac:dyDescent="0.25">
      <c r="A381" s="36">
        <v>45976</v>
      </c>
      <c r="B381" s="36">
        <v>45978</v>
      </c>
      <c r="C381" s="37" t="s">
        <v>48</v>
      </c>
      <c r="D381" s="169" t="s">
        <v>304</v>
      </c>
      <c r="E381" s="38" t="s">
        <v>16</v>
      </c>
      <c r="F381" s="38" t="s">
        <v>38</v>
      </c>
      <c r="G381" s="39" t="s">
        <v>51</v>
      </c>
      <c r="H381" s="43" t="s">
        <v>56</v>
      </c>
      <c r="I381" s="41">
        <v>6</v>
      </c>
      <c r="J381" s="42">
        <v>1410000</v>
      </c>
      <c r="K381" s="42">
        <f t="shared" si="2"/>
        <v>267900</v>
      </c>
      <c r="L381" s="42">
        <f t="shared" si="3"/>
        <v>1677900</v>
      </c>
      <c r="M381"/>
      <c r="N381"/>
      <c r="O381"/>
      <c r="P381"/>
      <c r="Q381"/>
      <c r="R381"/>
      <c r="S381"/>
      <c r="T381"/>
      <c r="U381"/>
      <c r="V381"/>
      <c r="W381"/>
      <c r="X381"/>
      <c r="Y381"/>
      <c r="Z381"/>
    </row>
    <row r="382" spans="1:26" ht="15.75" customHeight="1" x14ac:dyDescent="0.25">
      <c r="A382" s="36">
        <v>45976</v>
      </c>
      <c r="B382" s="36">
        <v>45978</v>
      </c>
      <c r="C382" s="37" t="s">
        <v>48</v>
      </c>
      <c r="D382" s="169" t="s">
        <v>304</v>
      </c>
      <c r="E382" s="38" t="s">
        <v>10</v>
      </c>
      <c r="F382" s="38" t="s">
        <v>41</v>
      </c>
      <c r="G382" s="39" t="s">
        <v>51</v>
      </c>
      <c r="H382" s="43" t="s">
        <v>56</v>
      </c>
      <c r="I382" s="41">
        <v>1</v>
      </c>
      <c r="J382" s="42">
        <v>1950000</v>
      </c>
      <c r="K382" s="42">
        <f t="shared" si="2"/>
        <v>370500</v>
      </c>
      <c r="L382" s="42">
        <f t="shared" si="3"/>
        <v>2320500</v>
      </c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</row>
    <row r="383" spans="1:26" ht="15.75" customHeight="1" x14ac:dyDescent="0.25">
      <c r="A383" s="36">
        <v>45976</v>
      </c>
      <c r="B383" s="36">
        <v>45978</v>
      </c>
      <c r="C383" s="37" t="s">
        <v>48</v>
      </c>
      <c r="D383" s="169" t="s">
        <v>305</v>
      </c>
      <c r="E383" s="38" t="s">
        <v>16</v>
      </c>
      <c r="F383" s="38" t="s">
        <v>38</v>
      </c>
      <c r="G383" s="39" t="s">
        <v>51</v>
      </c>
      <c r="H383" s="43" t="s">
        <v>58</v>
      </c>
      <c r="I383" s="41">
        <v>5</v>
      </c>
      <c r="J383" s="42">
        <v>1175000</v>
      </c>
      <c r="K383" s="42">
        <f t="shared" si="2"/>
        <v>223250</v>
      </c>
      <c r="L383" s="42">
        <f t="shared" si="3"/>
        <v>1398250</v>
      </c>
      <c r="M383"/>
      <c r="N383"/>
      <c r="O383"/>
      <c r="P383"/>
      <c r="Q383"/>
      <c r="R383"/>
      <c r="S383"/>
      <c r="T383"/>
      <c r="U383"/>
      <c r="V383"/>
      <c r="W383"/>
      <c r="X383"/>
      <c r="Y383"/>
      <c r="Z383"/>
    </row>
    <row r="384" spans="1:26" ht="15.75" customHeight="1" x14ac:dyDescent="0.25">
      <c r="A384" s="36">
        <v>45976</v>
      </c>
      <c r="B384" s="36">
        <v>45978</v>
      </c>
      <c r="C384" s="37" t="s">
        <v>48</v>
      </c>
      <c r="D384" s="169" t="s">
        <v>305</v>
      </c>
      <c r="E384" s="38" t="s">
        <v>10</v>
      </c>
      <c r="F384" s="38" t="s">
        <v>41</v>
      </c>
      <c r="G384" s="39" t="s">
        <v>51</v>
      </c>
      <c r="H384" s="43" t="s">
        <v>58</v>
      </c>
      <c r="I384" s="41">
        <v>1</v>
      </c>
      <c r="J384" s="42">
        <v>1950000</v>
      </c>
      <c r="K384" s="42">
        <f t="shared" si="2"/>
        <v>370500</v>
      </c>
      <c r="L384" s="42">
        <f t="shared" si="3"/>
        <v>2320500</v>
      </c>
      <c r="M384"/>
      <c r="N384"/>
      <c r="O384"/>
      <c r="P384"/>
      <c r="Q384"/>
      <c r="R384"/>
      <c r="S384"/>
      <c r="T384"/>
      <c r="U384"/>
      <c r="V384"/>
      <c r="W384"/>
      <c r="X384"/>
      <c r="Y384"/>
      <c r="Z384"/>
    </row>
    <row r="385" spans="1:26" ht="15.75" customHeight="1" x14ac:dyDescent="0.25">
      <c r="A385" s="36">
        <v>45983</v>
      </c>
      <c r="B385" s="36">
        <v>45983</v>
      </c>
      <c r="C385" s="37" t="s">
        <v>48</v>
      </c>
      <c r="D385" s="169" t="s">
        <v>306</v>
      </c>
      <c r="E385" s="38" t="s">
        <v>10</v>
      </c>
      <c r="F385" s="38" t="s">
        <v>41</v>
      </c>
      <c r="G385" s="39" t="s">
        <v>51</v>
      </c>
      <c r="H385" s="43" t="s">
        <v>76</v>
      </c>
      <c r="I385" s="41">
        <v>1</v>
      </c>
      <c r="J385" s="42">
        <v>1950000</v>
      </c>
      <c r="K385" s="42">
        <f t="shared" si="2"/>
        <v>370500</v>
      </c>
      <c r="L385" s="42">
        <f t="shared" si="3"/>
        <v>2320500</v>
      </c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</row>
    <row r="386" spans="1:26" ht="15.75" customHeight="1" x14ac:dyDescent="0.25">
      <c r="A386" s="36">
        <v>45983</v>
      </c>
      <c r="B386" s="36">
        <v>45983</v>
      </c>
      <c r="C386" s="37" t="s">
        <v>48</v>
      </c>
      <c r="D386" s="169" t="s">
        <v>306</v>
      </c>
      <c r="E386" s="38" t="s">
        <v>16</v>
      </c>
      <c r="F386" s="38" t="s">
        <v>38</v>
      </c>
      <c r="G386" s="39" t="s">
        <v>51</v>
      </c>
      <c r="H386" s="43" t="s">
        <v>76</v>
      </c>
      <c r="I386" s="41">
        <v>6</v>
      </c>
      <c r="J386" s="42">
        <v>1410000</v>
      </c>
      <c r="K386" s="42">
        <f t="shared" si="2"/>
        <v>267900</v>
      </c>
      <c r="L386" s="42">
        <f t="shared" si="3"/>
        <v>1677900</v>
      </c>
      <c r="M386"/>
      <c r="N386"/>
      <c r="O386"/>
      <c r="P386"/>
      <c r="Q386"/>
      <c r="R386"/>
      <c r="S386"/>
      <c r="T386"/>
      <c r="U386"/>
      <c r="V386"/>
      <c r="W386"/>
      <c r="X386"/>
      <c r="Y386"/>
      <c r="Z386"/>
    </row>
    <row r="387" spans="1:26" ht="15.75" customHeight="1" x14ac:dyDescent="0.25">
      <c r="A387" s="36">
        <v>45983</v>
      </c>
      <c r="B387" s="36">
        <v>45984</v>
      </c>
      <c r="C387" s="37" t="s">
        <v>48</v>
      </c>
      <c r="D387" s="169" t="s">
        <v>306</v>
      </c>
      <c r="E387" s="38" t="s">
        <v>13</v>
      </c>
      <c r="F387" s="38" t="s">
        <v>50</v>
      </c>
      <c r="G387" s="39" t="s">
        <v>51</v>
      </c>
      <c r="H387" s="43" t="s">
        <v>76</v>
      </c>
      <c r="I387" s="41">
        <v>2</v>
      </c>
      <c r="J387" s="42">
        <v>990000</v>
      </c>
      <c r="K387" s="42">
        <f t="shared" si="2"/>
        <v>188100</v>
      </c>
      <c r="L387" s="42">
        <f t="shared" si="3"/>
        <v>1178100</v>
      </c>
      <c r="M387"/>
      <c r="N387"/>
      <c r="O387"/>
      <c r="P387"/>
      <c r="Q387"/>
      <c r="R387"/>
      <c r="S387"/>
      <c r="T387"/>
      <c r="U387"/>
      <c r="V387"/>
      <c r="W387"/>
      <c r="X387"/>
      <c r="Y387"/>
      <c r="Z387"/>
    </row>
    <row r="388" spans="1:26" ht="15.75" customHeight="1" x14ac:dyDescent="0.25">
      <c r="A388" s="36">
        <v>45983</v>
      </c>
      <c r="B388" s="36">
        <v>45983</v>
      </c>
      <c r="C388" s="37" t="s">
        <v>48</v>
      </c>
      <c r="D388" s="169" t="s">
        <v>307</v>
      </c>
      <c r="E388" s="38" t="s">
        <v>10</v>
      </c>
      <c r="F388" s="38" t="s">
        <v>41</v>
      </c>
      <c r="G388" s="39" t="s">
        <v>51</v>
      </c>
      <c r="H388" s="43" t="s">
        <v>78</v>
      </c>
      <c r="I388" s="41">
        <v>1</v>
      </c>
      <c r="J388" s="42">
        <v>1950000</v>
      </c>
      <c r="K388" s="42">
        <f t="shared" si="2"/>
        <v>370500</v>
      </c>
      <c r="L388" s="42">
        <f t="shared" si="3"/>
        <v>2320500</v>
      </c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</row>
    <row r="389" spans="1:26" ht="15.75" customHeight="1" x14ac:dyDescent="0.25">
      <c r="A389" s="36">
        <v>45983</v>
      </c>
      <c r="B389" s="36">
        <v>45983</v>
      </c>
      <c r="C389" s="37" t="s">
        <v>48</v>
      </c>
      <c r="D389" s="169" t="s">
        <v>307</v>
      </c>
      <c r="E389" s="38" t="s">
        <v>16</v>
      </c>
      <c r="F389" s="38" t="s">
        <v>38</v>
      </c>
      <c r="G389" s="39" t="s">
        <v>51</v>
      </c>
      <c r="H389" s="43" t="s">
        <v>78</v>
      </c>
      <c r="I389" s="41">
        <v>5</v>
      </c>
      <c r="J389" s="42">
        <v>1175000</v>
      </c>
      <c r="K389" s="42">
        <f t="shared" si="2"/>
        <v>223250</v>
      </c>
      <c r="L389" s="42">
        <f t="shared" si="3"/>
        <v>1398250</v>
      </c>
      <c r="M389"/>
      <c r="N389"/>
      <c r="O389"/>
      <c r="P389"/>
      <c r="Q389"/>
      <c r="R389"/>
      <c r="S389"/>
      <c r="T389"/>
      <c r="U389"/>
      <c r="V389"/>
      <c r="W389"/>
      <c r="X389"/>
      <c r="Y389"/>
      <c r="Z389"/>
    </row>
    <row r="390" spans="1:26" ht="15.75" customHeight="1" x14ac:dyDescent="0.25">
      <c r="A390" s="36">
        <v>45983</v>
      </c>
      <c r="B390" s="36">
        <v>45984</v>
      </c>
      <c r="C390" s="37" t="s">
        <v>48</v>
      </c>
      <c r="D390" s="169" t="s">
        <v>307</v>
      </c>
      <c r="E390" s="38" t="s">
        <v>13</v>
      </c>
      <c r="F390" s="38" t="s">
        <v>50</v>
      </c>
      <c r="G390" s="39" t="s">
        <v>51</v>
      </c>
      <c r="H390" s="43" t="s">
        <v>78</v>
      </c>
      <c r="I390" s="41">
        <v>2</v>
      </c>
      <c r="J390" s="42">
        <v>990000</v>
      </c>
      <c r="K390" s="42">
        <f t="shared" si="2"/>
        <v>188100</v>
      </c>
      <c r="L390" s="42">
        <f t="shared" si="3"/>
        <v>1178100</v>
      </c>
      <c r="M390"/>
      <c r="N390"/>
      <c r="O390"/>
      <c r="P390"/>
      <c r="Q390"/>
      <c r="R390"/>
      <c r="S390"/>
      <c r="T390"/>
      <c r="U390"/>
      <c r="V390"/>
      <c r="W390"/>
      <c r="X390"/>
      <c r="Y390"/>
      <c r="Z390"/>
    </row>
    <row r="391" spans="1:26" ht="15.75" customHeight="1" x14ac:dyDescent="0.25">
      <c r="A391" s="36">
        <v>45983</v>
      </c>
      <c r="B391" s="36">
        <v>45984</v>
      </c>
      <c r="C391" s="37" t="s">
        <v>48</v>
      </c>
      <c r="D391" s="169" t="s">
        <v>308</v>
      </c>
      <c r="E391" s="38" t="s">
        <v>16</v>
      </c>
      <c r="F391" s="38" t="s">
        <v>38</v>
      </c>
      <c r="G391" s="39" t="s">
        <v>51</v>
      </c>
      <c r="H391" s="43" t="s">
        <v>56</v>
      </c>
      <c r="I391" s="41">
        <v>6</v>
      </c>
      <c r="J391" s="42">
        <v>1410000</v>
      </c>
      <c r="K391" s="42">
        <f t="shared" si="2"/>
        <v>267900</v>
      </c>
      <c r="L391" s="42">
        <f t="shared" si="3"/>
        <v>1677900</v>
      </c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</row>
    <row r="392" spans="1:26" ht="15.75" customHeight="1" x14ac:dyDescent="0.25">
      <c r="A392" s="36">
        <v>45983</v>
      </c>
      <c r="B392" s="36">
        <v>45984</v>
      </c>
      <c r="C392" s="37" t="s">
        <v>48</v>
      </c>
      <c r="D392" s="169" t="s">
        <v>308</v>
      </c>
      <c r="E392" s="38" t="s">
        <v>10</v>
      </c>
      <c r="F392" s="38" t="s">
        <v>41</v>
      </c>
      <c r="G392" s="39" t="s">
        <v>51</v>
      </c>
      <c r="H392" s="43" t="s">
        <v>56</v>
      </c>
      <c r="I392" s="41">
        <v>1</v>
      </c>
      <c r="J392" s="42">
        <v>1950000</v>
      </c>
      <c r="K392" s="42">
        <f t="shared" si="2"/>
        <v>370500</v>
      </c>
      <c r="L392" s="42">
        <f t="shared" si="3"/>
        <v>2320500</v>
      </c>
      <c r="M392"/>
      <c r="N392"/>
      <c r="O392"/>
      <c r="P392"/>
      <c r="Q392"/>
      <c r="R392"/>
      <c r="S392"/>
      <c r="T392"/>
      <c r="U392"/>
      <c r="V392"/>
      <c r="W392"/>
      <c r="X392"/>
      <c r="Y392"/>
      <c r="Z392"/>
    </row>
    <row r="393" spans="1:26" ht="15.75" customHeight="1" x14ac:dyDescent="0.25">
      <c r="A393" s="36">
        <v>45983</v>
      </c>
      <c r="B393" s="36">
        <v>45984</v>
      </c>
      <c r="C393" s="37" t="s">
        <v>48</v>
      </c>
      <c r="D393" s="169" t="s">
        <v>309</v>
      </c>
      <c r="E393" s="38" t="s">
        <v>16</v>
      </c>
      <c r="F393" s="38" t="s">
        <v>38</v>
      </c>
      <c r="G393" s="39" t="s">
        <v>51</v>
      </c>
      <c r="H393" s="43" t="s">
        <v>58</v>
      </c>
      <c r="I393" s="41">
        <v>5</v>
      </c>
      <c r="J393" s="42">
        <v>1175000</v>
      </c>
      <c r="K393" s="42">
        <f t="shared" si="2"/>
        <v>223250</v>
      </c>
      <c r="L393" s="42">
        <f t="shared" si="3"/>
        <v>1398250</v>
      </c>
      <c r="M393"/>
      <c r="N393"/>
      <c r="O393"/>
      <c r="P393"/>
      <c r="Q393"/>
      <c r="R393"/>
      <c r="S393"/>
      <c r="T393"/>
      <c r="U393"/>
      <c r="V393"/>
      <c r="W393"/>
      <c r="X393"/>
      <c r="Y393"/>
      <c r="Z393"/>
    </row>
    <row r="394" spans="1:26" ht="15.75" customHeight="1" x14ac:dyDescent="0.25">
      <c r="A394" s="36">
        <v>45983</v>
      </c>
      <c r="B394" s="36">
        <v>45984</v>
      </c>
      <c r="C394" s="37" t="s">
        <v>48</v>
      </c>
      <c r="D394" s="169" t="s">
        <v>309</v>
      </c>
      <c r="E394" s="38" t="s">
        <v>10</v>
      </c>
      <c r="F394" s="38" t="s">
        <v>41</v>
      </c>
      <c r="G394" s="39" t="s">
        <v>51</v>
      </c>
      <c r="H394" s="43" t="s">
        <v>58</v>
      </c>
      <c r="I394" s="41">
        <v>1</v>
      </c>
      <c r="J394" s="42">
        <v>1950000</v>
      </c>
      <c r="K394" s="42">
        <f t="shared" si="2"/>
        <v>370500</v>
      </c>
      <c r="L394" s="42">
        <f t="shared" si="3"/>
        <v>2320500</v>
      </c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</row>
    <row r="395" spans="1:26" ht="15.75" customHeight="1" x14ac:dyDescent="0.25">
      <c r="A395" s="36">
        <v>45990</v>
      </c>
      <c r="B395" s="36">
        <v>45991</v>
      </c>
      <c r="C395" s="37" t="s">
        <v>48</v>
      </c>
      <c r="D395" s="169" t="s">
        <v>310</v>
      </c>
      <c r="E395" s="38" t="s">
        <v>10</v>
      </c>
      <c r="F395" s="38" t="s">
        <v>41</v>
      </c>
      <c r="G395" s="39" t="s">
        <v>51</v>
      </c>
      <c r="H395" s="43" t="s">
        <v>76</v>
      </c>
      <c r="I395" s="41">
        <v>1</v>
      </c>
      <c r="J395" s="42">
        <v>1950000</v>
      </c>
      <c r="K395" s="42">
        <f t="shared" si="2"/>
        <v>370500</v>
      </c>
      <c r="L395" s="42">
        <f t="shared" si="3"/>
        <v>2320500</v>
      </c>
      <c r="M395"/>
      <c r="N395"/>
      <c r="O395"/>
      <c r="P395"/>
      <c r="Q395"/>
      <c r="R395"/>
      <c r="S395"/>
      <c r="T395"/>
      <c r="U395"/>
      <c r="V395"/>
      <c r="W395"/>
      <c r="X395"/>
      <c r="Y395"/>
      <c r="Z395"/>
    </row>
    <row r="396" spans="1:26" ht="15.75" customHeight="1" x14ac:dyDescent="0.25">
      <c r="A396" s="36">
        <v>45990</v>
      </c>
      <c r="B396" s="36">
        <v>45991</v>
      </c>
      <c r="C396" s="37" t="s">
        <v>48</v>
      </c>
      <c r="D396" s="169" t="s">
        <v>310</v>
      </c>
      <c r="E396" s="38" t="s">
        <v>16</v>
      </c>
      <c r="F396" s="38" t="s">
        <v>38</v>
      </c>
      <c r="G396" s="39" t="s">
        <v>51</v>
      </c>
      <c r="H396" s="43" t="s">
        <v>76</v>
      </c>
      <c r="I396" s="41">
        <v>6</v>
      </c>
      <c r="J396" s="42">
        <v>1410000</v>
      </c>
      <c r="K396" s="42">
        <f t="shared" si="2"/>
        <v>267900</v>
      </c>
      <c r="L396" s="42">
        <f t="shared" si="3"/>
        <v>1677900</v>
      </c>
      <c r="M396"/>
      <c r="N396"/>
      <c r="O396"/>
      <c r="P396"/>
      <c r="Q396"/>
      <c r="R396"/>
      <c r="S396"/>
      <c r="T396"/>
      <c r="U396"/>
      <c r="V396"/>
      <c r="W396"/>
      <c r="X396"/>
      <c r="Y396"/>
      <c r="Z396"/>
    </row>
    <row r="397" spans="1:26" ht="15.75" customHeight="1" x14ac:dyDescent="0.25">
      <c r="A397" s="36">
        <v>45990</v>
      </c>
      <c r="B397" s="36">
        <v>45991</v>
      </c>
      <c r="C397" s="37" t="s">
        <v>48</v>
      </c>
      <c r="D397" s="169" t="s">
        <v>310</v>
      </c>
      <c r="E397" s="38" t="s">
        <v>13</v>
      </c>
      <c r="F397" s="38" t="s">
        <v>50</v>
      </c>
      <c r="G397" s="39" t="s">
        <v>51</v>
      </c>
      <c r="H397" s="43" t="s">
        <v>76</v>
      </c>
      <c r="I397" s="41">
        <v>2</v>
      </c>
      <c r="J397" s="42">
        <v>990000</v>
      </c>
      <c r="K397" s="42">
        <f t="shared" si="2"/>
        <v>188100</v>
      </c>
      <c r="L397" s="42">
        <f t="shared" si="3"/>
        <v>1178100</v>
      </c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</row>
    <row r="398" spans="1:26" ht="15.75" customHeight="1" x14ac:dyDescent="0.25">
      <c r="A398" s="36">
        <v>45990</v>
      </c>
      <c r="B398" s="36">
        <v>45991</v>
      </c>
      <c r="C398" s="37" t="s">
        <v>48</v>
      </c>
      <c r="D398" s="169" t="s">
        <v>311</v>
      </c>
      <c r="E398" s="38" t="s">
        <v>10</v>
      </c>
      <c r="F398" s="38" t="s">
        <v>41</v>
      </c>
      <c r="G398" s="39" t="s">
        <v>51</v>
      </c>
      <c r="H398" s="43" t="s">
        <v>78</v>
      </c>
      <c r="I398" s="41">
        <v>1</v>
      </c>
      <c r="J398" s="42">
        <v>1950000</v>
      </c>
      <c r="K398" s="42">
        <f t="shared" si="2"/>
        <v>370500</v>
      </c>
      <c r="L398" s="42">
        <f t="shared" si="3"/>
        <v>2320500</v>
      </c>
      <c r="M398"/>
      <c r="N398"/>
      <c r="O398"/>
      <c r="P398"/>
      <c r="Q398"/>
      <c r="R398"/>
      <c r="S398"/>
      <c r="T398"/>
      <c r="U398"/>
      <c r="V398"/>
      <c r="W398"/>
      <c r="X398"/>
      <c r="Y398"/>
      <c r="Z398"/>
    </row>
    <row r="399" spans="1:26" ht="15.75" customHeight="1" x14ac:dyDescent="0.25">
      <c r="A399" s="36">
        <v>45990</v>
      </c>
      <c r="B399" s="36">
        <v>45991</v>
      </c>
      <c r="C399" s="37" t="s">
        <v>48</v>
      </c>
      <c r="D399" s="169" t="s">
        <v>311</v>
      </c>
      <c r="E399" s="38" t="s">
        <v>16</v>
      </c>
      <c r="F399" s="38" t="s">
        <v>38</v>
      </c>
      <c r="G399" s="39" t="s">
        <v>51</v>
      </c>
      <c r="H399" s="43" t="s">
        <v>78</v>
      </c>
      <c r="I399" s="41">
        <v>5</v>
      </c>
      <c r="J399" s="42">
        <v>1175000</v>
      </c>
      <c r="K399" s="42">
        <f t="shared" si="2"/>
        <v>223250</v>
      </c>
      <c r="L399" s="42">
        <f t="shared" si="3"/>
        <v>1398250</v>
      </c>
      <c r="M399"/>
      <c r="N399"/>
      <c r="O399"/>
      <c r="P399"/>
      <c r="Q399"/>
      <c r="R399"/>
      <c r="S399"/>
      <c r="T399"/>
      <c r="U399"/>
      <c r="V399"/>
      <c r="W399"/>
      <c r="X399"/>
      <c r="Y399"/>
      <c r="Z399"/>
    </row>
    <row r="400" spans="1:26" ht="15.75" customHeight="1" x14ac:dyDescent="0.25">
      <c r="A400" s="36">
        <v>45990</v>
      </c>
      <c r="B400" s="36">
        <v>45991</v>
      </c>
      <c r="C400" s="37" t="s">
        <v>48</v>
      </c>
      <c r="D400" s="169" t="s">
        <v>311</v>
      </c>
      <c r="E400" s="38" t="s">
        <v>13</v>
      </c>
      <c r="F400" s="38" t="s">
        <v>50</v>
      </c>
      <c r="G400" s="39" t="s">
        <v>51</v>
      </c>
      <c r="H400" s="43" t="s">
        <v>78</v>
      </c>
      <c r="I400" s="41">
        <v>2</v>
      </c>
      <c r="J400" s="42">
        <v>990000</v>
      </c>
      <c r="K400" s="42">
        <f t="shared" si="2"/>
        <v>188100</v>
      </c>
      <c r="L400" s="42">
        <f t="shared" si="3"/>
        <v>1178100</v>
      </c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</row>
    <row r="401" spans="1:26" ht="15.75" customHeight="1" x14ac:dyDescent="0.25">
      <c r="A401" s="36">
        <v>45990</v>
      </c>
      <c r="B401" s="36">
        <v>45991</v>
      </c>
      <c r="C401" s="37" t="s">
        <v>48</v>
      </c>
      <c r="D401" s="169" t="s">
        <v>312</v>
      </c>
      <c r="E401" s="38" t="s">
        <v>16</v>
      </c>
      <c r="F401" s="38" t="s">
        <v>38</v>
      </c>
      <c r="G401" s="39" t="s">
        <v>51</v>
      </c>
      <c r="H401" s="43" t="s">
        <v>56</v>
      </c>
      <c r="I401" s="41">
        <v>6</v>
      </c>
      <c r="J401" s="42">
        <v>1410000</v>
      </c>
      <c r="K401" s="42">
        <f t="shared" si="2"/>
        <v>267900</v>
      </c>
      <c r="L401" s="42">
        <f t="shared" si="3"/>
        <v>1677900</v>
      </c>
      <c r="M401"/>
      <c r="N401"/>
      <c r="O401"/>
      <c r="P401"/>
      <c r="Q401"/>
      <c r="R401"/>
      <c r="S401"/>
      <c r="T401"/>
      <c r="U401"/>
      <c r="V401"/>
      <c r="W401"/>
      <c r="X401"/>
      <c r="Y401"/>
      <c r="Z401"/>
    </row>
    <row r="402" spans="1:26" ht="15.75" customHeight="1" x14ac:dyDescent="0.25">
      <c r="A402" s="36">
        <v>45990</v>
      </c>
      <c r="B402" s="36">
        <v>45991</v>
      </c>
      <c r="C402" s="37" t="s">
        <v>48</v>
      </c>
      <c r="D402" s="169" t="s">
        <v>312</v>
      </c>
      <c r="E402" s="38" t="s">
        <v>10</v>
      </c>
      <c r="F402" s="38" t="s">
        <v>41</v>
      </c>
      <c r="G402" s="39" t="s">
        <v>51</v>
      </c>
      <c r="H402" s="43" t="s">
        <v>56</v>
      </c>
      <c r="I402" s="41">
        <v>1</v>
      </c>
      <c r="J402" s="42">
        <v>1950000</v>
      </c>
      <c r="K402" s="42">
        <f t="shared" si="2"/>
        <v>370500</v>
      </c>
      <c r="L402" s="42">
        <f t="shared" si="3"/>
        <v>2320500</v>
      </c>
      <c r="M402"/>
      <c r="N402"/>
      <c r="O402"/>
      <c r="P402"/>
      <c r="Q402"/>
      <c r="R402"/>
      <c r="S402"/>
      <c r="T402"/>
      <c r="U402"/>
      <c r="V402"/>
      <c r="W402"/>
      <c r="X402"/>
      <c r="Y402"/>
      <c r="Z402"/>
    </row>
    <row r="403" spans="1:26" ht="15.75" customHeight="1" x14ac:dyDescent="0.25">
      <c r="A403" s="36">
        <v>45990</v>
      </c>
      <c r="B403" s="36">
        <v>45991</v>
      </c>
      <c r="C403" s="37" t="s">
        <v>48</v>
      </c>
      <c r="D403" s="169" t="s">
        <v>313</v>
      </c>
      <c r="E403" s="38" t="s">
        <v>16</v>
      </c>
      <c r="F403" s="38" t="s">
        <v>38</v>
      </c>
      <c r="G403" s="39" t="s">
        <v>51</v>
      </c>
      <c r="H403" s="43" t="s">
        <v>58</v>
      </c>
      <c r="I403" s="41">
        <v>5</v>
      </c>
      <c r="J403" s="42">
        <v>1175000</v>
      </c>
      <c r="K403" s="42">
        <f t="shared" si="2"/>
        <v>223250</v>
      </c>
      <c r="L403" s="42">
        <f t="shared" si="3"/>
        <v>1398250</v>
      </c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</row>
    <row r="404" spans="1:26" ht="15.75" customHeight="1" x14ac:dyDescent="0.25">
      <c r="A404" s="36">
        <v>45990</v>
      </c>
      <c r="B404" s="36">
        <v>45991</v>
      </c>
      <c r="C404" s="37" t="s">
        <v>48</v>
      </c>
      <c r="D404" s="169" t="s">
        <v>313</v>
      </c>
      <c r="E404" s="38" t="s">
        <v>10</v>
      </c>
      <c r="F404" s="38" t="s">
        <v>41</v>
      </c>
      <c r="G404" s="39" t="s">
        <v>51</v>
      </c>
      <c r="H404" s="43" t="s">
        <v>58</v>
      </c>
      <c r="I404" s="41">
        <v>1</v>
      </c>
      <c r="J404" s="42">
        <v>1950000</v>
      </c>
      <c r="K404" s="42">
        <f t="shared" si="2"/>
        <v>370500</v>
      </c>
      <c r="L404" s="42">
        <f t="shared" si="3"/>
        <v>2320500</v>
      </c>
      <c r="M404"/>
      <c r="N404"/>
      <c r="O404"/>
      <c r="P404"/>
      <c r="Q404"/>
      <c r="R404"/>
      <c r="S404"/>
      <c r="T404"/>
      <c r="U404"/>
      <c r="V404"/>
      <c r="W404"/>
      <c r="X404"/>
      <c r="Y404"/>
      <c r="Z404"/>
    </row>
    <row r="405" spans="1:26" ht="15.75" customHeight="1" x14ac:dyDescent="0.25">
      <c r="A405" s="106">
        <v>45985</v>
      </c>
      <c r="B405" s="106">
        <v>45997</v>
      </c>
      <c r="C405" s="107" t="s">
        <v>48</v>
      </c>
      <c r="D405" s="107" t="s">
        <v>215</v>
      </c>
      <c r="E405" s="108" t="s">
        <v>10</v>
      </c>
      <c r="F405" s="108" t="s">
        <v>41</v>
      </c>
      <c r="G405" s="108" t="s">
        <v>51</v>
      </c>
      <c r="H405" s="109" t="s">
        <v>76</v>
      </c>
      <c r="I405" s="110">
        <v>1</v>
      </c>
      <c r="J405" s="111">
        <v>1950000</v>
      </c>
      <c r="K405" s="111">
        <v>370500</v>
      </c>
      <c r="L405" s="111">
        <v>2320500</v>
      </c>
      <c r="M405" s="12"/>
      <c r="N405" s="12"/>
      <c r="O405" s="12"/>
      <c r="P405" s="12"/>
      <c r="Q405" s="12"/>
      <c r="R405" s="12"/>
      <c r="S405" s="12"/>
      <c r="T405" s="12"/>
      <c r="U405" s="12"/>
      <c r="V405" s="12"/>
      <c r="W405" s="12"/>
      <c r="X405" s="12"/>
      <c r="Y405" s="12"/>
      <c r="Z405" s="12"/>
    </row>
    <row r="406" spans="1:26" ht="15.75" customHeight="1" x14ac:dyDescent="0.25">
      <c r="A406" s="112">
        <v>45985</v>
      </c>
      <c r="B406" s="112">
        <v>45997</v>
      </c>
      <c r="C406" s="113" t="s">
        <v>48</v>
      </c>
      <c r="D406" s="113" t="s">
        <v>215</v>
      </c>
      <c r="E406" s="114" t="s">
        <v>16</v>
      </c>
      <c r="F406" s="114" t="s">
        <v>38</v>
      </c>
      <c r="G406" s="114" t="s">
        <v>51</v>
      </c>
      <c r="H406" s="115" t="s">
        <v>76</v>
      </c>
      <c r="I406" s="116">
        <v>6</v>
      </c>
      <c r="J406" s="117">
        <v>1410000</v>
      </c>
      <c r="K406" s="117">
        <v>267900</v>
      </c>
      <c r="L406" s="117">
        <v>1677900</v>
      </c>
      <c r="M406" s="12"/>
      <c r="N406" s="12"/>
      <c r="O406" s="12"/>
      <c r="P406" s="12"/>
      <c r="Q406" s="12"/>
      <c r="R406" s="12"/>
      <c r="S406" s="12"/>
      <c r="T406" s="12"/>
      <c r="U406" s="12"/>
      <c r="V406" s="12"/>
      <c r="W406" s="12"/>
      <c r="X406" s="12"/>
      <c r="Y406" s="12"/>
      <c r="Z406" s="12"/>
    </row>
    <row r="407" spans="1:26" x14ac:dyDescent="0.25">
      <c r="A407" s="106">
        <v>45985</v>
      </c>
      <c r="B407" s="106">
        <v>45998</v>
      </c>
      <c r="C407" s="107" t="s">
        <v>48</v>
      </c>
      <c r="D407" s="107" t="s">
        <v>215</v>
      </c>
      <c r="E407" s="108" t="s">
        <v>13</v>
      </c>
      <c r="F407" s="108" t="s">
        <v>50</v>
      </c>
      <c r="G407" s="108" t="s">
        <v>51</v>
      </c>
      <c r="H407" s="109" t="s">
        <v>76</v>
      </c>
      <c r="I407" s="110">
        <v>2</v>
      </c>
      <c r="J407" s="111">
        <v>990000</v>
      </c>
      <c r="K407" s="111">
        <v>188100</v>
      </c>
      <c r="L407" s="111">
        <v>1178100</v>
      </c>
      <c r="M407" s="12"/>
      <c r="N407" s="12"/>
      <c r="O407" s="12"/>
      <c r="P407" s="12"/>
      <c r="Q407" s="12"/>
      <c r="R407" s="12"/>
      <c r="S407" s="12"/>
      <c r="T407" s="12"/>
      <c r="U407" s="12"/>
      <c r="V407" s="12"/>
      <c r="W407" s="12"/>
      <c r="X407" s="12"/>
      <c r="Y407" s="12"/>
      <c r="Z407" s="12"/>
    </row>
    <row r="408" spans="1:26" ht="15.75" customHeight="1" x14ac:dyDescent="0.25">
      <c r="A408" s="112">
        <v>45985</v>
      </c>
      <c r="B408" s="112">
        <v>45999</v>
      </c>
      <c r="C408" s="113" t="s">
        <v>48</v>
      </c>
      <c r="D408" s="113" t="s">
        <v>215</v>
      </c>
      <c r="E408" s="114" t="s">
        <v>13</v>
      </c>
      <c r="F408" s="114" t="s">
        <v>50</v>
      </c>
      <c r="G408" s="114" t="s">
        <v>51</v>
      </c>
      <c r="H408" s="115" t="s">
        <v>76</v>
      </c>
      <c r="I408" s="116">
        <v>2</v>
      </c>
      <c r="J408" s="117">
        <v>990000</v>
      </c>
      <c r="K408" s="117">
        <v>188100</v>
      </c>
      <c r="L408" s="117">
        <v>1178100</v>
      </c>
      <c r="M408" s="12"/>
      <c r="N408" s="12"/>
      <c r="O408" s="12"/>
      <c r="P408" s="12"/>
      <c r="Q408" s="12"/>
      <c r="R408" s="12"/>
      <c r="S408" s="12"/>
      <c r="T408" s="12"/>
      <c r="U408" s="12"/>
      <c r="V408" s="12"/>
      <c r="W408" s="12"/>
      <c r="X408" s="12"/>
      <c r="Y408" s="12"/>
      <c r="Z408" s="12"/>
    </row>
    <row r="409" spans="1:26" ht="15.75" customHeight="1" x14ac:dyDescent="0.25">
      <c r="A409" s="106">
        <v>45986</v>
      </c>
      <c r="B409" s="106">
        <v>45997</v>
      </c>
      <c r="C409" s="107" t="s">
        <v>48</v>
      </c>
      <c r="D409" s="107" t="s">
        <v>216</v>
      </c>
      <c r="E409" s="108" t="s">
        <v>10</v>
      </c>
      <c r="F409" s="108" t="s">
        <v>41</v>
      </c>
      <c r="G409" s="108" t="s">
        <v>51</v>
      </c>
      <c r="H409" s="109" t="s">
        <v>78</v>
      </c>
      <c r="I409" s="110">
        <v>1</v>
      </c>
      <c r="J409" s="111">
        <v>1950000</v>
      </c>
      <c r="K409" s="111">
        <v>370500</v>
      </c>
      <c r="L409" s="111">
        <v>2320500</v>
      </c>
      <c r="M409" s="12"/>
      <c r="N409" s="12"/>
      <c r="O409" s="12"/>
      <c r="P409" s="12"/>
      <c r="Q409" s="12"/>
      <c r="R409" s="12"/>
      <c r="S409" s="12"/>
      <c r="T409" s="12"/>
      <c r="U409" s="12"/>
      <c r="V409" s="12"/>
      <c r="W409" s="12"/>
      <c r="X409" s="12"/>
      <c r="Y409" s="12"/>
      <c r="Z409" s="12"/>
    </row>
    <row r="410" spans="1:26" ht="15.75" customHeight="1" x14ac:dyDescent="0.25">
      <c r="A410" s="118">
        <v>45986</v>
      </c>
      <c r="B410" s="118">
        <v>45997</v>
      </c>
      <c r="C410" s="119" t="s">
        <v>48</v>
      </c>
      <c r="D410" s="107" t="s">
        <v>216</v>
      </c>
      <c r="E410" s="108" t="s">
        <v>16</v>
      </c>
      <c r="F410" s="108" t="s">
        <v>38</v>
      </c>
      <c r="G410" s="46" t="s">
        <v>51</v>
      </c>
      <c r="H410" s="40" t="s">
        <v>78</v>
      </c>
      <c r="I410" s="116">
        <v>5</v>
      </c>
      <c r="J410" s="117">
        <v>1175000</v>
      </c>
      <c r="K410" s="117">
        <v>223250</v>
      </c>
      <c r="L410" s="117">
        <v>1398250</v>
      </c>
      <c r="M410"/>
      <c r="N410"/>
      <c r="O410"/>
      <c r="P410"/>
      <c r="Q410"/>
      <c r="R410"/>
      <c r="S410"/>
      <c r="T410"/>
      <c r="U410"/>
      <c r="V410"/>
      <c r="W410"/>
      <c r="X410"/>
      <c r="Y410"/>
      <c r="Z410"/>
    </row>
    <row r="411" spans="1:26" ht="15.75" customHeight="1" x14ac:dyDescent="0.25">
      <c r="A411" s="106">
        <v>45986</v>
      </c>
      <c r="B411" s="106">
        <v>45998</v>
      </c>
      <c r="C411" s="107" t="s">
        <v>48</v>
      </c>
      <c r="D411" s="107" t="s">
        <v>216</v>
      </c>
      <c r="E411" s="108" t="s">
        <v>13</v>
      </c>
      <c r="F411" s="108" t="s">
        <v>50</v>
      </c>
      <c r="G411" s="108" t="s">
        <v>51</v>
      </c>
      <c r="H411" s="109" t="s">
        <v>78</v>
      </c>
      <c r="I411" s="110">
        <v>2</v>
      </c>
      <c r="J411" s="111">
        <v>990000</v>
      </c>
      <c r="K411" s="111">
        <v>188100</v>
      </c>
      <c r="L411" s="111">
        <v>1178100</v>
      </c>
      <c r="M411"/>
      <c r="N411"/>
      <c r="O411"/>
      <c r="P411"/>
      <c r="Q411"/>
      <c r="R411"/>
      <c r="S411"/>
      <c r="T411"/>
      <c r="U411"/>
      <c r="V411"/>
      <c r="W411"/>
      <c r="X411"/>
      <c r="Y411"/>
      <c r="Z411"/>
    </row>
    <row r="412" spans="1:26" ht="15.75" customHeight="1" x14ac:dyDescent="0.25">
      <c r="A412" s="106">
        <v>45986</v>
      </c>
      <c r="B412" s="106">
        <v>45999</v>
      </c>
      <c r="C412" s="107" t="s">
        <v>48</v>
      </c>
      <c r="D412" s="107" t="s">
        <v>216</v>
      </c>
      <c r="E412" s="108" t="s">
        <v>13</v>
      </c>
      <c r="F412" s="108" t="s">
        <v>50</v>
      </c>
      <c r="G412" s="108" t="s">
        <v>51</v>
      </c>
      <c r="H412" s="109" t="s">
        <v>78</v>
      </c>
      <c r="I412" s="110">
        <v>2</v>
      </c>
      <c r="J412" s="111">
        <v>990000</v>
      </c>
      <c r="K412" s="111">
        <v>188100</v>
      </c>
      <c r="L412" s="111">
        <v>1178100</v>
      </c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</row>
    <row r="413" spans="1:26" ht="15.75" customHeight="1" x14ac:dyDescent="0.25">
      <c r="A413" s="106">
        <v>45986</v>
      </c>
      <c r="B413" s="106">
        <v>45999</v>
      </c>
      <c r="C413" s="107" t="s">
        <v>48</v>
      </c>
      <c r="D413" s="107" t="s">
        <v>217</v>
      </c>
      <c r="E413" s="108" t="s">
        <v>16</v>
      </c>
      <c r="F413" s="108" t="s">
        <v>38</v>
      </c>
      <c r="G413" s="108" t="s">
        <v>51</v>
      </c>
      <c r="H413" s="109" t="s">
        <v>56</v>
      </c>
      <c r="I413" s="110">
        <v>6</v>
      </c>
      <c r="J413" s="111">
        <v>1410000</v>
      </c>
      <c r="K413" s="111">
        <v>267900</v>
      </c>
      <c r="L413" s="111">
        <v>1677900</v>
      </c>
      <c r="M413"/>
      <c r="N413"/>
      <c r="O413"/>
      <c r="P413"/>
      <c r="Q413"/>
      <c r="R413"/>
      <c r="S413"/>
      <c r="T413"/>
      <c r="U413"/>
      <c r="V413"/>
      <c r="W413"/>
      <c r="X413"/>
      <c r="Y413"/>
      <c r="Z413"/>
    </row>
    <row r="414" spans="1:26" ht="15.75" customHeight="1" x14ac:dyDescent="0.25">
      <c r="A414" s="112">
        <v>45986</v>
      </c>
      <c r="B414" s="112">
        <v>45999</v>
      </c>
      <c r="C414" s="113" t="s">
        <v>48</v>
      </c>
      <c r="D414" s="113" t="s">
        <v>217</v>
      </c>
      <c r="E414" s="114" t="s">
        <v>10</v>
      </c>
      <c r="F414" s="114" t="s">
        <v>41</v>
      </c>
      <c r="G414" s="114" t="s">
        <v>51</v>
      </c>
      <c r="H414" s="115" t="s">
        <v>56</v>
      </c>
      <c r="I414" s="116">
        <v>1</v>
      </c>
      <c r="J414" s="117">
        <v>1950000</v>
      </c>
      <c r="K414" s="117">
        <v>370500</v>
      </c>
      <c r="L414" s="117">
        <v>2320500</v>
      </c>
      <c r="M414"/>
      <c r="N414"/>
      <c r="O414"/>
      <c r="P414"/>
      <c r="Q414"/>
      <c r="R414"/>
      <c r="S414"/>
      <c r="T414"/>
      <c r="U414"/>
      <c r="V414"/>
      <c r="W414"/>
      <c r="X414"/>
      <c r="Y414"/>
      <c r="Z414"/>
    </row>
    <row r="415" spans="1:26" ht="15.75" customHeight="1" x14ac:dyDescent="0.25">
      <c r="A415" s="106">
        <v>45986</v>
      </c>
      <c r="B415" s="106">
        <v>45999</v>
      </c>
      <c r="C415" s="107" t="s">
        <v>48</v>
      </c>
      <c r="D415" s="107" t="s">
        <v>218</v>
      </c>
      <c r="E415" s="108" t="s">
        <v>16</v>
      </c>
      <c r="F415" s="108" t="s">
        <v>38</v>
      </c>
      <c r="G415" s="108" t="s">
        <v>51</v>
      </c>
      <c r="H415" s="109" t="s">
        <v>58</v>
      </c>
      <c r="I415" s="110">
        <v>5</v>
      </c>
      <c r="J415" s="111">
        <v>1175000</v>
      </c>
      <c r="K415" s="111">
        <v>223250</v>
      </c>
      <c r="L415" s="111">
        <v>1398250</v>
      </c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</row>
    <row r="416" spans="1:26" ht="15.75" customHeight="1" x14ac:dyDescent="0.25">
      <c r="A416" s="112">
        <v>45986</v>
      </c>
      <c r="B416" s="112">
        <v>45999</v>
      </c>
      <c r="C416" s="113" t="s">
        <v>48</v>
      </c>
      <c r="D416" s="113" t="s">
        <v>218</v>
      </c>
      <c r="E416" s="114" t="s">
        <v>10</v>
      </c>
      <c r="F416" s="114" t="s">
        <v>41</v>
      </c>
      <c r="G416" s="114" t="s">
        <v>51</v>
      </c>
      <c r="H416" s="115" t="s">
        <v>58</v>
      </c>
      <c r="I416" s="116">
        <v>1</v>
      </c>
      <c r="J416" s="117">
        <v>1950000</v>
      </c>
      <c r="K416" s="117">
        <v>370500</v>
      </c>
      <c r="L416" s="117">
        <v>2320500</v>
      </c>
      <c r="M416"/>
      <c r="N416"/>
      <c r="O416"/>
      <c r="P416"/>
      <c r="Q416"/>
      <c r="R416"/>
      <c r="S416"/>
      <c r="T416"/>
      <c r="U416"/>
      <c r="V416"/>
      <c r="W416"/>
      <c r="X416"/>
      <c r="Y416"/>
      <c r="Z416"/>
    </row>
    <row r="417" spans="1:26" ht="15.75" customHeight="1" x14ac:dyDescent="0.25">
      <c r="A417" s="106">
        <v>45985</v>
      </c>
      <c r="B417" s="106">
        <v>46004</v>
      </c>
      <c r="C417" s="107" t="s">
        <v>48</v>
      </c>
      <c r="D417" s="107" t="s">
        <v>219</v>
      </c>
      <c r="E417" s="108" t="s">
        <v>10</v>
      </c>
      <c r="F417" s="108" t="s">
        <v>41</v>
      </c>
      <c r="G417" s="108" t="s">
        <v>51</v>
      </c>
      <c r="H417" s="109" t="s">
        <v>76</v>
      </c>
      <c r="I417" s="110">
        <v>1</v>
      </c>
      <c r="J417" s="111">
        <v>1950000</v>
      </c>
      <c r="K417" s="111">
        <v>370500</v>
      </c>
      <c r="L417" s="111">
        <v>2320500</v>
      </c>
      <c r="M417"/>
      <c r="N417"/>
      <c r="O417"/>
      <c r="P417"/>
      <c r="Q417"/>
      <c r="R417"/>
      <c r="S417"/>
      <c r="T417"/>
      <c r="U417"/>
      <c r="V417"/>
      <c r="W417"/>
      <c r="X417"/>
      <c r="Y417"/>
      <c r="Z417"/>
    </row>
    <row r="418" spans="1:26" ht="15.75" customHeight="1" x14ac:dyDescent="0.25">
      <c r="A418" s="112">
        <v>45985</v>
      </c>
      <c r="B418" s="112">
        <v>46004</v>
      </c>
      <c r="C418" s="113" t="s">
        <v>48</v>
      </c>
      <c r="D418" s="113" t="s">
        <v>219</v>
      </c>
      <c r="E418" s="114" t="s">
        <v>16</v>
      </c>
      <c r="F418" s="114" t="s">
        <v>38</v>
      </c>
      <c r="G418" s="114" t="s">
        <v>51</v>
      </c>
      <c r="H418" s="115" t="s">
        <v>76</v>
      </c>
      <c r="I418" s="116">
        <v>6</v>
      </c>
      <c r="J418" s="117">
        <v>1410000</v>
      </c>
      <c r="K418" s="117">
        <v>267900</v>
      </c>
      <c r="L418" s="117">
        <v>1677900</v>
      </c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</row>
    <row r="419" spans="1:26" ht="15.75" customHeight="1" x14ac:dyDescent="0.25">
      <c r="A419" s="106">
        <v>45985</v>
      </c>
      <c r="B419" s="106">
        <v>46004</v>
      </c>
      <c r="C419" s="107" t="s">
        <v>48</v>
      </c>
      <c r="D419" s="107" t="s">
        <v>219</v>
      </c>
      <c r="E419" s="108" t="s">
        <v>13</v>
      </c>
      <c r="F419" s="108" t="s">
        <v>50</v>
      </c>
      <c r="G419" s="108" t="s">
        <v>51</v>
      </c>
      <c r="H419" s="109" t="s">
        <v>76</v>
      </c>
      <c r="I419" s="110">
        <v>2</v>
      </c>
      <c r="J419" s="111">
        <v>990000</v>
      </c>
      <c r="K419" s="111">
        <v>188100</v>
      </c>
      <c r="L419" s="111">
        <v>1178100</v>
      </c>
      <c r="M419"/>
      <c r="N419"/>
      <c r="O419"/>
      <c r="P419"/>
      <c r="Q419"/>
      <c r="R419"/>
      <c r="S419"/>
      <c r="T419"/>
      <c r="U419"/>
      <c r="V419"/>
      <c r="W419"/>
      <c r="X419"/>
      <c r="Y419"/>
      <c r="Z419"/>
    </row>
    <row r="420" spans="1:26" ht="15.75" customHeight="1" x14ac:dyDescent="0.25">
      <c r="A420" s="112">
        <v>45986</v>
      </c>
      <c r="B420" s="112">
        <v>46004</v>
      </c>
      <c r="C420" s="113" t="s">
        <v>48</v>
      </c>
      <c r="D420" s="113" t="s">
        <v>220</v>
      </c>
      <c r="E420" s="114" t="s">
        <v>10</v>
      </c>
      <c r="F420" s="114" t="s">
        <v>41</v>
      </c>
      <c r="G420" s="114" t="s">
        <v>51</v>
      </c>
      <c r="H420" s="115" t="s">
        <v>78</v>
      </c>
      <c r="I420" s="116">
        <v>1</v>
      </c>
      <c r="J420" s="117">
        <v>1950000</v>
      </c>
      <c r="K420" s="117">
        <v>370500</v>
      </c>
      <c r="L420" s="117">
        <v>2320500</v>
      </c>
      <c r="M420"/>
      <c r="N420"/>
      <c r="O420"/>
      <c r="P420"/>
      <c r="Q420"/>
      <c r="R420"/>
      <c r="S420"/>
      <c r="T420"/>
      <c r="U420"/>
      <c r="V420"/>
      <c r="W420"/>
      <c r="X420"/>
      <c r="Y420"/>
      <c r="Z420"/>
    </row>
    <row r="421" spans="1:26" ht="15.75" customHeight="1" x14ac:dyDescent="0.25">
      <c r="A421" s="106">
        <v>45986</v>
      </c>
      <c r="B421" s="106">
        <v>46004</v>
      </c>
      <c r="C421" s="107" t="s">
        <v>48</v>
      </c>
      <c r="D421" s="107" t="s">
        <v>220</v>
      </c>
      <c r="E421" s="108" t="s">
        <v>16</v>
      </c>
      <c r="F421" s="108" t="s">
        <v>38</v>
      </c>
      <c r="G421" s="108" t="s">
        <v>51</v>
      </c>
      <c r="H421" s="109" t="s">
        <v>78</v>
      </c>
      <c r="I421" s="110">
        <v>5</v>
      </c>
      <c r="J421" s="111">
        <v>1175000</v>
      </c>
      <c r="K421" s="111">
        <v>223250</v>
      </c>
      <c r="L421" s="111">
        <v>1398250</v>
      </c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</row>
    <row r="422" spans="1:26" ht="15.75" customHeight="1" x14ac:dyDescent="0.25">
      <c r="A422" s="112">
        <v>45986</v>
      </c>
      <c r="B422" s="112">
        <v>46004</v>
      </c>
      <c r="C422" s="113" t="s">
        <v>48</v>
      </c>
      <c r="D422" s="113" t="s">
        <v>220</v>
      </c>
      <c r="E422" s="114" t="s">
        <v>13</v>
      </c>
      <c r="F422" s="114" t="s">
        <v>50</v>
      </c>
      <c r="G422" s="114" t="s">
        <v>51</v>
      </c>
      <c r="H422" s="115" t="s">
        <v>78</v>
      </c>
      <c r="I422" s="116">
        <v>2</v>
      </c>
      <c r="J422" s="117">
        <v>990000</v>
      </c>
      <c r="K422" s="117">
        <v>188100</v>
      </c>
      <c r="L422" s="117">
        <v>1178100</v>
      </c>
      <c r="M422"/>
      <c r="N422"/>
      <c r="O422"/>
      <c r="P422"/>
      <c r="Q422"/>
      <c r="R422"/>
      <c r="S422"/>
      <c r="T422"/>
      <c r="U422"/>
      <c r="V422"/>
      <c r="W422"/>
      <c r="X422"/>
      <c r="Y422"/>
      <c r="Z422"/>
    </row>
    <row r="423" spans="1:26" ht="15.75" customHeight="1" x14ac:dyDescent="0.25">
      <c r="A423" s="106">
        <v>45985</v>
      </c>
      <c r="B423" s="106">
        <v>46005</v>
      </c>
      <c r="C423" s="107" t="s">
        <v>48</v>
      </c>
      <c r="D423" s="107" t="s">
        <v>221</v>
      </c>
      <c r="E423" s="108" t="s">
        <v>16</v>
      </c>
      <c r="F423" s="108" t="s">
        <v>38</v>
      </c>
      <c r="G423" s="108" t="s">
        <v>51</v>
      </c>
      <c r="H423" s="109" t="s">
        <v>56</v>
      </c>
      <c r="I423" s="110">
        <v>6</v>
      </c>
      <c r="J423" s="111">
        <v>1410000</v>
      </c>
      <c r="K423" s="111">
        <v>267900</v>
      </c>
      <c r="L423" s="111">
        <v>1677900</v>
      </c>
      <c r="M423"/>
      <c r="N423"/>
      <c r="O423"/>
      <c r="P423"/>
      <c r="Q423"/>
      <c r="R423"/>
      <c r="S423"/>
      <c r="T423"/>
      <c r="U423"/>
      <c r="V423"/>
      <c r="W423"/>
      <c r="X423"/>
      <c r="Y423"/>
      <c r="Z423"/>
    </row>
    <row r="424" spans="1:26" ht="15.75" customHeight="1" x14ac:dyDescent="0.25">
      <c r="A424" s="112">
        <v>45985</v>
      </c>
      <c r="B424" s="112">
        <v>46005</v>
      </c>
      <c r="C424" s="113" t="s">
        <v>48</v>
      </c>
      <c r="D424" s="113" t="s">
        <v>221</v>
      </c>
      <c r="E424" s="114" t="s">
        <v>10</v>
      </c>
      <c r="F424" s="114" t="s">
        <v>41</v>
      </c>
      <c r="G424" s="114" t="s">
        <v>51</v>
      </c>
      <c r="H424" s="115" t="s">
        <v>56</v>
      </c>
      <c r="I424" s="116">
        <v>1</v>
      </c>
      <c r="J424" s="117">
        <v>1950000</v>
      </c>
      <c r="K424" s="117">
        <v>370500</v>
      </c>
      <c r="L424" s="117">
        <v>2320500</v>
      </c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</row>
    <row r="425" spans="1:26" ht="15.75" customHeight="1" x14ac:dyDescent="0.25">
      <c r="A425" s="106">
        <v>45986</v>
      </c>
      <c r="B425" s="106">
        <v>46005</v>
      </c>
      <c r="C425" s="107" t="s">
        <v>48</v>
      </c>
      <c r="D425" s="107" t="s">
        <v>222</v>
      </c>
      <c r="E425" s="108" t="s">
        <v>16</v>
      </c>
      <c r="F425" s="108" t="s">
        <v>38</v>
      </c>
      <c r="G425" s="108" t="s">
        <v>51</v>
      </c>
      <c r="H425" s="109" t="s">
        <v>58</v>
      </c>
      <c r="I425" s="110">
        <v>5</v>
      </c>
      <c r="J425" s="111">
        <v>1175000</v>
      </c>
      <c r="K425" s="111">
        <v>223250</v>
      </c>
      <c r="L425" s="111">
        <v>1398250</v>
      </c>
      <c r="M425"/>
      <c r="N425"/>
      <c r="O425"/>
      <c r="P425"/>
      <c r="Q425"/>
      <c r="R425"/>
      <c r="S425"/>
      <c r="T425"/>
      <c r="U425"/>
      <c r="V425"/>
      <c r="W425"/>
      <c r="X425"/>
      <c r="Y425"/>
      <c r="Z425"/>
    </row>
    <row r="426" spans="1:26" ht="15.75" customHeight="1" x14ac:dyDescent="0.25">
      <c r="A426" s="112">
        <v>45986</v>
      </c>
      <c r="B426" s="112">
        <v>46005</v>
      </c>
      <c r="C426" s="113" t="s">
        <v>48</v>
      </c>
      <c r="D426" s="113" t="s">
        <v>222</v>
      </c>
      <c r="E426" s="114" t="s">
        <v>10</v>
      </c>
      <c r="F426" s="114" t="s">
        <v>41</v>
      </c>
      <c r="G426" s="114" t="s">
        <v>51</v>
      </c>
      <c r="H426" s="115" t="s">
        <v>58</v>
      </c>
      <c r="I426" s="116">
        <v>1</v>
      </c>
      <c r="J426" s="117">
        <v>1950000</v>
      </c>
      <c r="K426" s="117">
        <v>370500</v>
      </c>
      <c r="L426" s="117">
        <v>2320500</v>
      </c>
      <c r="M426"/>
      <c r="N426"/>
      <c r="O426"/>
      <c r="P426"/>
      <c r="Q426"/>
      <c r="R426"/>
      <c r="S426"/>
      <c r="T426"/>
      <c r="U426"/>
      <c r="V426"/>
      <c r="W426"/>
      <c r="X426"/>
      <c r="Y426"/>
      <c r="Z426"/>
    </row>
    <row r="427" spans="1:26" ht="15.75" customHeight="1" x14ac:dyDescent="0.25">
      <c r="A427" s="106">
        <v>45985</v>
      </c>
      <c r="B427" s="106">
        <v>46011</v>
      </c>
      <c r="C427" s="107" t="s">
        <v>48</v>
      </c>
      <c r="D427" s="107" t="s">
        <v>223</v>
      </c>
      <c r="E427" s="108" t="s">
        <v>10</v>
      </c>
      <c r="F427" s="108" t="s">
        <v>41</v>
      </c>
      <c r="G427" s="108" t="s">
        <v>51</v>
      </c>
      <c r="H427" s="109" t="s">
        <v>76</v>
      </c>
      <c r="I427" s="110">
        <v>1</v>
      </c>
      <c r="J427" s="111">
        <v>1950000</v>
      </c>
      <c r="K427" s="111">
        <v>370500</v>
      </c>
      <c r="L427" s="111">
        <v>2320500</v>
      </c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</row>
    <row r="428" spans="1:26" ht="15.75" customHeight="1" x14ac:dyDescent="0.25">
      <c r="A428" s="112">
        <v>45985</v>
      </c>
      <c r="B428" s="112">
        <v>46011</v>
      </c>
      <c r="C428" s="113" t="s">
        <v>48</v>
      </c>
      <c r="D428" s="113" t="s">
        <v>223</v>
      </c>
      <c r="E428" s="114" t="s">
        <v>16</v>
      </c>
      <c r="F428" s="114" t="s">
        <v>38</v>
      </c>
      <c r="G428" s="114" t="s">
        <v>51</v>
      </c>
      <c r="H428" s="115" t="s">
        <v>76</v>
      </c>
      <c r="I428" s="116">
        <v>6</v>
      </c>
      <c r="J428" s="117">
        <v>1410000</v>
      </c>
      <c r="K428" s="117">
        <v>267900</v>
      </c>
      <c r="L428" s="117">
        <v>1677900</v>
      </c>
      <c r="M428"/>
      <c r="N428"/>
      <c r="O428"/>
      <c r="P428"/>
      <c r="Q428"/>
      <c r="R428"/>
      <c r="S428"/>
      <c r="T428"/>
      <c r="U428"/>
      <c r="V428"/>
      <c r="W428"/>
      <c r="X428"/>
      <c r="Y428"/>
      <c r="Z428"/>
    </row>
    <row r="429" spans="1:26" ht="15.75" customHeight="1" x14ac:dyDescent="0.25">
      <c r="A429" s="106">
        <v>45985</v>
      </c>
      <c r="B429" s="106">
        <v>46011</v>
      </c>
      <c r="C429" s="107" t="s">
        <v>48</v>
      </c>
      <c r="D429" s="107" t="s">
        <v>223</v>
      </c>
      <c r="E429" s="108" t="s">
        <v>13</v>
      </c>
      <c r="F429" s="108" t="s">
        <v>50</v>
      </c>
      <c r="G429" s="108" t="s">
        <v>51</v>
      </c>
      <c r="H429" s="109" t="s">
        <v>76</v>
      </c>
      <c r="I429" s="110">
        <v>2</v>
      </c>
      <c r="J429" s="111">
        <v>990000</v>
      </c>
      <c r="K429" s="111">
        <v>188100</v>
      </c>
      <c r="L429" s="111">
        <v>1178100</v>
      </c>
      <c r="M429"/>
      <c r="N429"/>
      <c r="O429"/>
      <c r="P429"/>
      <c r="Q429"/>
      <c r="R429"/>
      <c r="S429"/>
      <c r="T429"/>
      <c r="U429"/>
      <c r="V429"/>
      <c r="W429"/>
      <c r="X429"/>
      <c r="Y429"/>
      <c r="Z429"/>
    </row>
    <row r="430" spans="1:26" ht="15.75" customHeight="1" x14ac:dyDescent="0.25">
      <c r="A430" s="112">
        <v>45986</v>
      </c>
      <c r="B430" s="112">
        <v>46011</v>
      </c>
      <c r="C430" s="113" t="s">
        <v>48</v>
      </c>
      <c r="D430" s="113" t="s">
        <v>224</v>
      </c>
      <c r="E430" s="114" t="s">
        <v>10</v>
      </c>
      <c r="F430" s="114" t="s">
        <v>41</v>
      </c>
      <c r="G430" s="114" t="s">
        <v>51</v>
      </c>
      <c r="H430" s="115" t="s">
        <v>78</v>
      </c>
      <c r="I430" s="116">
        <v>1</v>
      </c>
      <c r="J430" s="117">
        <v>1950000</v>
      </c>
      <c r="K430" s="117">
        <v>370500</v>
      </c>
      <c r="L430" s="117">
        <v>2320500</v>
      </c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</row>
    <row r="431" spans="1:26" ht="15.75" customHeight="1" x14ac:dyDescent="0.25">
      <c r="A431" s="106">
        <v>45986</v>
      </c>
      <c r="B431" s="106">
        <v>46011</v>
      </c>
      <c r="C431" s="107" t="s">
        <v>48</v>
      </c>
      <c r="D431" s="107" t="s">
        <v>224</v>
      </c>
      <c r="E431" s="108" t="s">
        <v>16</v>
      </c>
      <c r="F431" s="108" t="s">
        <v>38</v>
      </c>
      <c r="G431" s="108" t="s">
        <v>51</v>
      </c>
      <c r="H431" s="109" t="s">
        <v>78</v>
      </c>
      <c r="I431" s="110">
        <v>5</v>
      </c>
      <c r="J431" s="111">
        <v>1175000</v>
      </c>
      <c r="K431" s="111">
        <v>223250</v>
      </c>
      <c r="L431" s="111">
        <v>1398250</v>
      </c>
      <c r="M431"/>
      <c r="N431"/>
      <c r="O431"/>
      <c r="P431"/>
      <c r="Q431"/>
      <c r="R431"/>
      <c r="S431"/>
      <c r="T431"/>
      <c r="U431"/>
      <c r="V431"/>
      <c r="W431"/>
      <c r="X431"/>
      <c r="Y431"/>
      <c r="Z431"/>
    </row>
    <row r="432" spans="1:26" ht="15.75" customHeight="1" x14ac:dyDescent="0.25">
      <c r="A432" s="112">
        <v>45986</v>
      </c>
      <c r="B432" s="112">
        <v>46011</v>
      </c>
      <c r="C432" s="113" t="s">
        <v>48</v>
      </c>
      <c r="D432" s="113" t="s">
        <v>224</v>
      </c>
      <c r="E432" s="114" t="s">
        <v>13</v>
      </c>
      <c r="F432" s="114" t="s">
        <v>50</v>
      </c>
      <c r="G432" s="114" t="s">
        <v>51</v>
      </c>
      <c r="H432" s="115" t="s">
        <v>78</v>
      </c>
      <c r="I432" s="116">
        <v>2</v>
      </c>
      <c r="J432" s="117">
        <v>990000</v>
      </c>
      <c r="K432" s="117">
        <v>188100</v>
      </c>
      <c r="L432" s="117">
        <v>1178100</v>
      </c>
      <c r="M432"/>
      <c r="N432"/>
      <c r="O432"/>
      <c r="P432"/>
      <c r="Q432"/>
      <c r="R432"/>
      <c r="S432"/>
      <c r="T432"/>
      <c r="U432"/>
      <c r="V432"/>
      <c r="W432"/>
      <c r="X432"/>
      <c r="Y432"/>
      <c r="Z432"/>
    </row>
    <row r="433" spans="1:26" ht="15.75" customHeight="1" x14ac:dyDescent="0.25">
      <c r="A433" s="106">
        <v>45985</v>
      </c>
      <c r="B433" s="106">
        <v>46012</v>
      </c>
      <c r="C433" s="107" t="s">
        <v>48</v>
      </c>
      <c r="D433" s="107" t="s">
        <v>225</v>
      </c>
      <c r="E433" s="108" t="s">
        <v>16</v>
      </c>
      <c r="F433" s="108" t="s">
        <v>38</v>
      </c>
      <c r="G433" s="108" t="s">
        <v>51</v>
      </c>
      <c r="H433" s="109" t="s">
        <v>56</v>
      </c>
      <c r="I433" s="110">
        <v>6</v>
      </c>
      <c r="J433" s="111">
        <v>1410000</v>
      </c>
      <c r="K433" s="111">
        <v>267900</v>
      </c>
      <c r="L433" s="111">
        <v>1677900</v>
      </c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</row>
    <row r="434" spans="1:26" ht="15.75" customHeight="1" x14ac:dyDescent="0.25">
      <c r="A434" s="112">
        <v>45985</v>
      </c>
      <c r="B434" s="112">
        <v>46012</v>
      </c>
      <c r="C434" s="113" t="s">
        <v>48</v>
      </c>
      <c r="D434" s="113" t="s">
        <v>225</v>
      </c>
      <c r="E434" s="114" t="s">
        <v>10</v>
      </c>
      <c r="F434" s="114" t="s">
        <v>41</v>
      </c>
      <c r="G434" s="114" t="s">
        <v>51</v>
      </c>
      <c r="H434" s="115" t="s">
        <v>56</v>
      </c>
      <c r="I434" s="116">
        <v>1</v>
      </c>
      <c r="J434" s="117">
        <v>1950000</v>
      </c>
      <c r="K434" s="117">
        <v>370500</v>
      </c>
      <c r="L434" s="117">
        <v>2320500</v>
      </c>
      <c r="M434"/>
      <c r="N434"/>
      <c r="O434"/>
      <c r="P434"/>
      <c r="Q434"/>
      <c r="R434"/>
      <c r="S434"/>
      <c r="T434"/>
      <c r="U434"/>
      <c r="V434"/>
      <c r="W434"/>
      <c r="X434"/>
      <c r="Y434"/>
      <c r="Z434"/>
    </row>
    <row r="435" spans="1:26" ht="15.75" customHeight="1" x14ac:dyDescent="0.25">
      <c r="A435" s="106">
        <v>45986</v>
      </c>
      <c r="B435" s="106">
        <v>46012</v>
      </c>
      <c r="C435" s="107" t="s">
        <v>48</v>
      </c>
      <c r="D435" s="107" t="s">
        <v>226</v>
      </c>
      <c r="E435" s="108" t="s">
        <v>16</v>
      </c>
      <c r="F435" s="108" t="s">
        <v>38</v>
      </c>
      <c r="G435" s="108" t="s">
        <v>51</v>
      </c>
      <c r="H435" s="109" t="s">
        <v>58</v>
      </c>
      <c r="I435" s="110">
        <v>5</v>
      </c>
      <c r="J435" s="111">
        <v>1175000</v>
      </c>
      <c r="K435" s="111">
        <v>223250</v>
      </c>
      <c r="L435" s="111">
        <v>1398250</v>
      </c>
      <c r="M435"/>
      <c r="N435"/>
      <c r="O435"/>
      <c r="P435"/>
      <c r="Q435"/>
      <c r="R435"/>
      <c r="S435"/>
      <c r="T435"/>
      <c r="U435"/>
      <c r="V435"/>
      <c r="W435"/>
      <c r="X435"/>
      <c r="Y435"/>
      <c r="Z435"/>
    </row>
    <row r="436" spans="1:26" ht="15.75" customHeight="1" x14ac:dyDescent="0.25">
      <c r="A436" s="112">
        <v>45986</v>
      </c>
      <c r="B436" s="112">
        <v>46012</v>
      </c>
      <c r="C436" s="113" t="s">
        <v>48</v>
      </c>
      <c r="D436" s="113" t="s">
        <v>226</v>
      </c>
      <c r="E436" s="114" t="s">
        <v>10</v>
      </c>
      <c r="F436" s="114" t="s">
        <v>41</v>
      </c>
      <c r="G436" s="114" t="s">
        <v>51</v>
      </c>
      <c r="H436" s="115" t="s">
        <v>58</v>
      </c>
      <c r="I436" s="116">
        <v>1</v>
      </c>
      <c r="J436" s="117">
        <v>1950000</v>
      </c>
      <c r="K436" s="117">
        <v>370500</v>
      </c>
      <c r="L436" s="117">
        <v>2320500</v>
      </c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</row>
    <row r="437" spans="1:26" ht="15.75" customHeight="1" x14ac:dyDescent="0.25">
      <c r="A437" s="106">
        <v>45985</v>
      </c>
      <c r="B437" s="106">
        <v>46018</v>
      </c>
      <c r="C437" s="107" t="s">
        <v>48</v>
      </c>
      <c r="D437" s="107" t="s">
        <v>227</v>
      </c>
      <c r="E437" s="108" t="s">
        <v>10</v>
      </c>
      <c r="F437" s="108" t="s">
        <v>41</v>
      </c>
      <c r="G437" s="108" t="s">
        <v>51</v>
      </c>
      <c r="H437" s="109" t="s">
        <v>76</v>
      </c>
      <c r="I437" s="110">
        <v>1</v>
      </c>
      <c r="J437" s="111">
        <v>1950000</v>
      </c>
      <c r="K437" s="111">
        <v>370500</v>
      </c>
      <c r="L437" s="111">
        <v>2320500</v>
      </c>
      <c r="M437"/>
      <c r="N437"/>
      <c r="O437"/>
      <c r="P437"/>
      <c r="Q437"/>
      <c r="R437"/>
      <c r="S437"/>
      <c r="T437"/>
      <c r="U437"/>
      <c r="V437"/>
      <c r="W437"/>
      <c r="X437"/>
      <c r="Y437"/>
      <c r="Z437"/>
    </row>
    <row r="438" spans="1:26" ht="15.75" customHeight="1" x14ac:dyDescent="0.25">
      <c r="A438" s="112">
        <v>45985</v>
      </c>
      <c r="B438" s="112">
        <v>46018</v>
      </c>
      <c r="C438" s="113" t="s">
        <v>48</v>
      </c>
      <c r="D438" s="113" t="s">
        <v>227</v>
      </c>
      <c r="E438" s="114" t="s">
        <v>16</v>
      </c>
      <c r="F438" s="114" t="s">
        <v>38</v>
      </c>
      <c r="G438" s="114" t="s">
        <v>51</v>
      </c>
      <c r="H438" s="115" t="s">
        <v>76</v>
      </c>
      <c r="I438" s="116">
        <v>6</v>
      </c>
      <c r="J438" s="117">
        <v>1410000</v>
      </c>
      <c r="K438" s="117">
        <v>267900</v>
      </c>
      <c r="L438" s="117">
        <v>1677900</v>
      </c>
      <c r="M438"/>
      <c r="N438"/>
      <c r="O438"/>
      <c r="P438"/>
      <c r="Q438"/>
      <c r="R438"/>
      <c r="S438"/>
      <c r="T438"/>
      <c r="U438"/>
      <c r="V438"/>
      <c r="W438"/>
      <c r="X438"/>
      <c r="Y438"/>
      <c r="Z438"/>
    </row>
    <row r="439" spans="1:26" ht="15.75" customHeight="1" x14ac:dyDescent="0.25">
      <c r="A439" s="106">
        <v>45985</v>
      </c>
      <c r="B439" s="106">
        <v>46018</v>
      </c>
      <c r="C439" s="107" t="s">
        <v>48</v>
      </c>
      <c r="D439" s="107" t="s">
        <v>227</v>
      </c>
      <c r="E439" s="108" t="s">
        <v>13</v>
      </c>
      <c r="F439" s="108" t="s">
        <v>50</v>
      </c>
      <c r="G439" s="108" t="s">
        <v>51</v>
      </c>
      <c r="H439" s="109" t="s">
        <v>76</v>
      </c>
      <c r="I439" s="110">
        <v>2</v>
      </c>
      <c r="J439" s="111">
        <v>990000</v>
      </c>
      <c r="K439" s="111">
        <v>188100</v>
      </c>
      <c r="L439" s="111">
        <v>1178100</v>
      </c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</row>
    <row r="440" spans="1:26" ht="15.75" customHeight="1" x14ac:dyDescent="0.25">
      <c r="A440" s="112">
        <v>45986</v>
      </c>
      <c r="B440" s="112">
        <v>46018</v>
      </c>
      <c r="C440" s="113" t="s">
        <v>48</v>
      </c>
      <c r="D440" s="113" t="s">
        <v>228</v>
      </c>
      <c r="E440" s="114" t="s">
        <v>10</v>
      </c>
      <c r="F440" s="114" t="s">
        <v>41</v>
      </c>
      <c r="G440" s="114" t="s">
        <v>51</v>
      </c>
      <c r="H440" s="115" t="s">
        <v>78</v>
      </c>
      <c r="I440" s="116">
        <v>1</v>
      </c>
      <c r="J440" s="117">
        <v>1950000</v>
      </c>
      <c r="K440" s="117">
        <v>370500</v>
      </c>
      <c r="L440" s="117">
        <v>2320500</v>
      </c>
      <c r="M440"/>
      <c r="N440"/>
      <c r="O440"/>
      <c r="P440"/>
      <c r="Q440"/>
      <c r="R440"/>
      <c r="S440"/>
      <c r="T440"/>
      <c r="U440"/>
      <c r="V440"/>
      <c r="W440"/>
      <c r="X440"/>
      <c r="Y440"/>
      <c r="Z440"/>
    </row>
    <row r="441" spans="1:26" ht="15.75" customHeight="1" x14ac:dyDescent="0.25">
      <c r="A441" s="106">
        <v>45986</v>
      </c>
      <c r="B441" s="106">
        <v>46018</v>
      </c>
      <c r="C441" s="107" t="s">
        <v>48</v>
      </c>
      <c r="D441" s="107" t="s">
        <v>228</v>
      </c>
      <c r="E441" s="108" t="s">
        <v>16</v>
      </c>
      <c r="F441" s="108" t="s">
        <v>38</v>
      </c>
      <c r="G441" s="108" t="s">
        <v>51</v>
      </c>
      <c r="H441" s="109" t="s">
        <v>78</v>
      </c>
      <c r="I441" s="110">
        <v>5</v>
      </c>
      <c r="J441" s="111">
        <v>1175000</v>
      </c>
      <c r="K441" s="111">
        <v>223250</v>
      </c>
      <c r="L441" s="111">
        <v>1398250</v>
      </c>
      <c r="M441"/>
      <c r="N441"/>
      <c r="O441"/>
      <c r="P441"/>
      <c r="Q441"/>
      <c r="R441"/>
      <c r="S441"/>
      <c r="T441"/>
      <c r="U441"/>
      <c r="V441"/>
      <c r="W441"/>
      <c r="X441"/>
      <c r="Y441"/>
      <c r="Z441"/>
    </row>
    <row r="442" spans="1:26" ht="15.75" customHeight="1" x14ac:dyDescent="0.25">
      <c r="A442" s="112">
        <v>45986</v>
      </c>
      <c r="B442" s="112">
        <v>46018</v>
      </c>
      <c r="C442" s="113" t="s">
        <v>48</v>
      </c>
      <c r="D442" s="113" t="s">
        <v>228</v>
      </c>
      <c r="E442" s="114" t="s">
        <v>13</v>
      </c>
      <c r="F442" s="114" t="s">
        <v>50</v>
      </c>
      <c r="G442" s="114" t="s">
        <v>51</v>
      </c>
      <c r="H442" s="115" t="s">
        <v>78</v>
      </c>
      <c r="I442" s="116">
        <v>2</v>
      </c>
      <c r="J442" s="117">
        <v>990000</v>
      </c>
      <c r="K442" s="117">
        <v>188100</v>
      </c>
      <c r="L442" s="117">
        <v>1178100</v>
      </c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</row>
    <row r="443" spans="1:26" ht="15.75" customHeight="1" x14ac:dyDescent="0.25">
      <c r="A443" s="106">
        <v>45985</v>
      </c>
      <c r="B443" s="106">
        <v>46019</v>
      </c>
      <c r="C443" s="107" t="s">
        <v>48</v>
      </c>
      <c r="D443" s="107" t="s">
        <v>229</v>
      </c>
      <c r="E443" s="108" t="s">
        <v>16</v>
      </c>
      <c r="F443" s="108" t="s">
        <v>38</v>
      </c>
      <c r="G443" s="108" t="s">
        <v>51</v>
      </c>
      <c r="H443" s="109" t="s">
        <v>56</v>
      </c>
      <c r="I443" s="110">
        <v>6</v>
      </c>
      <c r="J443" s="111">
        <v>1410000</v>
      </c>
      <c r="K443" s="111">
        <v>267900</v>
      </c>
      <c r="L443" s="111">
        <v>1677900</v>
      </c>
      <c r="M443"/>
      <c r="N443"/>
      <c r="O443"/>
      <c r="P443"/>
      <c r="Q443"/>
      <c r="R443"/>
      <c r="S443"/>
      <c r="T443"/>
      <c r="U443"/>
      <c r="V443"/>
      <c r="W443"/>
      <c r="X443"/>
      <c r="Y443"/>
      <c r="Z443"/>
    </row>
    <row r="444" spans="1:26" ht="15.75" customHeight="1" x14ac:dyDescent="0.25">
      <c r="A444" s="112">
        <v>45985</v>
      </c>
      <c r="B444" s="112">
        <v>46019</v>
      </c>
      <c r="C444" s="113" t="s">
        <v>48</v>
      </c>
      <c r="D444" s="113" t="s">
        <v>229</v>
      </c>
      <c r="E444" s="114" t="s">
        <v>10</v>
      </c>
      <c r="F444" s="114" t="s">
        <v>41</v>
      </c>
      <c r="G444" s="114" t="s">
        <v>51</v>
      </c>
      <c r="H444" s="115" t="s">
        <v>56</v>
      </c>
      <c r="I444" s="116">
        <v>1</v>
      </c>
      <c r="J444" s="117">
        <v>1950000</v>
      </c>
      <c r="K444" s="117">
        <v>370500</v>
      </c>
      <c r="L444" s="117">
        <v>2320500</v>
      </c>
      <c r="M444"/>
      <c r="N444"/>
      <c r="O444"/>
      <c r="P444"/>
      <c r="Q444"/>
      <c r="R444"/>
      <c r="S444"/>
      <c r="T444"/>
      <c r="U444"/>
      <c r="V444"/>
      <c r="W444"/>
      <c r="X444"/>
      <c r="Y444"/>
      <c r="Z444"/>
    </row>
    <row r="445" spans="1:26" ht="15.75" customHeight="1" x14ac:dyDescent="0.25">
      <c r="A445" s="106">
        <v>45986</v>
      </c>
      <c r="B445" s="106">
        <v>46019</v>
      </c>
      <c r="C445" s="107" t="s">
        <v>48</v>
      </c>
      <c r="D445" s="107" t="s">
        <v>230</v>
      </c>
      <c r="E445" s="108" t="s">
        <v>16</v>
      </c>
      <c r="F445" s="108" t="s">
        <v>38</v>
      </c>
      <c r="G445" s="108" t="s">
        <v>51</v>
      </c>
      <c r="H445" s="109" t="s">
        <v>58</v>
      </c>
      <c r="I445" s="110">
        <v>5</v>
      </c>
      <c r="J445" s="111">
        <v>1175000</v>
      </c>
      <c r="K445" s="111">
        <v>223250</v>
      </c>
      <c r="L445" s="111">
        <v>1398250</v>
      </c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</row>
    <row r="446" spans="1:26" ht="15.75" customHeight="1" x14ac:dyDescent="0.25">
      <c r="A446" s="112">
        <v>45986</v>
      </c>
      <c r="B446" s="112">
        <v>46019</v>
      </c>
      <c r="C446" s="113" t="s">
        <v>48</v>
      </c>
      <c r="D446" s="113" t="s">
        <v>230</v>
      </c>
      <c r="E446" s="114" t="s">
        <v>10</v>
      </c>
      <c r="F446" s="114" t="s">
        <v>41</v>
      </c>
      <c r="G446" s="114" t="s">
        <v>51</v>
      </c>
      <c r="H446" s="115" t="s">
        <v>58</v>
      </c>
      <c r="I446" s="116">
        <v>1</v>
      </c>
      <c r="J446" s="117">
        <v>1950000</v>
      </c>
      <c r="K446" s="117">
        <v>370500</v>
      </c>
      <c r="L446" s="120">
        <v>2320500</v>
      </c>
      <c r="M446"/>
      <c r="N446"/>
      <c r="O446"/>
      <c r="P446"/>
      <c r="Q446"/>
      <c r="R446"/>
      <c r="S446"/>
      <c r="T446"/>
      <c r="U446"/>
      <c r="V446"/>
      <c r="W446"/>
      <c r="X446"/>
      <c r="Y446"/>
      <c r="Z446"/>
    </row>
    <row r="447" spans="1:26" ht="15.75" customHeight="1" x14ac:dyDescent="0.25">
      <c r="A447" s="36">
        <v>45992</v>
      </c>
      <c r="B447" s="36">
        <v>45994</v>
      </c>
      <c r="C447" s="37" t="s">
        <v>48</v>
      </c>
      <c r="D447" s="169">
        <v>192</v>
      </c>
      <c r="E447" s="38" t="s">
        <v>10</v>
      </c>
      <c r="F447" s="38" t="s">
        <v>41</v>
      </c>
      <c r="G447" s="39" t="s">
        <v>315</v>
      </c>
      <c r="H447" s="43" t="s">
        <v>316</v>
      </c>
      <c r="I447" s="41">
        <v>1</v>
      </c>
      <c r="J447" s="121">
        <v>1950000</v>
      </c>
      <c r="K447" s="121">
        <v>370500</v>
      </c>
      <c r="L447" s="183">
        <v>2320500</v>
      </c>
      <c r="M447"/>
      <c r="N447"/>
      <c r="O447"/>
      <c r="P447"/>
      <c r="Q447"/>
      <c r="R447"/>
      <c r="S447"/>
      <c r="T447"/>
      <c r="U447"/>
      <c r="V447"/>
      <c r="W447"/>
      <c r="X447"/>
      <c r="Y447"/>
      <c r="Z447"/>
    </row>
    <row r="448" spans="1:26" ht="15.75" customHeight="1" x14ac:dyDescent="0.25">
      <c r="A448" s="36">
        <v>45992</v>
      </c>
      <c r="B448" s="36">
        <v>45994</v>
      </c>
      <c r="C448" s="37" t="s">
        <v>48</v>
      </c>
      <c r="D448" s="169">
        <v>192</v>
      </c>
      <c r="E448" s="38" t="s">
        <v>16</v>
      </c>
      <c r="F448" s="38" t="s">
        <v>38</v>
      </c>
      <c r="G448" s="39" t="s">
        <v>315</v>
      </c>
      <c r="H448" s="43" t="s">
        <v>316</v>
      </c>
      <c r="I448" s="41">
        <v>5</v>
      </c>
      <c r="J448" s="121">
        <v>1175000</v>
      </c>
      <c r="K448" s="121">
        <v>223250</v>
      </c>
      <c r="L448" s="183">
        <v>1398250</v>
      </c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</row>
    <row r="449" spans="1:26" ht="15.75" customHeight="1" x14ac:dyDescent="0.25">
      <c r="A449" s="36">
        <v>45992</v>
      </c>
      <c r="B449" s="36" t="s">
        <v>317</v>
      </c>
      <c r="C449" s="37" t="s">
        <v>48</v>
      </c>
      <c r="D449" s="169">
        <v>192</v>
      </c>
      <c r="E449" s="38" t="s">
        <v>13</v>
      </c>
      <c r="F449" s="38" t="s">
        <v>50</v>
      </c>
      <c r="G449" s="39" t="s">
        <v>315</v>
      </c>
      <c r="H449" s="43" t="s">
        <v>318</v>
      </c>
      <c r="I449" s="41">
        <v>42</v>
      </c>
      <c r="J449" s="121">
        <v>20790000</v>
      </c>
      <c r="K449" s="121">
        <v>3950100</v>
      </c>
      <c r="L449" s="183">
        <v>24740100</v>
      </c>
      <c r="M449"/>
      <c r="N449"/>
      <c r="O449"/>
      <c r="P449"/>
      <c r="Q449"/>
      <c r="R449"/>
      <c r="S449"/>
      <c r="T449"/>
      <c r="U449"/>
      <c r="V449"/>
      <c r="W449"/>
      <c r="X449"/>
      <c r="Y449"/>
      <c r="Z449"/>
    </row>
    <row r="450" spans="1:26" ht="15.75" customHeight="1" x14ac:dyDescent="0.25">
      <c r="A450" s="36">
        <v>45992</v>
      </c>
      <c r="B450" s="36">
        <v>45994</v>
      </c>
      <c r="C450" s="37" t="s">
        <v>48</v>
      </c>
      <c r="D450" s="169">
        <v>192</v>
      </c>
      <c r="E450" s="38" t="s">
        <v>8</v>
      </c>
      <c r="F450" s="38" t="s">
        <v>189</v>
      </c>
      <c r="G450" s="39" t="s">
        <v>315</v>
      </c>
      <c r="H450" s="43" t="s">
        <v>318</v>
      </c>
      <c r="I450" s="41">
        <v>1</v>
      </c>
      <c r="J450" s="121">
        <v>1650000</v>
      </c>
      <c r="K450" s="121">
        <v>313500</v>
      </c>
      <c r="L450" s="183">
        <v>1963500</v>
      </c>
      <c r="M450"/>
      <c r="N450"/>
      <c r="O450"/>
      <c r="P450"/>
      <c r="Q450"/>
      <c r="R450"/>
      <c r="S450"/>
      <c r="T450"/>
      <c r="U450"/>
      <c r="V450"/>
      <c r="W450"/>
      <c r="X450"/>
      <c r="Y450"/>
      <c r="Z450"/>
    </row>
    <row r="451" spans="1:26" ht="15.75" customHeight="1" x14ac:dyDescent="0.25">
      <c r="A451" s="36">
        <v>45992</v>
      </c>
      <c r="B451" s="36">
        <v>45994</v>
      </c>
      <c r="C451" s="37" t="s">
        <v>48</v>
      </c>
      <c r="D451" s="169">
        <v>192</v>
      </c>
      <c r="E451" s="38" t="s">
        <v>6</v>
      </c>
      <c r="F451" s="38" t="s">
        <v>124</v>
      </c>
      <c r="G451" s="39" t="s">
        <v>315</v>
      </c>
      <c r="H451" s="43" t="s">
        <v>318</v>
      </c>
      <c r="I451" s="41">
        <v>1</v>
      </c>
      <c r="J451" s="121">
        <v>2250000</v>
      </c>
      <c r="K451" s="121">
        <v>427500</v>
      </c>
      <c r="L451" s="183">
        <v>2677500</v>
      </c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</row>
    <row r="452" spans="1:26" ht="15.75" customHeight="1" x14ac:dyDescent="0.25">
      <c r="A452" s="106">
        <v>45992</v>
      </c>
      <c r="B452" s="106">
        <v>45994</v>
      </c>
      <c r="C452" s="107" t="s">
        <v>48</v>
      </c>
      <c r="D452" s="107">
        <v>192</v>
      </c>
      <c r="E452" s="108" t="s">
        <v>16</v>
      </c>
      <c r="F452" s="108" t="s">
        <v>190</v>
      </c>
      <c r="G452" s="122" t="s">
        <v>315</v>
      </c>
      <c r="H452" s="109" t="s">
        <v>318</v>
      </c>
      <c r="I452" s="123">
        <v>1</v>
      </c>
      <c r="J452" s="124">
        <v>1450000</v>
      </c>
      <c r="K452" s="124">
        <v>275500</v>
      </c>
      <c r="L452" s="184">
        <v>1725500</v>
      </c>
      <c r="M452"/>
      <c r="N452"/>
      <c r="O452"/>
      <c r="P452"/>
      <c r="Q452"/>
      <c r="R452"/>
      <c r="S452"/>
      <c r="T452"/>
      <c r="U452"/>
      <c r="V452"/>
      <c r="W452"/>
      <c r="X452"/>
      <c r="Y452"/>
      <c r="Z452"/>
    </row>
    <row r="453" spans="1:26" ht="15.75" customHeight="1" x14ac:dyDescent="0.25">
      <c r="A453" s="106">
        <v>45992</v>
      </c>
      <c r="B453" s="106">
        <v>45994</v>
      </c>
      <c r="C453" s="107" t="s">
        <v>48</v>
      </c>
      <c r="D453" s="107">
        <v>192</v>
      </c>
      <c r="E453" s="108" t="s">
        <v>16</v>
      </c>
      <c r="F453" s="108" t="s">
        <v>84</v>
      </c>
      <c r="G453" s="122" t="s">
        <v>315</v>
      </c>
      <c r="H453" s="109" t="s">
        <v>318</v>
      </c>
      <c r="I453" s="123">
        <v>1</v>
      </c>
      <c r="J453" s="124">
        <v>3025210</v>
      </c>
      <c r="K453" s="124">
        <v>574790</v>
      </c>
      <c r="L453" s="184">
        <v>3600000</v>
      </c>
      <c r="M453"/>
      <c r="N453"/>
      <c r="O453"/>
      <c r="P453"/>
      <c r="Q453"/>
      <c r="R453"/>
      <c r="S453"/>
      <c r="T453"/>
      <c r="U453"/>
      <c r="V453"/>
      <c r="W453"/>
      <c r="X453"/>
      <c r="Y453"/>
      <c r="Z453"/>
    </row>
    <row r="454" spans="1:26" ht="15.75" customHeight="1" x14ac:dyDescent="0.25">
      <c r="A454" s="106">
        <v>45992</v>
      </c>
      <c r="B454" s="106">
        <v>46014</v>
      </c>
      <c r="C454" s="107" t="s">
        <v>48</v>
      </c>
      <c r="D454" s="107">
        <v>193</v>
      </c>
      <c r="E454" s="108" t="s">
        <v>10</v>
      </c>
      <c r="F454" s="108" t="s">
        <v>41</v>
      </c>
      <c r="G454" s="122" t="s">
        <v>315</v>
      </c>
      <c r="H454" s="109" t="s">
        <v>319</v>
      </c>
      <c r="I454" s="123">
        <v>1</v>
      </c>
      <c r="J454" s="124">
        <v>1950000</v>
      </c>
      <c r="K454" s="124">
        <v>370500</v>
      </c>
      <c r="L454" s="184">
        <v>2320500</v>
      </c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</row>
    <row r="455" spans="1:26" ht="15.75" customHeight="1" x14ac:dyDescent="0.25">
      <c r="A455" s="106">
        <v>45992</v>
      </c>
      <c r="B455" s="106">
        <v>46014</v>
      </c>
      <c r="C455" s="107" t="s">
        <v>48</v>
      </c>
      <c r="D455" s="107">
        <v>193</v>
      </c>
      <c r="E455" s="108" t="s">
        <v>16</v>
      </c>
      <c r="F455" s="108" t="s">
        <v>38</v>
      </c>
      <c r="G455" s="122" t="s">
        <v>315</v>
      </c>
      <c r="H455" s="109" t="s">
        <v>319</v>
      </c>
      <c r="I455" s="123">
        <v>5</v>
      </c>
      <c r="J455" s="124">
        <v>1175000</v>
      </c>
      <c r="K455" s="124">
        <v>223250</v>
      </c>
      <c r="L455" s="184">
        <v>1398250</v>
      </c>
      <c r="M455"/>
      <c r="N455"/>
      <c r="O455"/>
      <c r="P455"/>
      <c r="Q455"/>
      <c r="R455"/>
      <c r="S455"/>
      <c r="T455"/>
      <c r="U455"/>
      <c r="V455"/>
      <c r="W455"/>
      <c r="X455"/>
      <c r="Y455"/>
      <c r="Z455"/>
    </row>
    <row r="456" spans="1:26" ht="15.75" customHeight="1" x14ac:dyDescent="0.25">
      <c r="A456" s="106">
        <v>46002</v>
      </c>
      <c r="B456" s="106">
        <v>46007</v>
      </c>
      <c r="C456" s="107" t="s">
        <v>48</v>
      </c>
      <c r="D456" s="107">
        <v>194</v>
      </c>
      <c r="E456" s="108" t="s">
        <v>6</v>
      </c>
      <c r="F456" s="108" t="s">
        <v>124</v>
      </c>
      <c r="G456" s="122" t="s">
        <v>315</v>
      </c>
      <c r="H456" s="109" t="s">
        <v>320</v>
      </c>
      <c r="I456" s="123">
        <v>1</v>
      </c>
      <c r="J456" s="124">
        <v>2250000</v>
      </c>
      <c r="K456" s="124">
        <v>427500</v>
      </c>
      <c r="L456" s="184">
        <v>2677500</v>
      </c>
      <c r="M456"/>
      <c r="N456"/>
      <c r="O456"/>
      <c r="P456"/>
      <c r="Q456"/>
      <c r="R456"/>
      <c r="S456"/>
      <c r="T456"/>
      <c r="U456"/>
      <c r="V456"/>
      <c r="W456"/>
      <c r="X456"/>
      <c r="Y456"/>
      <c r="Z456"/>
    </row>
    <row r="457" spans="1:26" ht="15.75" customHeight="1" x14ac:dyDescent="0.25">
      <c r="A457" s="106">
        <v>46002</v>
      </c>
      <c r="B457" s="106">
        <v>46007</v>
      </c>
      <c r="C457" s="107" t="s">
        <v>48</v>
      </c>
      <c r="D457" s="107">
        <v>194</v>
      </c>
      <c r="E457" s="108" t="s">
        <v>16</v>
      </c>
      <c r="F457" s="108" t="s">
        <v>191</v>
      </c>
      <c r="G457" s="122" t="s">
        <v>315</v>
      </c>
      <c r="H457" s="109" t="s">
        <v>320</v>
      </c>
      <c r="I457" s="123">
        <v>1</v>
      </c>
      <c r="J457" s="124">
        <v>1008403</v>
      </c>
      <c r="K457" s="124">
        <v>191597</v>
      </c>
      <c r="L457" s="184">
        <v>1200000</v>
      </c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</row>
    <row r="458" spans="1:26" ht="15.75" customHeight="1" x14ac:dyDescent="0.25">
      <c r="A458" s="106">
        <v>46002</v>
      </c>
      <c r="B458" s="106">
        <v>46007</v>
      </c>
      <c r="C458" s="107" t="s">
        <v>48</v>
      </c>
      <c r="D458" s="107">
        <v>194</v>
      </c>
      <c r="E458" s="108" t="s">
        <v>12</v>
      </c>
      <c r="F458" s="108" t="s">
        <v>260</v>
      </c>
      <c r="G458" s="122" t="s">
        <v>315</v>
      </c>
      <c r="H458" s="109" t="s">
        <v>320</v>
      </c>
      <c r="I458" s="123">
        <v>150</v>
      </c>
      <c r="J458" s="124">
        <v>2394957.9831932774</v>
      </c>
      <c r="K458" s="124">
        <v>455042.01680672262</v>
      </c>
      <c r="L458" s="184">
        <v>2850000</v>
      </c>
      <c r="M458"/>
      <c r="N458"/>
      <c r="O458"/>
      <c r="P458"/>
      <c r="Q458"/>
      <c r="R458"/>
      <c r="S458"/>
      <c r="T458"/>
      <c r="U458"/>
      <c r="V458"/>
      <c r="W458"/>
      <c r="X458"/>
      <c r="Y458"/>
      <c r="Z458"/>
    </row>
    <row r="459" spans="1:26" ht="15.75" customHeight="1" x14ac:dyDescent="0.25">
      <c r="A459" s="106">
        <v>46002</v>
      </c>
      <c r="B459" s="106">
        <v>46004</v>
      </c>
      <c r="C459" s="107" t="s">
        <v>48</v>
      </c>
      <c r="D459" s="175">
        <v>195</v>
      </c>
      <c r="E459" s="108" t="s">
        <v>10</v>
      </c>
      <c r="F459" s="108" t="s">
        <v>41</v>
      </c>
      <c r="G459" s="122" t="s">
        <v>321</v>
      </c>
      <c r="H459" s="109" t="s">
        <v>322</v>
      </c>
      <c r="I459" s="123">
        <v>1</v>
      </c>
      <c r="J459" s="124">
        <v>1950000</v>
      </c>
      <c r="K459" s="124">
        <v>370500</v>
      </c>
      <c r="L459" s="184">
        <v>2320500</v>
      </c>
      <c r="M459"/>
      <c r="N459"/>
      <c r="O459"/>
      <c r="P459"/>
      <c r="Q459"/>
      <c r="R459"/>
      <c r="S459"/>
      <c r="T459"/>
      <c r="U459"/>
      <c r="V459"/>
      <c r="W459"/>
      <c r="X459"/>
      <c r="Y459"/>
      <c r="Z459"/>
    </row>
    <row r="460" spans="1:26" ht="15.75" customHeight="1" x14ac:dyDescent="0.25">
      <c r="A460" s="106">
        <v>46002</v>
      </c>
      <c r="B460" s="106">
        <v>46004</v>
      </c>
      <c r="C460" s="107" t="s">
        <v>48</v>
      </c>
      <c r="D460" s="175">
        <v>195</v>
      </c>
      <c r="E460" s="108" t="s">
        <v>16</v>
      </c>
      <c r="F460" s="108" t="s">
        <v>38</v>
      </c>
      <c r="G460" s="122" t="s">
        <v>321</v>
      </c>
      <c r="H460" s="109" t="s">
        <v>322</v>
      </c>
      <c r="I460" s="123">
        <v>5</v>
      </c>
      <c r="J460" s="124">
        <v>1175000</v>
      </c>
      <c r="K460" s="124">
        <v>223250</v>
      </c>
      <c r="L460" s="184">
        <v>1398250</v>
      </c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</row>
    <row r="461" spans="1:26" ht="15.75" customHeight="1" x14ac:dyDescent="0.25">
      <c r="A461" s="106">
        <v>46002</v>
      </c>
      <c r="B461" s="106">
        <v>46008</v>
      </c>
      <c r="C461" s="107" t="s">
        <v>48</v>
      </c>
      <c r="D461" s="173">
        <v>196</v>
      </c>
      <c r="E461" s="108" t="s">
        <v>10</v>
      </c>
      <c r="F461" s="108" t="s">
        <v>41</v>
      </c>
      <c r="G461" s="126" t="s">
        <v>321</v>
      </c>
      <c r="H461" s="109" t="s">
        <v>323</v>
      </c>
      <c r="I461" s="127">
        <v>1</v>
      </c>
      <c r="J461" s="124">
        <v>1950000</v>
      </c>
      <c r="K461" s="124">
        <v>370500</v>
      </c>
      <c r="L461" s="184">
        <v>2320500</v>
      </c>
      <c r="M461"/>
      <c r="N461"/>
      <c r="O461"/>
      <c r="P461"/>
      <c r="Q461"/>
      <c r="R461"/>
      <c r="S461"/>
      <c r="T461"/>
      <c r="U461"/>
      <c r="V461"/>
      <c r="W461"/>
      <c r="X461"/>
      <c r="Y461"/>
      <c r="Z461"/>
    </row>
    <row r="462" spans="1:26" ht="15.75" customHeight="1" x14ac:dyDescent="0.25">
      <c r="A462" s="106">
        <v>46002</v>
      </c>
      <c r="B462" s="106">
        <v>46008</v>
      </c>
      <c r="C462" s="107" t="s">
        <v>48</v>
      </c>
      <c r="D462" s="173">
        <v>196</v>
      </c>
      <c r="E462" s="109" t="s">
        <v>16</v>
      </c>
      <c r="F462" s="109" t="s">
        <v>38</v>
      </c>
      <c r="G462" s="126" t="s">
        <v>321</v>
      </c>
      <c r="H462" s="109" t="s">
        <v>323</v>
      </c>
      <c r="I462" s="127">
        <v>5</v>
      </c>
      <c r="J462" s="124">
        <v>1175000</v>
      </c>
      <c r="K462" s="124">
        <v>223250</v>
      </c>
      <c r="L462" s="184">
        <v>1398250</v>
      </c>
      <c r="M462"/>
      <c r="N462"/>
      <c r="O462"/>
      <c r="P462"/>
      <c r="Q462"/>
      <c r="R462"/>
      <c r="S462"/>
      <c r="T462"/>
      <c r="U462"/>
      <c r="V462"/>
      <c r="W462"/>
      <c r="X462"/>
      <c r="Y462"/>
      <c r="Z462"/>
    </row>
    <row r="463" spans="1:26" ht="15.75" customHeight="1" x14ac:dyDescent="0.25">
      <c r="A463" s="106">
        <v>46002</v>
      </c>
      <c r="B463" s="106" t="s">
        <v>324</v>
      </c>
      <c r="C463" s="107" t="s">
        <v>48</v>
      </c>
      <c r="D463" s="107">
        <v>195</v>
      </c>
      <c r="E463" s="109" t="s">
        <v>13</v>
      </c>
      <c r="F463" s="109" t="s">
        <v>50</v>
      </c>
      <c r="G463" s="126" t="s">
        <v>321</v>
      </c>
      <c r="H463" s="109" t="s">
        <v>325</v>
      </c>
      <c r="I463" s="127">
        <v>10</v>
      </c>
      <c r="J463" s="124">
        <v>4950000</v>
      </c>
      <c r="K463" s="124">
        <v>940500</v>
      </c>
      <c r="L463" s="184">
        <v>5890500</v>
      </c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</row>
    <row r="464" spans="1:26" ht="15.75" customHeight="1" x14ac:dyDescent="0.25">
      <c r="A464" s="106">
        <v>46002</v>
      </c>
      <c r="B464" s="106">
        <v>46004</v>
      </c>
      <c r="C464" s="107" t="s">
        <v>48</v>
      </c>
      <c r="D464" s="107">
        <v>195</v>
      </c>
      <c r="E464" s="108" t="s">
        <v>6</v>
      </c>
      <c r="F464" s="108" t="s">
        <v>124</v>
      </c>
      <c r="G464" s="109" t="s">
        <v>321</v>
      </c>
      <c r="H464" s="109" t="s">
        <v>325</v>
      </c>
      <c r="I464" s="128">
        <v>1</v>
      </c>
      <c r="J464" s="124">
        <v>2250000</v>
      </c>
      <c r="K464" s="124">
        <v>427500</v>
      </c>
      <c r="L464" s="184">
        <v>2677500</v>
      </c>
      <c r="M464"/>
      <c r="N464"/>
      <c r="O464"/>
      <c r="P464"/>
      <c r="Q464"/>
      <c r="R464"/>
      <c r="S464"/>
      <c r="T464"/>
      <c r="U464"/>
      <c r="V464"/>
      <c r="W464"/>
      <c r="X464"/>
      <c r="Y464"/>
      <c r="Z464"/>
    </row>
    <row r="465" spans="1:26" ht="15.75" customHeight="1" x14ac:dyDescent="0.25">
      <c r="A465" s="106">
        <v>46002</v>
      </c>
      <c r="B465" s="106">
        <v>46004</v>
      </c>
      <c r="C465" s="107" t="s">
        <v>48</v>
      </c>
      <c r="D465" s="107">
        <v>195</v>
      </c>
      <c r="E465" s="108" t="s">
        <v>16</v>
      </c>
      <c r="F465" s="108" t="s">
        <v>190</v>
      </c>
      <c r="G465" s="109" t="s">
        <v>321</v>
      </c>
      <c r="H465" s="109" t="s">
        <v>325</v>
      </c>
      <c r="I465" s="128">
        <v>1</v>
      </c>
      <c r="J465" s="124">
        <v>1450000</v>
      </c>
      <c r="K465" s="124">
        <v>275500</v>
      </c>
      <c r="L465" s="184">
        <v>1725500</v>
      </c>
      <c r="M465"/>
      <c r="N465"/>
      <c r="O465"/>
      <c r="P465"/>
      <c r="Q465"/>
      <c r="R465"/>
      <c r="S465"/>
      <c r="T465"/>
      <c r="U465"/>
      <c r="V465"/>
      <c r="W465"/>
      <c r="X465"/>
      <c r="Y465"/>
      <c r="Z465"/>
    </row>
    <row r="466" spans="1:26" ht="15.75" customHeight="1" x14ac:dyDescent="0.25">
      <c r="A466" s="106">
        <v>46002</v>
      </c>
      <c r="B466" s="106">
        <v>46004</v>
      </c>
      <c r="C466" s="107" t="s">
        <v>48</v>
      </c>
      <c r="D466" s="107">
        <v>195</v>
      </c>
      <c r="E466" s="108" t="s">
        <v>8</v>
      </c>
      <c r="F466" s="108" t="s">
        <v>189</v>
      </c>
      <c r="G466" s="109" t="s">
        <v>321</v>
      </c>
      <c r="H466" s="109" t="s">
        <v>325</v>
      </c>
      <c r="I466" s="128">
        <v>1</v>
      </c>
      <c r="J466" s="124">
        <v>1650000</v>
      </c>
      <c r="K466" s="124">
        <v>313500</v>
      </c>
      <c r="L466" s="184">
        <v>1963500</v>
      </c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</row>
    <row r="467" spans="1:26" ht="15.75" customHeight="1" x14ac:dyDescent="0.25">
      <c r="A467" s="106">
        <v>46002</v>
      </c>
      <c r="B467" s="106">
        <v>46004</v>
      </c>
      <c r="C467" s="107" t="s">
        <v>48</v>
      </c>
      <c r="D467" s="107">
        <v>195</v>
      </c>
      <c r="E467" s="108" t="s">
        <v>16</v>
      </c>
      <c r="F467" s="108" t="s">
        <v>84</v>
      </c>
      <c r="G467" s="109" t="s">
        <v>321</v>
      </c>
      <c r="H467" s="109" t="s">
        <v>325</v>
      </c>
      <c r="I467" s="128">
        <v>1</v>
      </c>
      <c r="J467" s="124">
        <v>3025210</v>
      </c>
      <c r="K467" s="124">
        <v>574790</v>
      </c>
      <c r="L467" s="184">
        <v>3600000</v>
      </c>
      <c r="M467"/>
      <c r="N467"/>
      <c r="O467"/>
      <c r="P467"/>
      <c r="Q467"/>
      <c r="R467"/>
      <c r="S467"/>
      <c r="T467"/>
      <c r="U467"/>
      <c r="V467"/>
      <c r="W467"/>
      <c r="X467"/>
      <c r="Y467"/>
      <c r="Z467"/>
    </row>
    <row r="468" spans="1:26" ht="15.75" customHeight="1" x14ac:dyDescent="0.25">
      <c r="A468" s="106">
        <v>46002</v>
      </c>
      <c r="B468" s="106">
        <v>46004</v>
      </c>
      <c r="C468" s="107" t="s">
        <v>48</v>
      </c>
      <c r="D468" s="107">
        <v>195</v>
      </c>
      <c r="E468" s="108" t="s">
        <v>12</v>
      </c>
      <c r="F468" s="108" t="s">
        <v>45</v>
      </c>
      <c r="G468" s="109" t="s">
        <v>321</v>
      </c>
      <c r="H468" s="109" t="s">
        <v>325</v>
      </c>
      <c r="I468" s="129">
        <v>11</v>
      </c>
      <c r="J468" s="130">
        <v>291500</v>
      </c>
      <c r="K468" s="130">
        <v>55385</v>
      </c>
      <c r="L468" s="184">
        <v>346885</v>
      </c>
      <c r="M468"/>
      <c r="N468"/>
      <c r="O468"/>
      <c r="P468"/>
      <c r="Q468"/>
      <c r="R468"/>
      <c r="S468"/>
      <c r="T468"/>
      <c r="U468"/>
      <c r="V468"/>
      <c r="W468"/>
      <c r="X468"/>
      <c r="Y468"/>
      <c r="Z468"/>
    </row>
    <row r="469" spans="1:26" ht="15.75" customHeight="1" x14ac:dyDescent="0.25">
      <c r="A469" s="106">
        <v>46002</v>
      </c>
      <c r="B469" s="106" t="s">
        <v>326</v>
      </c>
      <c r="C469" s="107" t="s">
        <v>48</v>
      </c>
      <c r="D469" s="107">
        <v>197</v>
      </c>
      <c r="E469" s="108" t="s">
        <v>13</v>
      </c>
      <c r="F469" s="108" t="s">
        <v>50</v>
      </c>
      <c r="G469" s="109" t="s">
        <v>327</v>
      </c>
      <c r="H469" s="109" t="s">
        <v>328</v>
      </c>
      <c r="I469" s="128">
        <v>18</v>
      </c>
      <c r="J469" s="124">
        <v>8910000</v>
      </c>
      <c r="K469" s="124">
        <v>1692900</v>
      </c>
      <c r="L469" s="184">
        <v>10602900</v>
      </c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</row>
    <row r="470" spans="1:26" ht="15.75" customHeight="1" x14ac:dyDescent="0.25">
      <c r="A470" s="106">
        <v>46002</v>
      </c>
      <c r="B470" s="106">
        <v>46010</v>
      </c>
      <c r="C470" s="107" t="s">
        <v>48</v>
      </c>
      <c r="D470" s="107">
        <v>197</v>
      </c>
      <c r="E470" s="108" t="s">
        <v>8</v>
      </c>
      <c r="F470" s="108" t="s">
        <v>189</v>
      </c>
      <c r="G470" s="109" t="s">
        <v>327</v>
      </c>
      <c r="H470" s="109" t="s">
        <v>328</v>
      </c>
      <c r="I470" s="128">
        <v>1</v>
      </c>
      <c r="J470" s="124">
        <v>1650000</v>
      </c>
      <c r="K470" s="124">
        <v>313500</v>
      </c>
      <c r="L470" s="184">
        <v>1963500</v>
      </c>
      <c r="M470"/>
      <c r="N470"/>
      <c r="O470"/>
      <c r="P470"/>
      <c r="Q470"/>
      <c r="R470"/>
      <c r="S470"/>
      <c r="T470"/>
      <c r="U470"/>
      <c r="V470"/>
      <c r="W470"/>
      <c r="X470"/>
      <c r="Y470"/>
      <c r="Z470"/>
    </row>
    <row r="471" spans="1:26" ht="15.75" customHeight="1" x14ac:dyDescent="0.25">
      <c r="A471" s="106">
        <v>46002</v>
      </c>
      <c r="B471" s="106">
        <v>46010</v>
      </c>
      <c r="C471" s="107" t="s">
        <v>48</v>
      </c>
      <c r="D471" s="107">
        <v>197</v>
      </c>
      <c r="E471" s="108" t="s">
        <v>16</v>
      </c>
      <c r="F471" s="108" t="s">
        <v>190</v>
      </c>
      <c r="G471" s="109" t="s">
        <v>327</v>
      </c>
      <c r="H471" s="109" t="s">
        <v>328</v>
      </c>
      <c r="I471" s="128">
        <v>1</v>
      </c>
      <c r="J471" s="130">
        <v>1450000</v>
      </c>
      <c r="K471" s="130">
        <v>275500</v>
      </c>
      <c r="L471" s="184">
        <v>1725500</v>
      </c>
      <c r="M471"/>
      <c r="N471"/>
      <c r="O471"/>
      <c r="P471"/>
      <c r="Q471"/>
      <c r="R471"/>
      <c r="S471"/>
      <c r="T471"/>
      <c r="U471"/>
      <c r="V471"/>
      <c r="W471"/>
      <c r="X471"/>
      <c r="Y471"/>
      <c r="Z471"/>
    </row>
    <row r="472" spans="1:26" ht="15.75" customHeight="1" x14ac:dyDescent="0.25">
      <c r="A472" s="106">
        <v>46002</v>
      </c>
      <c r="B472" s="106">
        <v>46010</v>
      </c>
      <c r="C472" s="107" t="s">
        <v>48</v>
      </c>
      <c r="D472" s="107">
        <v>197</v>
      </c>
      <c r="E472" s="108" t="s">
        <v>6</v>
      </c>
      <c r="F472" s="108" t="s">
        <v>329</v>
      </c>
      <c r="G472" s="109" t="s">
        <v>327</v>
      </c>
      <c r="H472" s="109" t="s">
        <v>328</v>
      </c>
      <c r="I472" s="128">
        <v>1</v>
      </c>
      <c r="J472" s="130">
        <v>4950000</v>
      </c>
      <c r="K472" s="130">
        <v>940500</v>
      </c>
      <c r="L472" s="184">
        <v>5890500</v>
      </c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</row>
    <row r="473" spans="1:26" ht="15.75" customHeight="1" x14ac:dyDescent="0.25">
      <c r="A473" s="106">
        <v>46002</v>
      </c>
      <c r="B473" s="106">
        <v>46007</v>
      </c>
      <c r="C473" s="107" t="s">
        <v>48</v>
      </c>
      <c r="D473" s="173">
        <v>198</v>
      </c>
      <c r="E473" s="132" t="s">
        <v>10</v>
      </c>
      <c r="F473" s="132" t="s">
        <v>41</v>
      </c>
      <c r="G473" s="109" t="s">
        <v>330</v>
      </c>
      <c r="H473" s="109" t="s">
        <v>331</v>
      </c>
      <c r="I473" s="128">
        <v>1</v>
      </c>
      <c r="J473" s="124">
        <v>1950000</v>
      </c>
      <c r="K473" s="124">
        <v>370500</v>
      </c>
      <c r="L473" s="184">
        <v>2320500</v>
      </c>
      <c r="M473"/>
      <c r="N473"/>
      <c r="O473"/>
      <c r="P473"/>
      <c r="Q473"/>
      <c r="R473"/>
      <c r="S473"/>
      <c r="T473"/>
      <c r="U473"/>
      <c r="V473"/>
      <c r="W473"/>
      <c r="X473"/>
      <c r="Y473"/>
      <c r="Z473"/>
    </row>
    <row r="474" spans="1:26" ht="15.75" customHeight="1" x14ac:dyDescent="0.25">
      <c r="A474" s="106">
        <v>46002</v>
      </c>
      <c r="B474" s="106">
        <v>46007</v>
      </c>
      <c r="C474" s="107" t="s">
        <v>48</v>
      </c>
      <c r="D474" s="173">
        <v>198</v>
      </c>
      <c r="E474" s="108" t="s">
        <v>16</v>
      </c>
      <c r="F474" s="108" t="s">
        <v>38</v>
      </c>
      <c r="G474" s="126" t="s">
        <v>330</v>
      </c>
      <c r="H474" s="109" t="s">
        <v>331</v>
      </c>
      <c r="I474" s="133">
        <v>5</v>
      </c>
      <c r="J474" s="124">
        <v>1175000</v>
      </c>
      <c r="K474" s="124">
        <v>223250</v>
      </c>
      <c r="L474" s="184">
        <v>1398250</v>
      </c>
      <c r="M474"/>
      <c r="N474"/>
      <c r="O474"/>
      <c r="P474"/>
      <c r="Q474"/>
      <c r="R474"/>
      <c r="S474"/>
      <c r="T474"/>
      <c r="U474"/>
      <c r="V474"/>
      <c r="W474"/>
      <c r="X474"/>
      <c r="Y474"/>
      <c r="Z474"/>
    </row>
    <row r="475" spans="1:26" ht="15.75" customHeight="1" x14ac:dyDescent="0.25">
      <c r="A475" s="106">
        <v>46002</v>
      </c>
      <c r="B475" s="106">
        <v>46007</v>
      </c>
      <c r="C475" s="107" t="s">
        <v>48</v>
      </c>
      <c r="D475" s="173">
        <v>198</v>
      </c>
      <c r="E475" s="108" t="s">
        <v>13</v>
      </c>
      <c r="F475" s="108" t="s">
        <v>50</v>
      </c>
      <c r="G475" s="126" t="s">
        <v>330</v>
      </c>
      <c r="H475" s="109" t="s">
        <v>331</v>
      </c>
      <c r="I475" s="133">
        <v>16</v>
      </c>
      <c r="J475" s="124">
        <v>7920000</v>
      </c>
      <c r="K475" s="124">
        <v>1504800</v>
      </c>
      <c r="L475" s="184">
        <v>9424800</v>
      </c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</row>
    <row r="476" spans="1:26" ht="15.75" customHeight="1" x14ac:dyDescent="0.25">
      <c r="A476" s="106">
        <v>46002</v>
      </c>
      <c r="B476" s="106">
        <v>46007</v>
      </c>
      <c r="C476" s="107" t="s">
        <v>48</v>
      </c>
      <c r="D476" s="173">
        <v>198</v>
      </c>
      <c r="E476" s="108" t="s">
        <v>8</v>
      </c>
      <c r="F476" s="108" t="s">
        <v>189</v>
      </c>
      <c r="G476" s="126" t="s">
        <v>330</v>
      </c>
      <c r="H476" s="109" t="s">
        <v>332</v>
      </c>
      <c r="I476" s="133">
        <v>1</v>
      </c>
      <c r="J476" s="134">
        <v>1650000</v>
      </c>
      <c r="K476" s="134">
        <v>313500</v>
      </c>
      <c r="L476" s="184">
        <v>1963500</v>
      </c>
      <c r="M476"/>
      <c r="N476"/>
      <c r="O476"/>
      <c r="P476"/>
      <c r="Q476"/>
      <c r="R476"/>
      <c r="S476"/>
      <c r="T476"/>
      <c r="U476"/>
      <c r="V476"/>
      <c r="W476"/>
      <c r="X476"/>
      <c r="Y476"/>
      <c r="Z476"/>
    </row>
    <row r="477" spans="1:26" ht="15.75" customHeight="1" x14ac:dyDescent="0.25">
      <c r="A477" s="106">
        <v>46002</v>
      </c>
      <c r="B477" s="106">
        <v>46007</v>
      </c>
      <c r="C477" s="107" t="s">
        <v>48</v>
      </c>
      <c r="D477" s="173">
        <v>198</v>
      </c>
      <c r="E477" s="132" t="s">
        <v>6</v>
      </c>
      <c r="F477" s="132" t="s">
        <v>124</v>
      </c>
      <c r="G477" s="126" t="s">
        <v>330</v>
      </c>
      <c r="H477" s="109" t="s">
        <v>332</v>
      </c>
      <c r="I477" s="133">
        <v>1</v>
      </c>
      <c r="J477" s="136">
        <v>2250000</v>
      </c>
      <c r="K477" s="136">
        <v>427500</v>
      </c>
      <c r="L477" s="184">
        <v>2677500</v>
      </c>
      <c r="M477"/>
      <c r="N477"/>
      <c r="O477"/>
      <c r="P477"/>
      <c r="Q477"/>
      <c r="R477"/>
      <c r="S477"/>
      <c r="T477"/>
      <c r="U477"/>
      <c r="V477"/>
      <c r="W477"/>
      <c r="X477"/>
      <c r="Y477"/>
      <c r="Z477"/>
    </row>
    <row r="478" spans="1:26" ht="15.75" customHeight="1" x14ac:dyDescent="0.25">
      <c r="A478" s="106">
        <v>46002</v>
      </c>
      <c r="B478" s="106">
        <v>46007</v>
      </c>
      <c r="C478" s="107" t="s">
        <v>48</v>
      </c>
      <c r="D478" s="173">
        <v>198</v>
      </c>
      <c r="E478" s="108" t="s">
        <v>16</v>
      </c>
      <c r="F478" s="108" t="s">
        <v>190</v>
      </c>
      <c r="G478" s="126" t="s">
        <v>330</v>
      </c>
      <c r="H478" s="109" t="s">
        <v>332</v>
      </c>
      <c r="I478" s="137">
        <v>1</v>
      </c>
      <c r="J478" s="124">
        <v>1450000</v>
      </c>
      <c r="K478" s="124">
        <v>275500</v>
      </c>
      <c r="L478" s="184">
        <v>1725500</v>
      </c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</row>
    <row r="479" spans="1:26" ht="15.75" customHeight="1" x14ac:dyDescent="0.25">
      <c r="A479" s="106">
        <v>46002</v>
      </c>
      <c r="B479" s="106">
        <v>46007</v>
      </c>
      <c r="C479" s="107" t="s">
        <v>48</v>
      </c>
      <c r="D479" s="173">
        <v>198</v>
      </c>
      <c r="E479" s="108" t="s">
        <v>16</v>
      </c>
      <c r="F479" s="108" t="s">
        <v>84</v>
      </c>
      <c r="G479" s="126" t="s">
        <v>330</v>
      </c>
      <c r="H479" s="109" t="s">
        <v>332</v>
      </c>
      <c r="I479" s="137">
        <v>1</v>
      </c>
      <c r="J479" s="124">
        <v>3025210</v>
      </c>
      <c r="K479" s="124">
        <v>574790</v>
      </c>
      <c r="L479" s="184">
        <v>3600000</v>
      </c>
      <c r="M479"/>
      <c r="N479"/>
      <c r="O479"/>
      <c r="P479"/>
      <c r="Q479"/>
      <c r="R479"/>
      <c r="S479"/>
      <c r="T479"/>
      <c r="U479"/>
      <c r="V479"/>
      <c r="W479"/>
      <c r="X479"/>
      <c r="Y479"/>
      <c r="Z479"/>
    </row>
    <row r="480" spans="1:26" ht="15.75" customHeight="1" x14ac:dyDescent="0.25">
      <c r="A480" s="106">
        <v>46002</v>
      </c>
      <c r="B480" s="106">
        <v>46007</v>
      </c>
      <c r="C480" s="107" t="s">
        <v>48</v>
      </c>
      <c r="D480" s="173">
        <v>198</v>
      </c>
      <c r="E480" s="108" t="s">
        <v>314</v>
      </c>
      <c r="F480" s="108" t="s">
        <v>333</v>
      </c>
      <c r="G480" s="126" t="s">
        <v>330</v>
      </c>
      <c r="H480" s="109" t="s">
        <v>332</v>
      </c>
      <c r="I480" s="137">
        <v>1</v>
      </c>
      <c r="J480" s="124">
        <v>1050000</v>
      </c>
      <c r="K480" s="124">
        <v>199500</v>
      </c>
      <c r="L480" s="184">
        <v>1249500</v>
      </c>
      <c r="M480"/>
      <c r="N480"/>
      <c r="O480"/>
      <c r="P480"/>
      <c r="Q480"/>
      <c r="R480"/>
      <c r="S480"/>
      <c r="T480"/>
      <c r="U480"/>
      <c r="V480"/>
      <c r="W480"/>
      <c r="X480"/>
      <c r="Y480"/>
      <c r="Z480"/>
    </row>
    <row r="481" spans="1:26" ht="15.75" customHeight="1" x14ac:dyDescent="0.25">
      <c r="A481" s="106">
        <v>46002</v>
      </c>
      <c r="B481" s="106">
        <v>46014</v>
      </c>
      <c r="C481" s="107" t="s">
        <v>48</v>
      </c>
      <c r="D481" s="174">
        <v>199</v>
      </c>
      <c r="E481" s="108" t="s">
        <v>10</v>
      </c>
      <c r="F481" s="108" t="s">
        <v>41</v>
      </c>
      <c r="G481" s="126" t="s">
        <v>330</v>
      </c>
      <c r="H481" s="109" t="s">
        <v>334</v>
      </c>
      <c r="I481" s="137">
        <v>1</v>
      </c>
      <c r="J481" s="124">
        <v>1950000</v>
      </c>
      <c r="K481" s="124">
        <v>370500</v>
      </c>
      <c r="L481" s="184">
        <v>2320500</v>
      </c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</row>
    <row r="482" spans="1:26" ht="15.75" customHeight="1" x14ac:dyDescent="0.25">
      <c r="A482" s="106">
        <v>46002</v>
      </c>
      <c r="B482" s="106">
        <v>46014</v>
      </c>
      <c r="C482" s="107" t="s">
        <v>48</v>
      </c>
      <c r="D482" s="174">
        <v>199</v>
      </c>
      <c r="E482" s="108" t="s">
        <v>16</v>
      </c>
      <c r="F482" s="108" t="s">
        <v>38</v>
      </c>
      <c r="G482" s="126" t="s">
        <v>330</v>
      </c>
      <c r="H482" s="109" t="s">
        <v>334</v>
      </c>
      <c r="I482" s="137">
        <v>5</v>
      </c>
      <c r="J482" s="124">
        <v>1175000</v>
      </c>
      <c r="K482" s="124">
        <v>223250</v>
      </c>
      <c r="L482" s="184">
        <v>1398250</v>
      </c>
      <c r="M482"/>
      <c r="N482"/>
      <c r="O482"/>
      <c r="P482"/>
      <c r="Q482"/>
      <c r="R482"/>
      <c r="S482"/>
      <c r="T482"/>
      <c r="U482"/>
      <c r="V482"/>
      <c r="W482"/>
      <c r="X482"/>
      <c r="Y482"/>
      <c r="Z482"/>
    </row>
    <row r="483" spans="1:26" ht="15.75" customHeight="1" x14ac:dyDescent="0.25">
      <c r="A483" s="106">
        <v>46003</v>
      </c>
      <c r="B483" s="106">
        <v>46006</v>
      </c>
      <c r="C483" s="107" t="s">
        <v>48</v>
      </c>
      <c r="D483" s="173">
        <v>200</v>
      </c>
      <c r="E483" s="108" t="s">
        <v>10</v>
      </c>
      <c r="F483" s="108" t="s">
        <v>74</v>
      </c>
      <c r="G483" s="126" t="s">
        <v>330</v>
      </c>
      <c r="H483" s="109" t="s">
        <v>335</v>
      </c>
      <c r="I483" s="137">
        <v>1</v>
      </c>
      <c r="J483" s="130">
        <v>1150000</v>
      </c>
      <c r="K483" s="130">
        <v>218500</v>
      </c>
      <c r="L483" s="184">
        <v>1368500</v>
      </c>
      <c r="M483"/>
      <c r="N483"/>
      <c r="O483"/>
      <c r="P483"/>
      <c r="Q483"/>
      <c r="R483"/>
      <c r="S483"/>
      <c r="T483"/>
      <c r="U483"/>
      <c r="V483"/>
      <c r="W483"/>
      <c r="X483"/>
      <c r="Y483"/>
      <c r="Z483"/>
    </row>
    <row r="484" spans="1:26" ht="15.75" customHeight="1" x14ac:dyDescent="0.25">
      <c r="A484" s="106">
        <v>46003</v>
      </c>
      <c r="B484" s="106">
        <v>46006</v>
      </c>
      <c r="C484" s="107" t="s">
        <v>48</v>
      </c>
      <c r="D484" s="173">
        <v>200</v>
      </c>
      <c r="E484" s="108" t="s">
        <v>16</v>
      </c>
      <c r="F484" s="108" t="s">
        <v>38</v>
      </c>
      <c r="G484" s="126" t="s">
        <v>330</v>
      </c>
      <c r="H484" s="109" t="s">
        <v>335</v>
      </c>
      <c r="I484" s="137">
        <v>2</v>
      </c>
      <c r="J484" s="124">
        <v>470000</v>
      </c>
      <c r="K484" s="124">
        <v>89300</v>
      </c>
      <c r="L484" s="184">
        <v>559300</v>
      </c>
      <c r="M484"/>
      <c r="N484"/>
      <c r="O484"/>
      <c r="P484"/>
      <c r="Q484"/>
      <c r="R484"/>
      <c r="S484"/>
      <c r="T484"/>
      <c r="U484"/>
      <c r="V484"/>
      <c r="W484"/>
      <c r="X484"/>
      <c r="Y484"/>
      <c r="Z484"/>
    </row>
    <row r="485" spans="1:26" ht="15.75" customHeight="1" x14ac:dyDescent="0.25">
      <c r="A485" s="106">
        <v>46003</v>
      </c>
      <c r="B485" s="106">
        <v>46010</v>
      </c>
      <c r="C485" s="107" t="s">
        <v>48</v>
      </c>
      <c r="D485" s="175">
        <v>201</v>
      </c>
      <c r="E485" s="109" t="s">
        <v>10</v>
      </c>
      <c r="F485" s="109" t="s">
        <v>74</v>
      </c>
      <c r="G485" s="126" t="s">
        <v>330</v>
      </c>
      <c r="H485" s="109" t="s">
        <v>336</v>
      </c>
      <c r="I485" s="137">
        <v>1</v>
      </c>
      <c r="J485" s="130">
        <v>1150000</v>
      </c>
      <c r="K485" s="130">
        <v>218500</v>
      </c>
      <c r="L485" s="184">
        <v>1368500</v>
      </c>
      <c r="M485"/>
      <c r="N485"/>
      <c r="O485"/>
      <c r="P485"/>
      <c r="Q485"/>
      <c r="R485"/>
      <c r="S485"/>
      <c r="T485"/>
      <c r="U485"/>
      <c r="V485"/>
      <c r="W485"/>
      <c r="X485"/>
      <c r="Y485"/>
      <c r="Z485"/>
    </row>
    <row r="486" spans="1:26" ht="15.75" customHeight="1" x14ac:dyDescent="0.25">
      <c r="A486" s="106">
        <v>46003</v>
      </c>
      <c r="B486" s="106">
        <v>46010</v>
      </c>
      <c r="C486" s="107" t="s">
        <v>48</v>
      </c>
      <c r="D486" s="175">
        <v>201</v>
      </c>
      <c r="E486" s="108" t="s">
        <v>16</v>
      </c>
      <c r="F486" s="108" t="s">
        <v>38</v>
      </c>
      <c r="G486" s="126" t="s">
        <v>330</v>
      </c>
      <c r="H486" s="109" t="s">
        <v>336</v>
      </c>
      <c r="I486" s="137">
        <v>2</v>
      </c>
      <c r="J486" s="124">
        <v>470000</v>
      </c>
      <c r="K486" s="124">
        <v>89300</v>
      </c>
      <c r="L486" s="184">
        <v>559300</v>
      </c>
      <c r="M486"/>
      <c r="N486"/>
      <c r="O486"/>
      <c r="P486"/>
      <c r="Q486"/>
      <c r="R486"/>
      <c r="S486"/>
      <c r="T486"/>
      <c r="U486"/>
      <c r="V486"/>
      <c r="W486"/>
      <c r="X486"/>
      <c r="Y486"/>
      <c r="Z486"/>
    </row>
    <row r="487" spans="1:26" ht="15.75" customHeight="1" x14ac:dyDescent="0.25">
      <c r="A487" s="138">
        <v>46006</v>
      </c>
      <c r="B487" s="106" t="s">
        <v>337</v>
      </c>
      <c r="C487" s="107" t="s">
        <v>36</v>
      </c>
      <c r="D487" s="107">
        <v>202</v>
      </c>
      <c r="E487" s="108" t="s">
        <v>12</v>
      </c>
      <c r="F487" s="108" t="s">
        <v>45</v>
      </c>
      <c r="G487" s="126" t="s">
        <v>338</v>
      </c>
      <c r="H487" s="109" t="s">
        <v>338</v>
      </c>
      <c r="I487" s="137">
        <v>792</v>
      </c>
      <c r="J487" s="130">
        <v>20988000</v>
      </c>
      <c r="K487" s="130">
        <v>3987720</v>
      </c>
      <c r="L487" s="184">
        <v>24975720</v>
      </c>
      <c r="M487"/>
      <c r="N487"/>
      <c r="O487"/>
      <c r="P487"/>
      <c r="Q487"/>
      <c r="R487"/>
      <c r="S487"/>
      <c r="T487"/>
      <c r="U487"/>
      <c r="V487"/>
      <c r="W487"/>
      <c r="X487"/>
      <c r="Y487"/>
      <c r="Z487"/>
    </row>
    <row r="488" spans="1:26" ht="15.75" customHeight="1" x14ac:dyDescent="0.25">
      <c r="A488" s="106">
        <v>46003</v>
      </c>
      <c r="B488" s="140">
        <v>46010</v>
      </c>
      <c r="C488" s="107" t="s">
        <v>36</v>
      </c>
      <c r="D488" s="107">
        <v>203</v>
      </c>
      <c r="E488" s="108" t="s">
        <v>16</v>
      </c>
      <c r="F488" s="108" t="s">
        <v>38</v>
      </c>
      <c r="G488" s="141" t="s">
        <v>357</v>
      </c>
      <c r="H488" s="109" t="s">
        <v>356</v>
      </c>
      <c r="I488" s="142">
        <v>1</v>
      </c>
      <c r="J488" s="143">
        <v>235000</v>
      </c>
      <c r="K488" s="143">
        <v>44650</v>
      </c>
      <c r="L488" s="185">
        <v>279650</v>
      </c>
      <c r="M488"/>
      <c r="N488"/>
      <c r="O488"/>
      <c r="P488"/>
      <c r="Q488"/>
      <c r="R488"/>
      <c r="S488"/>
      <c r="T488"/>
      <c r="U488"/>
      <c r="V488"/>
      <c r="W488"/>
      <c r="X488"/>
      <c r="Y488"/>
      <c r="Z488"/>
    </row>
    <row r="489" spans="1:26" ht="15.75" customHeight="1" x14ac:dyDescent="0.25">
      <c r="A489" s="106">
        <v>46003</v>
      </c>
      <c r="B489" s="140">
        <v>46010</v>
      </c>
      <c r="C489" s="107" t="s">
        <v>36</v>
      </c>
      <c r="D489" s="107">
        <v>203</v>
      </c>
      <c r="E489" s="96" t="s">
        <v>13</v>
      </c>
      <c r="F489" s="96" t="s">
        <v>50</v>
      </c>
      <c r="G489" s="141" t="s">
        <v>357</v>
      </c>
      <c r="H489" s="109" t="s">
        <v>356</v>
      </c>
      <c r="I489" s="142">
        <v>2</v>
      </c>
      <c r="J489" s="143">
        <v>990000</v>
      </c>
      <c r="K489" s="143">
        <v>188100</v>
      </c>
      <c r="L489" s="185">
        <v>1178100</v>
      </c>
      <c r="M489"/>
      <c r="N489"/>
      <c r="O489"/>
      <c r="P489"/>
      <c r="Q489"/>
      <c r="R489"/>
      <c r="S489"/>
      <c r="T489"/>
      <c r="U489"/>
      <c r="V489"/>
      <c r="W489"/>
      <c r="X489"/>
      <c r="Y489"/>
      <c r="Z489"/>
    </row>
    <row r="490" spans="1:26" ht="15.75" customHeight="1" x14ac:dyDescent="0.25">
      <c r="A490" s="106">
        <v>46003</v>
      </c>
      <c r="B490" s="140">
        <v>46010</v>
      </c>
      <c r="C490" s="107" t="s">
        <v>36</v>
      </c>
      <c r="D490" s="107">
        <v>203</v>
      </c>
      <c r="E490" s="145" t="s">
        <v>6</v>
      </c>
      <c r="F490" s="145" t="s">
        <v>329</v>
      </c>
      <c r="G490" s="141" t="s">
        <v>357</v>
      </c>
      <c r="H490" s="109" t="s">
        <v>356</v>
      </c>
      <c r="I490" s="142">
        <v>1</v>
      </c>
      <c r="J490" s="143">
        <v>4950000</v>
      </c>
      <c r="K490" s="143">
        <v>940500</v>
      </c>
      <c r="L490" s="185">
        <v>5890500</v>
      </c>
      <c r="M490"/>
      <c r="N490"/>
      <c r="O490"/>
      <c r="P490"/>
      <c r="Q490"/>
      <c r="R490"/>
      <c r="S490"/>
      <c r="T490"/>
      <c r="U490"/>
      <c r="V490"/>
      <c r="W490"/>
      <c r="X490"/>
      <c r="Y490"/>
      <c r="Z490"/>
    </row>
    <row r="491" spans="1:26" ht="15.75" customHeight="1" x14ac:dyDescent="0.25">
      <c r="A491" s="106">
        <v>46003</v>
      </c>
      <c r="B491" s="140">
        <v>46010</v>
      </c>
      <c r="C491" s="107" t="s">
        <v>36</v>
      </c>
      <c r="D491" s="107">
        <v>203</v>
      </c>
      <c r="E491" s="145" t="s">
        <v>6</v>
      </c>
      <c r="F491" s="145" t="s">
        <v>339</v>
      </c>
      <c r="G491" s="141" t="s">
        <v>357</v>
      </c>
      <c r="H491" s="109" t="s">
        <v>356</v>
      </c>
      <c r="I491" s="142">
        <v>1</v>
      </c>
      <c r="J491" s="143">
        <v>2250000</v>
      </c>
      <c r="K491" s="143">
        <v>427500</v>
      </c>
      <c r="L491" s="185">
        <v>2677500</v>
      </c>
      <c r="M491"/>
      <c r="N491"/>
      <c r="O491"/>
      <c r="P491"/>
      <c r="Q491"/>
      <c r="R491"/>
      <c r="S491"/>
      <c r="T491"/>
      <c r="U491"/>
      <c r="V491"/>
      <c r="W491"/>
      <c r="X491"/>
      <c r="Y491"/>
      <c r="Z491"/>
    </row>
    <row r="492" spans="1:26" ht="15.75" customHeight="1" x14ac:dyDescent="0.25">
      <c r="A492" s="146"/>
      <c r="B492" s="147"/>
      <c r="C492" s="148"/>
      <c r="D492" s="149"/>
      <c r="E492" s="150"/>
      <c r="F492" s="151"/>
      <c r="G492" s="152"/>
      <c r="H492" s="153"/>
      <c r="I492" s="154"/>
      <c r="J492" s="155"/>
      <c r="K492" s="155"/>
      <c r="L492" s="156">
        <f>SUM(J2:J491)</f>
        <v>938412522.72319329</v>
      </c>
      <c r="M492"/>
      <c r="N492"/>
      <c r="O492"/>
      <c r="P492"/>
      <c r="Q492"/>
      <c r="R492"/>
      <c r="S492"/>
      <c r="T492"/>
      <c r="U492"/>
      <c r="V492"/>
      <c r="W492"/>
      <c r="X492"/>
      <c r="Y492"/>
      <c r="Z492"/>
    </row>
    <row r="493" spans="1:26" ht="15.75" customHeight="1" x14ac:dyDescent="0.25">
      <c r="A493" s="65"/>
      <c r="B493" s="65"/>
      <c r="C493" s="9"/>
      <c r="D493" s="171"/>
      <c r="E493"/>
      <c r="F493"/>
      <c r="G493"/>
      <c r="H493"/>
      <c r="I493"/>
      <c r="J493"/>
      <c r="K493"/>
      <c r="L493" s="156">
        <f>SUM(K2:K491)</f>
        <v>178298380.04740673</v>
      </c>
      <c r="M493"/>
      <c r="N493"/>
      <c r="O493"/>
      <c r="P493"/>
      <c r="Q493"/>
      <c r="R493"/>
      <c r="S493"/>
      <c r="T493"/>
      <c r="U493"/>
      <c r="V493"/>
      <c r="W493"/>
      <c r="X493"/>
      <c r="Y493"/>
      <c r="Z493"/>
    </row>
    <row r="494" spans="1:26" ht="15.75" customHeight="1" x14ac:dyDescent="0.25">
      <c r="A494" s="65"/>
      <c r="B494" s="65"/>
      <c r="C494" s="9"/>
      <c r="D494" s="171"/>
      <c r="E494"/>
      <c r="F494"/>
      <c r="G494"/>
      <c r="H494"/>
      <c r="I494"/>
      <c r="J494"/>
      <c r="K494" s="93">
        <f>L492+L493</f>
        <v>1116710902.7706001</v>
      </c>
      <c r="L494" s="156">
        <f>SUM(L2:L491)</f>
        <v>1116710902.7706003</v>
      </c>
      <c r="M494"/>
      <c r="N494"/>
      <c r="O494"/>
      <c r="P494"/>
      <c r="Q494"/>
      <c r="R494"/>
      <c r="S494"/>
      <c r="T494"/>
      <c r="U494"/>
      <c r="V494"/>
      <c r="W494"/>
      <c r="X494"/>
      <c r="Y494"/>
      <c r="Z494"/>
    </row>
    <row r="495" spans="1:26" ht="15.75" customHeight="1" x14ac:dyDescent="0.25">
      <c r="A495" s="65"/>
      <c r="B495" s="65"/>
      <c r="C495" s="9"/>
      <c r="D495" s="171"/>
      <c r="E495"/>
      <c r="F495"/>
      <c r="G495"/>
      <c r="H495"/>
      <c r="I495"/>
      <c r="J495"/>
      <c r="K495"/>
      <c r="L495"/>
      <c r="M495"/>
      <c r="N495"/>
      <c r="O495"/>
      <c r="P495"/>
      <c r="Q495"/>
      <c r="R495"/>
      <c r="S495"/>
      <c r="T495"/>
      <c r="U495"/>
      <c r="V495"/>
      <c r="W495"/>
      <c r="X495"/>
      <c r="Y495"/>
      <c r="Z495"/>
    </row>
    <row r="496" spans="1:26" ht="15.75" customHeight="1" x14ac:dyDescent="0.25">
      <c r="A496" s="65"/>
      <c r="B496" s="65"/>
      <c r="C496" s="9"/>
      <c r="D496" s="171"/>
      <c r="E496"/>
      <c r="F496"/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  <c r="Z496"/>
    </row>
    <row r="497" spans="1:26" ht="15.75" customHeight="1" x14ac:dyDescent="0.25">
      <c r="A497" s="65"/>
      <c r="B497" s="65"/>
      <c r="C497" s="9"/>
      <c r="D497" s="171"/>
      <c r="E497"/>
      <c r="F497"/>
      <c r="G497"/>
      <c r="H497"/>
      <c r="I497"/>
      <c r="J497"/>
      <c r="K497"/>
      <c r="L497"/>
      <c r="M497"/>
      <c r="N497"/>
      <c r="O497"/>
      <c r="P497"/>
      <c r="Q497"/>
      <c r="R497"/>
      <c r="S497"/>
      <c r="T497"/>
      <c r="U497"/>
      <c r="V497"/>
      <c r="W497"/>
      <c r="X497"/>
      <c r="Y497"/>
      <c r="Z497"/>
    </row>
    <row r="498" spans="1:26" ht="15.75" customHeight="1" x14ac:dyDescent="0.25">
      <c r="A498" s="65"/>
      <c r="B498" s="65"/>
      <c r="C498" s="9"/>
      <c r="D498" s="171"/>
      <c r="E498"/>
      <c r="F498"/>
      <c r="G498"/>
      <c r="H498"/>
      <c r="I498"/>
      <c r="J498"/>
      <c r="K498"/>
      <c r="L498"/>
      <c r="M498"/>
      <c r="N498"/>
      <c r="O498"/>
      <c r="P498"/>
      <c r="Q498"/>
      <c r="R498"/>
      <c r="S498"/>
      <c r="T498"/>
      <c r="U498"/>
      <c r="V498"/>
      <c r="W498"/>
      <c r="X498"/>
      <c r="Y498"/>
      <c r="Z498"/>
    </row>
    <row r="499" spans="1:26" ht="15.75" customHeight="1" x14ac:dyDescent="0.25">
      <c r="A499" s="65"/>
      <c r="B499" s="65"/>
      <c r="C499" s="9"/>
      <c r="D499" s="171"/>
      <c r="E499"/>
      <c r="F499"/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  <c r="Z499"/>
    </row>
    <row r="500" spans="1:26" ht="15.75" customHeight="1" x14ac:dyDescent="0.25">
      <c r="A500" s="65"/>
      <c r="B500" s="65"/>
      <c r="C500" s="9"/>
      <c r="D500" s="171"/>
      <c r="E500"/>
      <c r="F500"/>
      <c r="G500"/>
      <c r="H500"/>
      <c r="I500"/>
      <c r="J500"/>
      <c r="K500"/>
      <c r="L500"/>
      <c r="M500"/>
      <c r="N500"/>
      <c r="O500"/>
      <c r="P500"/>
      <c r="Q500"/>
      <c r="R500"/>
      <c r="S500"/>
      <c r="T500"/>
      <c r="U500"/>
      <c r="V500"/>
      <c r="W500"/>
      <c r="X500"/>
      <c r="Y500"/>
      <c r="Z500"/>
    </row>
    <row r="501" spans="1:26" ht="15.75" customHeight="1" x14ac:dyDescent="0.25">
      <c r="A501" s="65"/>
      <c r="B501" s="65"/>
      <c r="C501" s="9"/>
      <c r="D501" s="171"/>
      <c r="E501"/>
      <c r="F501"/>
      <c r="G501"/>
      <c r="H501"/>
      <c r="I501"/>
      <c r="J501"/>
      <c r="K501"/>
      <c r="L501"/>
      <c r="M501"/>
      <c r="N501"/>
      <c r="O501"/>
      <c r="P501"/>
      <c r="Q501"/>
      <c r="R501"/>
      <c r="S501"/>
      <c r="T501"/>
      <c r="U501"/>
      <c r="V501"/>
      <c r="W501"/>
      <c r="X501"/>
      <c r="Y501"/>
      <c r="Z501"/>
    </row>
    <row r="502" spans="1:26" ht="15.75" customHeight="1" x14ac:dyDescent="0.25">
      <c r="A502" s="65"/>
      <c r="B502" s="65"/>
      <c r="C502" s="9"/>
      <c r="D502" s="171"/>
      <c r="E502"/>
      <c r="F502"/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  <c r="Z502"/>
    </row>
    <row r="503" spans="1:26" ht="15.75" customHeight="1" x14ac:dyDescent="0.25">
      <c r="A503" s="65"/>
      <c r="B503" s="65"/>
      <c r="C503" s="9"/>
      <c r="D503" s="171"/>
      <c r="E503"/>
      <c r="F503"/>
      <c r="G503"/>
      <c r="H503"/>
      <c r="I503"/>
      <c r="J503"/>
      <c r="K503"/>
      <c r="L503"/>
      <c r="M503"/>
      <c r="N503"/>
      <c r="O503"/>
      <c r="P503"/>
      <c r="Q503"/>
      <c r="R503"/>
      <c r="S503"/>
      <c r="T503"/>
      <c r="U503"/>
      <c r="V503"/>
      <c r="W503"/>
      <c r="X503"/>
      <c r="Y503"/>
      <c r="Z503"/>
    </row>
    <row r="504" spans="1:26" ht="15.75" customHeight="1" x14ac:dyDescent="0.25">
      <c r="A504" s="65"/>
      <c r="B504" s="65"/>
      <c r="C504" s="9"/>
      <c r="D504" s="171"/>
      <c r="E504"/>
      <c r="F504"/>
      <c r="G504"/>
      <c r="H504"/>
      <c r="I504"/>
      <c r="J504"/>
      <c r="K504"/>
      <c r="L504"/>
      <c r="M504"/>
      <c r="N504"/>
      <c r="O504"/>
      <c r="P504"/>
      <c r="Q504"/>
      <c r="R504"/>
      <c r="S504"/>
      <c r="T504"/>
      <c r="U504"/>
      <c r="V504"/>
      <c r="W504"/>
      <c r="X504"/>
      <c r="Y504"/>
      <c r="Z504"/>
    </row>
    <row r="505" spans="1:26" ht="15.75" customHeight="1" x14ac:dyDescent="0.25">
      <c r="A505" s="65"/>
      <c r="B505" s="65"/>
      <c r="C505" s="9"/>
      <c r="D505" s="171"/>
      <c r="E505"/>
      <c r="F505"/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  <c r="Z505"/>
    </row>
    <row r="506" spans="1:26" ht="15.75" customHeight="1" x14ac:dyDescent="0.25">
      <c r="A506" s="65"/>
      <c r="B506" s="65"/>
      <c r="C506" s="9"/>
      <c r="D506" s="171"/>
      <c r="E506"/>
      <c r="F506"/>
      <c r="G506"/>
      <c r="H506"/>
      <c r="I506"/>
      <c r="J506"/>
      <c r="K506"/>
      <c r="L506"/>
      <c r="M506"/>
      <c r="N506"/>
      <c r="O506"/>
      <c r="P506"/>
      <c r="Q506"/>
      <c r="R506"/>
      <c r="S506"/>
      <c r="T506"/>
      <c r="U506"/>
      <c r="V506"/>
      <c r="W506"/>
      <c r="X506"/>
      <c r="Y506"/>
      <c r="Z506"/>
    </row>
    <row r="507" spans="1:26" ht="15.75" customHeight="1" x14ac:dyDescent="0.25">
      <c r="A507" s="65"/>
      <c r="B507" s="65"/>
      <c r="C507" s="9"/>
      <c r="D507" s="171"/>
      <c r="E507"/>
      <c r="F507"/>
      <c r="G507"/>
      <c r="H507"/>
      <c r="I507"/>
      <c r="J507"/>
      <c r="K507"/>
      <c r="L507"/>
      <c r="M507"/>
      <c r="N507"/>
      <c r="O507"/>
      <c r="P507"/>
      <c r="Q507"/>
      <c r="R507"/>
      <c r="S507"/>
      <c r="T507"/>
      <c r="U507"/>
      <c r="V507"/>
      <c r="W507"/>
      <c r="X507"/>
      <c r="Y507"/>
      <c r="Z507"/>
    </row>
    <row r="508" spans="1:26" ht="15.75" customHeight="1" x14ac:dyDescent="0.25">
      <c r="A508" s="65"/>
      <c r="B508" s="65"/>
      <c r="C508" s="9"/>
      <c r="D508" s="171"/>
      <c r="E508"/>
      <c r="F508"/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  <c r="Z508"/>
    </row>
    <row r="509" spans="1:26" ht="15.75" customHeight="1" x14ac:dyDescent="0.25">
      <c r="A509" s="65"/>
      <c r="B509" s="65"/>
      <c r="C509" s="9"/>
      <c r="D509" s="171"/>
      <c r="E509"/>
      <c r="F509"/>
      <c r="G509"/>
      <c r="H509"/>
      <c r="I509"/>
      <c r="J509"/>
      <c r="K509"/>
      <c r="L509"/>
      <c r="M509"/>
      <c r="N509"/>
      <c r="O509"/>
      <c r="P509"/>
      <c r="Q509"/>
      <c r="R509"/>
      <c r="S509"/>
      <c r="T509"/>
      <c r="U509"/>
      <c r="V509"/>
      <c r="W509"/>
      <c r="X509"/>
      <c r="Y509"/>
      <c r="Z509"/>
    </row>
    <row r="510" spans="1:26" ht="15.75" customHeight="1" x14ac:dyDescent="0.25">
      <c r="A510" s="65"/>
      <c r="B510" s="65"/>
      <c r="C510" s="9"/>
      <c r="D510" s="171"/>
      <c r="E510"/>
      <c r="F510"/>
      <c r="G510"/>
      <c r="H510"/>
      <c r="I510"/>
      <c r="J510"/>
      <c r="K510"/>
      <c r="L510"/>
      <c r="M510"/>
      <c r="N510"/>
      <c r="O510"/>
      <c r="P510"/>
      <c r="Q510"/>
      <c r="R510"/>
      <c r="S510"/>
      <c r="T510"/>
      <c r="U510"/>
      <c r="V510"/>
      <c r="W510"/>
      <c r="X510"/>
      <c r="Y510"/>
      <c r="Z510"/>
    </row>
    <row r="511" spans="1:26" ht="15.75" customHeight="1" x14ac:dyDescent="0.25">
      <c r="A511" s="65"/>
      <c r="B511" s="65"/>
      <c r="C511" s="9"/>
      <c r="D511" s="171"/>
      <c r="E511"/>
      <c r="F511"/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  <c r="Z511"/>
    </row>
    <row r="512" spans="1:26" ht="15.75" customHeight="1" x14ac:dyDescent="0.25">
      <c r="A512" s="65"/>
      <c r="B512" s="65"/>
      <c r="C512" s="9"/>
      <c r="D512" s="171"/>
      <c r="E512"/>
      <c r="F512"/>
      <c r="G512"/>
      <c r="H512"/>
      <c r="I512"/>
      <c r="J512"/>
      <c r="K512"/>
      <c r="L512"/>
      <c r="M512"/>
      <c r="N512"/>
      <c r="O512"/>
      <c r="P512"/>
      <c r="Q512"/>
      <c r="R512"/>
      <c r="S512"/>
      <c r="T512"/>
      <c r="U512"/>
      <c r="V512"/>
      <c r="W512"/>
      <c r="X512"/>
      <c r="Y512"/>
      <c r="Z512"/>
    </row>
    <row r="513" spans="1:26" ht="15.75" customHeight="1" x14ac:dyDescent="0.25">
      <c r="A513" s="65"/>
      <c r="B513" s="65"/>
      <c r="C513" s="9"/>
      <c r="D513" s="171"/>
      <c r="E513"/>
      <c r="F513"/>
      <c r="G513"/>
      <c r="H513"/>
      <c r="I513"/>
      <c r="J513"/>
      <c r="K513"/>
      <c r="L513"/>
      <c r="M513"/>
      <c r="N513"/>
      <c r="O513"/>
      <c r="P513"/>
      <c r="Q513"/>
      <c r="R513"/>
      <c r="S513"/>
      <c r="T513"/>
      <c r="U513"/>
      <c r="V513"/>
      <c r="W513"/>
      <c r="X513"/>
      <c r="Y513"/>
      <c r="Z513"/>
    </row>
    <row r="514" spans="1:26" ht="15.75" customHeight="1" x14ac:dyDescent="0.25">
      <c r="A514" s="65"/>
      <c r="B514" s="65"/>
      <c r="C514" s="9"/>
      <c r="D514" s="171"/>
      <c r="E514"/>
      <c r="F514"/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  <c r="Z514"/>
    </row>
    <row r="515" spans="1:26" ht="15.75" customHeight="1" x14ac:dyDescent="0.25">
      <c r="A515" s="65"/>
      <c r="B515" s="65"/>
      <c r="C515" s="9"/>
      <c r="D515" s="171"/>
      <c r="E515"/>
      <c r="F515"/>
      <c r="G515"/>
      <c r="H515"/>
      <c r="I515"/>
      <c r="J515"/>
      <c r="K515"/>
      <c r="L515"/>
      <c r="M515"/>
      <c r="N515"/>
      <c r="O515"/>
      <c r="P515"/>
      <c r="Q515"/>
      <c r="R515"/>
      <c r="S515"/>
      <c r="T515"/>
      <c r="U515"/>
      <c r="V515"/>
      <c r="W515"/>
      <c r="X515"/>
      <c r="Y515"/>
      <c r="Z515"/>
    </row>
    <row r="516" spans="1:26" ht="15.75" customHeight="1" x14ac:dyDescent="0.25">
      <c r="A516" s="65"/>
      <c r="B516" s="65"/>
      <c r="C516" s="9"/>
      <c r="D516" s="171"/>
      <c r="E516"/>
      <c r="F516"/>
      <c r="G516"/>
      <c r="H516"/>
      <c r="I516"/>
      <c r="J516"/>
      <c r="K516"/>
      <c r="L516"/>
      <c r="M516"/>
      <c r="N516"/>
      <c r="O516"/>
      <c r="P516"/>
      <c r="Q516"/>
      <c r="R516"/>
      <c r="S516"/>
      <c r="T516"/>
      <c r="U516"/>
      <c r="V516"/>
      <c r="W516"/>
      <c r="X516"/>
      <c r="Y516"/>
      <c r="Z516"/>
    </row>
    <row r="517" spans="1:26" ht="15.75" customHeight="1" x14ac:dyDescent="0.25">
      <c r="A517" s="65"/>
      <c r="B517" s="65"/>
      <c r="C517" s="9"/>
      <c r="D517" s="171"/>
      <c r="E517"/>
      <c r="F517"/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  <c r="Z517"/>
    </row>
    <row r="518" spans="1:26" ht="15.75" customHeight="1" x14ac:dyDescent="0.25">
      <c r="A518" s="65"/>
      <c r="B518" s="65"/>
      <c r="C518" s="9"/>
      <c r="D518" s="171"/>
      <c r="E518"/>
      <c r="F518"/>
      <c r="G518"/>
      <c r="H518"/>
      <c r="I518"/>
      <c r="J518"/>
      <c r="K518"/>
      <c r="L518"/>
      <c r="M518"/>
      <c r="N518"/>
      <c r="O518"/>
      <c r="P518"/>
      <c r="Q518"/>
      <c r="R518"/>
      <c r="S518"/>
      <c r="T518"/>
      <c r="U518"/>
      <c r="V518"/>
      <c r="W518"/>
      <c r="X518"/>
      <c r="Y518"/>
      <c r="Z518"/>
    </row>
    <row r="519" spans="1:26" ht="15.75" customHeight="1" x14ac:dyDescent="0.25">
      <c r="A519" s="65"/>
      <c r="B519" s="65"/>
      <c r="C519" s="9"/>
      <c r="D519" s="171"/>
      <c r="E519"/>
      <c r="F519"/>
      <c r="G519"/>
      <c r="H519"/>
      <c r="I519"/>
      <c r="J519"/>
      <c r="K519"/>
      <c r="L519"/>
      <c r="M519"/>
      <c r="N519"/>
      <c r="O519"/>
      <c r="P519"/>
      <c r="Q519"/>
      <c r="R519"/>
      <c r="S519"/>
      <c r="T519"/>
      <c r="U519"/>
      <c r="V519"/>
      <c r="W519"/>
      <c r="X519"/>
      <c r="Y519"/>
      <c r="Z519"/>
    </row>
    <row r="520" spans="1:26" ht="15.75" customHeight="1" x14ac:dyDescent="0.25">
      <c r="A520" s="65"/>
      <c r="B520" s="65"/>
      <c r="C520" s="9"/>
      <c r="D520" s="171"/>
      <c r="E520"/>
      <c r="F520"/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  <c r="Z520"/>
    </row>
    <row r="521" spans="1:26" ht="15.75" customHeight="1" x14ac:dyDescent="0.25">
      <c r="A521" s="65"/>
      <c r="B521" s="65"/>
      <c r="C521" s="9"/>
      <c r="D521" s="171"/>
      <c r="E521"/>
      <c r="F521"/>
      <c r="G521"/>
      <c r="H521"/>
      <c r="I521"/>
      <c r="J521"/>
      <c r="K521"/>
      <c r="L521"/>
      <c r="M521"/>
      <c r="N521"/>
      <c r="O521"/>
      <c r="P521"/>
      <c r="Q521"/>
      <c r="R521"/>
      <c r="S521"/>
      <c r="T521"/>
      <c r="U521"/>
      <c r="V521"/>
      <c r="W521"/>
      <c r="X521"/>
      <c r="Y521"/>
      <c r="Z521"/>
    </row>
    <row r="522" spans="1:26" ht="15.75" customHeight="1" x14ac:dyDescent="0.25">
      <c r="A522" s="65"/>
      <c r="B522" s="65"/>
      <c r="C522" s="9"/>
      <c r="D522" s="171"/>
      <c r="E522"/>
      <c r="F522"/>
      <c r="G522"/>
      <c r="H522"/>
      <c r="I522"/>
      <c r="J522"/>
      <c r="K522"/>
      <c r="L522"/>
      <c r="M522"/>
      <c r="N522"/>
      <c r="O522"/>
      <c r="P522"/>
      <c r="Q522"/>
      <c r="R522"/>
      <c r="S522"/>
      <c r="T522"/>
      <c r="U522"/>
      <c r="V522"/>
      <c r="W522"/>
      <c r="X522"/>
      <c r="Y522"/>
      <c r="Z522"/>
    </row>
    <row r="523" spans="1:26" ht="15.75" customHeight="1" x14ac:dyDescent="0.25">
      <c r="A523" s="65"/>
      <c r="B523" s="65"/>
      <c r="C523" s="9"/>
      <c r="D523" s="171"/>
      <c r="E523"/>
      <c r="F523"/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  <c r="Z523"/>
    </row>
    <row r="524" spans="1:26" ht="15.75" customHeight="1" x14ac:dyDescent="0.25">
      <c r="A524" s="65"/>
      <c r="B524" s="65"/>
      <c r="C524" s="9"/>
      <c r="D524" s="171"/>
      <c r="E524"/>
      <c r="F524"/>
      <c r="G524"/>
      <c r="H524"/>
      <c r="I524"/>
      <c r="J524"/>
      <c r="K524"/>
      <c r="L524"/>
      <c r="M524"/>
      <c r="N524"/>
      <c r="O524"/>
      <c r="P524"/>
      <c r="Q524"/>
      <c r="R524"/>
      <c r="S524"/>
      <c r="T524"/>
      <c r="U524"/>
      <c r="V524"/>
      <c r="W524"/>
      <c r="X524"/>
      <c r="Y524"/>
      <c r="Z524"/>
    </row>
    <row r="525" spans="1:26" ht="15.75" customHeight="1" x14ac:dyDescent="0.25">
      <c r="A525" s="65"/>
      <c r="B525" s="65"/>
      <c r="C525" s="9"/>
      <c r="D525" s="171"/>
      <c r="E525"/>
      <c r="F525"/>
      <c r="G525"/>
      <c r="H525"/>
      <c r="I525"/>
      <c r="J525"/>
      <c r="K525"/>
      <c r="L525"/>
      <c r="M525"/>
      <c r="N525"/>
      <c r="O525"/>
      <c r="P525"/>
      <c r="Q525"/>
      <c r="R525"/>
      <c r="S525"/>
      <c r="T525"/>
      <c r="U525"/>
      <c r="V525"/>
      <c r="W525"/>
      <c r="X525"/>
      <c r="Y525"/>
      <c r="Z525"/>
    </row>
    <row r="526" spans="1:26" ht="15.75" customHeight="1" x14ac:dyDescent="0.25">
      <c r="A526" s="65"/>
      <c r="B526" s="65"/>
      <c r="C526" s="9"/>
      <c r="D526" s="171"/>
      <c r="E526"/>
      <c r="F526"/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  <c r="Z526"/>
    </row>
    <row r="527" spans="1:26" ht="15.75" customHeight="1" x14ac:dyDescent="0.25">
      <c r="A527" s="65"/>
      <c r="B527" s="65"/>
      <c r="C527" s="9"/>
      <c r="D527" s="171"/>
      <c r="E527"/>
      <c r="F527"/>
      <c r="G527"/>
      <c r="H527"/>
      <c r="I527"/>
      <c r="J527"/>
      <c r="K527"/>
      <c r="L527"/>
      <c r="M527"/>
      <c r="N527"/>
      <c r="O527"/>
      <c r="P527"/>
      <c r="Q527"/>
      <c r="R527"/>
      <c r="S527"/>
      <c r="T527"/>
      <c r="U527"/>
      <c r="V527"/>
      <c r="W527"/>
      <c r="X527"/>
      <c r="Y527"/>
      <c r="Z527"/>
    </row>
    <row r="528" spans="1:26" ht="15.75" customHeight="1" x14ac:dyDescent="0.25">
      <c r="A528" s="65"/>
      <c r="B528" s="65"/>
      <c r="C528" s="9"/>
      <c r="D528" s="171"/>
      <c r="E528"/>
      <c r="F528"/>
      <c r="G528"/>
      <c r="H528"/>
      <c r="I528"/>
      <c r="J528"/>
      <c r="K528"/>
      <c r="L528"/>
      <c r="M528"/>
      <c r="N528"/>
      <c r="O528"/>
      <c r="P528"/>
      <c r="Q528"/>
      <c r="R528"/>
      <c r="S528"/>
      <c r="T528"/>
      <c r="U528"/>
      <c r="V528"/>
      <c r="W528"/>
      <c r="X528"/>
      <c r="Y528"/>
      <c r="Z528"/>
    </row>
    <row r="529" spans="1:26" ht="15.75" customHeight="1" x14ac:dyDescent="0.25">
      <c r="A529" s="65"/>
      <c r="B529" s="65"/>
      <c r="C529" s="9"/>
      <c r="D529" s="171"/>
      <c r="E529"/>
      <c r="F529"/>
      <c r="G529"/>
      <c r="H529"/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  <c r="Z529"/>
    </row>
    <row r="530" spans="1:26" ht="15.75" customHeight="1" x14ac:dyDescent="0.25">
      <c r="A530" s="65"/>
      <c r="B530" s="65"/>
      <c r="C530" s="9"/>
      <c r="D530" s="171"/>
      <c r="E530"/>
      <c r="F530"/>
      <c r="G530"/>
      <c r="H530"/>
      <c r="I530"/>
      <c r="J530"/>
      <c r="K530"/>
      <c r="L530"/>
      <c r="M530"/>
      <c r="N530"/>
      <c r="O530"/>
      <c r="P530"/>
      <c r="Q530"/>
      <c r="R530"/>
      <c r="S530"/>
      <c r="T530"/>
      <c r="U530"/>
      <c r="V530"/>
      <c r="W530"/>
      <c r="X530"/>
      <c r="Y530"/>
      <c r="Z530"/>
    </row>
    <row r="531" spans="1:26" ht="15.75" customHeight="1" x14ac:dyDescent="0.25">
      <c r="A531" s="65"/>
      <c r="B531" s="65"/>
      <c r="C531" s="9"/>
      <c r="D531" s="171"/>
      <c r="E531"/>
      <c r="F531"/>
      <c r="G531"/>
      <c r="H531"/>
      <c r="I531"/>
      <c r="J531"/>
      <c r="K531"/>
      <c r="L531"/>
      <c r="M531"/>
      <c r="N531"/>
      <c r="O531"/>
      <c r="P531"/>
      <c r="Q531"/>
      <c r="R531"/>
      <c r="S531"/>
      <c r="T531"/>
      <c r="U531"/>
      <c r="V531"/>
      <c r="W531"/>
      <c r="X531"/>
      <c r="Y531"/>
      <c r="Z531"/>
    </row>
    <row r="532" spans="1:26" ht="15.75" customHeight="1" x14ac:dyDescent="0.25">
      <c r="A532" s="65"/>
      <c r="B532" s="65"/>
      <c r="C532" s="9"/>
      <c r="D532" s="171"/>
      <c r="E532"/>
      <c r="F532"/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  <c r="Z532"/>
    </row>
    <row r="533" spans="1:26" ht="15.75" customHeight="1" x14ac:dyDescent="0.25">
      <c r="A533" s="65"/>
      <c r="B533" s="65"/>
      <c r="C533" s="9"/>
      <c r="D533" s="171"/>
      <c r="E533"/>
      <c r="F533"/>
      <c r="G533"/>
      <c r="H533"/>
      <c r="I533"/>
      <c r="J533"/>
      <c r="K533"/>
      <c r="L533"/>
      <c r="M533"/>
      <c r="N533"/>
      <c r="O533"/>
      <c r="P533"/>
      <c r="Q533"/>
      <c r="R533"/>
      <c r="S533"/>
      <c r="T533"/>
      <c r="U533"/>
      <c r="V533"/>
      <c r="W533"/>
      <c r="X533"/>
      <c r="Y533"/>
      <c r="Z533"/>
    </row>
    <row r="534" spans="1:26" ht="15.75" customHeight="1" x14ac:dyDescent="0.25">
      <c r="A534" s="65"/>
      <c r="B534" s="65"/>
      <c r="C534" s="9"/>
      <c r="D534" s="171"/>
      <c r="E534"/>
      <c r="F534"/>
      <c r="G534"/>
      <c r="H534"/>
      <c r="I534"/>
      <c r="J534"/>
      <c r="K534"/>
      <c r="L534"/>
      <c r="M534"/>
      <c r="N534"/>
      <c r="O534"/>
      <c r="P534"/>
      <c r="Q534"/>
      <c r="R534"/>
      <c r="S534"/>
      <c r="T534"/>
      <c r="U534"/>
      <c r="V534"/>
      <c r="W534"/>
      <c r="X534"/>
      <c r="Y534"/>
      <c r="Z534"/>
    </row>
    <row r="535" spans="1:26" ht="15.75" customHeight="1" x14ac:dyDescent="0.25">
      <c r="A535" s="65"/>
      <c r="B535" s="65"/>
      <c r="C535" s="9"/>
      <c r="D535" s="171"/>
      <c r="E535"/>
      <c r="F535"/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  <c r="Z535"/>
    </row>
    <row r="536" spans="1:26" ht="15.75" customHeight="1" x14ac:dyDescent="0.25">
      <c r="A536" s="65"/>
      <c r="B536" s="65"/>
      <c r="C536" s="9"/>
      <c r="D536" s="171"/>
      <c r="E536"/>
      <c r="F536"/>
      <c r="G536"/>
      <c r="H536"/>
      <c r="I536"/>
      <c r="J536"/>
      <c r="K536"/>
      <c r="L536"/>
      <c r="M536"/>
      <c r="N536"/>
      <c r="O536"/>
      <c r="P536"/>
      <c r="Q536"/>
      <c r="R536"/>
      <c r="S536"/>
      <c r="T536"/>
      <c r="U536"/>
      <c r="V536"/>
      <c r="W536"/>
      <c r="X536"/>
      <c r="Y536"/>
      <c r="Z536"/>
    </row>
    <row r="537" spans="1:26" ht="15.75" customHeight="1" x14ac:dyDescent="0.25">
      <c r="A537" s="65"/>
      <c r="B537" s="65"/>
      <c r="C537" s="9"/>
      <c r="D537" s="171"/>
      <c r="E537"/>
      <c r="F537"/>
      <c r="G537"/>
      <c r="H537"/>
      <c r="I537"/>
      <c r="J537"/>
      <c r="K537"/>
      <c r="L537"/>
      <c r="M537"/>
      <c r="N537"/>
      <c r="O537"/>
      <c r="P537"/>
      <c r="Q537"/>
      <c r="R537"/>
      <c r="S537"/>
      <c r="T537"/>
      <c r="U537"/>
      <c r="V537"/>
      <c r="W537"/>
      <c r="X537"/>
      <c r="Y537"/>
      <c r="Z537"/>
    </row>
    <row r="538" spans="1:26" ht="15.75" customHeight="1" x14ac:dyDescent="0.25">
      <c r="A538" s="65"/>
      <c r="B538" s="65"/>
      <c r="C538" s="9"/>
      <c r="D538" s="171"/>
      <c r="E538"/>
      <c r="F538"/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  <c r="Z538"/>
    </row>
    <row r="539" spans="1:26" ht="15.75" customHeight="1" x14ac:dyDescent="0.25">
      <c r="A539" s="65"/>
      <c r="B539" s="65"/>
      <c r="C539" s="9"/>
      <c r="D539" s="171"/>
      <c r="E539"/>
      <c r="F539"/>
      <c r="G539"/>
      <c r="H539"/>
      <c r="I539"/>
      <c r="J539"/>
      <c r="K539"/>
      <c r="L539"/>
      <c r="M539"/>
      <c r="N539"/>
      <c r="O539"/>
      <c r="P539"/>
      <c r="Q539"/>
      <c r="R539"/>
      <c r="S539"/>
      <c r="T539"/>
      <c r="U539"/>
      <c r="V539"/>
      <c r="W539"/>
      <c r="X539"/>
      <c r="Y539"/>
      <c r="Z539"/>
    </row>
    <row r="540" spans="1:26" ht="15.75" customHeight="1" x14ac:dyDescent="0.25">
      <c r="A540" s="65"/>
      <c r="B540" s="65"/>
      <c r="C540" s="9"/>
      <c r="D540" s="171"/>
      <c r="E540"/>
      <c r="F540"/>
      <c r="G540"/>
      <c r="H540"/>
      <c r="I540"/>
      <c r="J540"/>
      <c r="K540"/>
      <c r="L540"/>
      <c r="M540"/>
      <c r="N540"/>
      <c r="O540"/>
      <c r="P540"/>
      <c r="Q540"/>
      <c r="R540"/>
      <c r="S540"/>
      <c r="T540"/>
      <c r="U540"/>
      <c r="V540"/>
      <c r="W540"/>
      <c r="X540"/>
      <c r="Y540"/>
      <c r="Z540"/>
    </row>
    <row r="541" spans="1:26" ht="15.75" customHeight="1" x14ac:dyDescent="0.25">
      <c r="A541" s="65"/>
      <c r="B541" s="65"/>
      <c r="C541" s="9"/>
      <c r="D541" s="171"/>
      <c r="E541"/>
      <c r="F541"/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  <c r="Z541"/>
    </row>
    <row r="542" spans="1:26" ht="15.75" customHeight="1" x14ac:dyDescent="0.25">
      <c r="A542" s="65"/>
      <c r="B542" s="65"/>
      <c r="C542" s="9"/>
      <c r="D542" s="171"/>
      <c r="E542"/>
      <c r="F542"/>
      <c r="G542"/>
      <c r="H542"/>
      <c r="I542"/>
      <c r="J542"/>
      <c r="K542"/>
      <c r="L542"/>
      <c r="M542"/>
      <c r="N542"/>
      <c r="O542"/>
      <c r="P542"/>
      <c r="Q542"/>
      <c r="R542"/>
      <c r="S542"/>
      <c r="T542"/>
      <c r="U542"/>
      <c r="V542"/>
      <c r="W542"/>
      <c r="X542"/>
      <c r="Y542"/>
      <c r="Z542"/>
    </row>
    <row r="543" spans="1:26" ht="15.75" customHeight="1" x14ac:dyDescent="0.25">
      <c r="A543" s="65"/>
      <c r="B543" s="65"/>
      <c r="C543" s="9"/>
      <c r="D543" s="171"/>
      <c r="E543"/>
      <c r="F543"/>
      <c r="G543"/>
      <c r="H543"/>
      <c r="I543"/>
      <c r="J543"/>
      <c r="K543"/>
      <c r="L543"/>
      <c r="M543"/>
      <c r="N543"/>
      <c r="O543"/>
      <c r="P543"/>
      <c r="Q543"/>
      <c r="R543"/>
      <c r="S543"/>
      <c r="T543"/>
      <c r="U543"/>
      <c r="V543"/>
      <c r="W543"/>
      <c r="X543"/>
      <c r="Y543"/>
      <c r="Z543"/>
    </row>
    <row r="544" spans="1:26" ht="15.75" customHeight="1" x14ac:dyDescent="0.25">
      <c r="A544" s="65"/>
      <c r="B544" s="65"/>
      <c r="C544" s="9"/>
      <c r="D544" s="171"/>
      <c r="E544"/>
      <c r="F544"/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  <c r="Z544"/>
    </row>
    <row r="545" spans="1:26" ht="15.75" customHeight="1" x14ac:dyDescent="0.25">
      <c r="A545" s="65"/>
      <c r="B545" s="65"/>
      <c r="C545" s="9"/>
      <c r="D545" s="171"/>
      <c r="E545"/>
      <c r="F545"/>
      <c r="G545"/>
      <c r="H545"/>
      <c r="I545"/>
      <c r="J545"/>
      <c r="K545"/>
      <c r="L545"/>
      <c r="M545"/>
      <c r="N545"/>
      <c r="O545"/>
      <c r="P545"/>
      <c r="Q545"/>
      <c r="R545"/>
      <c r="S545"/>
      <c r="T545"/>
      <c r="U545"/>
      <c r="V545"/>
      <c r="W545"/>
      <c r="X545"/>
      <c r="Y545"/>
      <c r="Z545"/>
    </row>
    <row r="546" spans="1:26" ht="15.75" customHeight="1" x14ac:dyDescent="0.25">
      <c r="A546" s="65"/>
      <c r="B546" s="65"/>
      <c r="C546" s="9"/>
      <c r="D546" s="171"/>
      <c r="E546"/>
      <c r="F546"/>
      <c r="G546"/>
      <c r="H546"/>
      <c r="I546"/>
      <c r="J546"/>
      <c r="K546"/>
      <c r="L546"/>
      <c r="M546"/>
      <c r="N546"/>
      <c r="O546"/>
      <c r="P546"/>
      <c r="Q546"/>
      <c r="R546"/>
      <c r="S546"/>
      <c r="T546"/>
      <c r="U546"/>
      <c r="V546"/>
      <c r="W546"/>
      <c r="X546"/>
      <c r="Y546"/>
      <c r="Z546"/>
    </row>
    <row r="547" spans="1:26" ht="15.75" customHeight="1" x14ac:dyDescent="0.25">
      <c r="A547" s="65"/>
      <c r="B547" s="65"/>
      <c r="C547" s="9"/>
      <c r="D547" s="171"/>
      <c r="E547"/>
      <c r="F547"/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  <c r="Z547"/>
    </row>
    <row r="548" spans="1:26" ht="15.75" customHeight="1" x14ac:dyDescent="0.25">
      <c r="A548" s="65"/>
      <c r="B548" s="65"/>
      <c r="C548" s="9"/>
      <c r="D548" s="171"/>
      <c r="E548"/>
      <c r="F548"/>
      <c r="G548"/>
      <c r="H548"/>
      <c r="I548"/>
      <c r="J548"/>
      <c r="K548"/>
      <c r="L548"/>
      <c r="M548"/>
      <c r="N548"/>
      <c r="O548"/>
      <c r="P548"/>
      <c r="Q548"/>
      <c r="R548"/>
      <c r="S548"/>
      <c r="T548"/>
      <c r="U548"/>
      <c r="V548"/>
      <c r="W548"/>
      <c r="X548"/>
      <c r="Y548"/>
      <c r="Z548"/>
    </row>
    <row r="549" spans="1:26" ht="15.75" customHeight="1" x14ac:dyDescent="0.25">
      <c r="A549" s="65"/>
      <c r="B549" s="65"/>
      <c r="C549" s="9"/>
      <c r="D549" s="171"/>
      <c r="E549"/>
      <c r="F549"/>
      <c r="G549"/>
      <c r="H549"/>
      <c r="I549"/>
      <c r="J549"/>
      <c r="K549"/>
      <c r="L549"/>
      <c r="M549"/>
      <c r="N549"/>
      <c r="O549"/>
      <c r="P549"/>
      <c r="Q549"/>
      <c r="R549"/>
      <c r="S549"/>
      <c r="T549"/>
      <c r="U549"/>
      <c r="V549"/>
      <c r="W549"/>
      <c r="X549"/>
      <c r="Y549"/>
      <c r="Z549"/>
    </row>
    <row r="550" spans="1:26" ht="15.75" customHeight="1" x14ac:dyDescent="0.25">
      <c r="A550" s="65"/>
      <c r="B550" s="65"/>
      <c r="C550" s="9"/>
      <c r="D550" s="171"/>
      <c r="E550"/>
      <c r="F550"/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  <c r="Z550"/>
    </row>
    <row r="551" spans="1:26" ht="15.75" customHeight="1" x14ac:dyDescent="0.25">
      <c r="A551" s="65"/>
      <c r="B551" s="65"/>
      <c r="C551" s="9"/>
      <c r="D551" s="171"/>
      <c r="E551"/>
      <c r="F551"/>
      <c r="G551"/>
      <c r="H551"/>
      <c r="I551"/>
      <c r="J551"/>
      <c r="K551"/>
      <c r="L551"/>
      <c r="M551"/>
      <c r="N551"/>
      <c r="O551"/>
      <c r="P551"/>
      <c r="Q551"/>
      <c r="R551"/>
      <c r="S551"/>
      <c r="T551"/>
      <c r="U551"/>
      <c r="V551"/>
      <c r="W551"/>
      <c r="X551"/>
      <c r="Y551"/>
      <c r="Z551"/>
    </row>
    <row r="552" spans="1:26" ht="15.75" customHeight="1" x14ac:dyDescent="0.25">
      <c r="A552" s="65"/>
      <c r="B552" s="65"/>
      <c r="C552" s="9"/>
      <c r="D552" s="171"/>
      <c r="E552"/>
      <c r="F552"/>
      <c r="G552"/>
      <c r="H552"/>
      <c r="I552"/>
      <c r="J552"/>
      <c r="K552"/>
      <c r="L552"/>
      <c r="M552"/>
      <c r="N552"/>
      <c r="O552"/>
      <c r="P552"/>
      <c r="Q552"/>
      <c r="R552"/>
      <c r="S552"/>
      <c r="T552"/>
      <c r="U552"/>
      <c r="V552"/>
      <c r="W552"/>
      <c r="X552"/>
      <c r="Y552"/>
      <c r="Z552"/>
    </row>
    <row r="553" spans="1:26" ht="15.75" customHeight="1" x14ac:dyDescent="0.25">
      <c r="A553" s="65"/>
      <c r="B553" s="65"/>
      <c r="C553" s="9"/>
      <c r="D553" s="171"/>
      <c r="E553"/>
      <c r="F553"/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  <c r="Z553"/>
    </row>
    <row r="554" spans="1:26" ht="15.75" customHeight="1" x14ac:dyDescent="0.25">
      <c r="A554" s="65"/>
      <c r="B554" s="65"/>
      <c r="C554" s="9"/>
      <c r="D554" s="171"/>
      <c r="E554"/>
      <c r="F554"/>
      <c r="G554"/>
      <c r="H554"/>
      <c r="I554"/>
      <c r="J554"/>
      <c r="K554"/>
      <c r="L554"/>
      <c r="M554"/>
      <c r="N554"/>
      <c r="O554"/>
      <c r="P554"/>
      <c r="Q554"/>
      <c r="R554"/>
      <c r="S554"/>
      <c r="T554"/>
      <c r="U554"/>
      <c r="V554"/>
      <c r="W554"/>
      <c r="X554"/>
      <c r="Y554"/>
      <c r="Z554"/>
    </row>
    <row r="555" spans="1:26" ht="15.75" customHeight="1" x14ac:dyDescent="0.25">
      <c r="A555" s="65"/>
      <c r="B555" s="65"/>
      <c r="C555" s="9"/>
      <c r="D555" s="171"/>
      <c r="E555"/>
      <c r="F555"/>
      <c r="G555"/>
      <c r="H555"/>
      <c r="I555"/>
      <c r="J555"/>
      <c r="K555"/>
      <c r="L555"/>
      <c r="M555"/>
      <c r="N555"/>
      <c r="O555"/>
      <c r="P555"/>
      <c r="Q555"/>
      <c r="R555"/>
      <c r="S555"/>
      <c r="T555"/>
      <c r="U555"/>
      <c r="V555"/>
      <c r="W555"/>
      <c r="X555"/>
      <c r="Y555"/>
      <c r="Z555"/>
    </row>
    <row r="556" spans="1:26" ht="15.75" customHeight="1" x14ac:dyDescent="0.25">
      <c r="A556" s="65"/>
      <c r="B556" s="65"/>
      <c r="C556" s="9"/>
      <c r="D556" s="171"/>
      <c r="E556"/>
      <c r="F556"/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  <c r="Z556"/>
    </row>
    <row r="557" spans="1:26" ht="15.75" customHeight="1" x14ac:dyDescent="0.25">
      <c r="A557" s="65"/>
      <c r="B557" s="65"/>
      <c r="C557" s="9"/>
      <c r="D557" s="171"/>
      <c r="E557"/>
      <c r="F557"/>
      <c r="G557"/>
      <c r="H557"/>
      <c r="I557"/>
      <c r="J557"/>
      <c r="K557"/>
      <c r="L557"/>
      <c r="M557"/>
      <c r="N557"/>
      <c r="O557"/>
      <c r="P557"/>
      <c r="Q557"/>
      <c r="R557"/>
      <c r="S557"/>
      <c r="T557"/>
      <c r="U557"/>
      <c r="V557"/>
      <c r="W557"/>
      <c r="X557"/>
      <c r="Y557"/>
      <c r="Z557"/>
    </row>
    <row r="558" spans="1:26" ht="15.75" customHeight="1" x14ac:dyDescent="0.25">
      <c r="A558" s="65"/>
      <c r="B558" s="65"/>
      <c r="C558" s="9"/>
      <c r="D558" s="171"/>
      <c r="E558"/>
      <c r="F558"/>
      <c r="G558"/>
      <c r="H558"/>
      <c r="I558"/>
      <c r="J558"/>
      <c r="K558"/>
      <c r="L558"/>
      <c r="M558"/>
      <c r="N558"/>
      <c r="O558"/>
      <c r="P558"/>
      <c r="Q558"/>
      <c r="R558"/>
      <c r="S558"/>
      <c r="T558"/>
      <c r="U558"/>
      <c r="V558"/>
      <c r="W558"/>
      <c r="X558"/>
      <c r="Y558"/>
      <c r="Z558"/>
    </row>
    <row r="559" spans="1:26" ht="15.75" customHeight="1" x14ac:dyDescent="0.25">
      <c r="A559" s="65"/>
      <c r="B559" s="65"/>
      <c r="C559" s="9"/>
      <c r="D559" s="171"/>
      <c r="E559"/>
      <c r="F559"/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  <c r="Z559"/>
    </row>
    <row r="560" spans="1:26" ht="15.75" customHeight="1" x14ac:dyDescent="0.25">
      <c r="A560" s="65"/>
      <c r="B560" s="65"/>
      <c r="C560" s="9"/>
      <c r="D560" s="171"/>
      <c r="E560"/>
      <c r="F560"/>
      <c r="G560"/>
      <c r="H560"/>
      <c r="I560"/>
      <c r="J560"/>
      <c r="K560"/>
      <c r="L560"/>
      <c r="M560"/>
      <c r="N560"/>
      <c r="O560"/>
      <c r="P560"/>
      <c r="Q560"/>
      <c r="R560"/>
      <c r="S560"/>
      <c r="T560"/>
      <c r="U560"/>
      <c r="V560"/>
      <c r="W560"/>
      <c r="X560"/>
      <c r="Y560"/>
      <c r="Z560"/>
    </row>
    <row r="561" spans="1:26" ht="15.75" customHeight="1" x14ac:dyDescent="0.25">
      <c r="A561" s="65"/>
      <c r="B561" s="65"/>
      <c r="C561" s="9"/>
      <c r="D561" s="171"/>
      <c r="E561"/>
      <c r="F561"/>
      <c r="G561"/>
      <c r="H561"/>
      <c r="I561"/>
      <c r="J561"/>
      <c r="K561"/>
      <c r="L561"/>
      <c r="M561"/>
      <c r="N561"/>
      <c r="O561"/>
      <c r="P561"/>
      <c r="Q561"/>
      <c r="R561"/>
      <c r="S561"/>
      <c r="T561"/>
      <c r="U561"/>
      <c r="V561"/>
      <c r="W561"/>
      <c r="X561"/>
      <c r="Y561"/>
      <c r="Z561"/>
    </row>
    <row r="562" spans="1:26" ht="15.75" customHeight="1" x14ac:dyDescent="0.25">
      <c r="A562" s="65"/>
      <c r="B562" s="65"/>
      <c r="C562" s="9"/>
      <c r="D562" s="171"/>
      <c r="E562"/>
      <c r="F562"/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  <c r="Z562"/>
    </row>
    <row r="563" spans="1:26" ht="15.75" customHeight="1" x14ac:dyDescent="0.25">
      <c r="A563" s="65"/>
      <c r="B563" s="65"/>
      <c r="C563" s="9"/>
      <c r="D563" s="171"/>
      <c r="E563"/>
      <c r="F563"/>
      <c r="G563"/>
      <c r="H563"/>
      <c r="I563"/>
      <c r="J563"/>
      <c r="K563"/>
      <c r="L563"/>
      <c r="M563"/>
      <c r="N563"/>
      <c r="O563"/>
      <c r="P563"/>
      <c r="Q563"/>
      <c r="R563"/>
      <c r="S563"/>
      <c r="T563"/>
      <c r="U563"/>
      <c r="V563"/>
      <c r="W563"/>
      <c r="X563"/>
      <c r="Y563"/>
      <c r="Z563"/>
    </row>
    <row r="564" spans="1:26" ht="15.75" customHeight="1" x14ac:dyDescent="0.25">
      <c r="A564" s="65"/>
      <c r="B564" s="65"/>
      <c r="C564" s="9"/>
      <c r="D564" s="171"/>
      <c r="E564"/>
      <c r="F564"/>
      <c r="G564"/>
      <c r="H564"/>
      <c r="I564"/>
      <c r="J564"/>
      <c r="K564"/>
      <c r="L564"/>
      <c r="M564"/>
      <c r="N564"/>
      <c r="O564"/>
      <c r="P564"/>
      <c r="Q564"/>
      <c r="R564"/>
      <c r="S564"/>
      <c r="T564"/>
      <c r="U564"/>
      <c r="V564"/>
      <c r="W564"/>
      <c r="X564"/>
      <c r="Y564"/>
      <c r="Z564"/>
    </row>
    <row r="565" spans="1:26" ht="15.75" customHeight="1" x14ac:dyDescent="0.25">
      <c r="A565" s="65"/>
      <c r="B565" s="65"/>
      <c r="C565" s="9"/>
      <c r="D565" s="171"/>
      <c r="E565"/>
      <c r="F565"/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  <c r="Z565"/>
    </row>
    <row r="566" spans="1:26" ht="15.75" customHeight="1" x14ac:dyDescent="0.25">
      <c r="A566" s="65"/>
      <c r="B566" s="65"/>
      <c r="C566" s="9"/>
      <c r="D566" s="171"/>
      <c r="E566"/>
      <c r="F566"/>
      <c r="G566"/>
      <c r="H566"/>
      <c r="I566"/>
      <c r="J566"/>
      <c r="K566"/>
      <c r="L566"/>
      <c r="M566"/>
      <c r="N566"/>
      <c r="O566"/>
      <c r="P566"/>
      <c r="Q566"/>
      <c r="R566"/>
      <c r="S566"/>
      <c r="T566"/>
      <c r="U566"/>
      <c r="V566"/>
      <c r="W566"/>
      <c r="X566"/>
      <c r="Y566"/>
      <c r="Z566"/>
    </row>
    <row r="567" spans="1:26" ht="15.75" customHeight="1" x14ac:dyDescent="0.25">
      <c r="A567" s="65"/>
      <c r="B567" s="65"/>
      <c r="C567" s="9"/>
      <c r="D567" s="171"/>
      <c r="E567"/>
      <c r="F567"/>
      <c r="G567"/>
      <c r="H567"/>
      <c r="I567"/>
      <c r="J567"/>
      <c r="K567"/>
      <c r="L567"/>
      <c r="M567"/>
      <c r="N567"/>
      <c r="O567"/>
      <c r="P567"/>
      <c r="Q567"/>
      <c r="R567"/>
      <c r="S567"/>
      <c r="T567"/>
      <c r="U567"/>
      <c r="V567"/>
      <c r="W567"/>
      <c r="X567"/>
      <c r="Y567"/>
      <c r="Z567"/>
    </row>
    <row r="568" spans="1:26" ht="15.75" customHeight="1" x14ac:dyDescent="0.25">
      <c r="A568" s="65"/>
      <c r="B568" s="65"/>
      <c r="C568" s="9"/>
      <c r="D568" s="171"/>
      <c r="E568"/>
      <c r="F568"/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  <c r="Z568"/>
    </row>
    <row r="569" spans="1:26" ht="15.75" customHeight="1" x14ac:dyDescent="0.25">
      <c r="A569" s="65"/>
      <c r="B569" s="65"/>
      <c r="C569" s="9"/>
      <c r="D569" s="171"/>
      <c r="E569"/>
      <c r="F569"/>
      <c r="G569"/>
      <c r="H569"/>
      <c r="I569"/>
      <c r="J569"/>
      <c r="K569"/>
      <c r="L569"/>
      <c r="M569"/>
      <c r="N569"/>
      <c r="O569"/>
      <c r="P569"/>
      <c r="Q569"/>
      <c r="R569"/>
      <c r="S569"/>
      <c r="T569"/>
      <c r="U569"/>
      <c r="V569"/>
      <c r="W569"/>
      <c r="X569"/>
      <c r="Y569"/>
      <c r="Z569"/>
    </row>
    <row r="570" spans="1:26" ht="15.75" customHeight="1" x14ac:dyDescent="0.25">
      <c r="A570" s="65"/>
      <c r="B570" s="65"/>
      <c r="C570" s="9"/>
      <c r="D570" s="171"/>
      <c r="E570"/>
      <c r="F570"/>
      <c r="G570"/>
      <c r="H570"/>
      <c r="I570"/>
      <c r="J570"/>
      <c r="K570"/>
      <c r="L570"/>
      <c r="M570"/>
      <c r="N570"/>
      <c r="O570"/>
      <c r="P570"/>
      <c r="Q570"/>
      <c r="R570"/>
      <c r="S570"/>
      <c r="T570"/>
      <c r="U570"/>
      <c r="V570"/>
      <c r="W570"/>
      <c r="X570"/>
      <c r="Y570"/>
      <c r="Z570"/>
    </row>
    <row r="571" spans="1:26" ht="15.75" customHeight="1" x14ac:dyDescent="0.25">
      <c r="A571" s="65"/>
      <c r="B571" s="65"/>
      <c r="C571" s="9"/>
      <c r="D571" s="171"/>
      <c r="E571"/>
      <c r="F571"/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  <c r="Z571"/>
    </row>
    <row r="572" spans="1:26" ht="15.75" customHeight="1" x14ac:dyDescent="0.25">
      <c r="A572" s="65"/>
      <c r="B572" s="65"/>
      <c r="C572" s="9"/>
      <c r="D572" s="171"/>
      <c r="E572"/>
      <c r="F572"/>
      <c r="G572"/>
      <c r="H572"/>
      <c r="I572"/>
      <c r="J572"/>
      <c r="K572"/>
      <c r="L572"/>
      <c r="M572"/>
      <c r="N572"/>
      <c r="O572"/>
      <c r="P572"/>
      <c r="Q572"/>
      <c r="R572"/>
      <c r="S572"/>
      <c r="T572"/>
      <c r="U572"/>
      <c r="V572"/>
      <c r="W572"/>
      <c r="X572"/>
      <c r="Y572"/>
      <c r="Z572"/>
    </row>
    <row r="573" spans="1:26" ht="15.75" customHeight="1" x14ac:dyDescent="0.25">
      <c r="A573" s="65"/>
      <c r="B573" s="65"/>
      <c r="C573" s="9"/>
      <c r="D573" s="171"/>
      <c r="E573"/>
      <c r="F573"/>
      <c r="G573"/>
      <c r="H573"/>
      <c r="I573"/>
      <c r="J573"/>
      <c r="K573"/>
      <c r="L573"/>
      <c r="M573"/>
      <c r="N573"/>
      <c r="O573"/>
      <c r="P573"/>
      <c r="Q573"/>
      <c r="R573"/>
      <c r="S573"/>
      <c r="T573"/>
      <c r="U573"/>
      <c r="V573"/>
      <c r="W573"/>
      <c r="X573"/>
      <c r="Y573"/>
      <c r="Z573"/>
    </row>
    <row r="574" spans="1:26" ht="15.75" customHeight="1" x14ac:dyDescent="0.25">
      <c r="A574" s="65"/>
      <c r="B574" s="65"/>
      <c r="C574" s="9"/>
      <c r="D574" s="171"/>
      <c r="E574"/>
      <c r="F574"/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  <c r="Z574"/>
    </row>
    <row r="575" spans="1:26" ht="15.75" customHeight="1" x14ac:dyDescent="0.25">
      <c r="A575" s="65"/>
      <c r="B575" s="65"/>
      <c r="C575" s="9"/>
      <c r="D575" s="171"/>
      <c r="E575"/>
      <c r="F575"/>
      <c r="G575"/>
      <c r="H575"/>
      <c r="I575"/>
      <c r="J575"/>
      <c r="K575"/>
      <c r="L575"/>
      <c r="M575"/>
      <c r="N575"/>
      <c r="O575"/>
      <c r="P575"/>
      <c r="Q575"/>
      <c r="R575"/>
      <c r="S575"/>
      <c r="T575"/>
      <c r="U575"/>
      <c r="V575"/>
      <c r="W575"/>
      <c r="X575"/>
      <c r="Y575"/>
      <c r="Z575"/>
    </row>
    <row r="576" spans="1:26" ht="15.75" customHeight="1" x14ac:dyDescent="0.25">
      <c r="A576" s="65"/>
      <c r="B576" s="65"/>
      <c r="C576" s="9"/>
      <c r="D576" s="171"/>
      <c r="E576"/>
      <c r="F576"/>
      <c r="G576"/>
      <c r="H576"/>
      <c r="I576"/>
      <c r="J576"/>
      <c r="K576"/>
      <c r="L576"/>
      <c r="M576"/>
      <c r="N576"/>
      <c r="O576"/>
      <c r="P576"/>
      <c r="Q576"/>
      <c r="R576"/>
      <c r="S576"/>
      <c r="T576"/>
      <c r="U576"/>
      <c r="V576"/>
      <c r="W576"/>
      <c r="X576"/>
      <c r="Y576"/>
      <c r="Z576"/>
    </row>
    <row r="577" spans="1:26" ht="15.75" customHeight="1" x14ac:dyDescent="0.25">
      <c r="A577" s="65"/>
      <c r="B577" s="65"/>
      <c r="C577" s="9"/>
      <c r="D577" s="171"/>
      <c r="E577"/>
      <c r="F577"/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  <c r="Z577"/>
    </row>
    <row r="578" spans="1:26" ht="15.75" customHeight="1" x14ac:dyDescent="0.25">
      <c r="A578" s="65"/>
      <c r="B578" s="65"/>
      <c r="C578" s="9"/>
      <c r="D578" s="171"/>
      <c r="E578"/>
      <c r="F578"/>
      <c r="G578"/>
      <c r="H578"/>
      <c r="I578"/>
      <c r="J578"/>
      <c r="K578"/>
      <c r="L578"/>
      <c r="M578"/>
      <c r="N578"/>
      <c r="O578"/>
      <c r="P578"/>
      <c r="Q578"/>
      <c r="R578"/>
      <c r="S578"/>
      <c r="T578"/>
      <c r="U578"/>
      <c r="V578"/>
      <c r="W578"/>
      <c r="X578"/>
      <c r="Y578"/>
      <c r="Z578"/>
    </row>
    <row r="579" spans="1:26" ht="15.75" customHeight="1" x14ac:dyDescent="0.25">
      <c r="A579" s="65"/>
      <c r="B579" s="65"/>
      <c r="C579" s="9"/>
      <c r="D579" s="171"/>
      <c r="E579"/>
      <c r="F579"/>
      <c r="G579"/>
      <c r="H579"/>
      <c r="I579"/>
      <c r="J579"/>
      <c r="K579"/>
      <c r="L579"/>
      <c r="M579"/>
      <c r="N579"/>
      <c r="O579"/>
      <c r="P579"/>
      <c r="Q579"/>
      <c r="R579"/>
      <c r="S579"/>
      <c r="T579"/>
      <c r="U579"/>
      <c r="V579"/>
      <c r="W579"/>
      <c r="X579"/>
      <c r="Y579"/>
      <c r="Z579"/>
    </row>
    <row r="580" spans="1:26" ht="15.75" customHeight="1" x14ac:dyDescent="0.25">
      <c r="A580" s="65"/>
      <c r="B580" s="65"/>
      <c r="C580" s="9"/>
      <c r="D580" s="171"/>
      <c r="E580"/>
      <c r="F580"/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  <c r="Z580"/>
    </row>
    <row r="581" spans="1:26" ht="15.75" customHeight="1" x14ac:dyDescent="0.25">
      <c r="A581" s="65"/>
      <c r="B581" s="65"/>
      <c r="C581" s="9"/>
      <c r="D581" s="171"/>
      <c r="E581"/>
      <c r="F581"/>
      <c r="G581"/>
      <c r="H581"/>
      <c r="I581"/>
      <c r="J581"/>
      <c r="K581"/>
      <c r="L581"/>
      <c r="M581"/>
      <c r="N581"/>
      <c r="O581"/>
      <c r="P581"/>
      <c r="Q581"/>
      <c r="R581"/>
      <c r="S581"/>
      <c r="T581"/>
      <c r="U581"/>
      <c r="V581"/>
      <c r="W581"/>
      <c r="X581"/>
      <c r="Y581"/>
      <c r="Z581"/>
    </row>
    <row r="582" spans="1:26" ht="15.75" customHeight="1" x14ac:dyDescent="0.25">
      <c r="A582" s="65"/>
      <c r="B582" s="65"/>
      <c r="C582" s="9"/>
      <c r="D582" s="171"/>
      <c r="E582"/>
      <c r="F582"/>
      <c r="G582"/>
      <c r="H582"/>
      <c r="I582"/>
      <c r="J582"/>
      <c r="K582"/>
      <c r="L582"/>
      <c r="M582"/>
      <c r="N582"/>
      <c r="O582"/>
      <c r="P582"/>
      <c r="Q582"/>
      <c r="R582"/>
      <c r="S582"/>
      <c r="T582"/>
      <c r="U582"/>
      <c r="V582"/>
      <c r="W582"/>
      <c r="X582"/>
      <c r="Y582"/>
      <c r="Z582"/>
    </row>
    <row r="583" spans="1:26" ht="15.75" customHeight="1" x14ac:dyDescent="0.25">
      <c r="A583" s="65"/>
      <c r="B583" s="65"/>
      <c r="C583" s="9"/>
      <c r="D583" s="171"/>
      <c r="E583"/>
      <c r="F583"/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  <c r="Z583"/>
    </row>
    <row r="584" spans="1:26" ht="15.75" customHeight="1" x14ac:dyDescent="0.25">
      <c r="A584" s="65"/>
      <c r="B584" s="65"/>
      <c r="C584" s="9"/>
      <c r="D584" s="171"/>
      <c r="E584"/>
      <c r="F584"/>
      <c r="G584"/>
      <c r="H584"/>
      <c r="I584"/>
      <c r="J584"/>
      <c r="K584"/>
      <c r="L584"/>
      <c r="M584"/>
      <c r="N584"/>
      <c r="O584"/>
      <c r="P584"/>
      <c r="Q584"/>
      <c r="R584"/>
      <c r="S584"/>
      <c r="T584"/>
      <c r="U584"/>
      <c r="V584"/>
      <c r="W584"/>
      <c r="X584"/>
      <c r="Y584"/>
      <c r="Z584"/>
    </row>
    <row r="585" spans="1:26" ht="15.75" customHeight="1" x14ac:dyDescent="0.25">
      <c r="A585" s="65"/>
      <c r="B585" s="65"/>
      <c r="C585" s="9"/>
      <c r="D585" s="171"/>
      <c r="E585"/>
      <c r="F585"/>
      <c r="G585"/>
      <c r="H585"/>
      <c r="I585"/>
      <c r="J585"/>
      <c r="K585"/>
      <c r="L585"/>
      <c r="M585"/>
      <c r="N585"/>
      <c r="O585"/>
      <c r="P585"/>
      <c r="Q585"/>
      <c r="R585"/>
      <c r="S585"/>
      <c r="T585"/>
      <c r="U585"/>
      <c r="V585"/>
      <c r="W585"/>
      <c r="X585"/>
      <c r="Y585"/>
      <c r="Z585"/>
    </row>
    <row r="586" spans="1:26" ht="15.75" customHeight="1" x14ac:dyDescent="0.25">
      <c r="A586" s="65"/>
      <c r="B586" s="65"/>
      <c r="C586" s="9"/>
      <c r="D586" s="171"/>
      <c r="E586"/>
      <c r="F586"/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  <c r="Z586"/>
    </row>
    <row r="587" spans="1:26" ht="15.75" customHeight="1" x14ac:dyDescent="0.25">
      <c r="A587" s="65"/>
      <c r="B587" s="65"/>
      <c r="C587" s="9"/>
      <c r="D587" s="171"/>
      <c r="E587"/>
      <c r="F587"/>
      <c r="G587"/>
      <c r="H587"/>
      <c r="I587"/>
      <c r="J587"/>
      <c r="K587"/>
      <c r="L587"/>
      <c r="M587"/>
      <c r="N587"/>
      <c r="O587"/>
      <c r="P587"/>
      <c r="Q587"/>
      <c r="R587"/>
      <c r="S587"/>
      <c r="T587"/>
      <c r="U587"/>
      <c r="V587"/>
      <c r="W587"/>
      <c r="X587"/>
      <c r="Y587"/>
      <c r="Z587"/>
    </row>
    <row r="588" spans="1:26" ht="15.75" customHeight="1" x14ac:dyDescent="0.25">
      <c r="A588" s="65"/>
      <c r="B588" s="65"/>
      <c r="C588" s="9"/>
      <c r="D588" s="171"/>
      <c r="E588"/>
      <c r="F588"/>
      <c r="G588"/>
      <c r="H588"/>
      <c r="I588"/>
      <c r="J588"/>
      <c r="K588"/>
      <c r="L588"/>
      <c r="M588"/>
      <c r="N588"/>
      <c r="O588"/>
      <c r="P588"/>
      <c r="Q588"/>
      <c r="R588"/>
      <c r="S588"/>
      <c r="T588"/>
      <c r="U588"/>
      <c r="V588"/>
      <c r="W588"/>
      <c r="X588"/>
      <c r="Y588"/>
      <c r="Z588"/>
    </row>
    <row r="589" spans="1:26" ht="15.75" customHeight="1" x14ac:dyDescent="0.25">
      <c r="A589" s="65"/>
      <c r="B589" s="65"/>
      <c r="C589" s="9"/>
      <c r="D589" s="171"/>
      <c r="E589"/>
      <c r="F589"/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  <c r="Z589"/>
    </row>
    <row r="590" spans="1:26" ht="15.75" customHeight="1" x14ac:dyDescent="0.25">
      <c r="A590" s="65"/>
      <c r="B590" s="65"/>
      <c r="C590" s="9"/>
      <c r="D590" s="171"/>
      <c r="E590"/>
      <c r="F590"/>
      <c r="G590"/>
      <c r="H590"/>
      <c r="I590"/>
      <c r="J590"/>
      <c r="K590"/>
      <c r="L590"/>
      <c r="M590"/>
      <c r="N590"/>
      <c r="O590"/>
      <c r="P590"/>
      <c r="Q590"/>
      <c r="R590"/>
      <c r="S590"/>
      <c r="T590"/>
      <c r="U590"/>
      <c r="V590"/>
      <c r="W590"/>
      <c r="X590"/>
      <c r="Y590"/>
      <c r="Z590"/>
    </row>
    <row r="591" spans="1:26" ht="15.75" customHeight="1" x14ac:dyDescent="0.25">
      <c r="A591" s="65"/>
      <c r="B591" s="65"/>
      <c r="C591" s="9"/>
      <c r="D591" s="171"/>
      <c r="E591"/>
      <c r="F591"/>
      <c r="G591"/>
      <c r="H591"/>
      <c r="I591"/>
      <c r="J591"/>
      <c r="K591"/>
      <c r="L591"/>
      <c r="M591"/>
      <c r="N591"/>
      <c r="O591"/>
      <c r="P591"/>
      <c r="Q591"/>
      <c r="R591"/>
      <c r="S591"/>
      <c r="T591"/>
      <c r="U591"/>
      <c r="V591"/>
      <c r="W591"/>
      <c r="X591"/>
      <c r="Y591"/>
      <c r="Z591"/>
    </row>
    <row r="592" spans="1:26" ht="15.75" customHeight="1" x14ac:dyDescent="0.25">
      <c r="A592" s="65"/>
      <c r="B592" s="65"/>
      <c r="C592" s="9"/>
      <c r="D592" s="171"/>
      <c r="E592"/>
      <c r="F592"/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  <c r="Z592"/>
    </row>
    <row r="593" spans="1:26" ht="15.75" customHeight="1" x14ac:dyDescent="0.25">
      <c r="A593" s="65"/>
      <c r="B593" s="65"/>
      <c r="C593" s="9"/>
      <c r="D593" s="171"/>
      <c r="E593"/>
      <c r="F593"/>
      <c r="G593"/>
      <c r="H593"/>
      <c r="I593"/>
      <c r="J593"/>
      <c r="K593"/>
      <c r="L593"/>
      <c r="M593"/>
      <c r="N593"/>
      <c r="O593"/>
      <c r="P593"/>
      <c r="Q593"/>
      <c r="R593"/>
      <c r="S593"/>
      <c r="T593"/>
      <c r="U593"/>
      <c r="V593"/>
      <c r="W593"/>
      <c r="X593"/>
      <c r="Y593"/>
      <c r="Z593"/>
    </row>
    <row r="594" spans="1:26" ht="15.75" customHeight="1" x14ac:dyDescent="0.25">
      <c r="A594" s="65"/>
      <c r="B594" s="65"/>
      <c r="C594" s="9"/>
      <c r="D594" s="171"/>
      <c r="E594"/>
      <c r="F594"/>
      <c r="G594"/>
      <c r="H594"/>
      <c r="I594"/>
      <c r="J594"/>
      <c r="K594"/>
      <c r="L594"/>
      <c r="M594"/>
      <c r="N594"/>
      <c r="O594"/>
      <c r="P594"/>
      <c r="Q594"/>
      <c r="R594"/>
      <c r="S594"/>
      <c r="T594"/>
      <c r="U594"/>
      <c r="V594"/>
      <c r="W594"/>
      <c r="X594"/>
      <c r="Y594"/>
      <c r="Z594"/>
    </row>
    <row r="595" spans="1:26" ht="15.75" customHeight="1" x14ac:dyDescent="0.25">
      <c r="A595" s="65"/>
      <c r="B595" s="65"/>
      <c r="C595" s="9"/>
      <c r="D595" s="171"/>
      <c r="E595"/>
      <c r="F595"/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  <c r="Z595"/>
    </row>
    <row r="596" spans="1:26" ht="15.75" customHeight="1" x14ac:dyDescent="0.25">
      <c r="A596" s="65"/>
      <c r="B596" s="65"/>
      <c r="C596" s="9"/>
      <c r="D596" s="171"/>
      <c r="E596"/>
      <c r="F596"/>
      <c r="G596"/>
      <c r="H596"/>
      <c r="I596"/>
      <c r="J596"/>
      <c r="K596"/>
      <c r="L596"/>
      <c r="M596"/>
      <c r="N596"/>
      <c r="O596"/>
      <c r="P596"/>
      <c r="Q596"/>
      <c r="R596"/>
      <c r="S596"/>
      <c r="T596"/>
      <c r="U596"/>
      <c r="V596"/>
      <c r="W596"/>
      <c r="X596"/>
      <c r="Y596"/>
      <c r="Z596"/>
    </row>
    <row r="597" spans="1:26" ht="15.75" customHeight="1" x14ac:dyDescent="0.25">
      <c r="A597" s="65"/>
      <c r="B597" s="65"/>
      <c r="C597" s="9"/>
      <c r="D597" s="171"/>
      <c r="E597"/>
      <c r="F597"/>
      <c r="G597"/>
      <c r="H597"/>
      <c r="I597"/>
      <c r="J597"/>
      <c r="K597"/>
      <c r="L597"/>
      <c r="M597"/>
      <c r="N597"/>
      <c r="O597"/>
      <c r="P597"/>
      <c r="Q597"/>
      <c r="R597"/>
      <c r="S597"/>
      <c r="T597"/>
      <c r="U597"/>
      <c r="V597"/>
      <c r="W597"/>
      <c r="X597"/>
      <c r="Y597"/>
      <c r="Z597"/>
    </row>
    <row r="598" spans="1:26" ht="15.75" customHeight="1" x14ac:dyDescent="0.25">
      <c r="A598" s="65"/>
      <c r="B598" s="65"/>
      <c r="C598" s="9"/>
      <c r="D598" s="171"/>
      <c r="E598"/>
      <c r="F598"/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  <c r="Z598"/>
    </row>
    <row r="599" spans="1:26" ht="15.75" customHeight="1" x14ac:dyDescent="0.25">
      <c r="A599" s="65"/>
      <c r="B599" s="65"/>
      <c r="C599" s="9"/>
      <c r="D599" s="171"/>
      <c r="E599"/>
      <c r="F599"/>
      <c r="G599"/>
      <c r="H599"/>
      <c r="I599"/>
      <c r="J599"/>
      <c r="K599"/>
      <c r="L599"/>
      <c r="M599"/>
      <c r="N599"/>
      <c r="O599"/>
      <c r="P599"/>
      <c r="Q599"/>
      <c r="R599"/>
      <c r="S599"/>
      <c r="T599"/>
      <c r="U599"/>
      <c r="V599"/>
      <c r="W599"/>
      <c r="X599"/>
      <c r="Y599"/>
      <c r="Z599"/>
    </row>
    <row r="600" spans="1:26" ht="15.75" customHeight="1" x14ac:dyDescent="0.25">
      <c r="A600" s="65"/>
      <c r="B600" s="65"/>
      <c r="C600" s="9"/>
      <c r="D600" s="171"/>
      <c r="E600"/>
      <c r="F600"/>
      <c r="G600"/>
      <c r="H600"/>
      <c r="I600"/>
      <c r="J600"/>
      <c r="K600"/>
      <c r="L600"/>
      <c r="M600"/>
      <c r="N600"/>
      <c r="O600"/>
      <c r="P600"/>
      <c r="Q600"/>
      <c r="R600"/>
      <c r="S600"/>
      <c r="T600"/>
      <c r="U600"/>
      <c r="V600"/>
      <c r="W600"/>
      <c r="X600"/>
      <c r="Y600"/>
      <c r="Z600"/>
    </row>
    <row r="601" spans="1:26" ht="15.75" customHeight="1" x14ac:dyDescent="0.25">
      <c r="A601" s="65"/>
      <c r="B601" s="65"/>
      <c r="C601" s="9"/>
      <c r="D601" s="171"/>
      <c r="E601"/>
      <c r="F601"/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  <c r="Z601"/>
    </row>
    <row r="602" spans="1:26" ht="15.75" customHeight="1" x14ac:dyDescent="0.25">
      <c r="A602" s="65"/>
      <c r="B602" s="65"/>
      <c r="C602" s="9"/>
      <c r="D602" s="171"/>
      <c r="E602"/>
      <c r="F602"/>
      <c r="G602"/>
      <c r="H602"/>
      <c r="I602"/>
      <c r="J602"/>
      <c r="K602"/>
      <c r="L602"/>
      <c r="M602"/>
      <c r="N602"/>
      <c r="O602"/>
      <c r="P602"/>
      <c r="Q602"/>
      <c r="R602"/>
      <c r="S602"/>
      <c r="T602"/>
      <c r="U602"/>
      <c r="V602"/>
      <c r="W602"/>
      <c r="X602"/>
      <c r="Y602"/>
      <c r="Z602"/>
    </row>
    <row r="603" spans="1:26" ht="15.75" customHeight="1" x14ac:dyDescent="0.25">
      <c r="A603" s="65"/>
      <c r="B603" s="65"/>
      <c r="C603" s="9"/>
      <c r="D603" s="171"/>
      <c r="E603"/>
      <c r="F603"/>
      <c r="G603"/>
      <c r="H603"/>
      <c r="I603"/>
      <c r="J603"/>
      <c r="K603"/>
      <c r="L603"/>
      <c r="M603"/>
      <c r="N603"/>
      <c r="O603"/>
      <c r="P603"/>
      <c r="Q603"/>
      <c r="R603"/>
      <c r="S603"/>
      <c r="T603"/>
      <c r="U603"/>
      <c r="V603"/>
      <c r="W603"/>
      <c r="X603"/>
      <c r="Y603"/>
      <c r="Z603"/>
    </row>
    <row r="604" spans="1:26" ht="15.75" customHeight="1" x14ac:dyDescent="0.25">
      <c r="A604" s="65"/>
      <c r="B604" s="65"/>
      <c r="C604" s="9"/>
      <c r="D604" s="171"/>
      <c r="E604"/>
      <c r="F604"/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  <c r="Z604"/>
    </row>
    <row r="605" spans="1:26" ht="15.75" customHeight="1" x14ac:dyDescent="0.25">
      <c r="A605" s="65"/>
      <c r="B605" s="65"/>
      <c r="C605" s="9"/>
      <c r="D605" s="171"/>
      <c r="E605"/>
      <c r="F605"/>
      <c r="G605"/>
      <c r="H605"/>
      <c r="I605"/>
      <c r="J605"/>
      <c r="K605"/>
      <c r="L605"/>
      <c r="M605"/>
      <c r="N605"/>
      <c r="O605"/>
      <c r="P605"/>
      <c r="Q605"/>
      <c r="R605"/>
      <c r="S605"/>
      <c r="T605"/>
      <c r="U605"/>
      <c r="V605"/>
      <c r="W605"/>
      <c r="X605"/>
      <c r="Y605"/>
      <c r="Z605"/>
    </row>
    <row r="606" spans="1:26" ht="15.75" customHeight="1" x14ac:dyDescent="0.25">
      <c r="A606" s="65"/>
      <c r="B606" s="65"/>
      <c r="C606" s="9"/>
      <c r="D606" s="171"/>
      <c r="E606"/>
      <c r="F606"/>
      <c r="G606"/>
      <c r="H606"/>
      <c r="I606"/>
      <c r="J606"/>
      <c r="K606"/>
      <c r="L606"/>
      <c r="M606"/>
      <c r="N606"/>
      <c r="O606"/>
      <c r="P606"/>
      <c r="Q606"/>
      <c r="R606"/>
      <c r="S606"/>
      <c r="T606"/>
      <c r="U606"/>
      <c r="V606"/>
      <c r="W606"/>
      <c r="X606"/>
      <c r="Y606"/>
      <c r="Z606"/>
    </row>
    <row r="607" spans="1:26" ht="15.75" customHeight="1" x14ac:dyDescent="0.25">
      <c r="A607" s="65"/>
      <c r="B607" s="65"/>
      <c r="C607" s="9"/>
      <c r="D607" s="171"/>
      <c r="E607"/>
      <c r="F607"/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  <c r="Z607"/>
    </row>
    <row r="608" spans="1:26" ht="15.75" customHeight="1" x14ac:dyDescent="0.25">
      <c r="A608" s="65"/>
      <c r="B608" s="65"/>
      <c r="C608" s="9"/>
      <c r="D608" s="171"/>
      <c r="E608"/>
      <c r="F608"/>
      <c r="G608"/>
      <c r="H608"/>
      <c r="I608"/>
      <c r="J608"/>
      <c r="K608"/>
      <c r="L608"/>
      <c r="M608"/>
      <c r="N608"/>
      <c r="O608"/>
      <c r="P608"/>
      <c r="Q608"/>
      <c r="R608"/>
      <c r="S608"/>
      <c r="T608"/>
      <c r="U608"/>
      <c r="V608"/>
      <c r="W608"/>
      <c r="X608"/>
      <c r="Y608"/>
      <c r="Z608"/>
    </row>
    <row r="609" spans="1:26" ht="15.75" customHeight="1" x14ac:dyDescent="0.25">
      <c r="A609" s="65"/>
      <c r="B609" s="65"/>
      <c r="C609" s="9"/>
      <c r="D609" s="171"/>
      <c r="E609"/>
      <c r="F609"/>
      <c r="G609"/>
      <c r="H609"/>
      <c r="I609"/>
      <c r="J609"/>
      <c r="K609"/>
      <c r="L609"/>
      <c r="M609"/>
      <c r="N609"/>
      <c r="O609"/>
      <c r="P609"/>
      <c r="Q609"/>
      <c r="R609"/>
      <c r="S609"/>
      <c r="T609"/>
      <c r="U609"/>
      <c r="V609"/>
      <c r="W609"/>
      <c r="X609"/>
      <c r="Y609"/>
      <c r="Z609"/>
    </row>
    <row r="610" spans="1:26" ht="15.75" customHeight="1" x14ac:dyDescent="0.25">
      <c r="A610" s="65"/>
      <c r="B610" s="65"/>
      <c r="C610" s="9"/>
      <c r="D610" s="171"/>
      <c r="E610"/>
      <c r="F610"/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  <c r="Z610"/>
    </row>
    <row r="611" spans="1:26" ht="15.75" customHeight="1" x14ac:dyDescent="0.25">
      <c r="A611" s="65"/>
      <c r="B611" s="65"/>
      <c r="C611" s="9"/>
      <c r="D611" s="171"/>
      <c r="E611"/>
      <c r="F611"/>
      <c r="G611"/>
      <c r="H611"/>
      <c r="I611"/>
      <c r="J611"/>
      <c r="K611"/>
      <c r="L611"/>
      <c r="M611"/>
      <c r="N611"/>
      <c r="O611"/>
      <c r="P611"/>
      <c r="Q611"/>
      <c r="R611"/>
      <c r="S611"/>
      <c r="T611"/>
      <c r="U611"/>
      <c r="V611"/>
      <c r="W611"/>
      <c r="X611"/>
      <c r="Y611"/>
      <c r="Z611"/>
    </row>
    <row r="612" spans="1:26" ht="15.75" customHeight="1" x14ac:dyDescent="0.25">
      <c r="A612" s="65"/>
      <c r="B612" s="65"/>
      <c r="C612" s="9"/>
      <c r="D612" s="171"/>
      <c r="E612"/>
      <c r="F612"/>
      <c r="G612"/>
      <c r="H612"/>
      <c r="I612"/>
      <c r="J612"/>
      <c r="K612"/>
      <c r="L612"/>
      <c r="M612"/>
      <c r="N612"/>
      <c r="O612"/>
      <c r="P612"/>
      <c r="Q612"/>
      <c r="R612"/>
      <c r="S612"/>
      <c r="T612"/>
      <c r="U612"/>
      <c r="V612"/>
      <c r="W612"/>
      <c r="X612"/>
      <c r="Y612"/>
      <c r="Z612"/>
    </row>
    <row r="613" spans="1:26" ht="15.75" customHeight="1" x14ac:dyDescent="0.25">
      <c r="A613" s="65"/>
      <c r="B613" s="65"/>
      <c r="C613" s="9"/>
      <c r="D613" s="171"/>
      <c r="E613"/>
      <c r="F613"/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  <c r="Z613"/>
    </row>
    <row r="614" spans="1:26" ht="15.75" customHeight="1" x14ac:dyDescent="0.25">
      <c r="A614" s="65"/>
      <c r="B614" s="65"/>
      <c r="C614" s="9"/>
      <c r="D614" s="171"/>
      <c r="E614"/>
      <c r="F614"/>
      <c r="G614"/>
      <c r="H614"/>
      <c r="I614"/>
      <c r="J614"/>
      <c r="K614"/>
      <c r="L614"/>
      <c r="M614"/>
      <c r="N614"/>
      <c r="O614"/>
      <c r="P614"/>
      <c r="Q614"/>
      <c r="R614"/>
      <c r="S614"/>
      <c r="T614"/>
      <c r="U614"/>
      <c r="V614"/>
      <c r="W614"/>
      <c r="X614"/>
      <c r="Y614"/>
      <c r="Z614"/>
    </row>
    <row r="615" spans="1:26" ht="15.75" customHeight="1" x14ac:dyDescent="0.25">
      <c r="A615" s="65"/>
      <c r="B615" s="65"/>
      <c r="C615" s="9"/>
      <c r="D615" s="171"/>
      <c r="E615"/>
      <c r="F615"/>
      <c r="G615"/>
      <c r="H615"/>
      <c r="I615"/>
      <c r="J615"/>
      <c r="K615"/>
      <c r="L615"/>
      <c r="M615"/>
      <c r="N615"/>
      <c r="O615"/>
      <c r="P615"/>
      <c r="Q615"/>
      <c r="R615"/>
      <c r="S615"/>
      <c r="T615"/>
      <c r="U615"/>
      <c r="V615"/>
      <c r="W615"/>
      <c r="X615"/>
      <c r="Y615"/>
      <c r="Z615"/>
    </row>
    <row r="616" spans="1:26" ht="15.75" customHeight="1" x14ac:dyDescent="0.25">
      <c r="A616" s="65"/>
      <c r="B616" s="65"/>
      <c r="C616" s="9"/>
      <c r="D616" s="171"/>
      <c r="E616"/>
      <c r="F616"/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  <c r="Z616"/>
    </row>
    <row r="617" spans="1:26" ht="15.75" customHeight="1" x14ac:dyDescent="0.25">
      <c r="A617" s="65"/>
      <c r="B617" s="65"/>
      <c r="C617" s="9"/>
      <c r="D617" s="171"/>
      <c r="E617"/>
      <c r="F617"/>
      <c r="G617"/>
      <c r="H617"/>
      <c r="I617"/>
      <c r="J617"/>
      <c r="K617"/>
      <c r="L617"/>
      <c r="M617"/>
      <c r="N617"/>
      <c r="O617"/>
      <c r="P617"/>
      <c r="Q617"/>
      <c r="R617"/>
      <c r="S617"/>
      <c r="T617"/>
      <c r="U617"/>
      <c r="V617"/>
      <c r="W617"/>
      <c r="X617"/>
      <c r="Y617"/>
      <c r="Z617"/>
    </row>
    <row r="618" spans="1:26" ht="15.75" customHeight="1" x14ac:dyDescent="0.25">
      <c r="A618" s="65"/>
      <c r="B618" s="65"/>
      <c r="C618" s="9"/>
      <c r="D618" s="171"/>
      <c r="E618"/>
      <c r="F618"/>
      <c r="G618"/>
      <c r="H618"/>
      <c r="I618"/>
      <c r="J618"/>
      <c r="K618"/>
      <c r="L618"/>
      <c r="M618"/>
      <c r="N618"/>
      <c r="O618"/>
      <c r="P618"/>
      <c r="Q618"/>
      <c r="R618"/>
      <c r="S618"/>
      <c r="T618"/>
      <c r="U618"/>
      <c r="V618"/>
      <c r="W618"/>
      <c r="X618"/>
      <c r="Y618"/>
      <c r="Z618"/>
    </row>
    <row r="619" spans="1:26" ht="15.75" customHeight="1" x14ac:dyDescent="0.25">
      <c r="A619" s="65"/>
      <c r="B619" s="65"/>
      <c r="C619" s="9"/>
      <c r="D619" s="171"/>
      <c r="E619"/>
      <c r="F619"/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  <c r="Z619"/>
    </row>
    <row r="620" spans="1:26" ht="15.75" customHeight="1" x14ac:dyDescent="0.25">
      <c r="A620" s="65"/>
      <c r="B620" s="65"/>
      <c r="C620" s="9"/>
      <c r="D620" s="171"/>
      <c r="E620"/>
      <c r="F620"/>
      <c r="G620"/>
      <c r="H620"/>
      <c r="I620"/>
      <c r="J620"/>
      <c r="K620"/>
      <c r="L620"/>
      <c r="M620"/>
      <c r="N620"/>
      <c r="O620"/>
      <c r="P620"/>
      <c r="Q620"/>
      <c r="R620"/>
      <c r="S620"/>
      <c r="T620"/>
      <c r="U620"/>
      <c r="V620"/>
      <c r="W620"/>
      <c r="X620"/>
      <c r="Y620"/>
      <c r="Z620"/>
    </row>
    <row r="621" spans="1:26" ht="15.75" customHeight="1" x14ac:dyDescent="0.25">
      <c r="A621" s="65"/>
      <c r="B621" s="65"/>
      <c r="C621" s="9"/>
      <c r="D621" s="171"/>
      <c r="E621"/>
      <c r="F621"/>
      <c r="G621"/>
      <c r="H621"/>
      <c r="I621"/>
      <c r="J621"/>
      <c r="K621"/>
      <c r="L621"/>
      <c r="M621"/>
      <c r="N621"/>
      <c r="O621"/>
      <c r="P621"/>
      <c r="Q621"/>
      <c r="R621"/>
      <c r="S621"/>
      <c r="T621"/>
      <c r="U621"/>
      <c r="V621"/>
      <c r="W621"/>
      <c r="X621"/>
      <c r="Y621"/>
      <c r="Z621"/>
    </row>
    <row r="622" spans="1:26" ht="15.75" customHeight="1" x14ac:dyDescent="0.25">
      <c r="A622" s="65"/>
      <c r="B622" s="65"/>
      <c r="C622" s="9"/>
      <c r="D622" s="171"/>
      <c r="E622"/>
      <c r="F622"/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  <c r="Z622"/>
    </row>
    <row r="623" spans="1:26" ht="15.75" customHeight="1" x14ac:dyDescent="0.25">
      <c r="A623" s="65"/>
      <c r="B623" s="65"/>
      <c r="C623" s="9"/>
      <c r="D623" s="171"/>
      <c r="E623"/>
      <c r="F623"/>
      <c r="G623"/>
      <c r="H623"/>
      <c r="I623"/>
      <c r="J623"/>
      <c r="K623"/>
      <c r="L623"/>
      <c r="M623"/>
      <c r="N623"/>
      <c r="O623"/>
      <c r="P623"/>
      <c r="Q623"/>
      <c r="R623"/>
      <c r="S623"/>
      <c r="T623"/>
      <c r="U623"/>
      <c r="V623"/>
      <c r="W623"/>
      <c r="X623"/>
      <c r="Y623"/>
      <c r="Z623"/>
    </row>
    <row r="624" spans="1:26" ht="15.75" customHeight="1" x14ac:dyDescent="0.25">
      <c r="A624" s="65"/>
      <c r="B624" s="65"/>
      <c r="C624" s="9"/>
      <c r="D624" s="171"/>
      <c r="E624"/>
      <c r="F624"/>
      <c r="G624"/>
      <c r="H624"/>
      <c r="I624"/>
      <c r="J624"/>
      <c r="K624"/>
      <c r="L624"/>
      <c r="M624"/>
      <c r="N624"/>
      <c r="O624"/>
      <c r="P624"/>
      <c r="Q624"/>
      <c r="R624"/>
      <c r="S624"/>
      <c r="T624"/>
      <c r="U624"/>
      <c r="V624"/>
      <c r="W624"/>
      <c r="X624"/>
      <c r="Y624"/>
      <c r="Z624"/>
    </row>
    <row r="625" spans="1:26" ht="15.75" customHeight="1" x14ac:dyDescent="0.25">
      <c r="A625" s="65"/>
      <c r="B625" s="65"/>
      <c r="C625" s="9"/>
      <c r="D625" s="171"/>
      <c r="E625"/>
      <c r="F625"/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  <c r="Z625"/>
    </row>
    <row r="626" spans="1:26" ht="15.75" customHeight="1" x14ac:dyDescent="0.25">
      <c r="A626" s="65"/>
      <c r="B626" s="65"/>
      <c r="C626" s="9"/>
      <c r="D626" s="171"/>
      <c r="E626"/>
      <c r="F626"/>
      <c r="G626"/>
      <c r="H626"/>
      <c r="I626"/>
      <c r="J626"/>
      <c r="K626"/>
      <c r="L626"/>
      <c r="M626"/>
      <c r="N626"/>
      <c r="O626"/>
      <c r="P626"/>
      <c r="Q626"/>
      <c r="R626"/>
      <c r="S626"/>
      <c r="T626"/>
      <c r="U626"/>
      <c r="V626"/>
      <c r="W626"/>
      <c r="X626"/>
      <c r="Y626"/>
      <c r="Z626"/>
    </row>
    <row r="627" spans="1:26" ht="15.75" customHeight="1" x14ac:dyDescent="0.25">
      <c r="A627" s="65"/>
      <c r="B627" s="65"/>
      <c r="C627" s="9"/>
      <c r="D627" s="171"/>
      <c r="E627"/>
      <c r="F627"/>
      <c r="G627"/>
      <c r="H627"/>
      <c r="I627"/>
      <c r="J627"/>
      <c r="K627"/>
      <c r="L627"/>
      <c r="M627"/>
      <c r="N627"/>
      <c r="O627"/>
      <c r="P627"/>
      <c r="Q627"/>
      <c r="R627"/>
      <c r="S627"/>
      <c r="T627"/>
      <c r="U627"/>
      <c r="V627"/>
      <c r="W627"/>
      <c r="X627"/>
      <c r="Y627"/>
      <c r="Z627"/>
    </row>
    <row r="628" spans="1:26" ht="15.75" customHeight="1" x14ac:dyDescent="0.25">
      <c r="A628" s="65"/>
      <c r="B628" s="65"/>
      <c r="C628" s="9"/>
      <c r="D628" s="171"/>
      <c r="E628"/>
      <c r="F628"/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  <c r="Z628"/>
    </row>
    <row r="629" spans="1:26" ht="15.75" customHeight="1" x14ac:dyDescent="0.25">
      <c r="A629" s="65"/>
      <c r="B629" s="65"/>
      <c r="C629" s="9"/>
      <c r="D629" s="171"/>
      <c r="E629"/>
      <c r="F629"/>
      <c r="G629"/>
      <c r="H629"/>
      <c r="I629"/>
      <c r="J629"/>
      <c r="K629"/>
      <c r="L629"/>
      <c r="M629"/>
      <c r="N629"/>
      <c r="O629"/>
      <c r="P629"/>
      <c r="Q629"/>
      <c r="R629"/>
      <c r="S629"/>
      <c r="T629"/>
      <c r="U629"/>
      <c r="V629"/>
      <c r="W629"/>
      <c r="X629"/>
      <c r="Y629"/>
      <c r="Z629"/>
    </row>
    <row r="630" spans="1:26" ht="15.75" customHeight="1" x14ac:dyDescent="0.25">
      <c r="A630" s="65"/>
      <c r="B630" s="65"/>
      <c r="C630" s="9"/>
      <c r="D630" s="171"/>
      <c r="E630"/>
      <c r="F630"/>
      <c r="G630"/>
      <c r="H630"/>
      <c r="I630"/>
      <c r="J630"/>
      <c r="K630"/>
      <c r="L630"/>
      <c r="M630"/>
      <c r="N630"/>
      <c r="O630"/>
      <c r="P630"/>
      <c r="Q630"/>
      <c r="R630"/>
      <c r="S630"/>
      <c r="T630"/>
      <c r="U630"/>
      <c r="V630"/>
      <c r="W630"/>
      <c r="X630"/>
      <c r="Y630"/>
      <c r="Z630"/>
    </row>
    <row r="631" spans="1:26" ht="15.75" customHeight="1" x14ac:dyDescent="0.25">
      <c r="A631" s="65"/>
      <c r="B631" s="65"/>
      <c r="C631" s="9"/>
      <c r="D631" s="171"/>
      <c r="E631"/>
      <c r="F631"/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  <c r="Z631"/>
    </row>
    <row r="632" spans="1:26" ht="15.75" customHeight="1" x14ac:dyDescent="0.25">
      <c r="A632" s="65"/>
      <c r="B632" s="65"/>
      <c r="C632" s="9"/>
      <c r="D632" s="171"/>
      <c r="E632"/>
      <c r="F632"/>
      <c r="G632"/>
      <c r="H632"/>
      <c r="I632"/>
      <c r="J632"/>
      <c r="K632"/>
      <c r="L632"/>
      <c r="M632"/>
      <c r="N632"/>
      <c r="O632"/>
      <c r="P632"/>
      <c r="Q632"/>
      <c r="R632"/>
      <c r="S632"/>
      <c r="T632"/>
      <c r="U632"/>
      <c r="V632"/>
      <c r="W632"/>
      <c r="X632"/>
      <c r="Y632"/>
      <c r="Z632"/>
    </row>
    <row r="633" spans="1:26" ht="15.75" customHeight="1" x14ac:dyDescent="0.25">
      <c r="A633" s="65"/>
      <c r="B633" s="65"/>
      <c r="C633" s="9"/>
      <c r="D633" s="171"/>
      <c r="E633"/>
      <c r="F633"/>
      <c r="G633"/>
      <c r="H633"/>
      <c r="I633"/>
      <c r="J633"/>
      <c r="K633"/>
      <c r="L633"/>
      <c r="M633"/>
      <c r="N633"/>
      <c r="O633"/>
      <c r="P633"/>
      <c r="Q633"/>
      <c r="R633"/>
      <c r="S633"/>
      <c r="T633"/>
      <c r="U633"/>
      <c r="V633"/>
      <c r="W633"/>
      <c r="X633"/>
      <c r="Y633"/>
      <c r="Z633"/>
    </row>
    <row r="634" spans="1:26" ht="15.75" customHeight="1" x14ac:dyDescent="0.25">
      <c r="A634" s="65"/>
      <c r="B634" s="65"/>
      <c r="C634" s="9"/>
      <c r="D634" s="171"/>
      <c r="E634"/>
      <c r="F634"/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  <c r="Z634"/>
    </row>
    <row r="635" spans="1:26" ht="15.75" customHeight="1" x14ac:dyDescent="0.25">
      <c r="A635" s="65"/>
      <c r="B635" s="65"/>
      <c r="C635" s="9"/>
      <c r="D635" s="171"/>
      <c r="E635"/>
      <c r="F635"/>
      <c r="G635"/>
      <c r="H635"/>
      <c r="I635"/>
      <c r="J635"/>
      <c r="K635"/>
      <c r="L635"/>
      <c r="M635"/>
      <c r="N635"/>
      <c r="O635"/>
      <c r="P635"/>
      <c r="Q635"/>
      <c r="R635"/>
      <c r="S635"/>
      <c r="T635"/>
      <c r="U635"/>
      <c r="V635"/>
      <c r="W635"/>
      <c r="X635"/>
      <c r="Y635"/>
      <c r="Z635"/>
    </row>
    <row r="636" spans="1:26" ht="15.75" customHeight="1" x14ac:dyDescent="0.25">
      <c r="A636" s="65"/>
      <c r="B636" s="65"/>
      <c r="C636" s="9"/>
      <c r="D636" s="171"/>
      <c r="E636"/>
      <c r="F636"/>
      <c r="G636"/>
      <c r="H636"/>
      <c r="I636"/>
      <c r="J636"/>
      <c r="K636"/>
      <c r="L636"/>
      <c r="M636"/>
      <c r="N636"/>
      <c r="O636"/>
      <c r="P636"/>
      <c r="Q636"/>
      <c r="R636"/>
      <c r="S636"/>
      <c r="T636"/>
      <c r="U636"/>
      <c r="V636"/>
      <c r="W636"/>
      <c r="X636"/>
      <c r="Y636"/>
      <c r="Z636"/>
    </row>
    <row r="637" spans="1:26" ht="15.75" customHeight="1" x14ac:dyDescent="0.25">
      <c r="A637" s="65"/>
      <c r="B637" s="65"/>
      <c r="C637" s="9"/>
      <c r="D637" s="171"/>
      <c r="E637"/>
      <c r="F637"/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  <c r="Z637"/>
    </row>
    <row r="638" spans="1:26" ht="15.75" customHeight="1" x14ac:dyDescent="0.25">
      <c r="A638" s="65"/>
      <c r="B638" s="65"/>
      <c r="C638" s="9"/>
      <c r="D638" s="171"/>
      <c r="E638"/>
      <c r="F638"/>
      <c r="G638"/>
      <c r="H638"/>
      <c r="I638"/>
      <c r="J638"/>
      <c r="K638"/>
      <c r="L638"/>
      <c r="M638"/>
      <c r="N638"/>
      <c r="O638"/>
      <c r="P638"/>
      <c r="Q638"/>
      <c r="R638"/>
      <c r="S638"/>
      <c r="T638"/>
      <c r="U638"/>
      <c r="V638"/>
      <c r="W638"/>
      <c r="X638"/>
      <c r="Y638"/>
      <c r="Z638"/>
    </row>
    <row r="639" spans="1:26" ht="15.75" customHeight="1" x14ac:dyDescent="0.25">
      <c r="A639" s="65"/>
      <c r="B639" s="65"/>
      <c r="C639" s="9"/>
      <c r="D639" s="171"/>
      <c r="E639"/>
      <c r="F639"/>
      <c r="G639"/>
      <c r="H639"/>
      <c r="I639"/>
      <c r="J639"/>
      <c r="K639"/>
      <c r="L639"/>
      <c r="M639"/>
      <c r="N639"/>
      <c r="O639"/>
      <c r="P639"/>
      <c r="Q639"/>
      <c r="R639"/>
      <c r="S639"/>
      <c r="T639"/>
      <c r="U639"/>
      <c r="V639"/>
      <c r="W639"/>
      <c r="X639"/>
      <c r="Y639"/>
      <c r="Z639"/>
    </row>
    <row r="640" spans="1:26" ht="15.75" customHeight="1" x14ac:dyDescent="0.25">
      <c r="A640" s="65"/>
      <c r="B640" s="65"/>
      <c r="C640" s="9"/>
      <c r="D640" s="171"/>
      <c r="E640"/>
      <c r="F640"/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  <c r="Z640"/>
    </row>
    <row r="641" spans="1:26" ht="15.75" customHeight="1" x14ac:dyDescent="0.25">
      <c r="A641" s="65"/>
      <c r="B641" s="65"/>
      <c r="C641" s="9"/>
      <c r="D641" s="171"/>
      <c r="E641"/>
      <c r="F641"/>
      <c r="G641"/>
      <c r="H641"/>
      <c r="I641"/>
      <c r="J641"/>
      <c r="K641"/>
      <c r="L641"/>
      <c r="M641"/>
      <c r="N641"/>
      <c r="O641"/>
      <c r="P641"/>
      <c r="Q641"/>
      <c r="R641"/>
      <c r="S641"/>
      <c r="T641"/>
      <c r="U641"/>
      <c r="V641"/>
      <c r="W641"/>
      <c r="X641"/>
      <c r="Y641"/>
      <c r="Z641"/>
    </row>
    <row r="642" spans="1:26" ht="15.75" customHeight="1" x14ac:dyDescent="0.25">
      <c r="A642" s="65"/>
      <c r="B642" s="65"/>
      <c r="C642" s="9"/>
      <c r="D642" s="171"/>
      <c r="E642"/>
      <c r="F642"/>
      <c r="G642"/>
      <c r="H642"/>
      <c r="I642"/>
      <c r="J642"/>
      <c r="K642"/>
      <c r="L642"/>
      <c r="M642"/>
      <c r="N642"/>
      <c r="O642"/>
      <c r="P642"/>
      <c r="Q642"/>
      <c r="R642"/>
      <c r="S642"/>
      <c r="T642"/>
      <c r="U642"/>
      <c r="V642"/>
      <c r="W642"/>
      <c r="X642"/>
      <c r="Y642"/>
      <c r="Z642"/>
    </row>
    <row r="643" spans="1:26" ht="15.75" customHeight="1" x14ac:dyDescent="0.25">
      <c r="A643" s="65"/>
      <c r="B643" s="65"/>
      <c r="C643" s="9"/>
      <c r="D643" s="171"/>
      <c r="E643"/>
      <c r="F643"/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  <c r="Z643"/>
    </row>
    <row r="644" spans="1:26" ht="15.75" customHeight="1" x14ac:dyDescent="0.25">
      <c r="A644" s="65"/>
      <c r="B644" s="65"/>
      <c r="C644" s="9"/>
      <c r="D644" s="171"/>
      <c r="E644"/>
      <c r="F644"/>
      <c r="G644"/>
      <c r="H644"/>
      <c r="I644"/>
      <c r="J644"/>
      <c r="K644"/>
      <c r="L644"/>
      <c r="M644"/>
      <c r="N644"/>
      <c r="O644"/>
      <c r="P644"/>
      <c r="Q644"/>
      <c r="R644"/>
      <c r="S644"/>
      <c r="T644"/>
      <c r="U644"/>
      <c r="V644"/>
      <c r="W644"/>
      <c r="X644"/>
      <c r="Y644"/>
      <c r="Z644"/>
    </row>
    <row r="645" spans="1:26" ht="15.75" customHeight="1" x14ac:dyDescent="0.25">
      <c r="A645" s="65"/>
      <c r="B645" s="65"/>
      <c r="C645" s="9"/>
      <c r="D645" s="171"/>
      <c r="E645"/>
      <c r="F645"/>
      <c r="G645"/>
      <c r="H645"/>
      <c r="I645"/>
      <c r="J645"/>
      <c r="K645"/>
      <c r="L645"/>
      <c r="M645"/>
      <c r="N645"/>
      <c r="O645"/>
      <c r="P645"/>
      <c r="Q645"/>
      <c r="R645"/>
      <c r="S645"/>
      <c r="T645"/>
      <c r="U645"/>
      <c r="V645"/>
      <c r="W645"/>
      <c r="X645"/>
      <c r="Y645"/>
      <c r="Z645"/>
    </row>
    <row r="646" spans="1:26" ht="15.75" customHeight="1" x14ac:dyDescent="0.25">
      <c r="A646" s="65"/>
      <c r="B646" s="65"/>
      <c r="C646" s="9"/>
      <c r="D646" s="171"/>
      <c r="E646"/>
      <c r="F646"/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  <c r="Z646"/>
    </row>
    <row r="647" spans="1:26" ht="15.75" customHeight="1" x14ac:dyDescent="0.25">
      <c r="A647" s="65"/>
      <c r="B647" s="65"/>
      <c r="C647" s="9"/>
      <c r="D647" s="171"/>
      <c r="E647"/>
      <c r="F647"/>
      <c r="G647"/>
      <c r="H647"/>
      <c r="I647"/>
      <c r="J647"/>
      <c r="K647"/>
      <c r="L647"/>
      <c r="M647"/>
      <c r="N647"/>
      <c r="O647"/>
      <c r="P647"/>
      <c r="Q647"/>
      <c r="R647"/>
      <c r="S647"/>
      <c r="T647"/>
      <c r="U647"/>
      <c r="V647"/>
      <c r="W647"/>
      <c r="X647"/>
      <c r="Y647"/>
      <c r="Z647"/>
    </row>
    <row r="648" spans="1:26" ht="15.75" customHeight="1" x14ac:dyDescent="0.25">
      <c r="A648" s="65"/>
      <c r="B648" s="65"/>
      <c r="C648" s="9"/>
      <c r="D648" s="171"/>
      <c r="E648"/>
      <c r="F648"/>
      <c r="G648"/>
      <c r="H648"/>
      <c r="I648"/>
      <c r="J648"/>
      <c r="K648"/>
      <c r="L648"/>
      <c r="M648"/>
      <c r="N648"/>
      <c r="O648"/>
      <c r="P648"/>
      <c r="Q648"/>
      <c r="R648"/>
      <c r="S648"/>
      <c r="T648"/>
      <c r="U648"/>
      <c r="V648"/>
      <c r="W648"/>
      <c r="X648"/>
      <c r="Y648"/>
      <c r="Z648"/>
    </row>
    <row r="649" spans="1:26" ht="15.75" customHeight="1" x14ac:dyDescent="0.25">
      <c r="A649" s="65"/>
      <c r="B649" s="65"/>
      <c r="C649" s="9"/>
      <c r="D649" s="171"/>
      <c r="E649"/>
      <c r="F649"/>
      <c r="G649"/>
      <c r="H649"/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  <c r="Y649"/>
      <c r="Z649"/>
    </row>
    <row r="650" spans="1:26" ht="15.75" customHeight="1" x14ac:dyDescent="0.25">
      <c r="A650" s="65"/>
      <c r="B650" s="65"/>
      <c r="C650" s="9"/>
      <c r="D650" s="171"/>
      <c r="E650"/>
      <c r="F650"/>
      <c r="G650"/>
      <c r="H650"/>
      <c r="I650"/>
      <c r="J650"/>
      <c r="K650"/>
      <c r="L650"/>
      <c r="M650"/>
      <c r="N650"/>
      <c r="O650"/>
      <c r="P650"/>
      <c r="Q650"/>
      <c r="R650"/>
      <c r="S650"/>
      <c r="T650"/>
      <c r="U650"/>
      <c r="V650"/>
      <c r="W650"/>
      <c r="X650"/>
      <c r="Y650"/>
      <c r="Z650"/>
    </row>
    <row r="651" spans="1:26" ht="15.75" customHeight="1" x14ac:dyDescent="0.25">
      <c r="A651" s="65"/>
      <c r="B651" s="65"/>
      <c r="C651" s="9"/>
      <c r="D651" s="171"/>
      <c r="E651"/>
      <c r="F651"/>
      <c r="G651"/>
      <c r="H651"/>
      <c r="I651"/>
      <c r="J651"/>
      <c r="K651"/>
      <c r="L651"/>
      <c r="M651"/>
      <c r="N651"/>
      <c r="O651"/>
      <c r="P651"/>
      <c r="Q651"/>
      <c r="R651"/>
      <c r="S651"/>
      <c r="T651"/>
      <c r="U651"/>
      <c r="V651"/>
      <c r="W651"/>
      <c r="X651"/>
      <c r="Y651"/>
      <c r="Z651"/>
    </row>
    <row r="652" spans="1:26" ht="15.75" customHeight="1" x14ac:dyDescent="0.25">
      <c r="A652" s="65"/>
      <c r="B652" s="65"/>
      <c r="C652" s="9"/>
      <c r="D652" s="171"/>
      <c r="E652"/>
      <c r="F652"/>
      <c r="G652"/>
      <c r="H652"/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  <c r="Y652"/>
      <c r="Z652"/>
    </row>
    <row r="653" spans="1:26" ht="15.75" customHeight="1" x14ac:dyDescent="0.25">
      <c r="A653" s="65"/>
      <c r="B653" s="65"/>
      <c r="C653" s="9"/>
      <c r="D653" s="171"/>
      <c r="E653"/>
      <c r="F653"/>
      <c r="G653"/>
      <c r="H653"/>
      <c r="I653"/>
      <c r="J653"/>
      <c r="K653"/>
      <c r="L653"/>
      <c r="M653"/>
      <c r="N653"/>
      <c r="O653"/>
      <c r="P653"/>
      <c r="Q653"/>
      <c r="R653"/>
      <c r="S653"/>
      <c r="T653"/>
      <c r="U653"/>
      <c r="V653"/>
      <c r="W653"/>
      <c r="X653"/>
      <c r="Y653"/>
      <c r="Z653"/>
    </row>
    <row r="654" spans="1:26" ht="15.75" customHeight="1" x14ac:dyDescent="0.25">
      <c r="A654" s="65"/>
      <c r="B654" s="65"/>
      <c r="C654" s="9"/>
      <c r="D654" s="171"/>
      <c r="E654"/>
      <c r="F654"/>
      <c r="G654"/>
      <c r="H654"/>
      <c r="I654"/>
      <c r="J654"/>
      <c r="K654"/>
      <c r="L654"/>
      <c r="M654"/>
      <c r="N654"/>
      <c r="O654"/>
      <c r="P654"/>
      <c r="Q654"/>
      <c r="R654"/>
      <c r="S654"/>
      <c r="T654"/>
      <c r="U654"/>
      <c r="V654"/>
      <c r="W654"/>
      <c r="X654"/>
      <c r="Y654"/>
      <c r="Z654"/>
    </row>
    <row r="655" spans="1:26" ht="15.75" customHeight="1" x14ac:dyDescent="0.25">
      <c r="A655" s="65"/>
      <c r="B655" s="65"/>
      <c r="C655" s="9"/>
      <c r="D655" s="171"/>
      <c r="E655"/>
      <c r="F655"/>
      <c r="G655"/>
      <c r="H655"/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  <c r="Y655"/>
      <c r="Z655"/>
    </row>
    <row r="656" spans="1:26" ht="15.75" customHeight="1" x14ac:dyDescent="0.25">
      <c r="A656" s="65"/>
      <c r="B656" s="65"/>
      <c r="C656" s="9"/>
      <c r="D656" s="171"/>
      <c r="E656"/>
      <c r="F656"/>
      <c r="G656"/>
      <c r="H656"/>
      <c r="I656"/>
      <c r="J656"/>
      <c r="K656"/>
      <c r="L656"/>
      <c r="M656"/>
      <c r="N656"/>
      <c r="O656"/>
      <c r="P656"/>
      <c r="Q656"/>
      <c r="R656"/>
      <c r="S656"/>
      <c r="T656"/>
      <c r="U656"/>
      <c r="V656"/>
      <c r="W656"/>
      <c r="X656"/>
      <c r="Y656"/>
      <c r="Z656"/>
    </row>
    <row r="657" spans="1:26" ht="15.75" customHeight="1" x14ac:dyDescent="0.25">
      <c r="A657" s="65"/>
      <c r="B657" s="65"/>
      <c r="C657" s="9"/>
      <c r="D657" s="171"/>
      <c r="E657"/>
      <c r="F657"/>
      <c r="G657"/>
      <c r="H657"/>
      <c r="I657"/>
      <c r="J657"/>
      <c r="K657"/>
      <c r="L657"/>
      <c r="M657"/>
      <c r="N657"/>
      <c r="O657"/>
      <c r="P657"/>
      <c r="Q657"/>
      <c r="R657"/>
      <c r="S657"/>
      <c r="T657"/>
      <c r="U657"/>
      <c r="V657"/>
      <c r="W657"/>
      <c r="X657"/>
      <c r="Y657"/>
      <c r="Z657"/>
    </row>
    <row r="658" spans="1:26" ht="15.75" customHeight="1" x14ac:dyDescent="0.25">
      <c r="A658" s="65"/>
      <c r="B658" s="65"/>
      <c r="C658" s="9"/>
      <c r="D658" s="171"/>
      <c r="E658"/>
      <c r="F658"/>
      <c r="G658"/>
      <c r="H658"/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  <c r="Z658"/>
    </row>
    <row r="659" spans="1:26" ht="15.75" customHeight="1" x14ac:dyDescent="0.25">
      <c r="A659" s="65"/>
      <c r="B659" s="65"/>
      <c r="C659" s="9"/>
      <c r="D659" s="171"/>
      <c r="E659"/>
      <c r="F659"/>
      <c r="G659"/>
      <c r="H659"/>
      <c r="I659"/>
      <c r="J659"/>
      <c r="K659"/>
      <c r="L659"/>
      <c r="M659"/>
      <c r="N659"/>
      <c r="O659"/>
      <c r="P659"/>
      <c r="Q659"/>
      <c r="R659"/>
      <c r="S659"/>
      <c r="T659"/>
      <c r="U659"/>
      <c r="V659"/>
      <c r="W659"/>
      <c r="X659"/>
      <c r="Y659"/>
      <c r="Z659"/>
    </row>
    <row r="660" spans="1:26" ht="15.75" customHeight="1" x14ac:dyDescent="0.25">
      <c r="A660" s="65"/>
      <c r="B660" s="65"/>
      <c r="C660" s="9"/>
      <c r="D660" s="171"/>
      <c r="E660"/>
      <c r="F660"/>
      <c r="G660"/>
      <c r="H660"/>
      <c r="I660"/>
      <c r="J660"/>
      <c r="K660"/>
      <c r="L660"/>
      <c r="M660"/>
      <c r="N660"/>
      <c r="O660"/>
      <c r="P660"/>
      <c r="Q660"/>
      <c r="R660"/>
      <c r="S660"/>
      <c r="T660"/>
      <c r="U660"/>
      <c r="V660"/>
      <c r="W660"/>
      <c r="X660"/>
      <c r="Y660"/>
      <c r="Z660"/>
    </row>
    <row r="661" spans="1:26" ht="15.75" customHeight="1" x14ac:dyDescent="0.25">
      <c r="A661" s="65"/>
      <c r="B661" s="65"/>
      <c r="C661" s="9"/>
      <c r="D661" s="171"/>
      <c r="E661"/>
      <c r="F661"/>
      <c r="G661"/>
      <c r="H661"/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  <c r="Y661"/>
      <c r="Z661"/>
    </row>
    <row r="662" spans="1:26" ht="15.75" customHeight="1" x14ac:dyDescent="0.25">
      <c r="A662" s="65"/>
      <c r="B662" s="65"/>
      <c r="C662" s="9"/>
      <c r="D662" s="171"/>
      <c r="E662"/>
      <c r="F662"/>
      <c r="G662"/>
      <c r="H662"/>
      <c r="I662"/>
      <c r="J662"/>
      <c r="K662"/>
      <c r="L662"/>
      <c r="M662"/>
      <c r="N662"/>
      <c r="O662"/>
      <c r="P662"/>
      <c r="Q662"/>
      <c r="R662"/>
      <c r="S662"/>
      <c r="T662"/>
      <c r="U662"/>
      <c r="V662"/>
      <c r="W662"/>
      <c r="X662"/>
      <c r="Y662"/>
      <c r="Z662"/>
    </row>
    <row r="663" spans="1:26" ht="15.75" customHeight="1" x14ac:dyDescent="0.25">
      <c r="A663" s="65"/>
      <c r="B663" s="65"/>
      <c r="C663" s="9"/>
      <c r="D663" s="171"/>
      <c r="E663"/>
      <c r="F663"/>
      <c r="G663"/>
      <c r="H663"/>
      <c r="I663"/>
      <c r="J663"/>
      <c r="K663"/>
      <c r="L663"/>
      <c r="M663"/>
      <c r="N663"/>
      <c r="O663"/>
      <c r="P663"/>
      <c r="Q663"/>
      <c r="R663"/>
      <c r="S663"/>
      <c r="T663"/>
      <c r="U663"/>
      <c r="V663"/>
      <c r="W663"/>
      <c r="X663"/>
      <c r="Y663"/>
      <c r="Z663"/>
    </row>
    <row r="664" spans="1:26" ht="15.75" customHeight="1" x14ac:dyDescent="0.25">
      <c r="A664" s="65"/>
      <c r="B664" s="65"/>
      <c r="C664" s="9"/>
      <c r="D664" s="171"/>
      <c r="E664"/>
      <c r="F664"/>
      <c r="G664"/>
      <c r="H664"/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  <c r="Y664"/>
      <c r="Z664"/>
    </row>
    <row r="665" spans="1:26" ht="15.75" customHeight="1" x14ac:dyDescent="0.25">
      <c r="A665" s="65"/>
      <c r="B665" s="65"/>
      <c r="C665" s="9"/>
      <c r="D665" s="171"/>
      <c r="E665"/>
      <c r="F665"/>
      <c r="G665"/>
      <c r="H665"/>
      <c r="I665"/>
      <c r="J665"/>
      <c r="K665"/>
      <c r="L665"/>
      <c r="M665"/>
      <c r="N665"/>
      <c r="O665"/>
      <c r="P665"/>
      <c r="Q665"/>
      <c r="R665"/>
      <c r="S665"/>
      <c r="T665"/>
      <c r="U665"/>
      <c r="V665"/>
      <c r="W665"/>
      <c r="X665"/>
      <c r="Y665"/>
      <c r="Z665"/>
    </row>
    <row r="666" spans="1:26" ht="15.75" customHeight="1" x14ac:dyDescent="0.25">
      <c r="A666" s="65"/>
      <c r="B666" s="65"/>
      <c r="C666" s="9"/>
      <c r="D666" s="171"/>
      <c r="E666"/>
      <c r="F666"/>
      <c r="G666"/>
      <c r="H666"/>
      <c r="I666"/>
      <c r="J666"/>
      <c r="K666"/>
      <c r="L666"/>
      <c r="M666"/>
      <c r="N666"/>
      <c r="O666"/>
      <c r="P666"/>
      <c r="Q666"/>
      <c r="R666"/>
      <c r="S666"/>
      <c r="T666"/>
      <c r="U666"/>
      <c r="V666"/>
      <c r="W666"/>
      <c r="X666"/>
      <c r="Y666"/>
      <c r="Z666"/>
    </row>
    <row r="667" spans="1:26" ht="15.75" customHeight="1" x14ac:dyDescent="0.25">
      <c r="A667" s="65"/>
      <c r="B667" s="65"/>
      <c r="C667" s="9"/>
      <c r="D667" s="171"/>
      <c r="E667"/>
      <c r="F667"/>
      <c r="G667"/>
      <c r="H667"/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  <c r="Y667"/>
      <c r="Z667"/>
    </row>
    <row r="668" spans="1:26" ht="15.75" customHeight="1" x14ac:dyDescent="0.25">
      <c r="A668" s="65"/>
      <c r="B668" s="65"/>
      <c r="C668" s="9"/>
      <c r="D668" s="171"/>
      <c r="E668"/>
      <c r="F668"/>
      <c r="G668"/>
      <c r="H668"/>
      <c r="I668"/>
      <c r="J668"/>
      <c r="K668"/>
      <c r="L668"/>
      <c r="M668"/>
      <c r="N668"/>
      <c r="O668"/>
      <c r="P668"/>
      <c r="Q668"/>
      <c r="R668"/>
      <c r="S668"/>
      <c r="T668"/>
      <c r="U668"/>
      <c r="V668"/>
      <c r="W668"/>
      <c r="X668"/>
      <c r="Y668"/>
      <c r="Z668"/>
    </row>
    <row r="669" spans="1:26" ht="15.75" customHeight="1" x14ac:dyDescent="0.25">
      <c r="A669" s="65"/>
      <c r="B669" s="65"/>
      <c r="C669" s="9"/>
      <c r="D669" s="171"/>
      <c r="E669"/>
      <c r="F669"/>
      <c r="G669"/>
      <c r="H669"/>
      <c r="I669"/>
      <c r="J669"/>
      <c r="K669"/>
      <c r="L669"/>
      <c r="M669"/>
      <c r="N669"/>
      <c r="O669"/>
      <c r="P669"/>
      <c r="Q669"/>
      <c r="R669"/>
      <c r="S669"/>
      <c r="T669"/>
      <c r="U669"/>
      <c r="V669"/>
      <c r="W669"/>
      <c r="X669"/>
      <c r="Y669"/>
      <c r="Z669"/>
    </row>
    <row r="670" spans="1:26" ht="15.75" customHeight="1" x14ac:dyDescent="0.25">
      <c r="A670" s="65"/>
      <c r="B670" s="65"/>
      <c r="C670" s="9"/>
      <c r="D670" s="171"/>
      <c r="E670"/>
      <c r="F670"/>
      <c r="G670"/>
      <c r="H670"/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  <c r="Y670"/>
      <c r="Z670"/>
    </row>
    <row r="671" spans="1:26" ht="15.75" customHeight="1" x14ac:dyDescent="0.25">
      <c r="A671" s="65"/>
      <c r="B671" s="65"/>
      <c r="C671" s="9"/>
      <c r="D671" s="171"/>
      <c r="E671"/>
      <c r="F671"/>
      <c r="G671"/>
      <c r="H671"/>
      <c r="I671"/>
      <c r="J671"/>
      <c r="K671"/>
      <c r="L671"/>
      <c r="M671"/>
      <c r="N671"/>
      <c r="O671"/>
      <c r="P671"/>
      <c r="Q671"/>
      <c r="R671"/>
      <c r="S671"/>
      <c r="T671"/>
      <c r="U671"/>
      <c r="V671"/>
      <c r="W671"/>
      <c r="X671"/>
      <c r="Y671"/>
      <c r="Z671"/>
    </row>
    <row r="672" spans="1:26" ht="15.75" customHeight="1" x14ac:dyDescent="0.25">
      <c r="A672" s="65"/>
      <c r="B672" s="65"/>
      <c r="C672" s="9"/>
      <c r="D672" s="171"/>
      <c r="E672"/>
      <c r="F672"/>
      <c r="G672"/>
      <c r="H672"/>
      <c r="I672"/>
      <c r="J672"/>
      <c r="K672"/>
      <c r="L672"/>
      <c r="M672"/>
      <c r="N672"/>
      <c r="O672"/>
      <c r="P672"/>
      <c r="Q672"/>
      <c r="R672"/>
      <c r="S672"/>
      <c r="T672"/>
      <c r="U672"/>
      <c r="V672"/>
      <c r="W672"/>
      <c r="X672"/>
      <c r="Y672"/>
      <c r="Z672"/>
    </row>
    <row r="673" spans="1:26" ht="15.75" customHeight="1" x14ac:dyDescent="0.25">
      <c r="A673" s="65"/>
      <c r="B673" s="65"/>
      <c r="C673" s="9"/>
      <c r="D673" s="171"/>
      <c r="E673"/>
      <c r="F673"/>
      <c r="G673"/>
      <c r="H673"/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  <c r="Y673"/>
      <c r="Z673"/>
    </row>
    <row r="674" spans="1:26" ht="15.75" customHeight="1" x14ac:dyDescent="0.25">
      <c r="A674" s="65"/>
      <c r="B674" s="65"/>
      <c r="C674" s="9"/>
      <c r="D674" s="171"/>
      <c r="E674"/>
      <c r="F674"/>
      <c r="G674"/>
      <c r="H674"/>
      <c r="I674"/>
      <c r="J674"/>
      <c r="K674"/>
      <c r="L674"/>
      <c r="M674"/>
      <c r="N674"/>
      <c r="O674"/>
      <c r="P674"/>
      <c r="Q674"/>
      <c r="R674"/>
      <c r="S674"/>
      <c r="T674"/>
      <c r="U674"/>
      <c r="V674"/>
      <c r="W674"/>
      <c r="X674"/>
      <c r="Y674"/>
      <c r="Z674"/>
    </row>
    <row r="675" spans="1:26" ht="15.75" customHeight="1" x14ac:dyDescent="0.25">
      <c r="A675" s="65"/>
      <c r="B675" s="65"/>
      <c r="C675" s="9"/>
      <c r="D675" s="171"/>
      <c r="E675"/>
      <c r="F675"/>
      <c r="G675"/>
      <c r="H675"/>
      <c r="I675"/>
      <c r="J675"/>
      <c r="K675"/>
      <c r="L675"/>
      <c r="M675"/>
      <c r="N675"/>
      <c r="O675"/>
      <c r="P675"/>
      <c r="Q675"/>
      <c r="R675"/>
      <c r="S675"/>
      <c r="T675"/>
      <c r="U675"/>
      <c r="V675"/>
      <c r="W675"/>
      <c r="X675"/>
      <c r="Y675"/>
      <c r="Z675"/>
    </row>
    <row r="676" spans="1:26" ht="15.75" customHeight="1" x14ac:dyDescent="0.25">
      <c r="A676" s="65"/>
      <c r="B676" s="65"/>
      <c r="C676" s="9"/>
      <c r="D676" s="171"/>
      <c r="E676"/>
      <c r="F676"/>
      <c r="G676"/>
      <c r="H676"/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  <c r="Y676"/>
      <c r="Z676"/>
    </row>
    <row r="677" spans="1:26" ht="15.75" customHeight="1" x14ac:dyDescent="0.25">
      <c r="A677" s="65"/>
      <c r="B677" s="65"/>
      <c r="C677" s="9"/>
      <c r="D677" s="171"/>
      <c r="E677"/>
      <c r="F677"/>
      <c r="G677"/>
      <c r="H677"/>
      <c r="I677"/>
      <c r="J677"/>
      <c r="K677"/>
      <c r="L677"/>
      <c r="M677"/>
      <c r="N677"/>
      <c r="O677"/>
      <c r="P677"/>
      <c r="Q677"/>
      <c r="R677"/>
      <c r="S677"/>
      <c r="T677"/>
      <c r="U677"/>
      <c r="V677"/>
      <c r="W677"/>
      <c r="X677"/>
      <c r="Y677"/>
      <c r="Z677"/>
    </row>
    <row r="678" spans="1:26" ht="15.75" customHeight="1" x14ac:dyDescent="0.25">
      <c r="A678" s="65"/>
      <c r="B678" s="65"/>
      <c r="C678" s="9"/>
      <c r="D678" s="171"/>
      <c r="E678"/>
      <c r="F678"/>
      <c r="G678"/>
      <c r="H678"/>
      <c r="I678"/>
      <c r="J678"/>
      <c r="K678"/>
      <c r="L678"/>
      <c r="M678"/>
      <c r="N678"/>
      <c r="O678"/>
      <c r="P678"/>
      <c r="Q678"/>
      <c r="R678"/>
      <c r="S678"/>
      <c r="T678"/>
      <c r="U678"/>
      <c r="V678"/>
      <c r="W678"/>
      <c r="X678"/>
      <c r="Y678"/>
      <c r="Z678"/>
    </row>
    <row r="679" spans="1:26" ht="15.75" customHeight="1" x14ac:dyDescent="0.25">
      <c r="A679" s="65"/>
      <c r="B679" s="65"/>
      <c r="C679" s="9"/>
      <c r="D679" s="171"/>
      <c r="E679"/>
      <c r="F679"/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  <c r="Z679"/>
    </row>
    <row r="680" spans="1:26" ht="15.75" customHeight="1" x14ac:dyDescent="0.25">
      <c r="A680" s="65"/>
      <c r="B680" s="65"/>
      <c r="C680" s="9"/>
      <c r="D680" s="171"/>
      <c r="E680"/>
      <c r="F680"/>
      <c r="G680"/>
      <c r="H680"/>
      <c r="I680"/>
      <c r="J680"/>
      <c r="K680"/>
      <c r="L680"/>
      <c r="M680"/>
      <c r="N680"/>
      <c r="O680"/>
      <c r="P680"/>
      <c r="Q680"/>
      <c r="R680"/>
      <c r="S680"/>
      <c r="T680"/>
      <c r="U680"/>
      <c r="V680"/>
      <c r="W680"/>
      <c r="X680"/>
      <c r="Y680"/>
      <c r="Z680"/>
    </row>
    <row r="681" spans="1:26" ht="15.75" customHeight="1" x14ac:dyDescent="0.25">
      <c r="A681" s="65"/>
      <c r="B681" s="65"/>
      <c r="C681" s="9"/>
      <c r="D681" s="171"/>
      <c r="E681"/>
      <c r="F681"/>
      <c r="G681"/>
      <c r="H681"/>
      <c r="I681"/>
      <c r="J681"/>
      <c r="K681"/>
      <c r="L681"/>
      <c r="M681"/>
      <c r="N681"/>
      <c r="O681"/>
      <c r="P681"/>
      <c r="Q681"/>
      <c r="R681"/>
      <c r="S681"/>
      <c r="T681"/>
      <c r="U681"/>
      <c r="V681"/>
      <c r="W681"/>
      <c r="X681"/>
      <c r="Y681"/>
      <c r="Z681"/>
    </row>
    <row r="682" spans="1:26" ht="15.75" customHeight="1" x14ac:dyDescent="0.25">
      <c r="A682" s="65"/>
      <c r="B682" s="65"/>
      <c r="C682" s="9"/>
      <c r="D682" s="171"/>
      <c r="E682"/>
      <c r="F682"/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  <c r="Z682"/>
    </row>
    <row r="683" spans="1:26" ht="15.75" customHeight="1" x14ac:dyDescent="0.25">
      <c r="A683" s="65"/>
      <c r="B683" s="65"/>
      <c r="C683" s="9"/>
      <c r="D683" s="171"/>
      <c r="E683"/>
      <c r="F683"/>
      <c r="G683"/>
      <c r="H683"/>
      <c r="I683"/>
      <c r="J683"/>
      <c r="K683"/>
      <c r="L683"/>
      <c r="M683"/>
      <c r="N683"/>
      <c r="O683"/>
      <c r="P683"/>
      <c r="Q683"/>
      <c r="R683"/>
      <c r="S683"/>
      <c r="T683"/>
      <c r="U683"/>
      <c r="V683"/>
      <c r="W683"/>
      <c r="X683"/>
      <c r="Y683"/>
      <c r="Z683"/>
    </row>
    <row r="684" spans="1:26" ht="15.75" customHeight="1" x14ac:dyDescent="0.25">
      <c r="A684" s="65"/>
      <c r="B684" s="65"/>
      <c r="C684" s="9"/>
      <c r="D684" s="171"/>
      <c r="E684"/>
      <c r="F684"/>
      <c r="G684"/>
      <c r="H684"/>
      <c r="I684"/>
      <c r="J684"/>
      <c r="K684"/>
      <c r="L684"/>
      <c r="M684"/>
      <c r="N684"/>
      <c r="O684"/>
      <c r="P684"/>
      <c r="Q684"/>
      <c r="R684"/>
      <c r="S684"/>
      <c r="T684"/>
      <c r="U684"/>
      <c r="V684"/>
      <c r="W684"/>
      <c r="X684"/>
      <c r="Y684"/>
      <c r="Z684"/>
    </row>
    <row r="685" spans="1:26" ht="15.75" customHeight="1" x14ac:dyDescent="0.25">
      <c r="A685" s="65"/>
      <c r="B685" s="65"/>
      <c r="C685" s="9"/>
      <c r="D685" s="171"/>
      <c r="E685"/>
      <c r="F685"/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  <c r="Z685"/>
    </row>
    <row r="686" spans="1:26" ht="15.75" customHeight="1" x14ac:dyDescent="0.25">
      <c r="A686" s="65"/>
      <c r="B686" s="65"/>
      <c r="C686" s="9"/>
      <c r="D686" s="171"/>
      <c r="E686"/>
      <c r="F686"/>
      <c r="G686"/>
      <c r="H686"/>
      <c r="I686"/>
      <c r="J686"/>
      <c r="K686"/>
      <c r="L686"/>
      <c r="M686"/>
      <c r="N686"/>
      <c r="O686"/>
      <c r="P686"/>
      <c r="Q686"/>
      <c r="R686"/>
      <c r="S686"/>
      <c r="T686"/>
      <c r="U686"/>
      <c r="V686"/>
      <c r="W686"/>
      <c r="X686"/>
      <c r="Y686"/>
      <c r="Z686"/>
    </row>
    <row r="687" spans="1:26" ht="15.75" customHeight="1" x14ac:dyDescent="0.25">
      <c r="A687" s="65"/>
      <c r="B687" s="65"/>
      <c r="C687" s="9"/>
      <c r="D687" s="171"/>
      <c r="E687"/>
      <c r="F687"/>
      <c r="G687"/>
      <c r="H687"/>
      <c r="I687"/>
      <c r="J687"/>
      <c r="K687"/>
      <c r="L687"/>
      <c r="M687"/>
      <c r="N687"/>
      <c r="O687"/>
      <c r="P687"/>
      <c r="Q687"/>
      <c r="R687"/>
      <c r="S687"/>
      <c r="T687"/>
      <c r="U687"/>
      <c r="V687"/>
      <c r="W687"/>
      <c r="X687"/>
      <c r="Y687"/>
      <c r="Z687"/>
    </row>
    <row r="688" spans="1:26" ht="15.75" customHeight="1" x14ac:dyDescent="0.25">
      <c r="A688" s="65"/>
      <c r="B688" s="65"/>
      <c r="C688" s="9"/>
      <c r="D688" s="171"/>
      <c r="E688"/>
      <c r="F688"/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  <c r="Z688"/>
    </row>
    <row r="689" spans="1:26" ht="15.75" customHeight="1" x14ac:dyDescent="0.25">
      <c r="A689" s="65"/>
      <c r="B689" s="65"/>
      <c r="C689" s="9"/>
      <c r="D689" s="171"/>
      <c r="E689"/>
      <c r="F689"/>
      <c r="G689"/>
      <c r="H689"/>
      <c r="I689"/>
      <c r="J689"/>
      <c r="K689"/>
      <c r="L689"/>
      <c r="M689"/>
      <c r="N689"/>
      <c r="O689"/>
      <c r="P689"/>
      <c r="Q689"/>
      <c r="R689"/>
      <c r="S689"/>
      <c r="T689"/>
      <c r="U689"/>
      <c r="V689"/>
      <c r="W689"/>
      <c r="X689"/>
      <c r="Y689"/>
      <c r="Z689"/>
    </row>
    <row r="690" spans="1:26" ht="15.75" customHeight="1" x14ac:dyDescent="0.25">
      <c r="A690" s="65"/>
      <c r="B690" s="65"/>
      <c r="C690" s="9"/>
      <c r="D690" s="171"/>
      <c r="E690"/>
      <c r="F690"/>
      <c r="G690"/>
      <c r="H690"/>
      <c r="I690"/>
      <c r="J690"/>
      <c r="K690"/>
      <c r="L690"/>
      <c r="M690"/>
      <c r="N690"/>
      <c r="O690"/>
      <c r="P690"/>
      <c r="Q690"/>
      <c r="R690"/>
      <c r="S690"/>
      <c r="T690"/>
      <c r="U690"/>
      <c r="V690"/>
      <c r="W690"/>
      <c r="X690"/>
      <c r="Y690"/>
      <c r="Z690"/>
    </row>
    <row r="691" spans="1:26" ht="15.75" customHeight="1" x14ac:dyDescent="0.25">
      <c r="A691" s="65"/>
      <c r="B691" s="65"/>
      <c r="C691" s="9"/>
      <c r="D691" s="171"/>
      <c r="E691"/>
      <c r="F691"/>
      <c r="G691"/>
      <c r="H691"/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  <c r="Y691"/>
      <c r="Z691"/>
    </row>
    <row r="692" spans="1:26" ht="15.75" customHeight="1" x14ac:dyDescent="0.25">
      <c r="A692" s="65"/>
      <c r="B692" s="65"/>
      <c r="C692" s="9"/>
      <c r="D692" s="171"/>
      <c r="E692"/>
      <c r="F692"/>
      <c r="G692"/>
      <c r="H692"/>
      <c r="I692"/>
      <c r="J692"/>
      <c r="K692"/>
      <c r="L692"/>
      <c r="M692"/>
      <c r="N692"/>
      <c r="O692"/>
      <c r="P692"/>
      <c r="Q692"/>
      <c r="R692"/>
      <c r="S692"/>
      <c r="T692"/>
      <c r="U692"/>
      <c r="V692"/>
      <c r="W692"/>
      <c r="X692"/>
      <c r="Y692"/>
      <c r="Z692"/>
    </row>
    <row r="693" spans="1:26" ht="15.75" customHeight="1" x14ac:dyDescent="0.25">
      <c r="A693" s="65"/>
      <c r="B693" s="65"/>
      <c r="C693" s="9"/>
      <c r="D693" s="171"/>
      <c r="E693"/>
      <c r="F693"/>
      <c r="G693"/>
      <c r="H693"/>
      <c r="I693"/>
      <c r="J693"/>
      <c r="K693"/>
      <c r="L693"/>
      <c r="M693"/>
      <c r="N693"/>
      <c r="O693"/>
      <c r="P693"/>
      <c r="Q693"/>
      <c r="R693"/>
      <c r="S693"/>
      <c r="T693"/>
      <c r="U693"/>
      <c r="V693"/>
      <c r="W693"/>
      <c r="X693"/>
      <c r="Y693"/>
      <c r="Z693"/>
    </row>
    <row r="694" spans="1:26" ht="15.75" customHeight="1" x14ac:dyDescent="0.25">
      <c r="A694" s="65"/>
      <c r="B694" s="65"/>
      <c r="C694" s="9"/>
      <c r="D694" s="171"/>
      <c r="E694"/>
      <c r="F694"/>
      <c r="G694"/>
      <c r="H694"/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  <c r="Y694"/>
      <c r="Z694"/>
    </row>
    <row r="695" spans="1:26" ht="15.75" customHeight="1" x14ac:dyDescent="0.25">
      <c r="A695" s="65"/>
      <c r="B695" s="65"/>
      <c r="C695" s="9"/>
      <c r="D695" s="171"/>
      <c r="E695"/>
      <c r="F695"/>
      <c r="G695"/>
      <c r="H695"/>
      <c r="I695"/>
      <c r="J695"/>
      <c r="K695"/>
      <c r="L695"/>
      <c r="M695"/>
      <c r="N695"/>
      <c r="O695"/>
      <c r="P695"/>
      <c r="Q695"/>
      <c r="R695"/>
      <c r="S695"/>
      <c r="T695"/>
      <c r="U695"/>
      <c r="V695"/>
      <c r="W695"/>
      <c r="X695"/>
      <c r="Y695"/>
      <c r="Z695"/>
    </row>
    <row r="696" spans="1:26" ht="15.75" customHeight="1" x14ac:dyDescent="0.25">
      <c r="A696" s="65"/>
      <c r="B696" s="65"/>
      <c r="C696" s="9"/>
      <c r="D696" s="171"/>
      <c r="E696"/>
      <c r="F696"/>
      <c r="G696"/>
      <c r="H696"/>
      <c r="I696"/>
      <c r="J696"/>
      <c r="K696"/>
      <c r="L696"/>
      <c r="M696"/>
      <c r="N696"/>
      <c r="O696"/>
      <c r="P696"/>
      <c r="Q696"/>
      <c r="R696"/>
      <c r="S696"/>
      <c r="T696"/>
      <c r="U696"/>
      <c r="V696"/>
      <c r="W696"/>
      <c r="X696"/>
      <c r="Y696"/>
      <c r="Z696"/>
    </row>
    <row r="697" spans="1:26" ht="15.75" customHeight="1" x14ac:dyDescent="0.25">
      <c r="A697" s="65"/>
      <c r="B697" s="65"/>
      <c r="C697" s="9"/>
      <c r="D697" s="171"/>
      <c r="E697"/>
      <c r="F697"/>
      <c r="G697"/>
      <c r="H697"/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  <c r="Y697"/>
      <c r="Z697"/>
    </row>
    <row r="698" spans="1:26" ht="15.75" customHeight="1" x14ac:dyDescent="0.25">
      <c r="A698" s="65"/>
      <c r="B698" s="65"/>
      <c r="C698" s="9"/>
      <c r="D698" s="171"/>
      <c r="E698"/>
      <c r="F698"/>
      <c r="G698"/>
      <c r="H698"/>
      <c r="I698"/>
      <c r="J698"/>
      <c r="K698"/>
      <c r="L698"/>
      <c r="M698"/>
      <c r="N698"/>
      <c r="O698"/>
      <c r="P698"/>
      <c r="Q698"/>
      <c r="R698"/>
      <c r="S698"/>
      <c r="T698"/>
      <c r="U698"/>
      <c r="V698"/>
      <c r="W698"/>
      <c r="X698"/>
      <c r="Y698"/>
      <c r="Z698"/>
    </row>
    <row r="699" spans="1:26" ht="15.75" customHeight="1" x14ac:dyDescent="0.25">
      <c r="A699" s="65"/>
      <c r="B699" s="65"/>
      <c r="C699" s="9"/>
      <c r="D699" s="171"/>
      <c r="E699"/>
      <c r="F699"/>
      <c r="G699"/>
      <c r="H699"/>
      <c r="I699"/>
      <c r="J699"/>
      <c r="K699"/>
      <c r="L699"/>
      <c r="M699"/>
      <c r="N699"/>
      <c r="O699"/>
      <c r="P699"/>
      <c r="Q699"/>
      <c r="R699"/>
      <c r="S699"/>
      <c r="T699"/>
      <c r="U699"/>
      <c r="V699"/>
      <c r="W699"/>
      <c r="X699"/>
      <c r="Y699"/>
      <c r="Z699"/>
    </row>
    <row r="700" spans="1:26" ht="15.75" customHeight="1" x14ac:dyDescent="0.25">
      <c r="A700" s="65"/>
      <c r="B700" s="65"/>
      <c r="C700" s="9"/>
      <c r="D700" s="171"/>
      <c r="E700"/>
      <c r="F700"/>
      <c r="G700"/>
      <c r="H700"/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  <c r="Y700"/>
      <c r="Z700"/>
    </row>
    <row r="701" spans="1:26" ht="15.75" customHeight="1" x14ac:dyDescent="0.25">
      <c r="A701" s="65"/>
      <c r="B701" s="65"/>
      <c r="C701" s="9"/>
      <c r="D701" s="171"/>
      <c r="E701"/>
      <c r="F701"/>
      <c r="G701"/>
      <c r="H701"/>
      <c r="I701"/>
      <c r="J701"/>
      <c r="K701"/>
      <c r="L701"/>
      <c r="M701"/>
      <c r="N701"/>
      <c r="O701"/>
      <c r="P701"/>
      <c r="Q701"/>
      <c r="R701"/>
      <c r="S701"/>
      <c r="T701"/>
      <c r="U701"/>
      <c r="V701"/>
      <c r="W701"/>
      <c r="X701"/>
      <c r="Y701"/>
      <c r="Z701"/>
    </row>
    <row r="702" spans="1:26" ht="15.75" customHeight="1" x14ac:dyDescent="0.25">
      <c r="A702" s="65"/>
      <c r="B702" s="65"/>
      <c r="C702" s="9"/>
      <c r="D702" s="171"/>
      <c r="E702"/>
      <c r="F702"/>
      <c r="G702"/>
      <c r="H702"/>
      <c r="I702"/>
      <c r="J702"/>
      <c r="K702"/>
      <c r="L702"/>
      <c r="M702"/>
      <c r="N702"/>
      <c r="O702"/>
      <c r="P702"/>
      <c r="Q702"/>
      <c r="R702"/>
      <c r="S702"/>
      <c r="T702"/>
      <c r="U702"/>
      <c r="V702"/>
      <c r="W702"/>
      <c r="X702"/>
      <c r="Y702"/>
      <c r="Z702"/>
    </row>
    <row r="703" spans="1:26" ht="15.75" customHeight="1" x14ac:dyDescent="0.25">
      <c r="A703" s="65"/>
      <c r="B703" s="65"/>
      <c r="C703" s="9"/>
      <c r="D703" s="171"/>
      <c r="E703"/>
      <c r="F703"/>
      <c r="G703"/>
      <c r="H703"/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  <c r="Z703"/>
    </row>
    <row r="704" spans="1:26" ht="15.75" customHeight="1" x14ac:dyDescent="0.25">
      <c r="A704" s="65"/>
      <c r="B704" s="65"/>
      <c r="C704" s="9"/>
      <c r="D704" s="171"/>
      <c r="E704"/>
      <c r="F704"/>
      <c r="G704"/>
      <c r="H704"/>
      <c r="I704"/>
      <c r="J704"/>
      <c r="K704"/>
      <c r="L704"/>
      <c r="M704"/>
      <c r="N704"/>
      <c r="O704"/>
      <c r="P704"/>
      <c r="Q704"/>
      <c r="R704"/>
      <c r="S704"/>
      <c r="T704"/>
      <c r="U704"/>
      <c r="V704"/>
      <c r="W704"/>
      <c r="X704"/>
      <c r="Y704"/>
      <c r="Z704"/>
    </row>
    <row r="705" spans="1:26" ht="15.75" customHeight="1" x14ac:dyDescent="0.25">
      <c r="A705" s="65"/>
      <c r="B705" s="65"/>
      <c r="C705" s="9"/>
      <c r="D705" s="171"/>
      <c r="E705"/>
      <c r="F705"/>
      <c r="G705"/>
      <c r="H705"/>
      <c r="I705"/>
      <c r="J705"/>
      <c r="K705"/>
      <c r="L705"/>
      <c r="M705"/>
      <c r="N705"/>
      <c r="O705"/>
      <c r="P705"/>
      <c r="Q705"/>
      <c r="R705"/>
      <c r="S705"/>
      <c r="T705"/>
      <c r="U705"/>
      <c r="V705"/>
      <c r="W705"/>
      <c r="X705"/>
      <c r="Y705"/>
      <c r="Z705"/>
    </row>
    <row r="706" spans="1:26" ht="15.75" customHeight="1" x14ac:dyDescent="0.25">
      <c r="A706" s="65"/>
      <c r="B706" s="65"/>
      <c r="C706" s="9"/>
      <c r="D706" s="171"/>
      <c r="E706"/>
      <c r="F706"/>
      <c r="G706"/>
      <c r="H706"/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  <c r="Z706"/>
    </row>
    <row r="707" spans="1:26" ht="15.75" customHeight="1" x14ac:dyDescent="0.25">
      <c r="A707" s="65"/>
      <c r="B707" s="65"/>
      <c r="C707" s="9"/>
      <c r="D707" s="171"/>
      <c r="E707"/>
      <c r="F707"/>
      <c r="G707"/>
      <c r="H707"/>
      <c r="I707"/>
      <c r="J707"/>
      <c r="K707"/>
      <c r="L707"/>
      <c r="M707"/>
      <c r="N707"/>
      <c r="O707"/>
      <c r="P707"/>
      <c r="Q707"/>
      <c r="R707"/>
      <c r="S707"/>
      <c r="T707"/>
      <c r="U707"/>
      <c r="V707"/>
      <c r="W707"/>
      <c r="X707"/>
      <c r="Y707"/>
      <c r="Z707"/>
    </row>
    <row r="708" spans="1:26" ht="15.75" customHeight="1" x14ac:dyDescent="0.25">
      <c r="A708" s="65"/>
      <c r="B708" s="65"/>
      <c r="C708" s="9"/>
      <c r="D708" s="171"/>
      <c r="E708"/>
      <c r="F708"/>
      <c r="G708"/>
      <c r="H708"/>
      <c r="I708"/>
      <c r="J708"/>
      <c r="K708"/>
      <c r="L708"/>
      <c r="M708"/>
      <c r="N708"/>
      <c r="O708"/>
      <c r="P708"/>
      <c r="Q708"/>
      <c r="R708"/>
      <c r="S708"/>
      <c r="T708"/>
      <c r="U708"/>
      <c r="V708"/>
      <c r="W708"/>
      <c r="X708"/>
      <c r="Y708"/>
      <c r="Z708"/>
    </row>
    <row r="709" spans="1:26" ht="15.75" customHeight="1" x14ac:dyDescent="0.25">
      <c r="A709" s="65"/>
      <c r="B709" s="65"/>
      <c r="C709" s="9"/>
      <c r="D709" s="171"/>
      <c r="E709"/>
      <c r="F709"/>
      <c r="G709"/>
      <c r="H709"/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  <c r="Z709"/>
    </row>
    <row r="710" spans="1:26" ht="15.75" customHeight="1" x14ac:dyDescent="0.25">
      <c r="A710" s="65"/>
      <c r="B710" s="65"/>
      <c r="C710" s="9"/>
      <c r="D710" s="171"/>
      <c r="E710"/>
      <c r="F710"/>
      <c r="G710"/>
      <c r="H710"/>
      <c r="I710"/>
      <c r="J710"/>
      <c r="K710"/>
      <c r="L710"/>
      <c r="M710"/>
      <c r="N710"/>
      <c r="O710"/>
      <c r="P710"/>
      <c r="Q710"/>
      <c r="R710"/>
      <c r="S710"/>
      <c r="T710"/>
      <c r="U710"/>
      <c r="V710"/>
      <c r="W710"/>
      <c r="X710"/>
      <c r="Y710"/>
      <c r="Z710"/>
    </row>
    <row r="711" spans="1:26" ht="15.75" customHeight="1" x14ac:dyDescent="0.25">
      <c r="A711" s="65"/>
      <c r="B711" s="65"/>
      <c r="C711" s="9"/>
      <c r="D711" s="171"/>
      <c r="E711"/>
      <c r="F711"/>
      <c r="G711"/>
      <c r="H711"/>
      <c r="I711"/>
      <c r="J711"/>
      <c r="K711"/>
      <c r="L711"/>
      <c r="M711"/>
      <c r="N711"/>
      <c r="O711"/>
      <c r="P711"/>
      <c r="Q711"/>
      <c r="R711"/>
      <c r="S711"/>
      <c r="T711"/>
      <c r="U711"/>
      <c r="V711"/>
      <c r="W711"/>
      <c r="X711"/>
      <c r="Y711"/>
      <c r="Z711"/>
    </row>
    <row r="712" spans="1:26" ht="15.75" customHeight="1" x14ac:dyDescent="0.25">
      <c r="A712" s="65"/>
      <c r="B712" s="65"/>
      <c r="C712" s="9"/>
      <c r="D712" s="171"/>
      <c r="E712"/>
      <c r="F712"/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</row>
    <row r="713" spans="1:26" ht="15.75" customHeight="1" x14ac:dyDescent="0.25">
      <c r="A713" s="65"/>
      <c r="B713" s="65"/>
      <c r="C713" s="9"/>
      <c r="D713" s="171"/>
      <c r="E713"/>
      <c r="F713"/>
      <c r="G713"/>
      <c r="H713"/>
      <c r="I713"/>
      <c r="J713"/>
      <c r="K713"/>
      <c r="L713"/>
      <c r="M713"/>
      <c r="N713"/>
      <c r="O713"/>
      <c r="P713"/>
      <c r="Q713"/>
      <c r="R713"/>
      <c r="S713"/>
      <c r="T713"/>
      <c r="U713"/>
      <c r="V713"/>
      <c r="W713"/>
      <c r="X713"/>
      <c r="Y713"/>
      <c r="Z713"/>
    </row>
    <row r="714" spans="1:26" ht="15.75" customHeight="1" x14ac:dyDescent="0.25">
      <c r="A714" s="65"/>
      <c r="B714" s="65"/>
      <c r="C714" s="9"/>
      <c r="D714" s="171"/>
      <c r="E714"/>
      <c r="F714"/>
      <c r="G714"/>
      <c r="H714"/>
      <c r="I714"/>
      <c r="J714"/>
      <c r="K714"/>
      <c r="L714"/>
      <c r="M714"/>
      <c r="N714"/>
      <c r="O714"/>
      <c r="P714"/>
      <c r="Q714"/>
      <c r="R714"/>
      <c r="S714"/>
      <c r="T714"/>
      <c r="U714"/>
      <c r="V714"/>
      <c r="W714"/>
      <c r="X714"/>
      <c r="Y714"/>
      <c r="Z714"/>
    </row>
    <row r="715" spans="1:26" ht="15.75" customHeight="1" x14ac:dyDescent="0.25">
      <c r="A715" s="65"/>
      <c r="B715" s="65"/>
      <c r="C715" s="9"/>
      <c r="D715" s="171"/>
      <c r="E715"/>
      <c r="F715"/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</row>
    <row r="716" spans="1:26" ht="15.75" customHeight="1" x14ac:dyDescent="0.25">
      <c r="A716" s="65"/>
      <c r="B716" s="65"/>
      <c r="C716" s="9"/>
      <c r="D716" s="171"/>
      <c r="E716"/>
      <c r="F716"/>
      <c r="G716"/>
      <c r="H716"/>
      <c r="I716"/>
      <c r="J716"/>
      <c r="K716"/>
      <c r="L716"/>
      <c r="M716"/>
      <c r="N716"/>
      <c r="O716"/>
      <c r="P716"/>
      <c r="Q716"/>
      <c r="R716"/>
      <c r="S716"/>
      <c r="T716"/>
      <c r="U716"/>
      <c r="V716"/>
      <c r="W716"/>
      <c r="X716"/>
      <c r="Y716"/>
      <c r="Z716"/>
    </row>
    <row r="717" spans="1:26" ht="15.75" customHeight="1" x14ac:dyDescent="0.25">
      <c r="A717" s="65"/>
      <c r="B717" s="65"/>
      <c r="C717" s="9"/>
      <c r="D717" s="171"/>
      <c r="E717"/>
      <c r="F717"/>
      <c r="G717"/>
      <c r="H717"/>
      <c r="I717"/>
      <c r="J717"/>
      <c r="K717"/>
      <c r="L717"/>
      <c r="M717"/>
      <c r="N717"/>
      <c r="O717"/>
      <c r="P717"/>
      <c r="Q717"/>
      <c r="R717"/>
      <c r="S717"/>
      <c r="T717"/>
      <c r="U717"/>
      <c r="V717"/>
      <c r="W717"/>
      <c r="X717"/>
      <c r="Y717"/>
      <c r="Z717"/>
    </row>
    <row r="718" spans="1:26" ht="15.75" customHeight="1" x14ac:dyDescent="0.25">
      <c r="A718" s="65"/>
      <c r="B718" s="65"/>
      <c r="C718" s="9"/>
      <c r="D718" s="171"/>
      <c r="E718"/>
      <c r="F718"/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</row>
    <row r="719" spans="1:26" ht="15.75" customHeight="1" x14ac:dyDescent="0.25">
      <c r="A719" s="65"/>
      <c r="B719" s="65"/>
      <c r="C719" s="9"/>
      <c r="D719" s="171"/>
      <c r="E719"/>
      <c r="F719"/>
      <c r="G719"/>
      <c r="H719"/>
      <c r="I719"/>
      <c r="J719"/>
      <c r="K719"/>
      <c r="L719"/>
      <c r="M719"/>
      <c r="N719"/>
      <c r="O719"/>
      <c r="P719"/>
      <c r="Q719"/>
      <c r="R719"/>
      <c r="S719"/>
      <c r="T719"/>
      <c r="U719"/>
      <c r="V719"/>
      <c r="W719"/>
      <c r="X719"/>
      <c r="Y719"/>
      <c r="Z719"/>
    </row>
    <row r="720" spans="1:26" ht="15.75" customHeight="1" x14ac:dyDescent="0.25">
      <c r="A720" s="65"/>
      <c r="B720" s="65"/>
      <c r="C720" s="9"/>
      <c r="D720" s="171"/>
      <c r="E720"/>
      <c r="F720"/>
      <c r="G720"/>
      <c r="H720"/>
      <c r="I720"/>
      <c r="J720"/>
      <c r="K720"/>
      <c r="L720"/>
      <c r="M720"/>
      <c r="N720"/>
      <c r="O720"/>
      <c r="P720"/>
      <c r="Q720"/>
      <c r="R720"/>
      <c r="S720"/>
      <c r="T720"/>
      <c r="U720"/>
      <c r="V720"/>
      <c r="W720"/>
      <c r="X720"/>
      <c r="Y720"/>
      <c r="Z720"/>
    </row>
    <row r="721" spans="1:26" ht="15.75" customHeight="1" x14ac:dyDescent="0.25">
      <c r="A721" s="65"/>
      <c r="B721" s="65"/>
      <c r="C721" s="9"/>
      <c r="D721" s="171"/>
      <c r="E721"/>
      <c r="F721"/>
      <c r="G721"/>
      <c r="H721"/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  <c r="Z721"/>
    </row>
    <row r="722" spans="1:26" ht="15.75" customHeight="1" x14ac:dyDescent="0.25">
      <c r="A722" s="65"/>
      <c r="B722" s="65"/>
      <c r="C722" s="9"/>
      <c r="D722" s="171"/>
      <c r="E722"/>
      <c r="F722"/>
      <c r="G722"/>
      <c r="H722"/>
      <c r="I722"/>
      <c r="J722"/>
      <c r="K722"/>
      <c r="L722"/>
      <c r="M722"/>
      <c r="N722"/>
      <c r="O722"/>
      <c r="P722"/>
      <c r="Q722"/>
      <c r="R722"/>
      <c r="S722"/>
      <c r="T722"/>
      <c r="U722"/>
      <c r="V722"/>
      <c r="W722"/>
      <c r="X722"/>
      <c r="Y722"/>
      <c r="Z722"/>
    </row>
    <row r="723" spans="1:26" ht="15.75" customHeight="1" x14ac:dyDescent="0.25">
      <c r="A723" s="65"/>
      <c r="B723" s="65"/>
      <c r="C723" s="9"/>
      <c r="D723" s="171"/>
      <c r="E723"/>
      <c r="F723"/>
      <c r="G723"/>
      <c r="H723"/>
      <c r="I723"/>
      <c r="J723"/>
      <c r="K723"/>
      <c r="L723"/>
      <c r="M723"/>
      <c r="N723"/>
      <c r="O723"/>
      <c r="P723"/>
      <c r="Q723"/>
      <c r="R723"/>
      <c r="S723"/>
      <c r="T723"/>
      <c r="U723"/>
      <c r="V723"/>
      <c r="W723"/>
      <c r="X723"/>
      <c r="Y723"/>
      <c r="Z723"/>
    </row>
    <row r="724" spans="1:26" ht="15.75" customHeight="1" x14ac:dyDescent="0.25">
      <c r="A724" s="65"/>
      <c r="B724" s="65"/>
      <c r="C724" s="9"/>
      <c r="D724" s="171"/>
      <c r="E724"/>
      <c r="F724"/>
      <c r="G724"/>
      <c r="H724"/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  <c r="Z724"/>
    </row>
    <row r="725" spans="1:26" ht="15.75" customHeight="1" x14ac:dyDescent="0.25">
      <c r="A725" s="65"/>
      <c r="B725" s="65"/>
      <c r="C725" s="9"/>
      <c r="D725" s="171"/>
      <c r="E725"/>
      <c r="F725"/>
      <c r="G725"/>
      <c r="H725"/>
      <c r="I725"/>
      <c r="J725"/>
      <c r="K725"/>
      <c r="L725"/>
      <c r="M725"/>
      <c r="N725"/>
      <c r="O725"/>
      <c r="P725"/>
      <c r="Q725"/>
      <c r="R725"/>
      <c r="S725"/>
      <c r="T725"/>
      <c r="U725"/>
      <c r="V725"/>
      <c r="W725"/>
      <c r="X725"/>
      <c r="Y725"/>
      <c r="Z725"/>
    </row>
    <row r="726" spans="1:26" ht="15.75" customHeight="1" x14ac:dyDescent="0.25">
      <c r="A726" s="65"/>
      <c r="B726" s="65"/>
      <c r="C726" s="9"/>
      <c r="D726" s="171"/>
      <c r="E726"/>
      <c r="F726"/>
      <c r="G726"/>
      <c r="H726"/>
      <c r="I726"/>
      <c r="J726"/>
      <c r="K726"/>
      <c r="L726"/>
      <c r="M726"/>
      <c r="N726"/>
      <c r="O726"/>
      <c r="P726"/>
      <c r="Q726"/>
      <c r="R726"/>
      <c r="S726"/>
      <c r="T726"/>
      <c r="U726"/>
      <c r="V726"/>
      <c r="W726"/>
      <c r="X726"/>
      <c r="Y726"/>
      <c r="Z726"/>
    </row>
    <row r="727" spans="1:26" ht="15.75" customHeight="1" x14ac:dyDescent="0.25">
      <c r="A727" s="65"/>
      <c r="B727" s="65"/>
      <c r="C727" s="9"/>
      <c r="D727" s="171"/>
      <c r="E727"/>
      <c r="F727"/>
      <c r="G727"/>
      <c r="H727"/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  <c r="Z727"/>
    </row>
    <row r="728" spans="1:26" ht="15.75" customHeight="1" x14ac:dyDescent="0.25">
      <c r="A728" s="65"/>
      <c r="B728" s="65"/>
      <c r="C728" s="9"/>
      <c r="D728" s="171"/>
      <c r="E728"/>
      <c r="F728"/>
      <c r="G728"/>
      <c r="H728"/>
      <c r="I728"/>
      <c r="J728"/>
      <c r="K728"/>
      <c r="L728"/>
      <c r="M728"/>
      <c r="N728"/>
      <c r="O728"/>
      <c r="P728"/>
      <c r="Q728"/>
      <c r="R728"/>
      <c r="S728"/>
      <c r="T728"/>
      <c r="U728"/>
      <c r="V728"/>
      <c r="W728"/>
      <c r="X728"/>
      <c r="Y728"/>
      <c r="Z728"/>
    </row>
    <row r="729" spans="1:26" ht="15.75" customHeight="1" x14ac:dyDescent="0.25">
      <c r="A729" s="65"/>
      <c r="B729" s="65"/>
      <c r="C729" s="9"/>
      <c r="D729" s="171"/>
      <c r="E729"/>
      <c r="F729"/>
      <c r="G729"/>
      <c r="H729"/>
      <c r="I729"/>
      <c r="J729"/>
      <c r="K729"/>
      <c r="L729"/>
      <c r="M729"/>
      <c r="N729"/>
      <c r="O729"/>
      <c r="P729"/>
      <c r="Q729"/>
      <c r="R729"/>
      <c r="S729"/>
      <c r="T729"/>
      <c r="U729"/>
      <c r="V729"/>
      <c r="W729"/>
      <c r="X729"/>
      <c r="Y729"/>
      <c r="Z729"/>
    </row>
    <row r="730" spans="1:26" ht="15.75" customHeight="1" x14ac:dyDescent="0.25">
      <c r="A730" s="65"/>
      <c r="B730" s="65"/>
      <c r="C730" s="9"/>
      <c r="D730" s="171"/>
      <c r="E730"/>
      <c r="F730"/>
      <c r="G730"/>
      <c r="H730"/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  <c r="Z730"/>
    </row>
    <row r="731" spans="1:26" ht="15.75" customHeight="1" x14ac:dyDescent="0.25">
      <c r="A731" s="65"/>
      <c r="B731" s="65"/>
      <c r="C731" s="9"/>
      <c r="D731" s="171"/>
      <c r="E731"/>
      <c r="F731"/>
      <c r="G731"/>
      <c r="H731"/>
      <c r="I731"/>
      <c r="J731"/>
      <c r="K731"/>
      <c r="L731"/>
      <c r="M731"/>
      <c r="N731"/>
      <c r="O731"/>
      <c r="P731"/>
      <c r="Q731"/>
      <c r="R731"/>
      <c r="S731"/>
      <c r="T731"/>
      <c r="U731"/>
      <c r="V731"/>
      <c r="W731"/>
      <c r="X731"/>
      <c r="Y731"/>
      <c r="Z731"/>
    </row>
    <row r="732" spans="1:26" ht="15.75" customHeight="1" x14ac:dyDescent="0.25">
      <c r="A732" s="65"/>
      <c r="B732" s="65"/>
      <c r="C732" s="9"/>
      <c r="D732" s="171"/>
      <c r="E732"/>
      <c r="F732"/>
      <c r="G732"/>
      <c r="H732"/>
      <c r="I732"/>
      <c r="J732"/>
      <c r="K732"/>
      <c r="L732"/>
      <c r="M732"/>
      <c r="N732"/>
      <c r="O732"/>
      <c r="P732"/>
      <c r="Q732"/>
      <c r="R732"/>
      <c r="S732"/>
      <c r="T732"/>
      <c r="U732"/>
      <c r="V732"/>
      <c r="W732"/>
      <c r="X732"/>
      <c r="Y732"/>
      <c r="Z732"/>
    </row>
    <row r="733" spans="1:26" ht="15.75" customHeight="1" x14ac:dyDescent="0.25">
      <c r="A733" s="65"/>
      <c r="B733" s="65"/>
      <c r="C733" s="9"/>
      <c r="D733" s="171"/>
      <c r="E733"/>
      <c r="F733"/>
      <c r="G733"/>
      <c r="H733"/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  <c r="Z733"/>
    </row>
    <row r="734" spans="1:26" ht="15.75" customHeight="1" x14ac:dyDescent="0.25">
      <c r="A734" s="65"/>
      <c r="B734" s="65"/>
      <c r="C734" s="9"/>
      <c r="D734" s="171"/>
      <c r="E734"/>
      <c r="F734"/>
      <c r="G734"/>
      <c r="H734"/>
      <c r="I734"/>
      <c r="J734"/>
      <c r="K734"/>
      <c r="L734"/>
      <c r="M734"/>
      <c r="N734"/>
      <c r="O734"/>
      <c r="P734"/>
      <c r="Q734"/>
      <c r="R734"/>
      <c r="S734"/>
      <c r="T734"/>
      <c r="U734"/>
      <c r="V734"/>
      <c r="W734"/>
      <c r="X734"/>
      <c r="Y734"/>
      <c r="Z734"/>
    </row>
    <row r="735" spans="1:26" ht="15.75" customHeight="1" x14ac:dyDescent="0.25">
      <c r="A735" s="65"/>
      <c r="B735" s="65"/>
      <c r="C735" s="9"/>
      <c r="D735" s="171"/>
      <c r="E735"/>
      <c r="F735"/>
      <c r="G735"/>
      <c r="H735"/>
      <c r="I735"/>
      <c r="J735"/>
      <c r="K735"/>
      <c r="L735"/>
      <c r="M735"/>
      <c r="N735"/>
      <c r="O735"/>
      <c r="P735"/>
      <c r="Q735"/>
      <c r="R735"/>
      <c r="S735"/>
      <c r="T735"/>
      <c r="U735"/>
      <c r="V735"/>
      <c r="W735"/>
      <c r="X735"/>
      <c r="Y735"/>
      <c r="Z735"/>
    </row>
    <row r="736" spans="1:26" ht="15.75" customHeight="1" x14ac:dyDescent="0.25">
      <c r="A736" s="65"/>
      <c r="B736" s="65"/>
      <c r="C736" s="9"/>
      <c r="D736" s="171"/>
      <c r="E736"/>
      <c r="F736"/>
      <c r="G736"/>
      <c r="H736"/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  <c r="Y736"/>
      <c r="Z736"/>
    </row>
    <row r="737" spans="1:26" ht="15.75" customHeight="1" x14ac:dyDescent="0.25">
      <c r="A737" s="65"/>
      <c r="B737" s="65"/>
      <c r="C737" s="9"/>
      <c r="D737" s="171"/>
      <c r="E737"/>
      <c r="F737"/>
      <c r="G737"/>
      <c r="H737"/>
      <c r="I737"/>
      <c r="J737"/>
      <c r="K737"/>
      <c r="L737"/>
      <c r="M737"/>
      <c r="N737"/>
      <c r="O737"/>
      <c r="P737"/>
      <c r="Q737"/>
      <c r="R737"/>
      <c r="S737"/>
      <c r="T737"/>
      <c r="U737"/>
      <c r="V737"/>
      <c r="W737"/>
      <c r="X737"/>
      <c r="Y737"/>
      <c r="Z737"/>
    </row>
    <row r="738" spans="1:26" ht="15.75" customHeight="1" x14ac:dyDescent="0.25">
      <c r="A738" s="65"/>
      <c r="B738" s="65"/>
      <c r="C738" s="9"/>
      <c r="D738" s="171"/>
      <c r="E738"/>
      <c r="F738"/>
      <c r="G738"/>
      <c r="H738"/>
      <c r="I738"/>
      <c r="J738"/>
      <c r="K738"/>
      <c r="L738"/>
      <c r="M738"/>
      <c r="N738"/>
      <c r="O738"/>
      <c r="P738"/>
      <c r="Q738"/>
      <c r="R738"/>
      <c r="S738"/>
      <c r="T738"/>
      <c r="U738"/>
      <c r="V738"/>
      <c r="W738"/>
      <c r="X738"/>
      <c r="Y738"/>
      <c r="Z738"/>
    </row>
    <row r="739" spans="1:26" ht="15.75" customHeight="1" x14ac:dyDescent="0.25">
      <c r="A739" s="65"/>
      <c r="B739" s="65"/>
      <c r="C739" s="9"/>
      <c r="D739" s="171"/>
      <c r="E739"/>
      <c r="F739"/>
      <c r="G739"/>
      <c r="H739"/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  <c r="Z739"/>
    </row>
    <row r="740" spans="1:26" ht="15.75" customHeight="1" x14ac:dyDescent="0.25">
      <c r="A740" s="65"/>
      <c r="B740" s="65"/>
      <c r="C740" s="9"/>
      <c r="D740" s="171"/>
      <c r="E740"/>
      <c r="F740"/>
      <c r="G740"/>
      <c r="H740"/>
      <c r="I740"/>
      <c r="J740"/>
      <c r="K740"/>
      <c r="L740"/>
      <c r="M740"/>
      <c r="N740"/>
      <c r="O740"/>
      <c r="P740"/>
      <c r="Q740"/>
      <c r="R740"/>
      <c r="S740"/>
      <c r="T740"/>
      <c r="U740"/>
      <c r="V740"/>
      <c r="W740"/>
      <c r="X740"/>
      <c r="Y740"/>
      <c r="Z740"/>
    </row>
    <row r="741" spans="1:26" ht="15.75" customHeight="1" x14ac:dyDescent="0.25">
      <c r="A741" s="65"/>
      <c r="B741" s="65"/>
      <c r="C741" s="9"/>
      <c r="D741" s="171"/>
      <c r="E741"/>
      <c r="F741"/>
      <c r="G741"/>
      <c r="H741"/>
      <c r="I741"/>
      <c r="J741"/>
      <c r="K741"/>
      <c r="L741"/>
      <c r="M741"/>
      <c r="N741"/>
      <c r="O741"/>
      <c r="P741"/>
      <c r="Q741"/>
      <c r="R741"/>
      <c r="S741"/>
      <c r="T741"/>
      <c r="U741"/>
      <c r="V741"/>
      <c r="W741"/>
      <c r="X741"/>
      <c r="Y741"/>
      <c r="Z741"/>
    </row>
    <row r="742" spans="1:26" ht="15.75" customHeight="1" x14ac:dyDescent="0.25">
      <c r="A742" s="65"/>
      <c r="B742" s="65"/>
      <c r="C742" s="9"/>
      <c r="D742" s="171"/>
      <c r="E742"/>
      <c r="F742"/>
      <c r="G742"/>
      <c r="H742"/>
      <c r="I742"/>
      <c r="J742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  <c r="Y742"/>
      <c r="Z742"/>
    </row>
    <row r="743" spans="1:26" ht="15.75" customHeight="1" x14ac:dyDescent="0.25">
      <c r="A743" s="65"/>
      <c r="B743" s="65"/>
      <c r="C743" s="9"/>
      <c r="D743" s="171"/>
      <c r="E743"/>
      <c r="F743"/>
      <c r="G743"/>
      <c r="H743"/>
      <c r="I743"/>
      <c r="J743"/>
      <c r="K743"/>
      <c r="L743"/>
      <c r="M743"/>
      <c r="N743"/>
      <c r="O743"/>
      <c r="P743"/>
      <c r="Q743"/>
      <c r="R743"/>
      <c r="S743"/>
      <c r="T743"/>
      <c r="U743"/>
      <c r="V743"/>
      <c r="W743"/>
      <c r="X743"/>
      <c r="Y743"/>
      <c r="Z743"/>
    </row>
    <row r="744" spans="1:26" ht="15.75" customHeight="1" x14ac:dyDescent="0.25">
      <c r="A744" s="65"/>
      <c r="B744" s="65"/>
      <c r="C744" s="9"/>
      <c r="D744" s="171"/>
      <c r="E744"/>
      <c r="F744"/>
      <c r="G744"/>
      <c r="H744"/>
      <c r="I744"/>
      <c r="J744"/>
      <c r="K744"/>
      <c r="L744"/>
      <c r="M744"/>
      <c r="N744"/>
      <c r="O744"/>
      <c r="P744"/>
      <c r="Q744"/>
      <c r="R744"/>
      <c r="S744"/>
      <c r="T744"/>
      <c r="U744"/>
      <c r="V744"/>
      <c r="W744"/>
      <c r="X744"/>
      <c r="Y744"/>
      <c r="Z744"/>
    </row>
    <row r="745" spans="1:26" ht="15.75" customHeight="1" x14ac:dyDescent="0.25">
      <c r="A745" s="65"/>
      <c r="B745" s="65"/>
      <c r="C745" s="9"/>
      <c r="D745" s="171"/>
      <c r="E745"/>
      <c r="F745"/>
      <c r="G745"/>
      <c r="H745"/>
      <c r="I745"/>
      <c r="J745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  <c r="Y745"/>
      <c r="Z745"/>
    </row>
    <row r="746" spans="1:26" ht="15.75" customHeight="1" x14ac:dyDescent="0.25">
      <c r="A746" s="65"/>
      <c r="B746" s="65"/>
      <c r="C746" s="9"/>
      <c r="D746" s="171"/>
      <c r="E746"/>
      <c r="F746"/>
      <c r="G746"/>
      <c r="H746"/>
      <c r="I746"/>
      <c r="J746"/>
      <c r="K746"/>
      <c r="L746"/>
      <c r="M746"/>
      <c r="N746"/>
      <c r="O746"/>
      <c r="P746"/>
      <c r="Q746"/>
      <c r="R746"/>
      <c r="S746"/>
      <c r="T746"/>
      <c r="U746"/>
      <c r="V746"/>
      <c r="W746"/>
      <c r="X746"/>
      <c r="Y746"/>
      <c r="Z746"/>
    </row>
    <row r="747" spans="1:26" ht="15.75" customHeight="1" x14ac:dyDescent="0.25">
      <c r="A747" s="65"/>
      <c r="B747" s="65"/>
      <c r="C747" s="9"/>
      <c r="D747" s="171"/>
      <c r="E747"/>
      <c r="F747"/>
      <c r="G747"/>
      <c r="H747"/>
      <c r="I747"/>
      <c r="J747"/>
      <c r="K747"/>
      <c r="L747"/>
      <c r="M747"/>
      <c r="N747"/>
      <c r="O747"/>
      <c r="P747"/>
      <c r="Q747"/>
      <c r="R747"/>
      <c r="S747"/>
      <c r="T747"/>
      <c r="U747"/>
      <c r="V747"/>
      <c r="W747"/>
      <c r="X747"/>
      <c r="Y747"/>
      <c r="Z747"/>
    </row>
    <row r="748" spans="1:26" ht="15.75" customHeight="1" x14ac:dyDescent="0.25">
      <c r="A748" s="65"/>
      <c r="B748" s="65"/>
      <c r="C748" s="9"/>
      <c r="D748" s="171"/>
      <c r="E748"/>
      <c r="F748"/>
      <c r="G748"/>
      <c r="H748"/>
      <c r="I748"/>
      <c r="J748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  <c r="Y748"/>
      <c r="Z748"/>
    </row>
    <row r="749" spans="1:26" ht="15.75" customHeight="1" x14ac:dyDescent="0.25">
      <c r="A749" s="65"/>
      <c r="B749" s="65"/>
      <c r="C749" s="9"/>
      <c r="D749" s="171"/>
      <c r="E749"/>
      <c r="F749"/>
      <c r="G749"/>
      <c r="H749"/>
      <c r="I749"/>
      <c r="J749"/>
      <c r="K749"/>
      <c r="L749"/>
      <c r="M749"/>
      <c r="N749"/>
      <c r="O749"/>
      <c r="P749"/>
      <c r="Q749"/>
      <c r="R749"/>
      <c r="S749"/>
      <c r="T749"/>
      <c r="U749"/>
      <c r="V749"/>
      <c r="W749"/>
      <c r="X749"/>
      <c r="Y749"/>
      <c r="Z749"/>
    </row>
    <row r="750" spans="1:26" ht="15.75" customHeight="1" x14ac:dyDescent="0.25">
      <c r="A750" s="65"/>
      <c r="B750" s="65"/>
      <c r="C750" s="9"/>
      <c r="D750" s="171"/>
      <c r="E750"/>
      <c r="F750"/>
      <c r="G750"/>
      <c r="H750"/>
      <c r="I750"/>
      <c r="J750"/>
      <c r="K750"/>
      <c r="L750"/>
      <c r="M750"/>
      <c r="N750"/>
      <c r="O750"/>
      <c r="P750"/>
      <c r="Q750"/>
      <c r="R750"/>
      <c r="S750"/>
      <c r="T750"/>
      <c r="U750"/>
      <c r="V750"/>
      <c r="W750"/>
      <c r="X750"/>
      <c r="Y750"/>
      <c r="Z750"/>
    </row>
    <row r="751" spans="1:26" ht="15.75" customHeight="1" x14ac:dyDescent="0.25">
      <c r="A751" s="65"/>
      <c r="B751" s="65"/>
      <c r="C751" s="9"/>
      <c r="D751" s="171"/>
      <c r="E751"/>
      <c r="F751"/>
      <c r="G751"/>
      <c r="H751"/>
      <c r="I751"/>
      <c r="J751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  <c r="Y751"/>
      <c r="Z751"/>
    </row>
    <row r="752" spans="1:26" ht="15.75" customHeight="1" x14ac:dyDescent="0.25">
      <c r="A752" s="65"/>
      <c r="B752" s="65"/>
      <c r="C752" s="9"/>
      <c r="D752" s="171"/>
      <c r="E752"/>
      <c r="F752"/>
      <c r="G752"/>
      <c r="H752"/>
      <c r="I752"/>
      <c r="J752"/>
      <c r="K752"/>
      <c r="L752"/>
      <c r="M752"/>
      <c r="N752"/>
      <c r="O752"/>
      <c r="P752"/>
      <c r="Q752"/>
      <c r="R752"/>
      <c r="S752"/>
      <c r="T752"/>
      <c r="U752"/>
      <c r="V752"/>
      <c r="W752"/>
      <c r="X752"/>
      <c r="Y752"/>
      <c r="Z752"/>
    </row>
    <row r="753" spans="1:26" ht="15.75" customHeight="1" x14ac:dyDescent="0.25">
      <c r="A753" s="65"/>
      <c r="B753" s="65"/>
      <c r="C753" s="9"/>
      <c r="D753" s="171"/>
      <c r="E753"/>
      <c r="F753"/>
      <c r="G753"/>
      <c r="H753"/>
      <c r="I753"/>
      <c r="J753"/>
      <c r="K753"/>
      <c r="L753"/>
      <c r="M753"/>
      <c r="N753"/>
      <c r="O753"/>
      <c r="P753"/>
      <c r="Q753"/>
      <c r="R753"/>
      <c r="S753"/>
      <c r="T753"/>
      <c r="U753"/>
      <c r="V753"/>
      <c r="W753"/>
      <c r="X753"/>
      <c r="Y753"/>
      <c r="Z753"/>
    </row>
    <row r="754" spans="1:26" ht="15.75" customHeight="1" x14ac:dyDescent="0.25">
      <c r="A754" s="65"/>
      <c r="B754" s="65"/>
      <c r="C754" s="9"/>
      <c r="D754" s="171"/>
      <c r="E754"/>
      <c r="F754"/>
      <c r="G754"/>
      <c r="H754"/>
      <c r="I754"/>
      <c r="J75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  <c r="Y754"/>
      <c r="Z754"/>
    </row>
    <row r="755" spans="1:26" ht="15.75" customHeight="1" x14ac:dyDescent="0.25">
      <c r="A755" s="65"/>
      <c r="B755" s="65"/>
      <c r="C755" s="9"/>
      <c r="D755" s="171"/>
      <c r="E755"/>
      <c r="F755"/>
      <c r="G755"/>
      <c r="H755"/>
      <c r="I755"/>
      <c r="J755"/>
      <c r="K755"/>
      <c r="L755"/>
      <c r="M755"/>
      <c r="N755"/>
      <c r="O755"/>
      <c r="P755"/>
      <c r="Q755"/>
      <c r="R755"/>
      <c r="S755"/>
      <c r="T755"/>
      <c r="U755"/>
      <c r="V755"/>
      <c r="W755"/>
      <c r="X755"/>
      <c r="Y755"/>
      <c r="Z755"/>
    </row>
    <row r="756" spans="1:26" ht="15.75" customHeight="1" x14ac:dyDescent="0.25">
      <c r="A756" s="65"/>
      <c r="B756" s="65"/>
      <c r="C756" s="9"/>
      <c r="D756" s="171"/>
      <c r="E756"/>
      <c r="F756"/>
      <c r="G756"/>
      <c r="H756"/>
      <c r="I756"/>
      <c r="J756"/>
      <c r="K756"/>
      <c r="L756"/>
      <c r="M756"/>
      <c r="N756"/>
      <c r="O756"/>
      <c r="P756"/>
      <c r="Q756"/>
      <c r="R756"/>
      <c r="S756"/>
      <c r="T756"/>
      <c r="U756"/>
      <c r="V756"/>
      <c r="W756"/>
      <c r="X756"/>
      <c r="Y756"/>
      <c r="Z756"/>
    </row>
    <row r="757" spans="1:26" ht="15.75" customHeight="1" x14ac:dyDescent="0.25">
      <c r="A757" s="65"/>
      <c r="B757" s="65"/>
      <c r="C757" s="9"/>
      <c r="D757" s="171"/>
      <c r="E757"/>
      <c r="F757"/>
      <c r="G757"/>
      <c r="H757"/>
      <c r="I757"/>
      <c r="J757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  <c r="Y757"/>
      <c r="Z757"/>
    </row>
    <row r="758" spans="1:26" ht="15.75" customHeight="1" x14ac:dyDescent="0.25">
      <c r="A758" s="65"/>
      <c r="B758" s="65"/>
      <c r="C758" s="9"/>
      <c r="D758" s="171"/>
      <c r="E758"/>
      <c r="F758"/>
      <c r="G758"/>
      <c r="H758"/>
      <c r="I758"/>
      <c r="J758"/>
      <c r="K758"/>
      <c r="L758"/>
      <c r="M758"/>
      <c r="N758"/>
      <c r="O758"/>
      <c r="P758"/>
      <c r="Q758"/>
      <c r="R758"/>
      <c r="S758"/>
      <c r="T758"/>
      <c r="U758"/>
      <c r="V758"/>
      <c r="W758"/>
      <c r="X758"/>
      <c r="Y758"/>
      <c r="Z758"/>
    </row>
    <row r="759" spans="1:26" ht="15.75" customHeight="1" x14ac:dyDescent="0.25">
      <c r="A759" s="65"/>
      <c r="B759" s="65"/>
      <c r="C759" s="9"/>
      <c r="D759" s="171"/>
      <c r="E759"/>
      <c r="F759"/>
      <c r="G759"/>
      <c r="H759"/>
      <c r="I759"/>
      <c r="J759"/>
      <c r="K759"/>
      <c r="L759"/>
      <c r="M759"/>
      <c r="N759"/>
      <c r="O759"/>
      <c r="P759"/>
      <c r="Q759"/>
      <c r="R759"/>
      <c r="S759"/>
      <c r="T759"/>
      <c r="U759"/>
      <c r="V759"/>
      <c r="W759"/>
      <c r="X759"/>
      <c r="Y759"/>
      <c r="Z759"/>
    </row>
    <row r="760" spans="1:26" ht="15.75" customHeight="1" x14ac:dyDescent="0.25">
      <c r="A760" s="65"/>
      <c r="B760" s="65"/>
      <c r="C760" s="9"/>
      <c r="D760" s="171"/>
      <c r="E760"/>
      <c r="F760"/>
      <c r="G760"/>
      <c r="H760"/>
      <c r="I760"/>
      <c r="J760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  <c r="Y760"/>
      <c r="Z760"/>
    </row>
    <row r="761" spans="1:26" ht="15.75" customHeight="1" x14ac:dyDescent="0.25">
      <c r="A761" s="65"/>
      <c r="B761" s="65"/>
      <c r="C761" s="9"/>
      <c r="D761" s="171"/>
      <c r="E761"/>
      <c r="F761"/>
      <c r="G761"/>
      <c r="H761"/>
      <c r="I761"/>
      <c r="J761"/>
      <c r="K761"/>
      <c r="L761"/>
      <c r="M761"/>
      <c r="N761"/>
      <c r="O761"/>
      <c r="P761"/>
      <c r="Q761"/>
      <c r="R761"/>
      <c r="S761"/>
      <c r="T761"/>
      <c r="U761"/>
      <c r="V761"/>
      <c r="W761"/>
      <c r="X761"/>
      <c r="Y761"/>
      <c r="Z761"/>
    </row>
    <row r="762" spans="1:26" ht="15.75" customHeight="1" x14ac:dyDescent="0.25">
      <c r="A762" s="65"/>
      <c r="B762" s="65"/>
      <c r="C762" s="9"/>
      <c r="D762" s="171"/>
      <c r="E762"/>
      <c r="F762"/>
      <c r="G762"/>
      <c r="H762"/>
      <c r="I762"/>
      <c r="J762"/>
      <c r="K762"/>
      <c r="L762"/>
      <c r="M762"/>
      <c r="N762"/>
      <c r="O762"/>
      <c r="P762"/>
      <c r="Q762"/>
      <c r="R762"/>
      <c r="S762"/>
      <c r="T762"/>
      <c r="U762"/>
      <c r="V762"/>
      <c r="W762"/>
      <c r="X762"/>
      <c r="Y762"/>
      <c r="Z762"/>
    </row>
    <row r="763" spans="1:26" ht="15.75" customHeight="1" x14ac:dyDescent="0.25">
      <c r="A763" s="65"/>
      <c r="B763" s="65"/>
      <c r="C763" s="9"/>
      <c r="D763" s="171"/>
      <c r="E763"/>
      <c r="F763"/>
      <c r="G763"/>
      <c r="H763"/>
      <c r="I763"/>
      <c r="J763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  <c r="Y763"/>
      <c r="Z763"/>
    </row>
    <row r="764" spans="1:26" ht="15.75" customHeight="1" x14ac:dyDescent="0.25">
      <c r="A764" s="65"/>
      <c r="B764" s="65"/>
      <c r="C764" s="9"/>
      <c r="D764" s="171"/>
      <c r="E764"/>
      <c r="F764"/>
      <c r="G764"/>
      <c r="H764"/>
      <c r="I764"/>
      <c r="J764"/>
      <c r="K764"/>
      <c r="L764"/>
      <c r="M764"/>
      <c r="N764"/>
      <c r="O764"/>
      <c r="P764"/>
      <c r="Q764"/>
      <c r="R764"/>
      <c r="S764"/>
      <c r="T764"/>
      <c r="U764"/>
      <c r="V764"/>
      <c r="W764"/>
      <c r="X764"/>
      <c r="Y764"/>
      <c r="Z764"/>
    </row>
    <row r="765" spans="1:26" ht="15.75" customHeight="1" x14ac:dyDescent="0.25">
      <c r="A765" s="65"/>
      <c r="B765" s="65"/>
      <c r="C765" s="9"/>
      <c r="D765" s="171"/>
      <c r="E765"/>
      <c r="F765"/>
      <c r="G765"/>
      <c r="H765"/>
      <c r="I765"/>
      <c r="J765"/>
      <c r="K765"/>
      <c r="L765"/>
      <c r="M765"/>
      <c r="N765"/>
      <c r="O765"/>
      <c r="P765"/>
      <c r="Q765"/>
      <c r="R765"/>
      <c r="S765"/>
      <c r="T765"/>
      <c r="U765"/>
      <c r="V765"/>
      <c r="W765"/>
      <c r="X765"/>
      <c r="Y765"/>
      <c r="Z765"/>
    </row>
    <row r="766" spans="1:26" ht="15.75" customHeight="1" x14ac:dyDescent="0.25">
      <c r="A766" s="65"/>
      <c r="B766" s="65"/>
      <c r="C766" s="9"/>
      <c r="D766" s="171"/>
      <c r="E766"/>
      <c r="F766"/>
      <c r="G766"/>
      <c r="H766"/>
      <c r="I766"/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  <c r="Y766"/>
      <c r="Z766"/>
    </row>
    <row r="767" spans="1:26" ht="15.75" customHeight="1" x14ac:dyDescent="0.25">
      <c r="A767" s="65"/>
      <c r="B767" s="65"/>
      <c r="C767" s="9"/>
      <c r="D767" s="171"/>
      <c r="E767"/>
      <c r="F767"/>
      <c r="G767"/>
      <c r="H767"/>
      <c r="I767"/>
      <c r="J767"/>
      <c r="K767"/>
      <c r="L767"/>
      <c r="M767"/>
      <c r="N767"/>
      <c r="O767"/>
      <c r="P767"/>
      <c r="Q767"/>
      <c r="R767"/>
      <c r="S767"/>
      <c r="T767"/>
      <c r="U767"/>
      <c r="V767"/>
      <c r="W767"/>
      <c r="X767"/>
      <c r="Y767"/>
      <c r="Z767"/>
    </row>
    <row r="768" spans="1:26" ht="15.75" customHeight="1" x14ac:dyDescent="0.25">
      <c r="A768" s="65"/>
      <c r="B768" s="65"/>
      <c r="C768" s="9"/>
      <c r="D768" s="171"/>
      <c r="E768"/>
      <c r="F768"/>
      <c r="G768"/>
      <c r="H768"/>
      <c r="I768"/>
      <c r="J768"/>
      <c r="K768"/>
      <c r="L768"/>
      <c r="M768"/>
      <c r="N768"/>
      <c r="O768"/>
      <c r="P768"/>
      <c r="Q768"/>
      <c r="R768"/>
      <c r="S768"/>
      <c r="T768"/>
      <c r="U768"/>
      <c r="V768"/>
      <c r="W768"/>
      <c r="X768"/>
      <c r="Y768"/>
      <c r="Z768"/>
    </row>
    <row r="769" spans="1:26" ht="15.75" customHeight="1" x14ac:dyDescent="0.25">
      <c r="A769" s="65"/>
      <c r="B769" s="65"/>
      <c r="C769" s="9"/>
      <c r="D769" s="171"/>
      <c r="E769"/>
      <c r="F769"/>
      <c r="G769"/>
      <c r="H769"/>
      <c r="I769"/>
      <c r="J769"/>
      <c r="K769"/>
      <c r="L769"/>
      <c r="M769"/>
      <c r="N769"/>
      <c r="O769"/>
      <c r="P769"/>
      <c r="Q769"/>
      <c r="R769"/>
      <c r="S769"/>
      <c r="T769"/>
      <c r="U769"/>
      <c r="V769"/>
      <c r="W769"/>
      <c r="X769"/>
      <c r="Y769"/>
      <c r="Z769"/>
    </row>
    <row r="770" spans="1:26" ht="15.75" customHeight="1" x14ac:dyDescent="0.25">
      <c r="A770" s="65"/>
      <c r="B770" s="65"/>
      <c r="C770" s="9"/>
      <c r="D770" s="171"/>
      <c r="E770"/>
      <c r="F770"/>
      <c r="G770"/>
      <c r="H770"/>
      <c r="I770"/>
      <c r="J770"/>
      <c r="K770"/>
      <c r="L770"/>
      <c r="M770"/>
      <c r="N770"/>
      <c r="O770"/>
      <c r="P770"/>
      <c r="Q770"/>
      <c r="R770"/>
      <c r="S770"/>
      <c r="T770"/>
      <c r="U770"/>
      <c r="V770"/>
      <c r="W770"/>
      <c r="X770"/>
      <c r="Y770"/>
      <c r="Z770"/>
    </row>
    <row r="771" spans="1:26" ht="15.75" customHeight="1" x14ac:dyDescent="0.25">
      <c r="A771" s="65"/>
      <c r="B771" s="65"/>
      <c r="C771" s="9"/>
      <c r="D771" s="171"/>
      <c r="E771"/>
      <c r="F771"/>
      <c r="G771"/>
      <c r="H771"/>
      <c r="I771"/>
      <c r="J771"/>
      <c r="K771"/>
      <c r="L771"/>
      <c r="M771"/>
      <c r="N771"/>
      <c r="O771"/>
      <c r="P771"/>
      <c r="Q771"/>
      <c r="R771"/>
      <c r="S771"/>
      <c r="T771"/>
      <c r="U771"/>
      <c r="V771"/>
      <c r="W771"/>
      <c r="X771"/>
      <c r="Y771"/>
      <c r="Z771"/>
    </row>
    <row r="772" spans="1:26" ht="15.75" customHeight="1" x14ac:dyDescent="0.25">
      <c r="A772" s="65"/>
      <c r="B772" s="65"/>
      <c r="C772" s="9"/>
      <c r="D772" s="171"/>
      <c r="E772"/>
      <c r="F772"/>
      <c r="G772"/>
      <c r="H772"/>
      <c r="I772"/>
      <c r="J772"/>
      <c r="K772"/>
      <c r="L772"/>
      <c r="M772"/>
      <c r="N772"/>
      <c r="O772"/>
      <c r="P772"/>
      <c r="Q772"/>
      <c r="R772"/>
      <c r="S772"/>
      <c r="T772"/>
      <c r="U772"/>
      <c r="V772"/>
      <c r="W772"/>
      <c r="X772"/>
      <c r="Y772"/>
      <c r="Z772"/>
    </row>
    <row r="773" spans="1:26" ht="15.75" customHeight="1" x14ac:dyDescent="0.25">
      <c r="A773" s="65"/>
      <c r="B773" s="65"/>
      <c r="C773" s="9"/>
      <c r="D773" s="171"/>
      <c r="E773"/>
      <c r="F773"/>
      <c r="G773"/>
      <c r="H773"/>
      <c r="I773"/>
      <c r="J773"/>
      <c r="K773"/>
      <c r="L773"/>
      <c r="M773"/>
      <c r="N773"/>
      <c r="O773"/>
      <c r="P773"/>
      <c r="Q773"/>
      <c r="R773"/>
      <c r="S773"/>
      <c r="T773"/>
      <c r="U773"/>
      <c r="V773"/>
      <c r="W773"/>
      <c r="X773"/>
      <c r="Y773"/>
      <c r="Z773"/>
    </row>
    <row r="774" spans="1:26" ht="15.75" customHeight="1" x14ac:dyDescent="0.25">
      <c r="A774" s="65"/>
      <c r="B774" s="65"/>
      <c r="C774" s="9"/>
      <c r="D774" s="171"/>
      <c r="E774"/>
      <c r="F774"/>
      <c r="G774"/>
      <c r="H774"/>
      <c r="I774"/>
      <c r="J774"/>
      <c r="K774"/>
      <c r="L774"/>
      <c r="M774"/>
      <c r="N774"/>
      <c r="O774"/>
      <c r="P774"/>
      <c r="Q774"/>
      <c r="R774"/>
      <c r="S774"/>
      <c r="T774"/>
      <c r="U774"/>
      <c r="V774"/>
      <c r="W774"/>
      <c r="X774"/>
      <c r="Y774"/>
      <c r="Z774"/>
    </row>
    <row r="775" spans="1:26" ht="15.75" customHeight="1" x14ac:dyDescent="0.25">
      <c r="A775" s="65"/>
      <c r="B775" s="65"/>
      <c r="C775" s="9"/>
      <c r="D775" s="171"/>
      <c r="E775"/>
      <c r="F775"/>
      <c r="G775"/>
      <c r="H775"/>
      <c r="I775"/>
      <c r="J775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/>
      <c r="Z775"/>
    </row>
    <row r="776" spans="1:26" ht="15.75" customHeight="1" x14ac:dyDescent="0.25">
      <c r="A776" s="65"/>
      <c r="B776" s="65"/>
      <c r="C776" s="9"/>
      <c r="D776" s="171"/>
      <c r="E776"/>
      <c r="F776"/>
      <c r="G776"/>
      <c r="H776"/>
      <c r="I776"/>
      <c r="J776"/>
      <c r="K776"/>
      <c r="L776"/>
      <c r="M776"/>
      <c r="N776"/>
      <c r="O776"/>
      <c r="P776"/>
      <c r="Q776"/>
      <c r="R776"/>
      <c r="S776"/>
      <c r="T776"/>
      <c r="U776"/>
      <c r="V776"/>
      <c r="W776"/>
      <c r="X776"/>
      <c r="Y776"/>
      <c r="Z776"/>
    </row>
    <row r="777" spans="1:26" ht="15.75" customHeight="1" x14ac:dyDescent="0.25">
      <c r="A777" s="65"/>
      <c r="B777" s="65"/>
      <c r="C777" s="9"/>
      <c r="D777" s="171"/>
      <c r="E777"/>
      <c r="F777"/>
      <c r="G777"/>
      <c r="H777"/>
      <c r="I777"/>
      <c r="J777"/>
      <c r="K777"/>
      <c r="L777"/>
      <c r="M777"/>
      <c r="N777"/>
      <c r="O777"/>
      <c r="P777"/>
      <c r="Q777"/>
      <c r="R777"/>
      <c r="S777"/>
      <c r="T777"/>
      <c r="U777"/>
      <c r="V777"/>
      <c r="W777"/>
      <c r="X777"/>
      <c r="Y777"/>
      <c r="Z777"/>
    </row>
    <row r="778" spans="1:26" ht="15.75" customHeight="1" x14ac:dyDescent="0.25">
      <c r="A778" s="65"/>
      <c r="B778" s="65"/>
      <c r="C778" s="9"/>
      <c r="D778" s="171"/>
      <c r="E778"/>
      <c r="F778"/>
      <c r="G778"/>
      <c r="H778"/>
      <c r="I778"/>
      <c r="J778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  <c r="Y778"/>
      <c r="Z778"/>
    </row>
    <row r="779" spans="1:26" ht="15.75" customHeight="1" x14ac:dyDescent="0.25">
      <c r="A779" s="65"/>
      <c r="B779" s="65"/>
      <c r="C779" s="9"/>
      <c r="D779" s="171"/>
      <c r="E779"/>
      <c r="F779"/>
      <c r="G779"/>
      <c r="H779"/>
      <c r="I779"/>
      <c r="J779"/>
      <c r="K779"/>
      <c r="L779"/>
      <c r="M779"/>
      <c r="N779"/>
      <c r="O779"/>
      <c r="P779"/>
      <c r="Q779"/>
      <c r="R779"/>
      <c r="S779"/>
      <c r="T779"/>
      <c r="U779"/>
      <c r="V779"/>
      <c r="W779"/>
      <c r="X779"/>
      <c r="Y779"/>
      <c r="Z779"/>
    </row>
    <row r="780" spans="1:26" ht="15.75" customHeight="1" x14ac:dyDescent="0.25">
      <c r="A780" s="65"/>
      <c r="B780" s="65"/>
      <c r="C780" s="9"/>
      <c r="D780" s="171"/>
      <c r="E780"/>
      <c r="F780"/>
      <c r="G780"/>
      <c r="H780"/>
      <c r="I780"/>
      <c r="J780"/>
      <c r="K780"/>
      <c r="L780"/>
      <c r="M780"/>
      <c r="N780"/>
      <c r="O780"/>
      <c r="P780"/>
      <c r="Q780"/>
      <c r="R780"/>
      <c r="S780"/>
      <c r="T780"/>
      <c r="U780"/>
      <c r="V780"/>
      <c r="W780"/>
      <c r="X780"/>
      <c r="Y780"/>
      <c r="Z780"/>
    </row>
    <row r="781" spans="1:26" ht="15.75" customHeight="1" x14ac:dyDescent="0.25">
      <c r="A781" s="65"/>
      <c r="B781" s="65"/>
      <c r="C781" s="9"/>
      <c r="D781" s="171"/>
      <c r="E781"/>
      <c r="F781"/>
      <c r="G781"/>
      <c r="H781"/>
      <c r="I781"/>
      <c r="J781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  <c r="Y781"/>
      <c r="Z781"/>
    </row>
    <row r="782" spans="1:26" ht="15.75" customHeight="1" x14ac:dyDescent="0.25">
      <c r="A782" s="65"/>
      <c r="B782" s="65"/>
      <c r="C782" s="9"/>
      <c r="D782" s="171"/>
      <c r="E782"/>
      <c r="F782"/>
      <c r="G782"/>
      <c r="H782"/>
      <c r="I782"/>
      <c r="J782"/>
      <c r="K782"/>
      <c r="L782"/>
      <c r="M782"/>
      <c r="N782"/>
      <c r="O782"/>
      <c r="P782"/>
      <c r="Q782"/>
      <c r="R782"/>
      <c r="S782"/>
      <c r="T782"/>
      <c r="U782"/>
      <c r="V782"/>
      <c r="W782"/>
      <c r="X782"/>
      <c r="Y782"/>
      <c r="Z782"/>
    </row>
    <row r="783" spans="1:26" ht="15.75" customHeight="1" x14ac:dyDescent="0.25">
      <c r="A783" s="65"/>
      <c r="B783" s="65"/>
      <c r="C783" s="9"/>
      <c r="D783" s="171"/>
      <c r="E783"/>
      <c r="F783"/>
      <c r="G783"/>
      <c r="H783"/>
      <c r="I783"/>
      <c r="J783"/>
      <c r="K783"/>
      <c r="L783"/>
      <c r="M783"/>
      <c r="N783"/>
      <c r="O783"/>
      <c r="P783"/>
      <c r="Q783"/>
      <c r="R783"/>
      <c r="S783"/>
      <c r="T783"/>
      <c r="U783"/>
      <c r="V783"/>
      <c r="W783"/>
      <c r="X783"/>
      <c r="Y783"/>
      <c r="Z783"/>
    </row>
    <row r="784" spans="1:26" ht="15.75" customHeight="1" x14ac:dyDescent="0.25">
      <c r="A784" s="65"/>
      <c r="B784" s="65"/>
      <c r="C784" s="9"/>
      <c r="D784" s="171"/>
      <c r="E784"/>
      <c r="F784"/>
      <c r="G784"/>
      <c r="H784"/>
      <c r="I784"/>
      <c r="J784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  <c r="Y784"/>
      <c r="Z784"/>
    </row>
    <row r="785" spans="1:26" ht="15.75" customHeight="1" x14ac:dyDescent="0.25">
      <c r="A785" s="65"/>
      <c r="B785" s="65"/>
      <c r="C785" s="9"/>
      <c r="D785" s="171"/>
      <c r="E785"/>
      <c r="F785"/>
      <c r="G785"/>
      <c r="H785"/>
      <c r="I785"/>
      <c r="J785"/>
      <c r="K785"/>
      <c r="L785"/>
      <c r="M785"/>
      <c r="N785"/>
      <c r="O785"/>
      <c r="P785"/>
      <c r="Q785"/>
      <c r="R785"/>
      <c r="S785"/>
      <c r="T785"/>
      <c r="U785"/>
      <c r="V785"/>
      <c r="W785"/>
      <c r="X785"/>
      <c r="Y785"/>
      <c r="Z785"/>
    </row>
    <row r="786" spans="1:26" ht="15.75" customHeight="1" x14ac:dyDescent="0.25">
      <c r="A786" s="65"/>
      <c r="B786" s="65"/>
      <c r="C786" s="9"/>
      <c r="D786" s="171"/>
      <c r="E786"/>
      <c r="F786"/>
      <c r="G786"/>
      <c r="H786"/>
      <c r="I786"/>
      <c r="J786"/>
      <c r="K786"/>
      <c r="L786"/>
      <c r="M786"/>
      <c r="N786"/>
      <c r="O786"/>
      <c r="P786"/>
      <c r="Q786"/>
      <c r="R786"/>
      <c r="S786"/>
      <c r="T786"/>
      <c r="U786"/>
      <c r="V786"/>
      <c r="W786"/>
      <c r="X786"/>
      <c r="Y786"/>
      <c r="Z786"/>
    </row>
    <row r="787" spans="1:26" ht="15.75" customHeight="1" x14ac:dyDescent="0.25">
      <c r="A787" s="65"/>
      <c r="B787" s="65"/>
      <c r="C787" s="9"/>
      <c r="D787" s="171"/>
      <c r="E787"/>
      <c r="F787"/>
      <c r="G787"/>
      <c r="H787"/>
      <c r="I787"/>
      <c r="J787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  <c r="Y787"/>
      <c r="Z787"/>
    </row>
    <row r="788" spans="1:26" ht="15.75" customHeight="1" x14ac:dyDescent="0.25">
      <c r="A788" s="65"/>
      <c r="B788" s="65"/>
      <c r="C788" s="9"/>
      <c r="D788" s="171"/>
      <c r="E788"/>
      <c r="F788"/>
      <c r="G788"/>
      <c r="H788"/>
      <c r="I788"/>
      <c r="J788"/>
      <c r="K788"/>
      <c r="L788"/>
      <c r="M788"/>
      <c r="N788"/>
      <c r="O788"/>
      <c r="P788"/>
      <c r="Q788"/>
      <c r="R788"/>
      <c r="S788"/>
      <c r="T788"/>
      <c r="U788"/>
      <c r="V788"/>
      <c r="W788"/>
      <c r="X788"/>
      <c r="Y788"/>
      <c r="Z788"/>
    </row>
    <row r="789" spans="1:26" ht="15.75" customHeight="1" x14ac:dyDescent="0.25">
      <c r="A789" s="65"/>
      <c r="B789" s="65"/>
      <c r="C789" s="9"/>
      <c r="D789" s="171"/>
      <c r="E789"/>
      <c r="F789"/>
      <c r="G789"/>
      <c r="H789"/>
      <c r="I789"/>
      <c r="J789"/>
      <c r="K789"/>
      <c r="L789"/>
      <c r="M789"/>
      <c r="N789"/>
      <c r="O789"/>
      <c r="P789"/>
      <c r="Q789"/>
      <c r="R789"/>
      <c r="S789"/>
      <c r="T789"/>
      <c r="U789"/>
      <c r="V789"/>
      <c r="W789"/>
      <c r="X789"/>
      <c r="Y789"/>
      <c r="Z789"/>
    </row>
    <row r="790" spans="1:26" ht="15.75" customHeight="1" x14ac:dyDescent="0.25">
      <c r="A790" s="65"/>
      <c r="B790" s="65"/>
      <c r="C790" s="9"/>
      <c r="D790" s="171"/>
      <c r="E790"/>
      <c r="F790"/>
      <c r="G790"/>
      <c r="H790"/>
      <c r="I790"/>
      <c r="J790"/>
      <c r="K790"/>
      <c r="L790"/>
      <c r="M790"/>
      <c r="N790"/>
      <c r="O790"/>
      <c r="P790"/>
      <c r="Q790"/>
      <c r="R790"/>
      <c r="S790"/>
      <c r="T790"/>
      <c r="U790"/>
      <c r="V790"/>
      <c r="W790"/>
      <c r="X790"/>
      <c r="Y790"/>
      <c r="Z790"/>
    </row>
    <row r="791" spans="1:26" ht="15.75" customHeight="1" x14ac:dyDescent="0.25">
      <c r="A791" s="65"/>
      <c r="B791" s="65"/>
      <c r="C791" s="9"/>
      <c r="D791" s="171"/>
      <c r="E791"/>
      <c r="F791"/>
      <c r="G791"/>
      <c r="H791"/>
      <c r="I791"/>
      <c r="J791"/>
      <c r="K791"/>
      <c r="L791"/>
      <c r="M791"/>
      <c r="N791"/>
      <c r="O791"/>
      <c r="P791"/>
      <c r="Q791"/>
      <c r="R791"/>
      <c r="S791"/>
      <c r="T791"/>
      <c r="U791"/>
      <c r="V791"/>
      <c r="W791"/>
      <c r="X791"/>
      <c r="Y791"/>
      <c r="Z791"/>
    </row>
    <row r="792" spans="1:26" ht="15.75" customHeight="1" x14ac:dyDescent="0.25">
      <c r="A792" s="65"/>
      <c r="B792" s="65"/>
      <c r="C792" s="9"/>
      <c r="D792" s="171"/>
      <c r="E792"/>
      <c r="F792"/>
      <c r="G792"/>
      <c r="H792"/>
      <c r="I792"/>
      <c r="J792"/>
      <c r="K792"/>
      <c r="L792"/>
      <c r="M792"/>
      <c r="N792"/>
      <c r="O792"/>
      <c r="P792"/>
      <c r="Q792"/>
      <c r="R792"/>
      <c r="S792"/>
      <c r="T792"/>
      <c r="U792"/>
      <c r="V792"/>
      <c r="W792"/>
      <c r="X792"/>
      <c r="Y792"/>
      <c r="Z792"/>
    </row>
    <row r="793" spans="1:26" ht="15.75" customHeight="1" x14ac:dyDescent="0.25">
      <c r="A793" s="65"/>
      <c r="B793" s="65"/>
      <c r="C793" s="9"/>
      <c r="D793" s="171"/>
      <c r="E793"/>
      <c r="F793"/>
      <c r="G793"/>
      <c r="H793"/>
      <c r="I793"/>
      <c r="J793"/>
      <c r="K793"/>
      <c r="L793"/>
      <c r="M793"/>
      <c r="N793"/>
      <c r="O793"/>
      <c r="P793"/>
      <c r="Q793"/>
      <c r="R793"/>
      <c r="S793"/>
      <c r="T793"/>
      <c r="U793"/>
      <c r="V793"/>
      <c r="W793"/>
      <c r="X793"/>
      <c r="Y793"/>
      <c r="Z793"/>
    </row>
    <row r="794" spans="1:26" ht="15.75" customHeight="1" x14ac:dyDescent="0.25">
      <c r="A794" s="65"/>
      <c r="B794" s="65"/>
      <c r="C794" s="9"/>
      <c r="D794" s="171"/>
      <c r="E794"/>
      <c r="F794"/>
      <c r="G794"/>
      <c r="H794"/>
      <c r="I794"/>
      <c r="J794"/>
      <c r="K794"/>
      <c r="L794"/>
      <c r="M794"/>
      <c r="N794"/>
      <c r="O794"/>
      <c r="P794"/>
      <c r="Q794"/>
      <c r="R794"/>
      <c r="S794"/>
      <c r="T794"/>
      <c r="U794"/>
      <c r="V794"/>
      <c r="W794"/>
      <c r="X794"/>
      <c r="Y794"/>
      <c r="Z794"/>
    </row>
    <row r="795" spans="1:26" ht="15.75" customHeight="1" x14ac:dyDescent="0.25">
      <c r="A795" s="65"/>
      <c r="B795" s="65"/>
      <c r="C795" s="9"/>
      <c r="D795" s="171"/>
      <c r="E795"/>
      <c r="F795"/>
      <c r="G795"/>
      <c r="H795"/>
      <c r="I795"/>
      <c r="J795"/>
      <c r="K795"/>
      <c r="L795"/>
      <c r="M795"/>
      <c r="N795"/>
      <c r="O795"/>
      <c r="P795"/>
      <c r="Q795"/>
      <c r="R795"/>
      <c r="S795"/>
      <c r="T795"/>
      <c r="U795"/>
      <c r="V795"/>
      <c r="W795"/>
      <c r="X795"/>
      <c r="Y795"/>
      <c r="Z795"/>
    </row>
    <row r="796" spans="1:26" ht="15.75" customHeight="1" x14ac:dyDescent="0.25">
      <c r="A796" s="65"/>
      <c r="B796" s="65"/>
      <c r="C796" s="9"/>
      <c r="D796" s="171"/>
      <c r="E796"/>
      <c r="F796"/>
      <c r="G796"/>
      <c r="H796"/>
      <c r="I796"/>
      <c r="J796"/>
      <c r="K796"/>
      <c r="L796"/>
      <c r="M796"/>
      <c r="N796"/>
      <c r="O796"/>
      <c r="P796"/>
      <c r="Q796"/>
      <c r="R796"/>
      <c r="S796"/>
      <c r="T796"/>
      <c r="U796"/>
      <c r="V796"/>
      <c r="W796"/>
      <c r="X796"/>
      <c r="Y796"/>
      <c r="Z796"/>
    </row>
    <row r="797" spans="1:26" ht="15.75" customHeight="1" x14ac:dyDescent="0.25">
      <c r="A797" s="65"/>
      <c r="B797" s="65"/>
      <c r="C797" s="9"/>
      <c r="D797" s="171"/>
      <c r="E797"/>
      <c r="F797"/>
      <c r="G797"/>
      <c r="H797"/>
      <c r="I797"/>
      <c r="J797"/>
      <c r="K797"/>
      <c r="L797"/>
      <c r="M797"/>
      <c r="N797"/>
      <c r="O797"/>
      <c r="P797"/>
      <c r="Q797"/>
      <c r="R797"/>
      <c r="S797"/>
      <c r="T797"/>
      <c r="U797"/>
      <c r="V797"/>
      <c r="W797"/>
      <c r="X797"/>
      <c r="Y797"/>
      <c r="Z797"/>
    </row>
    <row r="798" spans="1:26" ht="15.75" customHeight="1" x14ac:dyDescent="0.25">
      <c r="A798" s="65"/>
      <c r="B798" s="65"/>
      <c r="C798" s="9"/>
      <c r="D798" s="171"/>
      <c r="E798"/>
      <c r="F798"/>
      <c r="G798"/>
      <c r="H798"/>
      <c r="I798"/>
      <c r="J798"/>
      <c r="K798"/>
      <c r="L798"/>
      <c r="M798"/>
      <c r="N798"/>
      <c r="O798"/>
      <c r="P798"/>
      <c r="Q798"/>
      <c r="R798"/>
      <c r="S798"/>
      <c r="T798"/>
      <c r="U798"/>
      <c r="V798"/>
      <c r="W798"/>
      <c r="X798"/>
      <c r="Y798"/>
      <c r="Z798"/>
    </row>
    <row r="799" spans="1:26" ht="15.75" customHeight="1" x14ac:dyDescent="0.25">
      <c r="A799" s="65"/>
      <c r="B799" s="65"/>
      <c r="C799" s="9"/>
      <c r="D799" s="171"/>
      <c r="E799"/>
      <c r="F799"/>
      <c r="G799"/>
      <c r="H799"/>
      <c r="I799"/>
      <c r="J799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  <c r="Y799"/>
      <c r="Z799"/>
    </row>
    <row r="800" spans="1:26" ht="15.75" customHeight="1" x14ac:dyDescent="0.25">
      <c r="A800" s="65"/>
      <c r="B800" s="65"/>
      <c r="C800" s="9"/>
      <c r="D800" s="171"/>
      <c r="E800"/>
      <c r="F800"/>
      <c r="G800"/>
      <c r="H800"/>
      <c r="I800"/>
      <c r="J800"/>
      <c r="K800"/>
      <c r="L800"/>
      <c r="M800"/>
      <c r="N800"/>
      <c r="O800"/>
      <c r="P800"/>
      <c r="Q800"/>
      <c r="R800"/>
      <c r="S800"/>
      <c r="T800"/>
      <c r="U800"/>
      <c r="V800"/>
      <c r="W800"/>
      <c r="X800"/>
      <c r="Y800"/>
      <c r="Z800"/>
    </row>
    <row r="801" spans="1:26" ht="15.75" customHeight="1" x14ac:dyDescent="0.25">
      <c r="A801" s="65"/>
      <c r="B801" s="65"/>
      <c r="C801" s="9"/>
      <c r="D801" s="171"/>
      <c r="E801"/>
      <c r="F801"/>
      <c r="G801"/>
      <c r="H801"/>
      <c r="I801"/>
      <c r="J801"/>
      <c r="K801"/>
      <c r="L801"/>
      <c r="M801"/>
      <c r="N801"/>
      <c r="O801"/>
      <c r="P801"/>
      <c r="Q801"/>
      <c r="R801"/>
      <c r="S801"/>
      <c r="T801"/>
      <c r="U801"/>
      <c r="V801"/>
      <c r="W801"/>
      <c r="X801"/>
      <c r="Y801"/>
      <c r="Z801"/>
    </row>
    <row r="802" spans="1:26" ht="15.75" customHeight="1" x14ac:dyDescent="0.25">
      <c r="A802" s="65"/>
      <c r="B802" s="65"/>
      <c r="C802" s="9"/>
      <c r="D802" s="171"/>
      <c r="E802"/>
      <c r="F802"/>
      <c r="G802"/>
      <c r="H802"/>
      <c r="I802"/>
      <c r="J802"/>
      <c r="K802"/>
      <c r="L802"/>
      <c r="M802"/>
      <c r="N802"/>
      <c r="O802"/>
      <c r="P802"/>
      <c r="Q802"/>
      <c r="R802"/>
      <c r="S802"/>
      <c r="T802"/>
      <c r="U802"/>
      <c r="V802"/>
      <c r="W802"/>
      <c r="X802"/>
      <c r="Y802"/>
      <c r="Z802"/>
    </row>
    <row r="803" spans="1:26" ht="15.75" customHeight="1" x14ac:dyDescent="0.25">
      <c r="A803" s="65"/>
      <c r="B803" s="65"/>
      <c r="C803" s="9"/>
      <c r="D803" s="171"/>
      <c r="E803"/>
      <c r="F803"/>
      <c r="G803"/>
      <c r="H803"/>
      <c r="I803"/>
      <c r="J803"/>
      <c r="K803"/>
      <c r="L803"/>
      <c r="M803"/>
      <c r="N803"/>
      <c r="O803"/>
      <c r="P803"/>
      <c r="Q803"/>
      <c r="R803"/>
      <c r="S803"/>
      <c r="T803"/>
      <c r="U803"/>
      <c r="V803"/>
      <c r="W803"/>
      <c r="X803"/>
      <c r="Y803"/>
      <c r="Z803"/>
    </row>
    <row r="804" spans="1:26" ht="15.75" customHeight="1" x14ac:dyDescent="0.25">
      <c r="A804" s="65"/>
      <c r="B804" s="65"/>
      <c r="C804" s="9"/>
      <c r="D804" s="171"/>
      <c r="E804"/>
      <c r="F804"/>
      <c r="G804"/>
      <c r="H804"/>
      <c r="I804"/>
      <c r="J804"/>
      <c r="K804"/>
      <c r="L804"/>
      <c r="M804"/>
      <c r="N804"/>
      <c r="O804"/>
      <c r="P804"/>
      <c r="Q804"/>
      <c r="R804"/>
      <c r="S804"/>
      <c r="T804"/>
      <c r="U804"/>
      <c r="V804"/>
      <c r="W804"/>
      <c r="X804"/>
      <c r="Y804"/>
      <c r="Z804"/>
    </row>
    <row r="805" spans="1:26" ht="15.75" customHeight="1" x14ac:dyDescent="0.25">
      <c r="A805" s="65"/>
      <c r="B805" s="65"/>
      <c r="C805" s="9"/>
      <c r="D805" s="171"/>
      <c r="E805"/>
      <c r="F805"/>
      <c r="G805"/>
      <c r="H805"/>
      <c r="I805"/>
      <c r="J805"/>
      <c r="K805"/>
      <c r="L805"/>
      <c r="M805"/>
      <c r="N805"/>
      <c r="O805"/>
      <c r="P805"/>
      <c r="Q805"/>
      <c r="R805"/>
      <c r="S805"/>
      <c r="T805"/>
      <c r="U805"/>
      <c r="V805"/>
      <c r="W805"/>
      <c r="X805"/>
      <c r="Y805"/>
      <c r="Z805"/>
    </row>
    <row r="806" spans="1:26" ht="15.75" customHeight="1" x14ac:dyDescent="0.25">
      <c r="A806" s="65"/>
      <c r="B806" s="65"/>
      <c r="C806" s="9"/>
      <c r="D806" s="171"/>
      <c r="E806"/>
      <c r="F806"/>
      <c r="G806"/>
      <c r="H806"/>
      <c r="I806"/>
      <c r="J806"/>
      <c r="K806"/>
      <c r="L806"/>
      <c r="M806"/>
      <c r="N806"/>
      <c r="O806"/>
      <c r="P806"/>
      <c r="Q806"/>
      <c r="R806"/>
      <c r="S806"/>
      <c r="T806"/>
      <c r="U806"/>
      <c r="V806"/>
      <c r="W806"/>
      <c r="X806"/>
      <c r="Y806"/>
      <c r="Z806"/>
    </row>
    <row r="807" spans="1:26" ht="15.75" customHeight="1" x14ac:dyDescent="0.25">
      <c r="A807" s="65"/>
      <c r="B807" s="65"/>
      <c r="C807" s="9"/>
      <c r="D807" s="171"/>
      <c r="E807"/>
      <c r="F807"/>
      <c r="G807"/>
      <c r="H807"/>
      <c r="I807"/>
      <c r="J807"/>
      <c r="K807"/>
      <c r="L807"/>
      <c r="M807"/>
      <c r="N807"/>
      <c r="O807"/>
      <c r="P807"/>
      <c r="Q807"/>
      <c r="R807"/>
      <c r="S807"/>
      <c r="T807"/>
      <c r="U807"/>
      <c r="V807"/>
      <c r="W807"/>
      <c r="X807"/>
      <c r="Y807"/>
      <c r="Z807"/>
    </row>
    <row r="808" spans="1:26" ht="15.75" customHeight="1" x14ac:dyDescent="0.25">
      <c r="A808" s="65"/>
      <c r="B808" s="65"/>
      <c r="C808" s="9"/>
      <c r="D808" s="171"/>
      <c r="E808"/>
      <c r="F808"/>
      <c r="G808"/>
      <c r="H808"/>
      <c r="I808"/>
      <c r="J808"/>
      <c r="K808"/>
      <c r="L808"/>
      <c r="M808"/>
      <c r="N808"/>
      <c r="O808"/>
      <c r="P808"/>
      <c r="Q808"/>
      <c r="R808"/>
      <c r="S808"/>
      <c r="T808"/>
      <c r="U808"/>
      <c r="V808"/>
      <c r="W808"/>
      <c r="X808"/>
      <c r="Y808"/>
      <c r="Z808"/>
    </row>
    <row r="809" spans="1:26" ht="15.75" customHeight="1" x14ac:dyDescent="0.25">
      <c r="A809" s="65"/>
      <c r="B809" s="65"/>
      <c r="C809" s="9"/>
      <c r="D809" s="171"/>
      <c r="E809"/>
      <c r="F809"/>
      <c r="G809"/>
      <c r="H809"/>
      <c r="I809"/>
      <c r="J809"/>
      <c r="K809"/>
      <c r="L809"/>
      <c r="M809"/>
      <c r="N809"/>
      <c r="O809"/>
      <c r="P809"/>
      <c r="Q809"/>
      <c r="R809"/>
      <c r="S809"/>
      <c r="T809"/>
      <c r="U809"/>
      <c r="V809"/>
      <c r="W809"/>
      <c r="X809"/>
      <c r="Y809"/>
      <c r="Z809"/>
    </row>
    <row r="810" spans="1:26" ht="15.75" customHeight="1" x14ac:dyDescent="0.25">
      <c r="A810" s="65"/>
      <c r="B810" s="65"/>
      <c r="C810" s="9"/>
      <c r="D810" s="171"/>
      <c r="E810"/>
      <c r="F810"/>
      <c r="G810"/>
      <c r="H810"/>
      <c r="I810"/>
      <c r="J810"/>
      <c r="K810"/>
      <c r="L810"/>
      <c r="M810"/>
      <c r="N810"/>
      <c r="O810"/>
      <c r="P810"/>
      <c r="Q810"/>
      <c r="R810"/>
      <c r="S810"/>
      <c r="T810"/>
      <c r="U810"/>
      <c r="V810"/>
      <c r="W810"/>
      <c r="X810"/>
      <c r="Y810"/>
      <c r="Z810"/>
    </row>
    <row r="811" spans="1:26" ht="15.75" customHeight="1" x14ac:dyDescent="0.25">
      <c r="A811" s="65"/>
      <c r="B811" s="65"/>
      <c r="C811" s="9"/>
      <c r="D811" s="171"/>
      <c r="E811"/>
      <c r="F811"/>
      <c r="G811"/>
      <c r="H811"/>
      <c r="I811"/>
      <c r="J811"/>
      <c r="K811"/>
      <c r="L811"/>
      <c r="M811"/>
      <c r="N811"/>
      <c r="O811"/>
      <c r="P811"/>
      <c r="Q811"/>
      <c r="R811"/>
      <c r="S811"/>
      <c r="T811"/>
      <c r="U811"/>
      <c r="V811"/>
      <c r="W811"/>
      <c r="X811"/>
      <c r="Y811"/>
      <c r="Z811"/>
    </row>
    <row r="812" spans="1:26" ht="15.75" customHeight="1" x14ac:dyDescent="0.25">
      <c r="A812" s="65"/>
      <c r="B812" s="65"/>
      <c r="C812" s="9"/>
      <c r="D812" s="171"/>
      <c r="E812"/>
      <c r="F812"/>
      <c r="G812"/>
      <c r="H812"/>
      <c r="I812"/>
      <c r="J812"/>
      <c r="K812"/>
      <c r="L812"/>
      <c r="M812"/>
      <c r="N812"/>
      <c r="O812"/>
      <c r="P812"/>
      <c r="Q812"/>
      <c r="R812"/>
      <c r="S812"/>
      <c r="T812"/>
      <c r="U812"/>
      <c r="V812"/>
      <c r="W812"/>
      <c r="X812"/>
      <c r="Y812"/>
      <c r="Z812"/>
    </row>
    <row r="813" spans="1:26" ht="15.75" customHeight="1" x14ac:dyDescent="0.25">
      <c r="A813" s="65"/>
      <c r="B813" s="65"/>
      <c r="C813" s="9"/>
      <c r="D813" s="171"/>
      <c r="E813"/>
      <c r="F813"/>
      <c r="G813"/>
      <c r="H813"/>
      <c r="I813"/>
      <c r="J813"/>
      <c r="K813"/>
      <c r="L813"/>
      <c r="M813"/>
      <c r="N813"/>
      <c r="O813"/>
      <c r="P813"/>
      <c r="Q813"/>
      <c r="R813"/>
      <c r="S813"/>
      <c r="T813"/>
      <c r="U813"/>
      <c r="V813"/>
      <c r="W813"/>
      <c r="X813"/>
      <c r="Y813"/>
      <c r="Z813"/>
    </row>
    <row r="814" spans="1:26" ht="15.75" customHeight="1" x14ac:dyDescent="0.25">
      <c r="A814" s="65"/>
      <c r="B814" s="65"/>
      <c r="C814" s="9"/>
      <c r="D814" s="171"/>
      <c r="E814"/>
      <c r="F814"/>
      <c r="G814"/>
      <c r="H814"/>
      <c r="I814"/>
      <c r="J814"/>
      <c r="K814"/>
      <c r="L814"/>
      <c r="M814"/>
      <c r="N814"/>
      <c r="O814"/>
      <c r="P814"/>
      <c r="Q814"/>
      <c r="R814"/>
      <c r="S814"/>
      <c r="T814"/>
      <c r="U814"/>
      <c r="V814"/>
      <c r="W814"/>
      <c r="X814"/>
      <c r="Y814"/>
      <c r="Z814"/>
    </row>
    <row r="815" spans="1:26" ht="15.75" customHeight="1" x14ac:dyDescent="0.25">
      <c r="A815" s="65"/>
      <c r="B815" s="65"/>
      <c r="C815" s="9"/>
      <c r="D815" s="171"/>
      <c r="E815"/>
      <c r="F815"/>
      <c r="G815"/>
      <c r="H815"/>
      <c r="I815"/>
      <c r="J815"/>
      <c r="K815"/>
      <c r="L815"/>
      <c r="M815"/>
      <c r="N815"/>
      <c r="O815"/>
      <c r="P815"/>
      <c r="Q815"/>
      <c r="R815"/>
      <c r="S815"/>
      <c r="T815"/>
      <c r="U815"/>
      <c r="V815"/>
      <c r="W815"/>
      <c r="X815"/>
      <c r="Y815"/>
      <c r="Z815"/>
    </row>
    <row r="816" spans="1:26" ht="15.75" customHeight="1" x14ac:dyDescent="0.25">
      <c r="A816" s="65"/>
      <c r="B816" s="65"/>
      <c r="C816" s="9"/>
      <c r="D816" s="171"/>
      <c r="E816"/>
      <c r="F816"/>
      <c r="G816"/>
      <c r="H816"/>
      <c r="I816"/>
      <c r="J816"/>
      <c r="K816"/>
      <c r="L816"/>
      <c r="M816"/>
      <c r="N816"/>
      <c r="O816"/>
      <c r="P816"/>
      <c r="Q816"/>
      <c r="R816"/>
      <c r="S816"/>
      <c r="T816"/>
      <c r="U816"/>
      <c r="V816"/>
      <c r="W816"/>
      <c r="X816"/>
      <c r="Y816"/>
      <c r="Z816"/>
    </row>
    <row r="817" spans="1:26" ht="15.75" customHeight="1" x14ac:dyDescent="0.25">
      <c r="A817" s="65"/>
      <c r="B817" s="65"/>
      <c r="C817" s="9"/>
      <c r="D817" s="171"/>
      <c r="E817"/>
      <c r="F817"/>
      <c r="G817"/>
      <c r="H817"/>
      <c r="I817"/>
      <c r="J817"/>
      <c r="K817"/>
      <c r="L817"/>
      <c r="M817"/>
      <c r="N817"/>
      <c r="O817"/>
      <c r="P817"/>
      <c r="Q817"/>
      <c r="R817"/>
      <c r="S817"/>
      <c r="T817"/>
      <c r="U817"/>
      <c r="V817"/>
      <c r="W817"/>
      <c r="X817"/>
      <c r="Y817"/>
      <c r="Z817"/>
    </row>
    <row r="818" spans="1:26" ht="15.75" customHeight="1" x14ac:dyDescent="0.25">
      <c r="A818" s="65"/>
      <c r="B818" s="65"/>
      <c r="C818" s="9"/>
      <c r="D818" s="171"/>
      <c r="E818"/>
      <c r="F818"/>
      <c r="G818"/>
      <c r="H818"/>
      <c r="I818"/>
      <c r="J818"/>
      <c r="K818"/>
      <c r="L818"/>
      <c r="M818"/>
      <c r="N818"/>
      <c r="O818"/>
      <c r="P818"/>
      <c r="Q818"/>
      <c r="R818"/>
      <c r="S818"/>
      <c r="T818"/>
      <c r="U818"/>
      <c r="V818"/>
      <c r="W818"/>
      <c r="X818"/>
      <c r="Y818"/>
      <c r="Z818"/>
    </row>
    <row r="819" spans="1:26" ht="15.75" customHeight="1" x14ac:dyDescent="0.25">
      <c r="A819" s="65"/>
      <c r="B819" s="65"/>
      <c r="C819" s="9"/>
      <c r="D819" s="171"/>
      <c r="E819"/>
      <c r="F819"/>
      <c r="G819"/>
      <c r="H819"/>
      <c r="I819"/>
      <c r="J819"/>
      <c r="K819"/>
      <c r="L819"/>
      <c r="M819"/>
      <c r="N819"/>
      <c r="O819"/>
      <c r="P819"/>
      <c r="Q819"/>
      <c r="R819"/>
      <c r="S819"/>
      <c r="T819"/>
      <c r="U819"/>
      <c r="V819"/>
      <c r="W819"/>
      <c r="X819"/>
      <c r="Y819"/>
      <c r="Z819"/>
    </row>
    <row r="820" spans="1:26" ht="15.75" customHeight="1" x14ac:dyDescent="0.25">
      <c r="A820" s="65"/>
      <c r="B820" s="65"/>
      <c r="C820" s="9"/>
      <c r="D820" s="171"/>
      <c r="E820"/>
      <c r="F820"/>
      <c r="G820"/>
      <c r="H820"/>
      <c r="I820"/>
      <c r="J820"/>
      <c r="K820"/>
      <c r="L820"/>
      <c r="M820"/>
      <c r="N820"/>
      <c r="O820"/>
      <c r="P820"/>
      <c r="Q820"/>
      <c r="R820"/>
      <c r="S820"/>
      <c r="T820"/>
      <c r="U820"/>
      <c r="V820"/>
      <c r="W820"/>
      <c r="X820"/>
      <c r="Y820"/>
      <c r="Z820"/>
    </row>
    <row r="821" spans="1:26" ht="15.75" customHeight="1" x14ac:dyDescent="0.25">
      <c r="A821" s="65"/>
      <c r="B821" s="65"/>
      <c r="C821" s="9"/>
      <c r="D821" s="171"/>
      <c r="E821"/>
      <c r="F821"/>
      <c r="G821"/>
      <c r="H821"/>
      <c r="I821"/>
      <c r="J821"/>
      <c r="K821"/>
      <c r="L821"/>
      <c r="M821"/>
      <c r="N821"/>
      <c r="O821"/>
      <c r="P821"/>
      <c r="Q821"/>
      <c r="R821"/>
      <c r="S821"/>
      <c r="T821"/>
      <c r="U821"/>
      <c r="V821"/>
      <c r="W821"/>
      <c r="X821"/>
      <c r="Y821"/>
      <c r="Z821"/>
    </row>
    <row r="822" spans="1:26" ht="15.75" customHeight="1" x14ac:dyDescent="0.25">
      <c r="A822" s="65"/>
      <c r="B822" s="65"/>
      <c r="C822" s="9"/>
      <c r="D822" s="171"/>
      <c r="E822"/>
      <c r="F822"/>
      <c r="G822"/>
      <c r="H822"/>
      <c r="I822"/>
      <c r="J822"/>
      <c r="K822"/>
      <c r="L822"/>
      <c r="M822"/>
      <c r="N822"/>
      <c r="O822"/>
      <c r="P822"/>
      <c r="Q822"/>
      <c r="R822"/>
      <c r="S822"/>
      <c r="T822"/>
      <c r="U822"/>
      <c r="V822"/>
      <c r="W822"/>
      <c r="X822"/>
      <c r="Y822"/>
      <c r="Z822"/>
    </row>
    <row r="823" spans="1:26" ht="15.75" customHeight="1" x14ac:dyDescent="0.25">
      <c r="A823" s="65"/>
      <c r="B823" s="65"/>
      <c r="C823" s="9"/>
      <c r="D823" s="171"/>
      <c r="E823"/>
      <c r="F823"/>
      <c r="G823"/>
      <c r="H823"/>
      <c r="I823"/>
      <c r="J823"/>
      <c r="K823"/>
      <c r="L823"/>
      <c r="M823"/>
      <c r="N823"/>
      <c r="O823"/>
      <c r="P823"/>
      <c r="Q823"/>
      <c r="R823"/>
      <c r="S823"/>
      <c r="T823"/>
      <c r="U823"/>
      <c r="V823"/>
      <c r="W823"/>
      <c r="X823"/>
      <c r="Y823"/>
      <c r="Z823"/>
    </row>
    <row r="824" spans="1:26" ht="15.75" customHeight="1" x14ac:dyDescent="0.25">
      <c r="A824" s="65"/>
      <c r="B824" s="65"/>
      <c r="C824" s="9"/>
      <c r="D824" s="171"/>
      <c r="E824"/>
      <c r="F824"/>
      <c r="G824"/>
      <c r="H824"/>
      <c r="I824"/>
      <c r="J824"/>
      <c r="K824"/>
      <c r="L824"/>
      <c r="M824"/>
      <c r="N824"/>
      <c r="O824"/>
      <c r="P824"/>
      <c r="Q824"/>
      <c r="R824"/>
      <c r="S824"/>
      <c r="T824"/>
      <c r="U824"/>
      <c r="V824"/>
      <c r="W824"/>
      <c r="X824"/>
      <c r="Y824"/>
      <c r="Z824"/>
    </row>
    <row r="825" spans="1:26" ht="15.75" customHeight="1" x14ac:dyDescent="0.25">
      <c r="A825" s="65"/>
      <c r="B825" s="65"/>
      <c r="C825" s="9"/>
      <c r="D825" s="171"/>
      <c r="E825"/>
      <c r="F825"/>
      <c r="G825"/>
      <c r="H825"/>
      <c r="I825"/>
      <c r="J825"/>
      <c r="K825"/>
      <c r="L825"/>
      <c r="M825"/>
      <c r="N825"/>
      <c r="O825"/>
      <c r="P825"/>
      <c r="Q825"/>
      <c r="R825"/>
      <c r="S825"/>
      <c r="T825"/>
      <c r="U825"/>
      <c r="V825"/>
      <c r="W825"/>
      <c r="X825"/>
      <c r="Y825"/>
      <c r="Z825"/>
    </row>
    <row r="826" spans="1:26" ht="15.75" customHeight="1" x14ac:dyDescent="0.25">
      <c r="A826" s="65"/>
      <c r="B826" s="65"/>
      <c r="C826" s="9"/>
      <c r="D826" s="171"/>
      <c r="E826"/>
      <c r="F826"/>
      <c r="G826"/>
      <c r="H826"/>
      <c r="I826"/>
      <c r="J826"/>
      <c r="K826"/>
      <c r="L826"/>
      <c r="M826"/>
      <c r="N826"/>
      <c r="O826"/>
      <c r="P826"/>
      <c r="Q826"/>
      <c r="R826"/>
      <c r="S826"/>
      <c r="T826"/>
      <c r="U826"/>
      <c r="V826"/>
      <c r="W826"/>
      <c r="X826"/>
      <c r="Y826"/>
      <c r="Z826"/>
    </row>
    <row r="827" spans="1:26" ht="15.75" customHeight="1" x14ac:dyDescent="0.25">
      <c r="A827" s="65"/>
      <c r="B827" s="65"/>
      <c r="C827" s="9"/>
      <c r="D827" s="171"/>
      <c r="E827"/>
      <c r="F827"/>
      <c r="G827"/>
      <c r="H827"/>
      <c r="I827"/>
      <c r="J827"/>
      <c r="K827"/>
      <c r="L827"/>
      <c r="M827"/>
      <c r="N827"/>
      <c r="O827"/>
      <c r="P827"/>
      <c r="Q827"/>
      <c r="R827"/>
      <c r="S827"/>
      <c r="T827"/>
      <c r="U827"/>
      <c r="V827"/>
      <c r="W827"/>
      <c r="X827"/>
      <c r="Y827"/>
      <c r="Z827"/>
    </row>
    <row r="828" spans="1:26" ht="15.75" customHeight="1" x14ac:dyDescent="0.25">
      <c r="A828" s="65"/>
      <c r="B828" s="65"/>
      <c r="C828" s="9"/>
      <c r="D828" s="171"/>
      <c r="E828"/>
      <c r="F828"/>
      <c r="G828"/>
      <c r="H828"/>
      <c r="I828"/>
      <c r="J828"/>
      <c r="K828"/>
      <c r="L828"/>
      <c r="M828"/>
      <c r="N828"/>
      <c r="O828"/>
      <c r="P828"/>
      <c r="Q828"/>
      <c r="R828"/>
      <c r="S828"/>
      <c r="T828"/>
      <c r="U828"/>
      <c r="V828"/>
      <c r="W828"/>
      <c r="X828"/>
      <c r="Y828"/>
      <c r="Z828"/>
    </row>
    <row r="829" spans="1:26" ht="15.75" customHeight="1" x14ac:dyDescent="0.25">
      <c r="A829" s="65"/>
      <c r="B829" s="65"/>
      <c r="C829" s="9"/>
      <c r="D829" s="171"/>
      <c r="E829"/>
      <c r="F829"/>
      <c r="G829"/>
      <c r="H829"/>
      <c r="I829"/>
      <c r="J829"/>
      <c r="K829"/>
      <c r="L829"/>
      <c r="M829"/>
      <c r="N829"/>
      <c r="O829"/>
      <c r="P829"/>
      <c r="Q829"/>
      <c r="R829"/>
      <c r="S829"/>
      <c r="T829"/>
      <c r="U829"/>
      <c r="V829"/>
      <c r="W829"/>
      <c r="X829"/>
      <c r="Y829"/>
      <c r="Z829"/>
    </row>
    <row r="830" spans="1:26" ht="15.75" customHeight="1" x14ac:dyDescent="0.25">
      <c r="A830" s="65"/>
      <c r="B830" s="65"/>
      <c r="C830" s="9"/>
      <c r="D830" s="171"/>
      <c r="E830"/>
      <c r="F830"/>
      <c r="G830"/>
      <c r="H830"/>
      <c r="I830"/>
      <c r="J830"/>
      <c r="K830"/>
      <c r="L830"/>
      <c r="M830"/>
      <c r="N830"/>
      <c r="O830"/>
      <c r="P830"/>
      <c r="Q830"/>
      <c r="R830"/>
      <c r="S830"/>
      <c r="T830"/>
      <c r="U830"/>
      <c r="V830"/>
      <c r="W830"/>
      <c r="X830"/>
      <c r="Y830"/>
      <c r="Z830"/>
    </row>
    <row r="831" spans="1:26" ht="15.75" customHeight="1" x14ac:dyDescent="0.25">
      <c r="A831" s="65"/>
      <c r="B831" s="65"/>
      <c r="C831" s="9"/>
      <c r="D831" s="171"/>
      <c r="E831"/>
      <c r="F831"/>
      <c r="G831"/>
      <c r="H831"/>
      <c r="I831"/>
      <c r="J831"/>
      <c r="K831"/>
      <c r="L831"/>
      <c r="M831"/>
      <c r="N831"/>
      <c r="O831"/>
      <c r="P831"/>
      <c r="Q831"/>
      <c r="R831"/>
      <c r="S831"/>
      <c r="T831"/>
      <c r="U831"/>
      <c r="V831"/>
      <c r="W831"/>
      <c r="X831"/>
      <c r="Y831"/>
      <c r="Z831"/>
    </row>
    <row r="832" spans="1:26" ht="15.75" customHeight="1" x14ac:dyDescent="0.25">
      <c r="A832" s="65"/>
      <c r="B832" s="65"/>
      <c r="C832" s="9"/>
      <c r="D832" s="171"/>
      <c r="E832"/>
      <c r="F832"/>
      <c r="G832"/>
      <c r="H832"/>
      <c r="I832"/>
      <c r="J832"/>
      <c r="K832"/>
      <c r="L832"/>
      <c r="M832"/>
      <c r="N832"/>
      <c r="O832"/>
      <c r="P832"/>
      <c r="Q832"/>
      <c r="R832"/>
      <c r="S832"/>
      <c r="T832"/>
      <c r="U832"/>
      <c r="V832"/>
      <c r="W832"/>
      <c r="X832"/>
      <c r="Y832"/>
      <c r="Z832"/>
    </row>
    <row r="833" spans="1:26" ht="15.75" customHeight="1" x14ac:dyDescent="0.25">
      <c r="A833" s="65"/>
      <c r="B833" s="65"/>
      <c r="C833" s="9"/>
      <c r="D833" s="171"/>
      <c r="E833"/>
      <c r="F833"/>
      <c r="G833"/>
      <c r="H833"/>
      <c r="I833"/>
      <c r="J833"/>
      <c r="K833"/>
      <c r="L833"/>
      <c r="M833"/>
      <c r="N833"/>
      <c r="O833"/>
      <c r="P833"/>
      <c r="Q833"/>
      <c r="R833"/>
      <c r="S833"/>
      <c r="T833"/>
      <c r="U833"/>
      <c r="V833"/>
      <c r="W833"/>
      <c r="X833"/>
      <c r="Y833"/>
      <c r="Z833"/>
    </row>
    <row r="834" spans="1:26" ht="15.75" customHeight="1" x14ac:dyDescent="0.25">
      <c r="A834" s="65"/>
      <c r="B834" s="65"/>
      <c r="C834" s="9"/>
      <c r="D834" s="171"/>
      <c r="E834"/>
      <c r="F834"/>
      <c r="G834"/>
      <c r="H834"/>
      <c r="I834"/>
      <c r="J834"/>
      <c r="K834"/>
      <c r="L834"/>
      <c r="M834"/>
      <c r="N834"/>
      <c r="O834"/>
      <c r="P834"/>
      <c r="Q834"/>
      <c r="R834"/>
      <c r="S834"/>
      <c r="T834"/>
      <c r="U834"/>
      <c r="V834"/>
      <c r="W834"/>
      <c r="X834"/>
      <c r="Y834"/>
      <c r="Z834"/>
    </row>
    <row r="835" spans="1:26" ht="15.75" customHeight="1" x14ac:dyDescent="0.25">
      <c r="A835" s="65"/>
      <c r="B835" s="65"/>
      <c r="C835" s="9"/>
      <c r="D835" s="171"/>
      <c r="E835"/>
      <c r="F835"/>
      <c r="G835"/>
      <c r="H835"/>
      <c r="I835"/>
      <c r="J835"/>
      <c r="K835"/>
      <c r="L835"/>
      <c r="M835"/>
      <c r="N835"/>
      <c r="O835"/>
      <c r="P835"/>
      <c r="Q835"/>
      <c r="R835"/>
      <c r="S835"/>
      <c r="T835"/>
      <c r="U835"/>
      <c r="V835"/>
      <c r="W835"/>
      <c r="X835"/>
      <c r="Y835"/>
      <c r="Z835"/>
    </row>
    <row r="836" spans="1:26" ht="15.75" customHeight="1" x14ac:dyDescent="0.25">
      <c r="A836" s="65"/>
      <c r="B836" s="65"/>
      <c r="C836" s="9"/>
      <c r="D836" s="171"/>
      <c r="E836"/>
      <c r="F836"/>
      <c r="G836"/>
      <c r="H836"/>
      <c r="I836"/>
      <c r="J836"/>
      <c r="K836"/>
      <c r="L836"/>
      <c r="M836"/>
      <c r="N836"/>
      <c r="O836"/>
      <c r="P836"/>
      <c r="Q836"/>
      <c r="R836"/>
      <c r="S836"/>
      <c r="T836"/>
      <c r="U836"/>
      <c r="V836"/>
      <c r="W836"/>
      <c r="X836"/>
      <c r="Y836"/>
      <c r="Z836"/>
    </row>
    <row r="837" spans="1:26" ht="15.75" customHeight="1" x14ac:dyDescent="0.25">
      <c r="A837" s="65"/>
      <c r="B837" s="65"/>
      <c r="C837" s="9"/>
      <c r="D837" s="171"/>
      <c r="E837"/>
      <c r="F837"/>
      <c r="G837"/>
      <c r="H837"/>
      <c r="I837"/>
      <c r="J837"/>
      <c r="K837"/>
      <c r="L837"/>
      <c r="M837"/>
      <c r="N837"/>
      <c r="O837"/>
      <c r="P837"/>
      <c r="Q837"/>
      <c r="R837"/>
      <c r="S837"/>
      <c r="T837"/>
      <c r="U837"/>
      <c r="V837"/>
      <c r="W837"/>
      <c r="X837"/>
      <c r="Y837"/>
      <c r="Z837"/>
    </row>
    <row r="838" spans="1:26" ht="15.75" customHeight="1" x14ac:dyDescent="0.25">
      <c r="A838" s="65"/>
      <c r="B838" s="65"/>
      <c r="C838" s="9"/>
      <c r="D838" s="171"/>
      <c r="E838"/>
      <c r="F838"/>
      <c r="G838"/>
      <c r="H838"/>
      <c r="I838"/>
      <c r="J838"/>
      <c r="K838"/>
      <c r="L838"/>
      <c r="M838"/>
      <c r="N838"/>
      <c r="O838"/>
      <c r="P838"/>
      <c r="Q838"/>
      <c r="R838"/>
      <c r="S838"/>
      <c r="T838"/>
      <c r="U838"/>
      <c r="V838"/>
      <c r="W838"/>
      <c r="X838"/>
      <c r="Y838"/>
      <c r="Z838"/>
    </row>
    <row r="839" spans="1:26" ht="15.75" customHeight="1" x14ac:dyDescent="0.25">
      <c r="A839" s="65"/>
      <c r="B839" s="65"/>
      <c r="C839" s="9"/>
      <c r="D839" s="171"/>
      <c r="E839"/>
      <c r="F839"/>
      <c r="G839"/>
      <c r="H839"/>
      <c r="I839"/>
      <c r="J839"/>
      <c r="K839"/>
      <c r="L839"/>
      <c r="M839"/>
      <c r="N839"/>
      <c r="O839"/>
      <c r="P839"/>
      <c r="Q839"/>
      <c r="R839"/>
      <c r="S839"/>
      <c r="T839"/>
      <c r="U839"/>
      <c r="V839"/>
      <c r="W839"/>
      <c r="X839"/>
      <c r="Y839"/>
      <c r="Z839"/>
    </row>
    <row r="840" spans="1:26" ht="15.75" customHeight="1" x14ac:dyDescent="0.25">
      <c r="A840" s="65"/>
      <c r="B840" s="65"/>
      <c r="C840" s="9"/>
      <c r="D840" s="171"/>
      <c r="E840"/>
      <c r="F840"/>
      <c r="G840"/>
      <c r="H840"/>
      <c r="I840"/>
      <c r="J840"/>
      <c r="K840"/>
      <c r="L840"/>
      <c r="M840"/>
      <c r="N840"/>
      <c r="O840"/>
      <c r="P840"/>
      <c r="Q840"/>
      <c r="R840"/>
      <c r="S840"/>
      <c r="T840"/>
      <c r="U840"/>
      <c r="V840"/>
      <c r="W840"/>
      <c r="X840"/>
      <c r="Y840"/>
      <c r="Z840"/>
    </row>
    <row r="841" spans="1:26" ht="15.75" customHeight="1" x14ac:dyDescent="0.25">
      <c r="A841" s="65"/>
      <c r="B841" s="65"/>
      <c r="C841" s="9"/>
      <c r="D841" s="171"/>
      <c r="E841"/>
      <c r="F841"/>
      <c r="G841"/>
      <c r="H841"/>
      <c r="I841"/>
      <c r="J841"/>
      <c r="K841"/>
      <c r="L841"/>
      <c r="M841"/>
      <c r="N841"/>
      <c r="O841"/>
      <c r="P841"/>
      <c r="Q841"/>
      <c r="R841"/>
      <c r="S841"/>
      <c r="T841"/>
      <c r="U841"/>
      <c r="V841"/>
      <c r="W841"/>
      <c r="X841"/>
      <c r="Y841"/>
      <c r="Z841"/>
    </row>
    <row r="842" spans="1:26" ht="15.75" customHeight="1" x14ac:dyDescent="0.25">
      <c r="A842" s="65"/>
      <c r="B842" s="65"/>
      <c r="C842" s="9"/>
      <c r="D842" s="171"/>
      <c r="E842"/>
      <c r="F842"/>
      <c r="G842"/>
      <c r="H842"/>
      <c r="I842"/>
      <c r="J842"/>
      <c r="K842"/>
      <c r="L842"/>
      <c r="M842"/>
      <c r="N842"/>
      <c r="O842"/>
      <c r="P842"/>
      <c r="Q842"/>
      <c r="R842"/>
      <c r="S842"/>
      <c r="T842"/>
      <c r="U842"/>
      <c r="V842"/>
      <c r="W842"/>
      <c r="X842"/>
      <c r="Y842"/>
      <c r="Z842"/>
    </row>
    <row r="843" spans="1:26" ht="15.75" customHeight="1" x14ac:dyDescent="0.25">
      <c r="A843" s="65"/>
      <c r="B843" s="65"/>
      <c r="C843" s="9"/>
      <c r="D843" s="171"/>
      <c r="E843"/>
      <c r="F843"/>
      <c r="G843"/>
      <c r="H843"/>
      <c r="I843"/>
      <c r="J843"/>
      <c r="K843"/>
      <c r="L843"/>
      <c r="M843"/>
      <c r="N843"/>
      <c r="O843"/>
      <c r="P843"/>
      <c r="Q843"/>
      <c r="R843"/>
      <c r="S843"/>
      <c r="T843"/>
      <c r="U843"/>
      <c r="V843"/>
      <c r="W843"/>
      <c r="X843"/>
      <c r="Y843"/>
      <c r="Z843"/>
    </row>
    <row r="844" spans="1:26" ht="15.75" customHeight="1" x14ac:dyDescent="0.25">
      <c r="A844" s="65"/>
      <c r="B844" s="65"/>
      <c r="C844" s="9"/>
      <c r="D844" s="171"/>
      <c r="E844"/>
      <c r="F844"/>
      <c r="G844"/>
      <c r="H844"/>
      <c r="I844"/>
      <c r="J844"/>
      <c r="K844"/>
      <c r="L844"/>
      <c r="M844"/>
      <c r="N844"/>
      <c r="O844"/>
      <c r="P844"/>
      <c r="Q844"/>
      <c r="R844"/>
      <c r="S844"/>
      <c r="T844"/>
      <c r="U844"/>
      <c r="V844"/>
      <c r="W844"/>
      <c r="X844"/>
      <c r="Y844"/>
      <c r="Z844"/>
    </row>
    <row r="845" spans="1:26" ht="15.75" customHeight="1" x14ac:dyDescent="0.25">
      <c r="A845" s="65"/>
      <c r="B845" s="65"/>
      <c r="C845" s="9"/>
      <c r="D845" s="171"/>
      <c r="E845"/>
      <c r="F845"/>
      <c r="G845"/>
      <c r="H845"/>
      <c r="I845"/>
      <c r="J845"/>
      <c r="K845"/>
      <c r="L845"/>
      <c r="M845"/>
      <c r="N845"/>
      <c r="O845"/>
      <c r="P845"/>
      <c r="Q845"/>
      <c r="R845"/>
      <c r="S845"/>
      <c r="T845"/>
      <c r="U845"/>
      <c r="V845"/>
      <c r="W845"/>
      <c r="X845"/>
      <c r="Y845"/>
      <c r="Z845"/>
    </row>
    <row r="846" spans="1:26" ht="15.75" customHeight="1" x14ac:dyDescent="0.25">
      <c r="A846" s="65"/>
      <c r="B846" s="65"/>
      <c r="C846" s="9"/>
      <c r="D846" s="171"/>
      <c r="E846"/>
      <c r="F846"/>
      <c r="G846"/>
      <c r="H846"/>
      <c r="I846"/>
      <c r="J846"/>
      <c r="K846"/>
      <c r="L846"/>
      <c r="M846"/>
      <c r="N846"/>
      <c r="O846"/>
      <c r="P846"/>
      <c r="Q846"/>
      <c r="R846"/>
      <c r="S846"/>
      <c r="T846"/>
      <c r="U846"/>
      <c r="V846"/>
      <c r="W846"/>
      <c r="X846"/>
      <c r="Y846"/>
      <c r="Z846"/>
    </row>
    <row r="847" spans="1:26" ht="15.75" customHeight="1" x14ac:dyDescent="0.25">
      <c r="A847" s="65"/>
      <c r="B847" s="65"/>
      <c r="C847" s="9"/>
      <c r="D847" s="171"/>
      <c r="E847"/>
      <c r="F847"/>
      <c r="G847"/>
      <c r="H847"/>
      <c r="I847"/>
      <c r="J847"/>
      <c r="K847"/>
      <c r="L847"/>
      <c r="M847"/>
      <c r="N847"/>
      <c r="O847"/>
      <c r="P847"/>
      <c r="Q847"/>
      <c r="R847"/>
      <c r="S847"/>
      <c r="T847"/>
      <c r="U847"/>
      <c r="V847"/>
      <c r="W847"/>
      <c r="X847"/>
      <c r="Y847"/>
      <c r="Z847"/>
    </row>
    <row r="848" spans="1:26" ht="15.75" customHeight="1" x14ac:dyDescent="0.25">
      <c r="A848" s="65"/>
      <c r="B848" s="65"/>
      <c r="C848" s="9"/>
      <c r="D848" s="171"/>
      <c r="E848"/>
      <c r="F848"/>
      <c r="G848"/>
      <c r="H848"/>
      <c r="I848"/>
      <c r="J848"/>
      <c r="K848"/>
      <c r="L848"/>
      <c r="M848"/>
      <c r="N848"/>
      <c r="O848"/>
      <c r="P848"/>
      <c r="Q848"/>
      <c r="R848"/>
      <c r="S848"/>
      <c r="T848"/>
      <c r="U848"/>
      <c r="V848"/>
      <c r="W848"/>
      <c r="X848"/>
      <c r="Y848"/>
      <c r="Z848"/>
    </row>
    <row r="849" spans="1:26" ht="15.75" customHeight="1" x14ac:dyDescent="0.25">
      <c r="A849" s="65"/>
      <c r="B849" s="65"/>
      <c r="C849" s="9"/>
      <c r="D849" s="171"/>
      <c r="E849"/>
      <c r="F849"/>
      <c r="G849"/>
      <c r="H849"/>
      <c r="I849"/>
      <c r="J849"/>
      <c r="K849"/>
      <c r="L849"/>
      <c r="M849"/>
      <c r="N849"/>
      <c r="O849"/>
      <c r="P849"/>
      <c r="Q849"/>
      <c r="R849"/>
      <c r="S849"/>
      <c r="T849"/>
      <c r="U849"/>
      <c r="V849"/>
      <c r="W849"/>
      <c r="X849"/>
      <c r="Y849"/>
      <c r="Z849"/>
    </row>
    <row r="850" spans="1:26" ht="15.75" customHeight="1" x14ac:dyDescent="0.25">
      <c r="A850" s="65"/>
      <c r="B850" s="65"/>
      <c r="C850" s="9"/>
      <c r="D850" s="171"/>
      <c r="E850"/>
      <c r="F850"/>
      <c r="G850"/>
      <c r="H850"/>
      <c r="I850"/>
      <c r="J850"/>
      <c r="K850"/>
      <c r="L850"/>
      <c r="M850"/>
      <c r="N850"/>
      <c r="O850"/>
      <c r="P850"/>
      <c r="Q850"/>
      <c r="R850"/>
      <c r="S850"/>
      <c r="T850"/>
      <c r="U850"/>
      <c r="V850"/>
      <c r="W850"/>
      <c r="X850"/>
      <c r="Y850"/>
      <c r="Z850"/>
    </row>
    <row r="851" spans="1:26" ht="15.75" customHeight="1" x14ac:dyDescent="0.25">
      <c r="A851" s="65"/>
      <c r="B851" s="65"/>
      <c r="C851" s="9"/>
      <c r="D851" s="171"/>
      <c r="E851"/>
      <c r="F851"/>
      <c r="G851"/>
      <c r="H851"/>
      <c r="I851"/>
      <c r="J851"/>
      <c r="K851"/>
      <c r="L851"/>
      <c r="M851"/>
      <c r="N851"/>
      <c r="O851"/>
      <c r="P851"/>
      <c r="Q851"/>
      <c r="R851"/>
      <c r="S851"/>
      <c r="T851"/>
      <c r="U851"/>
      <c r="V851"/>
      <c r="W851"/>
      <c r="X851"/>
      <c r="Y851"/>
      <c r="Z851"/>
    </row>
    <row r="852" spans="1:26" ht="15.75" customHeight="1" x14ac:dyDescent="0.25">
      <c r="A852" s="65"/>
      <c r="B852" s="65"/>
      <c r="C852" s="9"/>
      <c r="D852" s="171"/>
      <c r="E852"/>
      <c r="F852"/>
      <c r="G852"/>
      <c r="H852"/>
      <c r="I852"/>
      <c r="J852"/>
      <c r="K852"/>
      <c r="L852"/>
      <c r="M852"/>
      <c r="N852"/>
      <c r="O852"/>
      <c r="P852"/>
      <c r="Q852"/>
      <c r="R852"/>
      <c r="S852"/>
      <c r="T852"/>
      <c r="U852"/>
      <c r="V852"/>
      <c r="W852"/>
      <c r="X852"/>
      <c r="Y852"/>
      <c r="Z852"/>
    </row>
    <row r="853" spans="1:26" ht="15.75" customHeight="1" x14ac:dyDescent="0.25">
      <c r="A853" s="65"/>
      <c r="B853" s="65"/>
      <c r="C853" s="9"/>
      <c r="D853" s="171"/>
      <c r="E853"/>
      <c r="F853"/>
      <c r="G853"/>
      <c r="H853"/>
      <c r="I853"/>
      <c r="J853"/>
      <c r="K853"/>
      <c r="L853"/>
      <c r="M853"/>
      <c r="N853"/>
      <c r="O853"/>
      <c r="P853"/>
      <c r="Q853"/>
      <c r="R853"/>
      <c r="S853"/>
      <c r="T853"/>
      <c r="U853"/>
      <c r="V853"/>
      <c r="W853"/>
      <c r="X853"/>
      <c r="Y853"/>
      <c r="Z853"/>
    </row>
    <row r="854" spans="1:26" ht="15.75" customHeight="1" x14ac:dyDescent="0.25">
      <c r="A854" s="65"/>
      <c r="B854" s="65"/>
      <c r="C854" s="9"/>
      <c r="D854" s="171"/>
      <c r="E854"/>
      <c r="F854"/>
      <c r="G854"/>
      <c r="H854"/>
      <c r="I854"/>
      <c r="J854"/>
      <c r="K854"/>
      <c r="L854"/>
      <c r="M854"/>
      <c r="N854"/>
      <c r="O854"/>
      <c r="P854"/>
      <c r="Q854"/>
      <c r="R854"/>
      <c r="S854"/>
      <c r="T854"/>
      <c r="U854"/>
      <c r="V854"/>
      <c r="W854"/>
      <c r="X854"/>
      <c r="Y854"/>
      <c r="Z854"/>
    </row>
    <row r="855" spans="1:26" ht="15.75" customHeight="1" x14ac:dyDescent="0.25">
      <c r="A855" s="65"/>
      <c r="B855" s="65"/>
      <c r="C855" s="9"/>
      <c r="D855" s="171"/>
      <c r="E855"/>
      <c r="F855"/>
      <c r="G855"/>
      <c r="H855"/>
      <c r="I855"/>
      <c r="J855"/>
      <c r="K855"/>
      <c r="L855"/>
      <c r="M855"/>
      <c r="N855"/>
      <c r="O855"/>
      <c r="P855"/>
      <c r="Q855"/>
      <c r="R855"/>
      <c r="S855"/>
      <c r="T855"/>
      <c r="U855"/>
      <c r="V855"/>
      <c r="W855"/>
      <c r="X855"/>
      <c r="Y855"/>
      <c r="Z855"/>
    </row>
    <row r="856" spans="1:26" ht="15.75" customHeight="1" x14ac:dyDescent="0.25">
      <c r="A856" s="65"/>
      <c r="B856" s="65"/>
      <c r="C856" s="9"/>
      <c r="D856" s="171"/>
      <c r="E856"/>
      <c r="F856"/>
      <c r="G856"/>
      <c r="H856"/>
      <c r="I856"/>
      <c r="J856"/>
      <c r="K856"/>
      <c r="L856"/>
      <c r="M856"/>
      <c r="N856"/>
      <c r="O856"/>
      <c r="P856"/>
      <c r="Q856"/>
      <c r="R856"/>
      <c r="S856"/>
      <c r="T856"/>
      <c r="U856"/>
      <c r="V856"/>
      <c r="W856"/>
      <c r="X856"/>
      <c r="Y856"/>
      <c r="Z856"/>
    </row>
    <row r="857" spans="1:26" ht="15.75" customHeight="1" x14ac:dyDescent="0.25">
      <c r="A857" s="65"/>
      <c r="B857" s="65"/>
      <c r="C857" s="9"/>
      <c r="D857" s="171"/>
      <c r="E857"/>
      <c r="F857"/>
      <c r="G857"/>
      <c r="H857"/>
      <c r="I857"/>
      <c r="J857"/>
      <c r="K857"/>
      <c r="L857"/>
      <c r="M857"/>
      <c r="N857"/>
      <c r="O857"/>
      <c r="P857"/>
      <c r="Q857"/>
      <c r="R857"/>
      <c r="S857"/>
      <c r="T857"/>
      <c r="U857"/>
      <c r="V857"/>
      <c r="W857"/>
      <c r="X857"/>
      <c r="Y857"/>
      <c r="Z857"/>
    </row>
    <row r="858" spans="1:26" ht="15.75" customHeight="1" x14ac:dyDescent="0.25">
      <c r="A858" s="65"/>
      <c r="B858" s="65"/>
      <c r="C858" s="9"/>
      <c r="D858" s="171"/>
      <c r="E858"/>
      <c r="F858"/>
      <c r="G858"/>
      <c r="H858"/>
      <c r="I858"/>
      <c r="J858"/>
      <c r="K858"/>
      <c r="L858"/>
      <c r="M858"/>
      <c r="N858"/>
      <c r="O858"/>
      <c r="P858"/>
      <c r="Q858"/>
      <c r="R858"/>
      <c r="S858"/>
      <c r="T858"/>
      <c r="U858"/>
      <c r="V858"/>
      <c r="W858"/>
      <c r="X858"/>
      <c r="Y858"/>
      <c r="Z858"/>
    </row>
    <row r="859" spans="1:26" ht="15.75" customHeight="1" x14ac:dyDescent="0.25">
      <c r="A859" s="65"/>
      <c r="B859" s="65"/>
      <c r="C859" s="9"/>
      <c r="D859" s="171"/>
      <c r="E859"/>
      <c r="F859"/>
      <c r="G859"/>
      <c r="H859"/>
      <c r="I859"/>
      <c r="J859"/>
      <c r="K859"/>
      <c r="L859"/>
      <c r="M859"/>
      <c r="N859"/>
      <c r="O859"/>
      <c r="P859"/>
      <c r="Q859"/>
      <c r="R859"/>
      <c r="S859"/>
      <c r="T859"/>
      <c r="U859"/>
      <c r="V859"/>
      <c r="W859"/>
      <c r="X859"/>
      <c r="Y859"/>
      <c r="Z859"/>
    </row>
    <row r="860" spans="1:26" ht="15.75" customHeight="1" x14ac:dyDescent="0.25">
      <c r="A860" s="65"/>
      <c r="B860" s="65"/>
      <c r="C860" s="9"/>
      <c r="D860" s="171"/>
      <c r="E860"/>
      <c r="F860"/>
      <c r="G860"/>
      <c r="H860"/>
      <c r="I860"/>
      <c r="J860"/>
      <c r="K860"/>
      <c r="L860"/>
      <c r="M860"/>
      <c r="N860"/>
      <c r="O860"/>
      <c r="P860"/>
      <c r="Q860"/>
      <c r="R860"/>
      <c r="S860"/>
      <c r="T860"/>
      <c r="U860"/>
      <c r="V860"/>
      <c r="W860"/>
      <c r="X860"/>
      <c r="Y860"/>
      <c r="Z860"/>
    </row>
    <row r="861" spans="1:26" ht="15.75" customHeight="1" x14ac:dyDescent="0.25">
      <c r="A861" s="65"/>
      <c r="B861" s="65"/>
      <c r="C861" s="9"/>
      <c r="D861" s="171"/>
      <c r="E861"/>
      <c r="F861"/>
      <c r="G861"/>
      <c r="H861"/>
      <c r="I861"/>
      <c r="J861"/>
      <c r="K861"/>
      <c r="L861"/>
      <c r="M861"/>
      <c r="N861"/>
      <c r="O861"/>
      <c r="P861"/>
      <c r="Q861"/>
      <c r="R861"/>
      <c r="S861"/>
      <c r="T861"/>
      <c r="U861"/>
      <c r="V861"/>
      <c r="W861"/>
      <c r="X861"/>
      <c r="Y861"/>
      <c r="Z861"/>
    </row>
    <row r="862" spans="1:26" ht="15.75" customHeight="1" x14ac:dyDescent="0.25">
      <c r="A862" s="65"/>
      <c r="B862" s="65"/>
      <c r="C862" s="9"/>
      <c r="D862" s="171"/>
      <c r="E862"/>
      <c r="F862"/>
      <c r="G862"/>
      <c r="H862"/>
      <c r="I862"/>
      <c r="J862"/>
      <c r="K862"/>
      <c r="L862"/>
      <c r="M862"/>
      <c r="N862"/>
      <c r="O862"/>
      <c r="P862"/>
      <c r="Q862"/>
      <c r="R862"/>
      <c r="S862"/>
      <c r="T862"/>
      <c r="U862"/>
      <c r="V862"/>
      <c r="W862"/>
      <c r="X862"/>
      <c r="Y862"/>
      <c r="Z862"/>
    </row>
    <row r="863" spans="1:26" ht="15.75" customHeight="1" x14ac:dyDescent="0.25">
      <c r="A863" s="65"/>
      <c r="B863" s="65"/>
      <c r="C863" s="9"/>
      <c r="D863" s="171"/>
      <c r="E863"/>
      <c r="F863"/>
      <c r="G863"/>
      <c r="H863"/>
      <c r="I863"/>
      <c r="J863"/>
      <c r="K863"/>
      <c r="L863"/>
      <c r="M863"/>
      <c r="N863"/>
      <c r="O863"/>
      <c r="P863"/>
      <c r="Q863"/>
      <c r="R863"/>
      <c r="S863"/>
      <c r="T863"/>
      <c r="U863"/>
      <c r="V863"/>
      <c r="W863"/>
      <c r="X863"/>
      <c r="Y863"/>
      <c r="Z863"/>
    </row>
    <row r="864" spans="1:26" ht="15.75" customHeight="1" x14ac:dyDescent="0.25">
      <c r="A864" s="65"/>
      <c r="B864" s="65"/>
      <c r="C864" s="9"/>
      <c r="D864" s="171"/>
      <c r="E864"/>
      <c r="F864"/>
      <c r="G864"/>
      <c r="H864"/>
      <c r="I864"/>
      <c r="J864"/>
      <c r="K864"/>
      <c r="L864"/>
      <c r="M864"/>
      <c r="N864"/>
      <c r="O864"/>
      <c r="P864"/>
      <c r="Q864"/>
      <c r="R864"/>
      <c r="S864"/>
      <c r="T864"/>
      <c r="U864"/>
      <c r="V864"/>
      <c r="W864"/>
      <c r="X864"/>
      <c r="Y864"/>
      <c r="Z864"/>
    </row>
    <row r="865" spans="1:26" ht="15.75" customHeight="1" x14ac:dyDescent="0.25">
      <c r="A865" s="65"/>
      <c r="B865" s="65"/>
      <c r="C865" s="9"/>
      <c r="D865" s="171"/>
      <c r="E865"/>
      <c r="F865"/>
      <c r="G865"/>
      <c r="H865"/>
      <c r="I865"/>
      <c r="J865"/>
      <c r="K865"/>
      <c r="L865"/>
      <c r="M865"/>
      <c r="N865"/>
      <c r="O865"/>
      <c r="P865"/>
      <c r="Q865"/>
      <c r="R865"/>
      <c r="S865"/>
      <c r="T865"/>
      <c r="U865"/>
      <c r="V865"/>
      <c r="W865"/>
      <c r="X865"/>
      <c r="Y865"/>
      <c r="Z865"/>
    </row>
    <row r="866" spans="1:26" ht="15.75" customHeight="1" x14ac:dyDescent="0.25">
      <c r="A866" s="65"/>
      <c r="B866" s="65"/>
      <c r="C866" s="9"/>
      <c r="D866" s="171"/>
      <c r="E866"/>
      <c r="F866"/>
      <c r="G866"/>
      <c r="H866"/>
      <c r="I866"/>
      <c r="J866"/>
      <c r="K866"/>
      <c r="L866"/>
      <c r="M866"/>
      <c r="N866"/>
      <c r="O866"/>
      <c r="P866"/>
      <c r="Q866"/>
      <c r="R866"/>
      <c r="S866"/>
      <c r="T866"/>
      <c r="U866"/>
      <c r="V866"/>
      <c r="W866"/>
      <c r="X866"/>
      <c r="Y866"/>
      <c r="Z866"/>
    </row>
    <row r="867" spans="1:26" ht="15.75" customHeight="1" x14ac:dyDescent="0.25">
      <c r="A867" s="65"/>
      <c r="B867" s="65"/>
      <c r="C867" s="9"/>
      <c r="D867" s="171"/>
      <c r="E867"/>
      <c r="F867"/>
      <c r="G867"/>
      <c r="H867"/>
      <c r="I867"/>
      <c r="J867"/>
      <c r="K867"/>
      <c r="L867"/>
      <c r="M867"/>
      <c r="N867"/>
      <c r="O867"/>
      <c r="P867"/>
      <c r="Q867"/>
      <c r="R867"/>
      <c r="S867"/>
      <c r="T867"/>
      <c r="U867"/>
      <c r="V867"/>
      <c r="W867"/>
      <c r="X867"/>
      <c r="Y867"/>
      <c r="Z867"/>
    </row>
    <row r="868" spans="1:26" ht="15.75" customHeight="1" x14ac:dyDescent="0.25">
      <c r="A868" s="65"/>
      <c r="B868" s="65"/>
      <c r="C868" s="9"/>
      <c r="D868" s="171"/>
      <c r="E868"/>
      <c r="F868"/>
      <c r="G868"/>
      <c r="H868"/>
      <c r="I868"/>
      <c r="J868"/>
      <c r="K868"/>
      <c r="L868"/>
      <c r="M868"/>
      <c r="N868"/>
      <c r="O868"/>
      <c r="P868"/>
      <c r="Q868"/>
      <c r="R868"/>
      <c r="S868"/>
      <c r="T868"/>
      <c r="U868"/>
      <c r="V868"/>
      <c r="W868"/>
      <c r="X868"/>
      <c r="Y868"/>
      <c r="Z868"/>
    </row>
    <row r="869" spans="1:26" ht="15.75" customHeight="1" x14ac:dyDescent="0.25">
      <c r="A869" s="65"/>
      <c r="B869" s="65"/>
      <c r="C869" s="9"/>
      <c r="D869" s="171"/>
      <c r="E869"/>
      <c r="F869"/>
      <c r="G869"/>
      <c r="H869"/>
      <c r="I869"/>
      <c r="J869"/>
      <c r="K869"/>
      <c r="L869"/>
      <c r="M869"/>
      <c r="N869"/>
      <c r="O869"/>
      <c r="P869"/>
      <c r="Q869"/>
      <c r="R869"/>
      <c r="S869"/>
      <c r="T869"/>
      <c r="U869"/>
      <c r="V869"/>
      <c r="W869"/>
      <c r="X869"/>
      <c r="Y869"/>
      <c r="Z869"/>
    </row>
    <row r="870" spans="1:26" ht="15.75" customHeight="1" x14ac:dyDescent="0.25">
      <c r="A870" s="65"/>
      <c r="B870" s="65"/>
      <c r="C870" s="9"/>
      <c r="D870" s="171"/>
      <c r="E870"/>
      <c r="F870"/>
      <c r="G870"/>
      <c r="H870"/>
      <c r="I870"/>
      <c r="J870"/>
      <c r="K870"/>
      <c r="L870"/>
      <c r="M870"/>
      <c r="N870"/>
      <c r="O870"/>
      <c r="P870"/>
      <c r="Q870"/>
      <c r="R870"/>
      <c r="S870"/>
      <c r="T870"/>
      <c r="U870"/>
      <c r="V870"/>
      <c r="W870"/>
      <c r="X870"/>
      <c r="Y870"/>
      <c r="Z870"/>
    </row>
    <row r="871" spans="1:26" ht="15.75" customHeight="1" x14ac:dyDescent="0.25">
      <c r="A871" s="65"/>
      <c r="B871" s="65"/>
      <c r="C871" s="9"/>
      <c r="D871" s="171"/>
      <c r="E871"/>
      <c r="F871"/>
      <c r="G871"/>
      <c r="H871"/>
      <c r="I871"/>
      <c r="J871"/>
      <c r="K871"/>
      <c r="L871"/>
      <c r="M871"/>
      <c r="N871"/>
      <c r="O871"/>
      <c r="P871"/>
      <c r="Q871"/>
      <c r="R871"/>
      <c r="S871"/>
      <c r="T871"/>
      <c r="U871"/>
      <c r="V871"/>
      <c r="W871"/>
      <c r="X871"/>
      <c r="Y871"/>
      <c r="Z871"/>
    </row>
    <row r="872" spans="1:26" ht="15.75" customHeight="1" x14ac:dyDescent="0.25">
      <c r="A872" s="65"/>
      <c r="B872" s="65"/>
      <c r="C872" s="9"/>
      <c r="D872" s="171"/>
      <c r="E872"/>
      <c r="F872"/>
      <c r="G872"/>
      <c r="H872"/>
      <c r="I872"/>
      <c r="J872"/>
      <c r="K872"/>
      <c r="L872"/>
      <c r="M872"/>
      <c r="N872"/>
      <c r="O872"/>
      <c r="P872"/>
      <c r="Q872"/>
      <c r="R872"/>
      <c r="S872"/>
      <c r="T872"/>
      <c r="U872"/>
      <c r="V872"/>
      <c r="W872"/>
      <c r="X872"/>
      <c r="Y872"/>
      <c r="Z872"/>
    </row>
    <row r="873" spans="1:26" ht="15.75" customHeight="1" x14ac:dyDescent="0.25">
      <c r="A873" s="65"/>
      <c r="B873" s="65"/>
      <c r="C873" s="9"/>
      <c r="D873" s="171"/>
      <c r="E873"/>
      <c r="F873"/>
      <c r="G873"/>
      <c r="H873"/>
      <c r="I873"/>
      <c r="J873"/>
      <c r="K873"/>
      <c r="L873"/>
      <c r="M873"/>
      <c r="N873"/>
      <c r="O873"/>
      <c r="P873"/>
      <c r="Q873"/>
      <c r="R873"/>
      <c r="S873"/>
      <c r="T873"/>
      <c r="U873"/>
      <c r="V873"/>
      <c r="W873"/>
      <c r="X873"/>
      <c r="Y873"/>
      <c r="Z873"/>
    </row>
    <row r="874" spans="1:26" ht="15.75" customHeight="1" x14ac:dyDescent="0.25">
      <c r="A874" s="65"/>
      <c r="B874" s="65"/>
      <c r="C874" s="9"/>
      <c r="D874" s="171"/>
      <c r="E874"/>
      <c r="F874"/>
      <c r="G874"/>
      <c r="H874"/>
      <c r="I874"/>
      <c r="J874"/>
      <c r="K874"/>
      <c r="L874"/>
      <c r="M874"/>
      <c r="N874"/>
      <c r="O874"/>
      <c r="P874"/>
      <c r="Q874"/>
      <c r="R874"/>
      <c r="S874"/>
      <c r="T874"/>
      <c r="U874"/>
      <c r="V874"/>
      <c r="W874"/>
      <c r="X874"/>
      <c r="Y874"/>
      <c r="Z874"/>
    </row>
    <row r="875" spans="1:26" ht="15.75" customHeight="1" x14ac:dyDescent="0.25">
      <c r="A875" s="65"/>
      <c r="B875" s="65"/>
      <c r="C875" s="9"/>
      <c r="D875" s="171"/>
      <c r="E875"/>
      <c r="F875"/>
      <c r="G875"/>
      <c r="H875"/>
      <c r="I875"/>
      <c r="J875"/>
      <c r="K875"/>
      <c r="L875"/>
      <c r="M875"/>
      <c r="N875"/>
      <c r="O875"/>
      <c r="P875"/>
      <c r="Q875"/>
      <c r="R875"/>
      <c r="S875"/>
      <c r="T875"/>
      <c r="U875"/>
      <c r="V875"/>
      <c r="W875"/>
      <c r="X875"/>
      <c r="Y875"/>
      <c r="Z875"/>
    </row>
    <row r="876" spans="1:26" ht="15.75" customHeight="1" x14ac:dyDescent="0.25">
      <c r="A876" s="65"/>
      <c r="B876" s="65"/>
      <c r="C876" s="9"/>
      <c r="D876" s="171"/>
      <c r="E876"/>
      <c r="F876"/>
      <c r="G876"/>
      <c r="H876"/>
      <c r="I876"/>
      <c r="J876"/>
      <c r="K876"/>
      <c r="L876"/>
      <c r="M876"/>
      <c r="N876"/>
      <c r="O876"/>
      <c r="P876"/>
      <c r="Q876"/>
      <c r="R876"/>
      <c r="S876"/>
      <c r="T876"/>
      <c r="U876"/>
      <c r="V876"/>
      <c r="W876"/>
      <c r="X876"/>
      <c r="Y876"/>
      <c r="Z876"/>
    </row>
    <row r="877" spans="1:26" ht="15.75" customHeight="1" x14ac:dyDescent="0.25">
      <c r="A877" s="65"/>
      <c r="B877" s="65"/>
      <c r="C877" s="9"/>
      <c r="D877" s="171"/>
      <c r="E877"/>
      <c r="F877"/>
      <c r="G877"/>
      <c r="H877"/>
      <c r="I877"/>
      <c r="J877"/>
      <c r="K877"/>
      <c r="L877"/>
      <c r="M877"/>
      <c r="N877"/>
      <c r="O877"/>
      <c r="P877"/>
      <c r="Q877"/>
      <c r="R877"/>
      <c r="S877"/>
      <c r="T877"/>
      <c r="U877"/>
      <c r="V877"/>
      <c r="W877"/>
      <c r="X877"/>
      <c r="Y877"/>
      <c r="Z877"/>
    </row>
    <row r="878" spans="1:26" ht="15.75" customHeight="1" x14ac:dyDescent="0.25">
      <c r="A878" s="65"/>
      <c r="B878" s="65"/>
      <c r="C878" s="9"/>
      <c r="D878" s="171"/>
      <c r="E878"/>
      <c r="F878"/>
      <c r="G878"/>
      <c r="H878"/>
      <c r="I878"/>
      <c r="J878"/>
      <c r="K878"/>
      <c r="L878"/>
      <c r="M878"/>
      <c r="N878"/>
      <c r="O878"/>
      <c r="P878"/>
      <c r="Q878"/>
      <c r="R878"/>
      <c r="S878"/>
      <c r="T878"/>
      <c r="U878"/>
      <c r="V878"/>
      <c r="W878"/>
      <c r="X878"/>
      <c r="Y878"/>
      <c r="Z878"/>
    </row>
    <row r="879" spans="1:26" ht="15.75" customHeight="1" x14ac:dyDescent="0.25">
      <c r="A879" s="65"/>
      <c r="B879" s="65"/>
      <c r="C879" s="9"/>
      <c r="D879" s="171"/>
      <c r="E879"/>
      <c r="F879"/>
      <c r="G879"/>
      <c r="H879"/>
      <c r="I879"/>
      <c r="J879"/>
      <c r="K879"/>
      <c r="L879"/>
      <c r="M879"/>
      <c r="N879"/>
      <c r="O879"/>
      <c r="P879"/>
      <c r="Q879"/>
      <c r="R879"/>
      <c r="S879"/>
      <c r="T879"/>
      <c r="U879"/>
      <c r="V879"/>
      <c r="W879"/>
      <c r="X879"/>
      <c r="Y879"/>
      <c r="Z879"/>
    </row>
    <row r="880" spans="1:26" ht="15.75" customHeight="1" x14ac:dyDescent="0.25">
      <c r="A880" s="65"/>
      <c r="B880" s="65"/>
      <c r="C880" s="9"/>
      <c r="D880" s="171"/>
      <c r="E880"/>
      <c r="F880"/>
      <c r="G880"/>
      <c r="H880"/>
      <c r="I880"/>
      <c r="J880"/>
      <c r="K880"/>
      <c r="L880"/>
      <c r="M880"/>
      <c r="N880"/>
      <c r="O880"/>
      <c r="P880"/>
      <c r="Q880"/>
      <c r="R880"/>
      <c r="S880"/>
      <c r="T880"/>
      <c r="U880"/>
      <c r="V880"/>
      <c r="W880"/>
      <c r="X880"/>
      <c r="Y880"/>
      <c r="Z880"/>
    </row>
    <row r="881" spans="1:26" ht="15.75" customHeight="1" x14ac:dyDescent="0.25">
      <c r="A881" s="65"/>
      <c r="B881" s="65"/>
      <c r="C881" s="9"/>
      <c r="D881" s="171"/>
      <c r="E881"/>
      <c r="F881"/>
      <c r="G881"/>
      <c r="H881"/>
      <c r="I881"/>
      <c r="J881"/>
      <c r="K881"/>
      <c r="L881"/>
      <c r="M881"/>
      <c r="N881"/>
      <c r="O881"/>
      <c r="P881"/>
      <c r="Q881"/>
      <c r="R881"/>
      <c r="S881"/>
      <c r="T881"/>
      <c r="U881"/>
      <c r="V881"/>
      <c r="W881"/>
      <c r="X881"/>
      <c r="Y881"/>
      <c r="Z881"/>
    </row>
    <row r="882" spans="1:26" ht="15.75" customHeight="1" x14ac:dyDescent="0.25">
      <c r="A882" s="65"/>
      <c r="B882" s="65"/>
      <c r="C882" s="9"/>
      <c r="D882" s="171"/>
      <c r="E882"/>
      <c r="F882"/>
      <c r="G882"/>
      <c r="H882"/>
      <c r="I882"/>
      <c r="J882"/>
      <c r="K882"/>
      <c r="L882"/>
      <c r="M882"/>
      <c r="N882"/>
      <c r="O882"/>
      <c r="P882"/>
      <c r="Q882"/>
      <c r="R882"/>
      <c r="S882"/>
      <c r="T882"/>
      <c r="U882"/>
      <c r="V882"/>
      <c r="W882"/>
      <c r="X882"/>
      <c r="Y882"/>
      <c r="Z882"/>
    </row>
    <row r="883" spans="1:26" ht="15.75" customHeight="1" x14ac:dyDescent="0.25">
      <c r="A883" s="65"/>
      <c r="B883" s="65"/>
      <c r="C883" s="9"/>
      <c r="D883" s="171"/>
      <c r="E883"/>
      <c r="F883"/>
      <c r="G883"/>
      <c r="H883"/>
      <c r="I883"/>
      <c r="J883"/>
      <c r="K883"/>
      <c r="L883"/>
      <c r="M883"/>
      <c r="N883"/>
      <c r="O883"/>
      <c r="P883"/>
      <c r="Q883"/>
      <c r="R883"/>
      <c r="S883"/>
      <c r="T883"/>
      <c r="U883"/>
      <c r="V883"/>
      <c r="W883"/>
      <c r="X883"/>
      <c r="Y883"/>
      <c r="Z883"/>
    </row>
    <row r="884" spans="1:26" ht="15.75" customHeight="1" x14ac:dyDescent="0.25">
      <c r="A884" s="65"/>
      <c r="B884" s="65"/>
      <c r="C884" s="9"/>
      <c r="D884" s="171"/>
      <c r="E884"/>
      <c r="F884"/>
      <c r="G884"/>
      <c r="H884"/>
      <c r="I884"/>
      <c r="J884"/>
      <c r="K884"/>
      <c r="L884"/>
      <c r="M884"/>
      <c r="N884"/>
      <c r="O884"/>
      <c r="P884"/>
      <c r="Q884"/>
      <c r="R884"/>
      <c r="S884"/>
      <c r="T884"/>
      <c r="U884"/>
      <c r="V884"/>
      <c r="W884"/>
      <c r="X884"/>
      <c r="Y884"/>
      <c r="Z884"/>
    </row>
    <row r="885" spans="1:26" ht="15.75" customHeight="1" x14ac:dyDescent="0.25">
      <c r="A885" s="65"/>
      <c r="B885" s="65"/>
      <c r="C885" s="9"/>
      <c r="D885" s="171"/>
      <c r="E885"/>
      <c r="F885"/>
      <c r="G885"/>
      <c r="H885"/>
      <c r="I885"/>
      <c r="J885"/>
      <c r="K885"/>
      <c r="L885"/>
      <c r="M885"/>
      <c r="N885"/>
      <c r="O885"/>
      <c r="P885"/>
      <c r="Q885"/>
      <c r="R885"/>
      <c r="S885"/>
      <c r="T885"/>
      <c r="U885"/>
      <c r="V885"/>
      <c r="W885"/>
      <c r="X885"/>
      <c r="Y885"/>
      <c r="Z885"/>
    </row>
    <row r="886" spans="1:26" ht="15.75" customHeight="1" x14ac:dyDescent="0.25">
      <c r="A886" s="65"/>
      <c r="B886" s="65"/>
      <c r="C886" s="9"/>
      <c r="D886" s="171"/>
      <c r="E886"/>
      <c r="F886"/>
      <c r="G886"/>
      <c r="H886"/>
      <c r="I886"/>
      <c r="J886"/>
      <c r="K886"/>
      <c r="L886"/>
      <c r="M886"/>
      <c r="N886"/>
      <c r="O886"/>
      <c r="P886"/>
      <c r="Q886"/>
      <c r="R886"/>
      <c r="S886"/>
      <c r="T886"/>
      <c r="U886"/>
      <c r="V886"/>
      <c r="W886"/>
      <c r="X886"/>
      <c r="Y886"/>
      <c r="Z886"/>
    </row>
    <row r="887" spans="1:26" ht="15.75" customHeight="1" x14ac:dyDescent="0.25">
      <c r="A887" s="65"/>
      <c r="B887" s="65"/>
      <c r="C887" s="9"/>
      <c r="D887" s="171"/>
      <c r="E887"/>
      <c r="F887"/>
      <c r="G887"/>
      <c r="H887"/>
      <c r="I887"/>
      <c r="J887"/>
      <c r="K887"/>
      <c r="L887"/>
      <c r="M887"/>
      <c r="N887"/>
      <c r="O887"/>
      <c r="P887"/>
      <c r="Q887"/>
      <c r="R887"/>
      <c r="S887"/>
      <c r="T887"/>
      <c r="U887"/>
      <c r="V887"/>
      <c r="W887"/>
      <c r="X887"/>
      <c r="Y887"/>
      <c r="Z887"/>
    </row>
    <row r="888" spans="1:26" ht="15.75" customHeight="1" x14ac:dyDescent="0.25">
      <c r="A888" s="65"/>
      <c r="B888" s="65"/>
      <c r="C888" s="9"/>
      <c r="D888" s="171"/>
      <c r="E888"/>
      <c r="F888"/>
      <c r="G888"/>
      <c r="H888"/>
      <c r="I888"/>
      <c r="J888"/>
      <c r="K888"/>
      <c r="L888"/>
      <c r="M888"/>
      <c r="N888"/>
      <c r="O888"/>
      <c r="P888"/>
      <c r="Q888"/>
      <c r="R888"/>
      <c r="S888"/>
      <c r="T888"/>
      <c r="U888"/>
      <c r="V888"/>
      <c r="W888"/>
      <c r="X888"/>
      <c r="Y888"/>
      <c r="Z888"/>
    </row>
    <row r="889" spans="1:26" ht="15.75" customHeight="1" x14ac:dyDescent="0.25">
      <c r="A889" s="65"/>
      <c r="B889" s="65"/>
      <c r="C889" s="9"/>
      <c r="D889" s="171"/>
      <c r="E889"/>
      <c r="F889"/>
      <c r="G889"/>
      <c r="H889"/>
      <c r="I889"/>
      <c r="J889"/>
      <c r="K889"/>
      <c r="L889"/>
      <c r="M889"/>
      <c r="N889"/>
      <c r="O889"/>
      <c r="P889"/>
      <c r="Q889"/>
      <c r="R889"/>
      <c r="S889"/>
      <c r="T889"/>
      <c r="U889"/>
      <c r="V889"/>
      <c r="W889"/>
      <c r="X889"/>
      <c r="Y889"/>
      <c r="Z889"/>
    </row>
    <row r="890" spans="1:26" ht="15.75" customHeight="1" x14ac:dyDescent="0.25">
      <c r="A890" s="65"/>
      <c r="B890" s="65"/>
      <c r="C890" s="9"/>
      <c r="D890" s="171"/>
      <c r="E890"/>
      <c r="F890"/>
      <c r="G890"/>
      <c r="H890"/>
      <c r="I890"/>
      <c r="J890"/>
      <c r="K890"/>
      <c r="L890"/>
      <c r="M890"/>
      <c r="N890"/>
      <c r="O890"/>
      <c r="P890"/>
      <c r="Q890"/>
      <c r="R890"/>
      <c r="S890"/>
      <c r="T890"/>
      <c r="U890"/>
      <c r="V890"/>
      <c r="W890"/>
      <c r="X890"/>
      <c r="Y890"/>
      <c r="Z890"/>
    </row>
    <row r="891" spans="1:26" ht="15.75" customHeight="1" x14ac:dyDescent="0.25">
      <c r="A891" s="65"/>
      <c r="B891" s="65"/>
      <c r="C891" s="9"/>
      <c r="D891" s="171"/>
      <c r="E891"/>
      <c r="F891"/>
      <c r="G891"/>
      <c r="H891"/>
      <c r="I891"/>
      <c r="J891"/>
      <c r="K891"/>
      <c r="L891"/>
      <c r="M891"/>
      <c r="N891"/>
      <c r="O891"/>
      <c r="P891"/>
      <c r="Q891"/>
      <c r="R891"/>
      <c r="S891"/>
      <c r="T891"/>
      <c r="U891"/>
      <c r="V891"/>
      <c r="W891"/>
      <c r="X891"/>
      <c r="Y891"/>
      <c r="Z891"/>
    </row>
    <row r="892" spans="1:26" ht="15.75" customHeight="1" x14ac:dyDescent="0.25">
      <c r="A892" s="65"/>
      <c r="B892" s="65"/>
      <c r="C892" s="9"/>
      <c r="D892" s="171"/>
      <c r="E892"/>
      <c r="F892"/>
      <c r="G892"/>
      <c r="H892"/>
      <c r="I892"/>
      <c r="J892"/>
      <c r="K892"/>
      <c r="L892"/>
      <c r="M892"/>
      <c r="N892"/>
      <c r="O892"/>
      <c r="P892"/>
      <c r="Q892"/>
      <c r="R892"/>
      <c r="S892"/>
      <c r="T892"/>
      <c r="U892"/>
      <c r="V892"/>
      <c r="W892"/>
      <c r="X892"/>
      <c r="Y892"/>
      <c r="Z892"/>
    </row>
    <row r="893" spans="1:26" ht="15.75" customHeight="1" x14ac:dyDescent="0.25">
      <c r="A893" s="65"/>
      <c r="B893" s="65"/>
      <c r="C893" s="9"/>
      <c r="D893" s="171"/>
      <c r="E893"/>
      <c r="F893"/>
      <c r="G893"/>
      <c r="H893"/>
      <c r="I893"/>
      <c r="J893"/>
      <c r="K893"/>
      <c r="L893"/>
      <c r="M893"/>
      <c r="N893"/>
      <c r="O893"/>
      <c r="P893"/>
      <c r="Q893"/>
      <c r="R893"/>
      <c r="S893"/>
      <c r="T893"/>
      <c r="U893"/>
      <c r="V893"/>
      <c r="W893"/>
      <c r="X893"/>
      <c r="Y893"/>
      <c r="Z893"/>
    </row>
    <row r="894" spans="1:26" ht="15.75" customHeight="1" x14ac:dyDescent="0.25">
      <c r="A894" s="65"/>
      <c r="B894" s="65"/>
      <c r="C894" s="9"/>
      <c r="D894" s="171"/>
      <c r="E894"/>
      <c r="F894"/>
      <c r="G894"/>
      <c r="H894"/>
      <c r="I894"/>
      <c r="J894"/>
      <c r="K894"/>
      <c r="L894"/>
      <c r="M894"/>
      <c r="N894"/>
      <c r="O894"/>
      <c r="P894"/>
      <c r="Q894"/>
      <c r="R894"/>
      <c r="S894"/>
      <c r="T894"/>
      <c r="U894"/>
      <c r="V894"/>
      <c r="W894"/>
      <c r="X894"/>
      <c r="Y894"/>
      <c r="Z894"/>
    </row>
    <row r="895" spans="1:26" ht="15.75" customHeight="1" x14ac:dyDescent="0.25">
      <c r="A895" s="65"/>
      <c r="B895" s="65"/>
      <c r="C895" s="9"/>
      <c r="D895" s="171"/>
      <c r="E895"/>
      <c r="F895"/>
      <c r="G895"/>
      <c r="H895"/>
      <c r="I895"/>
      <c r="J895"/>
      <c r="K895"/>
      <c r="L895"/>
      <c r="M895"/>
      <c r="N895"/>
      <c r="O895"/>
      <c r="P895"/>
      <c r="Q895"/>
      <c r="R895"/>
      <c r="S895"/>
      <c r="T895"/>
      <c r="U895"/>
      <c r="V895"/>
      <c r="W895"/>
      <c r="X895"/>
      <c r="Y895"/>
      <c r="Z895"/>
    </row>
    <row r="896" spans="1:26" ht="15.75" customHeight="1" x14ac:dyDescent="0.25">
      <c r="A896" s="65"/>
      <c r="B896" s="65"/>
      <c r="C896" s="9"/>
      <c r="D896" s="171"/>
      <c r="E896"/>
      <c r="F896"/>
      <c r="G896"/>
      <c r="H896"/>
      <c r="I896"/>
      <c r="J896"/>
      <c r="K896"/>
      <c r="L896"/>
      <c r="M896"/>
      <c r="N896"/>
      <c r="O896"/>
      <c r="P896"/>
      <c r="Q896"/>
      <c r="R896"/>
      <c r="S896"/>
      <c r="T896"/>
      <c r="U896"/>
      <c r="V896"/>
      <c r="W896"/>
      <c r="X896"/>
      <c r="Y896"/>
      <c r="Z896"/>
    </row>
    <row r="897" spans="1:26" ht="15.75" customHeight="1" x14ac:dyDescent="0.25">
      <c r="A897" s="65"/>
      <c r="B897" s="65"/>
      <c r="C897" s="9"/>
      <c r="D897" s="171"/>
      <c r="E897"/>
      <c r="F897"/>
      <c r="G897"/>
      <c r="H897"/>
      <c r="I897"/>
      <c r="J897"/>
      <c r="K897"/>
      <c r="L897"/>
      <c r="M897"/>
      <c r="N897"/>
      <c r="O897"/>
      <c r="P897"/>
      <c r="Q897"/>
      <c r="R897"/>
      <c r="S897"/>
      <c r="T897"/>
      <c r="U897"/>
      <c r="V897"/>
      <c r="W897"/>
      <c r="X897"/>
      <c r="Y897"/>
      <c r="Z897"/>
    </row>
    <row r="898" spans="1:26" ht="15.75" customHeight="1" x14ac:dyDescent="0.25">
      <c r="A898" s="65"/>
      <c r="B898" s="65"/>
      <c r="C898" s="9"/>
      <c r="D898" s="171"/>
      <c r="E898"/>
      <c r="F898"/>
      <c r="G898"/>
      <c r="H898"/>
      <c r="I898"/>
      <c r="J898"/>
      <c r="K898"/>
      <c r="L898"/>
      <c r="M898"/>
      <c r="N898"/>
      <c r="O898"/>
      <c r="P898"/>
      <c r="Q898"/>
      <c r="R898"/>
      <c r="S898"/>
      <c r="T898"/>
      <c r="U898"/>
      <c r="V898"/>
      <c r="W898"/>
      <c r="X898"/>
      <c r="Y898"/>
      <c r="Z898"/>
    </row>
    <row r="899" spans="1:26" ht="15.75" customHeight="1" x14ac:dyDescent="0.25">
      <c r="A899" s="65"/>
      <c r="B899" s="65"/>
      <c r="C899" s="9"/>
      <c r="D899" s="171"/>
      <c r="E899"/>
      <c r="F899"/>
      <c r="G899"/>
      <c r="H899"/>
      <c r="I899"/>
      <c r="J899"/>
      <c r="K899"/>
      <c r="L899"/>
      <c r="M899"/>
      <c r="N899"/>
      <c r="O899"/>
      <c r="P899"/>
      <c r="Q899"/>
      <c r="R899"/>
      <c r="S899"/>
      <c r="T899"/>
      <c r="U899"/>
      <c r="V899"/>
      <c r="W899"/>
      <c r="X899"/>
      <c r="Y899"/>
      <c r="Z899"/>
    </row>
    <row r="900" spans="1:26" ht="15.75" customHeight="1" x14ac:dyDescent="0.25">
      <c r="A900" s="65"/>
      <c r="B900" s="65"/>
      <c r="C900" s="9"/>
      <c r="D900" s="171"/>
      <c r="E900"/>
      <c r="F900"/>
      <c r="G900"/>
      <c r="H900"/>
      <c r="I900"/>
      <c r="J900"/>
      <c r="K900"/>
      <c r="L900"/>
      <c r="M900"/>
      <c r="N900"/>
      <c r="O900"/>
      <c r="P900"/>
      <c r="Q900"/>
      <c r="R900"/>
      <c r="S900"/>
      <c r="T900"/>
      <c r="U900"/>
      <c r="V900"/>
      <c r="W900"/>
      <c r="X900"/>
      <c r="Y900"/>
      <c r="Z900"/>
    </row>
    <row r="901" spans="1:26" ht="15.75" customHeight="1" x14ac:dyDescent="0.25">
      <c r="A901" s="65"/>
      <c r="B901" s="65"/>
      <c r="C901" s="9"/>
      <c r="D901" s="171"/>
      <c r="E901"/>
      <c r="F901"/>
      <c r="G901"/>
      <c r="H901"/>
      <c r="I901"/>
      <c r="J901"/>
      <c r="K901"/>
      <c r="L901"/>
      <c r="M901"/>
      <c r="N901"/>
      <c r="O901"/>
      <c r="P901"/>
      <c r="Q901"/>
      <c r="R901"/>
      <c r="S901"/>
      <c r="T901"/>
      <c r="U901"/>
      <c r="V901"/>
      <c r="W901"/>
      <c r="X901"/>
      <c r="Y901"/>
      <c r="Z901"/>
    </row>
    <row r="902" spans="1:26" ht="15.75" customHeight="1" x14ac:dyDescent="0.25">
      <c r="A902" s="65"/>
      <c r="B902" s="65"/>
      <c r="C902" s="9"/>
      <c r="D902" s="171"/>
      <c r="E902"/>
      <c r="F902"/>
      <c r="G902"/>
      <c r="H902"/>
      <c r="I902"/>
      <c r="J902"/>
      <c r="K902"/>
      <c r="L902"/>
      <c r="M902"/>
      <c r="N902"/>
      <c r="O902"/>
      <c r="P902"/>
      <c r="Q902"/>
      <c r="R902"/>
      <c r="S902"/>
      <c r="T902"/>
      <c r="U902"/>
      <c r="V902"/>
      <c r="W902"/>
      <c r="X902"/>
      <c r="Y902"/>
      <c r="Z902"/>
    </row>
    <row r="903" spans="1:26" ht="15.75" customHeight="1" x14ac:dyDescent="0.25">
      <c r="A903" s="65"/>
      <c r="B903" s="65"/>
      <c r="C903" s="9"/>
      <c r="D903" s="171"/>
      <c r="E903"/>
      <c r="F903"/>
      <c r="G903"/>
      <c r="H903"/>
      <c r="I903"/>
      <c r="J903"/>
      <c r="K903"/>
      <c r="L903"/>
      <c r="M903"/>
      <c r="N903"/>
      <c r="O903"/>
      <c r="P903"/>
      <c r="Q903"/>
      <c r="R903"/>
      <c r="S903"/>
      <c r="T903"/>
      <c r="U903"/>
      <c r="V903"/>
      <c r="W903"/>
      <c r="X903"/>
      <c r="Y903"/>
      <c r="Z903"/>
    </row>
    <row r="904" spans="1:26" ht="15.75" customHeight="1" x14ac:dyDescent="0.25">
      <c r="A904" s="65"/>
      <c r="B904" s="65"/>
      <c r="C904" s="9"/>
      <c r="D904" s="171"/>
      <c r="E904"/>
      <c r="F904"/>
      <c r="G904"/>
      <c r="H904"/>
      <c r="I904"/>
      <c r="J904"/>
      <c r="K904"/>
      <c r="L904"/>
      <c r="M904"/>
      <c r="N904"/>
      <c r="O904"/>
      <c r="P904"/>
      <c r="Q904"/>
      <c r="R904"/>
      <c r="S904"/>
      <c r="T904"/>
      <c r="U904"/>
      <c r="V904"/>
      <c r="W904"/>
      <c r="X904"/>
      <c r="Y904"/>
      <c r="Z904"/>
    </row>
    <row r="905" spans="1:26" ht="15.75" customHeight="1" x14ac:dyDescent="0.25">
      <c r="A905" s="65"/>
      <c r="B905" s="65"/>
      <c r="C905" s="9"/>
      <c r="D905" s="171"/>
      <c r="E905"/>
      <c r="F905"/>
      <c r="G905"/>
      <c r="H905"/>
      <c r="I905"/>
      <c r="J905"/>
      <c r="K905"/>
      <c r="L905"/>
      <c r="M905"/>
      <c r="N905"/>
      <c r="O905"/>
      <c r="P905"/>
      <c r="Q905"/>
      <c r="R905"/>
      <c r="S905"/>
      <c r="T905"/>
      <c r="U905"/>
      <c r="V905"/>
      <c r="W905"/>
      <c r="X905"/>
      <c r="Y905"/>
      <c r="Z905"/>
    </row>
    <row r="906" spans="1:26" ht="15.75" customHeight="1" x14ac:dyDescent="0.25">
      <c r="A906" s="65"/>
      <c r="B906" s="65"/>
      <c r="C906" s="9"/>
      <c r="D906" s="171"/>
      <c r="E906"/>
      <c r="F906"/>
      <c r="G906"/>
      <c r="H906"/>
      <c r="I906"/>
      <c r="J906"/>
      <c r="K906"/>
      <c r="L906"/>
      <c r="M906"/>
      <c r="N906"/>
      <c r="O906"/>
      <c r="P906"/>
      <c r="Q906"/>
      <c r="R906"/>
      <c r="S906"/>
      <c r="T906"/>
      <c r="U906"/>
      <c r="V906"/>
      <c r="W906"/>
      <c r="X906"/>
      <c r="Y906"/>
      <c r="Z906"/>
    </row>
    <row r="907" spans="1:26" ht="15.75" customHeight="1" x14ac:dyDescent="0.25">
      <c r="A907" s="65"/>
      <c r="B907" s="65"/>
      <c r="C907" s="9"/>
      <c r="D907" s="171"/>
      <c r="E907"/>
      <c r="F907"/>
      <c r="G907"/>
      <c r="H907"/>
      <c r="I907"/>
      <c r="J907"/>
      <c r="K907"/>
      <c r="L907"/>
      <c r="M907"/>
      <c r="N907"/>
      <c r="O907"/>
      <c r="P907"/>
      <c r="Q907"/>
      <c r="R907"/>
      <c r="S907"/>
      <c r="T907"/>
      <c r="U907"/>
      <c r="V907"/>
      <c r="W907"/>
      <c r="X907"/>
      <c r="Y907"/>
      <c r="Z907"/>
    </row>
    <row r="908" spans="1:26" ht="15.75" customHeight="1" x14ac:dyDescent="0.25">
      <c r="A908" s="65"/>
      <c r="B908" s="65"/>
      <c r="C908" s="9"/>
      <c r="D908" s="171"/>
      <c r="E908"/>
      <c r="F908"/>
      <c r="G908"/>
      <c r="H908"/>
      <c r="I908"/>
      <c r="J908"/>
      <c r="K908"/>
      <c r="L908"/>
      <c r="M908"/>
      <c r="N908"/>
      <c r="O908"/>
      <c r="P908"/>
      <c r="Q908"/>
      <c r="R908"/>
      <c r="S908"/>
      <c r="T908"/>
      <c r="U908"/>
      <c r="V908"/>
      <c r="W908"/>
      <c r="X908"/>
      <c r="Y908"/>
      <c r="Z908"/>
    </row>
    <row r="909" spans="1:26" ht="15.75" customHeight="1" x14ac:dyDescent="0.25">
      <c r="A909" s="65"/>
      <c r="B909" s="65"/>
      <c r="C909" s="9"/>
      <c r="D909" s="171"/>
      <c r="E909"/>
      <c r="F909"/>
      <c r="G909"/>
      <c r="H909"/>
      <c r="I909"/>
      <c r="J909"/>
      <c r="K909"/>
      <c r="L909"/>
      <c r="M909"/>
      <c r="N909"/>
      <c r="O909"/>
      <c r="P909"/>
      <c r="Q909"/>
      <c r="R909"/>
      <c r="S909"/>
      <c r="T909"/>
      <c r="U909"/>
      <c r="V909"/>
      <c r="W909"/>
      <c r="X909"/>
      <c r="Y909"/>
      <c r="Z909"/>
    </row>
    <row r="910" spans="1:26" ht="15.75" customHeight="1" x14ac:dyDescent="0.25">
      <c r="A910" s="65"/>
      <c r="B910" s="65"/>
      <c r="C910" s="9"/>
      <c r="D910" s="171"/>
      <c r="E910"/>
      <c r="F910"/>
      <c r="G910"/>
      <c r="H910"/>
      <c r="I910"/>
      <c r="J910"/>
      <c r="K910"/>
      <c r="L910"/>
      <c r="M910"/>
      <c r="N910"/>
      <c r="O910"/>
      <c r="P910"/>
      <c r="Q910"/>
      <c r="R910"/>
      <c r="S910"/>
      <c r="T910"/>
      <c r="U910"/>
      <c r="V910"/>
      <c r="W910"/>
      <c r="X910"/>
      <c r="Y910"/>
      <c r="Z910"/>
    </row>
    <row r="911" spans="1:26" ht="15.75" customHeight="1" x14ac:dyDescent="0.25">
      <c r="A911" s="65"/>
      <c r="B911" s="65"/>
      <c r="C911" s="9"/>
      <c r="D911" s="171"/>
      <c r="E911"/>
      <c r="F911"/>
      <c r="G911"/>
      <c r="H911"/>
      <c r="I911"/>
      <c r="J911"/>
      <c r="K911"/>
      <c r="L911"/>
      <c r="M911"/>
      <c r="N911"/>
      <c r="O911"/>
      <c r="P911"/>
      <c r="Q911"/>
      <c r="R911"/>
      <c r="S911"/>
      <c r="T911"/>
      <c r="U911"/>
      <c r="V911"/>
      <c r="W911"/>
      <c r="X911"/>
      <c r="Y911"/>
      <c r="Z911"/>
    </row>
    <row r="912" spans="1:26" ht="15.75" customHeight="1" x14ac:dyDescent="0.25">
      <c r="A912" s="65"/>
      <c r="B912" s="65"/>
      <c r="C912" s="9"/>
      <c r="D912" s="171"/>
      <c r="E912"/>
      <c r="F912"/>
      <c r="G912"/>
      <c r="H912"/>
      <c r="I912"/>
      <c r="J912"/>
      <c r="K912"/>
      <c r="L912"/>
      <c r="M912"/>
      <c r="N912"/>
      <c r="O912"/>
      <c r="P912"/>
      <c r="Q912"/>
      <c r="R912"/>
      <c r="S912"/>
      <c r="T912"/>
      <c r="U912"/>
      <c r="V912"/>
      <c r="W912"/>
      <c r="X912"/>
      <c r="Y912"/>
      <c r="Z912"/>
    </row>
    <row r="913" spans="1:26" ht="15.75" customHeight="1" x14ac:dyDescent="0.25">
      <c r="A913" s="65"/>
      <c r="B913" s="65"/>
      <c r="C913" s="9"/>
      <c r="D913" s="171"/>
      <c r="E913"/>
      <c r="F913"/>
      <c r="G913"/>
      <c r="H913"/>
      <c r="I913"/>
      <c r="J913"/>
      <c r="K913"/>
      <c r="L913"/>
      <c r="M913"/>
      <c r="N913"/>
      <c r="O913"/>
      <c r="P913"/>
      <c r="Q913"/>
      <c r="R913"/>
      <c r="S913"/>
      <c r="T913"/>
      <c r="U913"/>
      <c r="V913"/>
      <c r="W913"/>
      <c r="X913"/>
      <c r="Y913"/>
      <c r="Z913"/>
    </row>
    <row r="914" spans="1:26" ht="15.75" customHeight="1" x14ac:dyDescent="0.25">
      <c r="A914" s="65"/>
      <c r="B914" s="65"/>
      <c r="C914" s="9"/>
      <c r="D914" s="171"/>
      <c r="E914"/>
      <c r="F914"/>
      <c r="G914"/>
      <c r="H914"/>
      <c r="I914"/>
      <c r="J914"/>
      <c r="K914"/>
      <c r="L914"/>
      <c r="M914"/>
      <c r="N914"/>
      <c r="O914"/>
      <c r="P914"/>
      <c r="Q914"/>
      <c r="R914"/>
      <c r="S914"/>
      <c r="T914"/>
      <c r="U914"/>
      <c r="V914"/>
      <c r="W914"/>
      <c r="X914"/>
      <c r="Y914"/>
      <c r="Z914"/>
    </row>
    <row r="915" spans="1:26" ht="15.75" customHeight="1" x14ac:dyDescent="0.25">
      <c r="A915" s="65"/>
      <c r="B915" s="65"/>
      <c r="C915" s="9"/>
      <c r="D915" s="171"/>
      <c r="E915"/>
      <c r="F915"/>
      <c r="G915"/>
      <c r="H915"/>
      <c r="I915"/>
      <c r="J915"/>
      <c r="K915"/>
      <c r="L915"/>
      <c r="M915"/>
      <c r="N915"/>
      <c r="O915"/>
      <c r="P915"/>
      <c r="Q915"/>
      <c r="R915"/>
      <c r="S915"/>
      <c r="T915"/>
      <c r="U915"/>
      <c r="V915"/>
      <c r="W915"/>
      <c r="X915"/>
      <c r="Y915"/>
      <c r="Z915"/>
    </row>
    <row r="916" spans="1:26" ht="15.75" customHeight="1" x14ac:dyDescent="0.25">
      <c r="A916" s="65"/>
      <c r="B916" s="65"/>
      <c r="C916" s="9"/>
      <c r="D916" s="171"/>
      <c r="E916"/>
      <c r="F916"/>
      <c r="G916"/>
      <c r="H916"/>
      <c r="I916"/>
      <c r="J916"/>
      <c r="K916"/>
      <c r="L916"/>
      <c r="M916"/>
      <c r="N916"/>
      <c r="O916"/>
      <c r="P916"/>
      <c r="Q916"/>
      <c r="R916"/>
      <c r="S916"/>
      <c r="T916"/>
      <c r="U916"/>
      <c r="V916"/>
      <c r="W916"/>
      <c r="X916"/>
      <c r="Y916"/>
      <c r="Z916"/>
    </row>
    <row r="917" spans="1:26" ht="15.75" customHeight="1" x14ac:dyDescent="0.25">
      <c r="A917" s="65"/>
      <c r="B917" s="65"/>
      <c r="C917" s="9"/>
      <c r="D917" s="171"/>
      <c r="E917"/>
      <c r="F917"/>
      <c r="G917"/>
      <c r="H917"/>
      <c r="I917"/>
      <c r="J917"/>
      <c r="K917"/>
      <c r="L917"/>
      <c r="M917"/>
      <c r="N917"/>
      <c r="O917"/>
      <c r="P917"/>
      <c r="Q917"/>
      <c r="R917"/>
      <c r="S917"/>
      <c r="T917"/>
      <c r="U917"/>
      <c r="V917"/>
      <c r="W917"/>
      <c r="X917"/>
      <c r="Y917"/>
      <c r="Z917"/>
    </row>
    <row r="918" spans="1:26" ht="15.75" customHeight="1" x14ac:dyDescent="0.25">
      <c r="A918" s="65"/>
      <c r="B918" s="65"/>
      <c r="C918" s="9"/>
      <c r="D918" s="171"/>
      <c r="E918"/>
      <c r="F918"/>
      <c r="G918"/>
      <c r="H918"/>
      <c r="I918"/>
      <c r="J918"/>
      <c r="K918"/>
      <c r="L918"/>
      <c r="M918"/>
      <c r="N918"/>
      <c r="O918"/>
      <c r="P918"/>
      <c r="Q918"/>
      <c r="R918"/>
      <c r="S918"/>
      <c r="T918"/>
      <c r="U918"/>
      <c r="V918"/>
      <c r="W918"/>
      <c r="X918"/>
      <c r="Y918"/>
      <c r="Z918"/>
    </row>
    <row r="919" spans="1:26" ht="15.75" customHeight="1" x14ac:dyDescent="0.25">
      <c r="A919" s="65"/>
      <c r="B919" s="65"/>
      <c r="C919" s="9"/>
      <c r="D919" s="171"/>
      <c r="E919"/>
      <c r="F919"/>
      <c r="G919"/>
      <c r="H919"/>
      <c r="I919"/>
      <c r="J919"/>
      <c r="K919"/>
      <c r="L919"/>
      <c r="M919"/>
      <c r="N919"/>
      <c r="O919"/>
      <c r="P919"/>
      <c r="Q919"/>
      <c r="R919"/>
      <c r="S919"/>
      <c r="T919"/>
      <c r="U919"/>
      <c r="V919"/>
      <c r="W919"/>
      <c r="X919"/>
      <c r="Y919"/>
      <c r="Z919"/>
    </row>
    <row r="920" spans="1:26" ht="15.75" customHeight="1" x14ac:dyDescent="0.25">
      <c r="A920" s="65"/>
      <c r="B920" s="65"/>
      <c r="C920" s="9"/>
      <c r="D920" s="171"/>
      <c r="E920"/>
      <c r="F920"/>
      <c r="G920"/>
      <c r="H920"/>
      <c r="I920"/>
      <c r="J920"/>
      <c r="K920"/>
      <c r="L920"/>
      <c r="M920"/>
      <c r="N920"/>
      <c r="O920"/>
      <c r="P920"/>
      <c r="Q920"/>
      <c r="R920"/>
      <c r="S920"/>
      <c r="T920"/>
      <c r="U920"/>
      <c r="V920"/>
      <c r="W920"/>
      <c r="X920"/>
      <c r="Y920"/>
      <c r="Z920"/>
    </row>
    <row r="921" spans="1:26" ht="15.75" customHeight="1" x14ac:dyDescent="0.25">
      <c r="A921" s="65"/>
      <c r="B921" s="65"/>
      <c r="C921" s="9"/>
      <c r="D921" s="171"/>
      <c r="E921"/>
      <c r="F921"/>
      <c r="G921"/>
      <c r="H921"/>
      <c r="I921"/>
      <c r="J921"/>
      <c r="K921"/>
      <c r="L921"/>
      <c r="M921"/>
      <c r="N921"/>
      <c r="O921"/>
      <c r="P921"/>
      <c r="Q921"/>
      <c r="R921"/>
      <c r="S921"/>
      <c r="T921"/>
      <c r="U921"/>
      <c r="V921"/>
      <c r="W921"/>
      <c r="X921"/>
      <c r="Y921"/>
      <c r="Z921"/>
    </row>
    <row r="922" spans="1:26" ht="15.75" customHeight="1" x14ac:dyDescent="0.25">
      <c r="A922" s="65"/>
      <c r="B922" s="65"/>
      <c r="C922" s="9"/>
      <c r="D922" s="171"/>
      <c r="E922"/>
      <c r="F922"/>
      <c r="G922"/>
      <c r="H922"/>
      <c r="I922"/>
      <c r="J922"/>
      <c r="K922"/>
      <c r="L922"/>
      <c r="M922"/>
      <c r="N922"/>
      <c r="O922"/>
      <c r="P922"/>
      <c r="Q922"/>
      <c r="R922"/>
      <c r="S922"/>
      <c r="T922"/>
      <c r="U922"/>
      <c r="V922"/>
      <c r="W922"/>
      <c r="X922"/>
      <c r="Y922"/>
      <c r="Z922"/>
    </row>
    <row r="923" spans="1:26" ht="15.75" customHeight="1" x14ac:dyDescent="0.25">
      <c r="A923" s="65"/>
      <c r="B923" s="65"/>
      <c r="C923" s="9"/>
      <c r="D923" s="171"/>
      <c r="E923"/>
      <c r="F923"/>
      <c r="G923"/>
      <c r="H923"/>
      <c r="I923"/>
      <c r="J923"/>
      <c r="K923"/>
      <c r="L923"/>
      <c r="M923"/>
      <c r="N923"/>
      <c r="O923"/>
      <c r="P923"/>
      <c r="Q923"/>
      <c r="R923"/>
      <c r="S923"/>
      <c r="T923"/>
      <c r="U923"/>
      <c r="V923"/>
      <c r="W923"/>
      <c r="X923"/>
      <c r="Y923"/>
      <c r="Z923"/>
    </row>
    <row r="924" spans="1:26" ht="15.75" customHeight="1" x14ac:dyDescent="0.25">
      <c r="A924" s="65"/>
      <c r="B924" s="65"/>
      <c r="C924" s="9"/>
      <c r="D924" s="171"/>
      <c r="E924"/>
      <c r="F924"/>
      <c r="G924"/>
      <c r="H924"/>
      <c r="I924"/>
      <c r="J924"/>
      <c r="K924"/>
      <c r="L924"/>
      <c r="M924"/>
      <c r="N924"/>
      <c r="O924"/>
      <c r="P924"/>
      <c r="Q924"/>
      <c r="R924"/>
      <c r="S924"/>
      <c r="T924"/>
      <c r="U924"/>
      <c r="V924"/>
      <c r="W924"/>
      <c r="X924"/>
      <c r="Y924"/>
      <c r="Z924"/>
    </row>
    <row r="925" spans="1:26" ht="15.75" customHeight="1" x14ac:dyDescent="0.25">
      <c r="A925" s="65"/>
      <c r="B925" s="65"/>
      <c r="C925" s="9"/>
      <c r="D925" s="171"/>
      <c r="E925"/>
      <c r="F925"/>
      <c r="G925"/>
      <c r="H925"/>
      <c r="I925"/>
      <c r="J925"/>
      <c r="K925"/>
      <c r="L925"/>
      <c r="M925"/>
      <c r="N925"/>
      <c r="O925"/>
      <c r="P925"/>
      <c r="Q925"/>
      <c r="R925"/>
      <c r="S925"/>
      <c r="T925"/>
      <c r="U925"/>
      <c r="V925"/>
      <c r="W925"/>
      <c r="X925"/>
      <c r="Y925"/>
      <c r="Z925"/>
    </row>
    <row r="926" spans="1:26" ht="15.75" customHeight="1" x14ac:dyDescent="0.25">
      <c r="A926" s="65"/>
      <c r="B926" s="65"/>
      <c r="C926" s="9"/>
      <c r="D926" s="171"/>
      <c r="E926"/>
      <c r="F926"/>
      <c r="G926"/>
      <c r="H926"/>
      <c r="I926"/>
      <c r="J926"/>
      <c r="K926"/>
      <c r="L926"/>
      <c r="M926"/>
      <c r="N926"/>
      <c r="O926"/>
      <c r="P926"/>
      <c r="Q926"/>
      <c r="R926"/>
      <c r="S926"/>
      <c r="T926"/>
      <c r="U926"/>
      <c r="V926"/>
      <c r="W926"/>
      <c r="X926"/>
      <c r="Y926"/>
      <c r="Z926"/>
    </row>
    <row r="927" spans="1:26" ht="15.75" customHeight="1" x14ac:dyDescent="0.25">
      <c r="A927" s="65"/>
      <c r="B927" s="65"/>
      <c r="C927" s="9"/>
      <c r="D927" s="171"/>
      <c r="E927"/>
      <c r="F927"/>
      <c r="G927"/>
      <c r="H927"/>
      <c r="I927"/>
      <c r="J927"/>
      <c r="K927"/>
      <c r="L927"/>
      <c r="M927"/>
      <c r="N927"/>
      <c r="O927"/>
      <c r="P927"/>
      <c r="Q927"/>
      <c r="R927"/>
      <c r="S927"/>
      <c r="T927"/>
      <c r="U927"/>
      <c r="V927"/>
      <c r="W927"/>
      <c r="X927"/>
      <c r="Y927"/>
      <c r="Z927"/>
    </row>
    <row r="928" spans="1:26" ht="15.75" customHeight="1" x14ac:dyDescent="0.25">
      <c r="A928" s="65"/>
      <c r="B928" s="65"/>
      <c r="C928" s="9"/>
      <c r="D928" s="171"/>
      <c r="E928"/>
      <c r="F928"/>
      <c r="G928"/>
      <c r="H928"/>
      <c r="I928"/>
      <c r="J928"/>
      <c r="K928"/>
      <c r="L928"/>
      <c r="M928"/>
      <c r="N928"/>
      <c r="O928"/>
      <c r="P928"/>
      <c r="Q928"/>
      <c r="R928"/>
      <c r="S928"/>
      <c r="T928"/>
      <c r="U928"/>
      <c r="V928"/>
      <c r="W928"/>
      <c r="X928"/>
      <c r="Y928"/>
      <c r="Z928"/>
    </row>
    <row r="929" spans="1:26" ht="15.75" customHeight="1" x14ac:dyDescent="0.25">
      <c r="A929" s="65"/>
      <c r="B929" s="65"/>
      <c r="C929" s="9"/>
      <c r="D929" s="171"/>
      <c r="E929"/>
      <c r="F929"/>
      <c r="G929"/>
      <c r="H929"/>
      <c r="I929"/>
      <c r="J929"/>
      <c r="K929"/>
      <c r="L929"/>
      <c r="M929"/>
      <c r="N929"/>
      <c r="O929"/>
      <c r="P929"/>
      <c r="Q929"/>
      <c r="R929"/>
      <c r="S929"/>
      <c r="T929"/>
      <c r="U929"/>
      <c r="V929"/>
      <c r="W929"/>
      <c r="X929"/>
      <c r="Y929"/>
      <c r="Z929"/>
    </row>
    <row r="930" spans="1:26" ht="15.75" customHeight="1" x14ac:dyDescent="0.25">
      <c r="A930" s="65"/>
      <c r="B930" s="65"/>
      <c r="C930" s="9"/>
      <c r="D930" s="171"/>
      <c r="E930"/>
      <c r="F930"/>
      <c r="G930"/>
      <c r="H930"/>
      <c r="I930"/>
      <c r="J930"/>
      <c r="K930"/>
      <c r="L930"/>
      <c r="M930"/>
      <c r="N930"/>
      <c r="O930"/>
      <c r="P930"/>
      <c r="Q930"/>
      <c r="R930"/>
      <c r="S930"/>
      <c r="T930"/>
      <c r="U930"/>
      <c r="V930"/>
      <c r="W930"/>
      <c r="X930"/>
      <c r="Y930"/>
      <c r="Z930"/>
    </row>
    <row r="931" spans="1:26" ht="15.75" customHeight="1" x14ac:dyDescent="0.25">
      <c r="A931" s="65"/>
      <c r="B931" s="65"/>
      <c r="C931" s="9"/>
      <c r="D931" s="171"/>
      <c r="E931"/>
      <c r="F931"/>
      <c r="G931"/>
      <c r="H931"/>
      <c r="I931"/>
      <c r="J931"/>
      <c r="K931"/>
      <c r="L931"/>
      <c r="M931"/>
      <c r="N931"/>
      <c r="O931"/>
      <c r="P931"/>
      <c r="Q931"/>
      <c r="R931"/>
      <c r="S931"/>
      <c r="T931"/>
      <c r="U931"/>
      <c r="V931"/>
      <c r="W931"/>
      <c r="X931"/>
      <c r="Y931"/>
      <c r="Z931"/>
    </row>
    <row r="932" spans="1:26" ht="15.75" customHeight="1" x14ac:dyDescent="0.25">
      <c r="A932" s="65"/>
      <c r="B932" s="65"/>
      <c r="C932" s="9"/>
      <c r="D932" s="171"/>
      <c r="E932"/>
      <c r="F932"/>
      <c r="G932"/>
      <c r="H932"/>
      <c r="I932"/>
      <c r="J932"/>
      <c r="K932"/>
      <c r="L932"/>
      <c r="M932"/>
      <c r="N932"/>
      <c r="O932"/>
      <c r="P932"/>
      <c r="Q932"/>
      <c r="R932"/>
      <c r="S932"/>
      <c r="T932"/>
      <c r="U932"/>
      <c r="V932"/>
      <c r="W932"/>
      <c r="X932"/>
      <c r="Y932"/>
      <c r="Z932"/>
    </row>
    <row r="933" spans="1:26" ht="15.75" customHeight="1" x14ac:dyDescent="0.25">
      <c r="A933" s="65"/>
      <c r="B933" s="65"/>
      <c r="C933" s="9"/>
      <c r="D933" s="171"/>
      <c r="E933"/>
      <c r="F933"/>
      <c r="G933"/>
      <c r="H933"/>
      <c r="I933"/>
      <c r="J933"/>
      <c r="K933"/>
      <c r="L933"/>
      <c r="M933"/>
      <c r="N933"/>
      <c r="O933"/>
      <c r="P933"/>
      <c r="Q933"/>
      <c r="R933"/>
      <c r="S933"/>
      <c r="T933"/>
      <c r="U933"/>
      <c r="V933"/>
      <c r="W933"/>
      <c r="X933"/>
      <c r="Y933"/>
      <c r="Z933"/>
    </row>
    <row r="934" spans="1:26" ht="15.75" customHeight="1" x14ac:dyDescent="0.25">
      <c r="A934" s="65"/>
      <c r="B934" s="65"/>
      <c r="C934" s="9"/>
      <c r="D934" s="171"/>
      <c r="E934"/>
      <c r="F934"/>
      <c r="G934"/>
      <c r="H934"/>
      <c r="I934"/>
      <c r="J934"/>
      <c r="K934"/>
      <c r="L934"/>
      <c r="M934"/>
      <c r="N934"/>
      <c r="O934"/>
      <c r="P934"/>
      <c r="Q934"/>
      <c r="R934"/>
      <c r="S934"/>
      <c r="T934"/>
      <c r="U934"/>
      <c r="V934"/>
      <c r="W934"/>
      <c r="X934"/>
      <c r="Y934"/>
      <c r="Z934"/>
    </row>
    <row r="935" spans="1:26" ht="15.75" customHeight="1" x14ac:dyDescent="0.25">
      <c r="A935" s="65"/>
      <c r="B935" s="65"/>
      <c r="C935" s="9"/>
      <c r="D935" s="171"/>
      <c r="E935"/>
      <c r="F935"/>
      <c r="G935"/>
      <c r="H935"/>
      <c r="I935"/>
      <c r="J935"/>
      <c r="K935"/>
      <c r="L935"/>
      <c r="M935"/>
      <c r="N935"/>
      <c r="O935"/>
      <c r="P935"/>
      <c r="Q935"/>
      <c r="R935"/>
      <c r="S935"/>
      <c r="T935"/>
      <c r="U935"/>
      <c r="V935"/>
      <c r="W935"/>
      <c r="X935"/>
      <c r="Y935"/>
      <c r="Z935"/>
    </row>
    <row r="936" spans="1:26" ht="15.75" customHeight="1" x14ac:dyDescent="0.25">
      <c r="A936" s="65"/>
      <c r="B936" s="65"/>
      <c r="C936" s="9"/>
      <c r="D936" s="171"/>
      <c r="E936"/>
      <c r="F936"/>
      <c r="G936"/>
      <c r="H936"/>
      <c r="I936"/>
      <c r="J936"/>
      <c r="K936"/>
      <c r="L936"/>
      <c r="M936"/>
      <c r="N936"/>
      <c r="O936"/>
      <c r="P936"/>
      <c r="Q936"/>
      <c r="R936"/>
      <c r="S936"/>
      <c r="T936"/>
      <c r="U936"/>
      <c r="V936"/>
      <c r="W936"/>
      <c r="X936"/>
      <c r="Y936"/>
      <c r="Z936"/>
    </row>
    <row r="937" spans="1:26" ht="15.75" customHeight="1" x14ac:dyDescent="0.25">
      <c r="A937" s="65"/>
      <c r="B937" s="65"/>
      <c r="C937" s="9"/>
      <c r="D937" s="171"/>
      <c r="E937"/>
      <c r="F937"/>
      <c r="G937"/>
      <c r="H937"/>
      <c r="I937"/>
      <c r="J937"/>
      <c r="K937"/>
      <c r="L937"/>
      <c r="M937"/>
      <c r="N937"/>
      <c r="O937"/>
      <c r="P937"/>
      <c r="Q937"/>
      <c r="R937"/>
      <c r="S937"/>
      <c r="T937"/>
      <c r="U937"/>
      <c r="V937"/>
      <c r="W937"/>
      <c r="X937"/>
      <c r="Y937"/>
      <c r="Z937"/>
    </row>
    <row r="938" spans="1:26" ht="15.75" customHeight="1" x14ac:dyDescent="0.25">
      <c r="A938" s="65"/>
      <c r="B938" s="65"/>
      <c r="C938" s="9"/>
      <c r="D938" s="171"/>
      <c r="E938"/>
      <c r="F938"/>
      <c r="G938"/>
      <c r="H938"/>
      <c r="I938"/>
      <c r="J938"/>
      <c r="K938"/>
      <c r="L938"/>
      <c r="M938"/>
      <c r="N938"/>
      <c r="O938"/>
      <c r="P938"/>
      <c r="Q938"/>
      <c r="R938"/>
      <c r="S938"/>
      <c r="T938"/>
      <c r="U938"/>
      <c r="V938"/>
      <c r="W938"/>
      <c r="X938"/>
      <c r="Y938"/>
      <c r="Z938"/>
    </row>
    <row r="939" spans="1:26" ht="15.75" customHeight="1" x14ac:dyDescent="0.25">
      <c r="A939" s="65"/>
      <c r="B939" s="65"/>
      <c r="C939" s="9"/>
      <c r="D939" s="171"/>
      <c r="E939"/>
      <c r="F939"/>
      <c r="G939"/>
      <c r="H939"/>
      <c r="I939"/>
      <c r="J939"/>
      <c r="K939"/>
      <c r="L939"/>
      <c r="M939"/>
      <c r="N939"/>
      <c r="O939"/>
      <c r="P939"/>
      <c r="Q939"/>
      <c r="R939"/>
      <c r="S939"/>
      <c r="T939"/>
      <c r="U939"/>
      <c r="V939"/>
      <c r="W939"/>
      <c r="X939"/>
      <c r="Y939"/>
      <c r="Z939"/>
    </row>
    <row r="940" spans="1:26" ht="15.75" customHeight="1" x14ac:dyDescent="0.25">
      <c r="A940" s="65"/>
      <c r="B940" s="65"/>
      <c r="C940" s="9"/>
      <c r="D940" s="171"/>
      <c r="E940"/>
      <c r="F940"/>
      <c r="G940"/>
      <c r="H940"/>
      <c r="I940"/>
      <c r="J940"/>
      <c r="K940"/>
      <c r="L940"/>
      <c r="M940"/>
      <c r="N940"/>
      <c r="O940"/>
      <c r="P940"/>
      <c r="Q940"/>
      <c r="R940"/>
      <c r="S940"/>
      <c r="T940"/>
      <c r="U940"/>
      <c r="V940"/>
      <c r="W940"/>
      <c r="X940"/>
      <c r="Y940"/>
      <c r="Z940"/>
    </row>
    <row r="941" spans="1:26" ht="15.75" customHeight="1" x14ac:dyDescent="0.25">
      <c r="A941" s="65"/>
      <c r="B941" s="65"/>
      <c r="C941" s="9"/>
      <c r="D941" s="171"/>
      <c r="E941"/>
      <c r="F941"/>
      <c r="G941"/>
      <c r="H941"/>
      <c r="I941"/>
      <c r="J941"/>
      <c r="K941"/>
      <c r="L941"/>
      <c r="M941"/>
      <c r="N941"/>
      <c r="O941"/>
      <c r="P941"/>
      <c r="Q941"/>
      <c r="R941"/>
      <c r="S941"/>
      <c r="T941"/>
      <c r="U941"/>
      <c r="V941"/>
      <c r="W941"/>
      <c r="X941"/>
      <c r="Y941"/>
      <c r="Z941"/>
    </row>
    <row r="942" spans="1:26" ht="15.75" customHeight="1" x14ac:dyDescent="0.25">
      <c r="A942" s="65"/>
      <c r="B942" s="65"/>
      <c r="C942" s="9"/>
      <c r="D942" s="171"/>
      <c r="E942"/>
      <c r="F942"/>
      <c r="G942"/>
      <c r="H942"/>
      <c r="I942"/>
      <c r="J942"/>
      <c r="K942"/>
      <c r="L942"/>
      <c r="M942"/>
      <c r="N942"/>
      <c r="O942"/>
      <c r="P942"/>
      <c r="Q942"/>
      <c r="R942"/>
      <c r="S942"/>
      <c r="T942"/>
      <c r="U942"/>
      <c r="V942"/>
      <c r="W942"/>
      <c r="X942"/>
      <c r="Y942"/>
      <c r="Z942"/>
    </row>
    <row r="943" spans="1:26" ht="15.75" customHeight="1" x14ac:dyDescent="0.25">
      <c r="A943" s="65"/>
      <c r="B943" s="65"/>
      <c r="C943" s="9"/>
      <c r="D943" s="171"/>
      <c r="E943"/>
      <c r="F943"/>
      <c r="G943"/>
      <c r="H943"/>
      <c r="I943"/>
      <c r="J943"/>
      <c r="K943"/>
      <c r="L943"/>
      <c r="M943"/>
      <c r="N943"/>
      <c r="O943"/>
      <c r="P943"/>
      <c r="Q943"/>
      <c r="R943"/>
      <c r="S943"/>
      <c r="T943"/>
      <c r="U943"/>
      <c r="V943"/>
      <c r="W943"/>
      <c r="X943"/>
      <c r="Y943"/>
      <c r="Z943"/>
    </row>
    <row r="944" spans="1:26" ht="15.75" customHeight="1" x14ac:dyDescent="0.25">
      <c r="A944" s="65"/>
      <c r="B944" s="65"/>
      <c r="C944" s="9"/>
      <c r="D944" s="171"/>
      <c r="E944"/>
      <c r="F944"/>
      <c r="G944"/>
      <c r="H944"/>
      <c r="I944"/>
      <c r="J944"/>
      <c r="K944"/>
      <c r="L944"/>
      <c r="M944"/>
      <c r="N944"/>
      <c r="O944"/>
      <c r="P944"/>
      <c r="Q944"/>
      <c r="R944"/>
      <c r="S944"/>
      <c r="T944"/>
      <c r="U944"/>
      <c r="V944"/>
      <c r="W944"/>
      <c r="X944"/>
      <c r="Y944"/>
      <c r="Z944"/>
    </row>
    <row r="945" spans="1:26" ht="15.75" customHeight="1" x14ac:dyDescent="0.25">
      <c r="A945" s="65"/>
      <c r="B945" s="65"/>
      <c r="C945" s="9"/>
      <c r="D945" s="171"/>
      <c r="E945"/>
      <c r="F945"/>
      <c r="G945"/>
      <c r="H945"/>
      <c r="I945"/>
      <c r="J945"/>
      <c r="K945"/>
      <c r="L945"/>
      <c r="M945"/>
      <c r="N945"/>
      <c r="O945"/>
      <c r="P945"/>
      <c r="Q945"/>
      <c r="R945"/>
      <c r="S945"/>
      <c r="T945"/>
      <c r="U945"/>
      <c r="V945"/>
      <c r="W945"/>
      <c r="X945"/>
      <c r="Y945"/>
      <c r="Z945"/>
    </row>
    <row r="946" spans="1:26" ht="15.75" customHeight="1" x14ac:dyDescent="0.25">
      <c r="A946" s="65"/>
      <c r="B946" s="65"/>
      <c r="C946" s="9"/>
      <c r="D946" s="171"/>
      <c r="E946"/>
      <c r="F946"/>
      <c r="G946"/>
      <c r="H946"/>
      <c r="I946"/>
      <c r="J946"/>
      <c r="K946"/>
      <c r="L946"/>
      <c r="M946"/>
      <c r="N946"/>
      <c r="O946"/>
      <c r="P946"/>
      <c r="Q946"/>
      <c r="R946"/>
      <c r="S946"/>
      <c r="T946"/>
      <c r="U946"/>
      <c r="V946"/>
      <c r="W946"/>
      <c r="X946"/>
      <c r="Y946"/>
      <c r="Z946"/>
    </row>
    <row r="947" spans="1:26" ht="15.75" customHeight="1" x14ac:dyDescent="0.25">
      <c r="A947" s="65"/>
      <c r="B947" s="65"/>
      <c r="C947" s="9"/>
      <c r="D947" s="171"/>
      <c r="E947"/>
      <c r="F947"/>
      <c r="G947"/>
      <c r="H947"/>
      <c r="I947"/>
      <c r="J947"/>
      <c r="K947"/>
      <c r="L947"/>
      <c r="M947"/>
      <c r="N947"/>
      <c r="O947"/>
      <c r="P947"/>
      <c r="Q947"/>
      <c r="R947"/>
      <c r="S947"/>
      <c r="T947"/>
      <c r="U947"/>
      <c r="V947"/>
      <c r="W947"/>
      <c r="X947"/>
      <c r="Y947"/>
      <c r="Z947"/>
    </row>
    <row r="948" spans="1:26" ht="15.75" customHeight="1" x14ac:dyDescent="0.25">
      <c r="A948" s="65"/>
      <c r="B948" s="65"/>
      <c r="C948" s="9"/>
      <c r="D948" s="171"/>
      <c r="E948"/>
      <c r="F948"/>
      <c r="G948"/>
      <c r="H948"/>
      <c r="I948"/>
      <c r="J948"/>
      <c r="K948"/>
      <c r="L948"/>
      <c r="M948"/>
      <c r="N948"/>
      <c r="O948"/>
      <c r="P948"/>
      <c r="Q948"/>
      <c r="R948"/>
      <c r="S948"/>
      <c r="T948"/>
      <c r="U948"/>
      <c r="V948"/>
      <c r="W948"/>
      <c r="X948"/>
      <c r="Y948"/>
      <c r="Z948"/>
    </row>
    <row r="949" spans="1:26" ht="15.75" customHeight="1" x14ac:dyDescent="0.25">
      <c r="A949" s="65"/>
      <c r="B949" s="65"/>
      <c r="C949" s="9"/>
      <c r="D949" s="171"/>
      <c r="E949"/>
      <c r="F949"/>
      <c r="G949"/>
      <c r="H949"/>
      <c r="I949"/>
      <c r="J949"/>
      <c r="K949"/>
      <c r="L949"/>
      <c r="M949"/>
      <c r="N949"/>
      <c r="O949"/>
      <c r="P949"/>
      <c r="Q949"/>
      <c r="R949"/>
      <c r="S949"/>
      <c r="T949"/>
      <c r="U949"/>
      <c r="V949"/>
      <c r="W949"/>
      <c r="X949"/>
      <c r="Y949"/>
      <c r="Z949"/>
    </row>
    <row r="950" spans="1:26" ht="15.75" customHeight="1" x14ac:dyDescent="0.25">
      <c r="A950" s="65"/>
      <c r="B950" s="65"/>
      <c r="C950" s="9"/>
      <c r="D950" s="171"/>
      <c r="E950"/>
      <c r="F950"/>
      <c r="G950"/>
      <c r="H950"/>
      <c r="I950"/>
      <c r="J950"/>
      <c r="K950"/>
      <c r="L950"/>
      <c r="M950"/>
      <c r="N950"/>
      <c r="O950"/>
      <c r="P950"/>
      <c r="Q950"/>
      <c r="R950"/>
      <c r="S950"/>
      <c r="T950"/>
      <c r="U950"/>
      <c r="V950"/>
      <c r="W950"/>
      <c r="X950"/>
      <c r="Y950"/>
      <c r="Z950"/>
    </row>
    <row r="951" spans="1:26" ht="15.75" customHeight="1" x14ac:dyDescent="0.25">
      <c r="A951" s="65"/>
      <c r="B951" s="65"/>
      <c r="C951" s="9"/>
      <c r="D951" s="171"/>
      <c r="E951"/>
      <c r="F951"/>
      <c r="G951"/>
      <c r="H951"/>
      <c r="I951"/>
      <c r="J951"/>
      <c r="K951"/>
      <c r="L951"/>
      <c r="M951"/>
      <c r="N951"/>
      <c r="O951"/>
      <c r="P951"/>
      <c r="Q951"/>
      <c r="R951"/>
      <c r="S951"/>
      <c r="T951"/>
      <c r="U951"/>
      <c r="V951"/>
      <c r="W951"/>
      <c r="X951"/>
      <c r="Y951"/>
      <c r="Z951"/>
    </row>
    <row r="952" spans="1:26" ht="15.75" customHeight="1" x14ac:dyDescent="0.25">
      <c r="A952" s="65"/>
      <c r="B952" s="65"/>
      <c r="C952" s="9"/>
      <c r="D952" s="171"/>
      <c r="E952"/>
      <c r="F952"/>
      <c r="G952"/>
      <c r="H952"/>
      <c r="I952"/>
      <c r="J952"/>
      <c r="K952"/>
      <c r="L952"/>
      <c r="M952"/>
      <c r="N952"/>
      <c r="O952"/>
      <c r="P952"/>
      <c r="Q952"/>
      <c r="R952"/>
      <c r="S952"/>
      <c r="T952"/>
      <c r="U952"/>
      <c r="V952"/>
      <c r="W952"/>
      <c r="X952"/>
      <c r="Y952"/>
      <c r="Z952"/>
    </row>
    <row r="953" spans="1:26" ht="15.75" customHeight="1" x14ac:dyDescent="0.25">
      <c r="A953" s="65"/>
      <c r="B953" s="65"/>
      <c r="C953" s="9"/>
      <c r="D953" s="171"/>
      <c r="E953"/>
      <c r="F953"/>
      <c r="G953"/>
      <c r="H953"/>
      <c r="I953"/>
      <c r="J953"/>
      <c r="K953"/>
      <c r="L953"/>
      <c r="M953"/>
      <c r="N953"/>
      <c r="O953"/>
      <c r="P953"/>
      <c r="Q953"/>
      <c r="R953"/>
      <c r="S953"/>
      <c r="T953"/>
      <c r="U953"/>
      <c r="V953"/>
      <c r="W953"/>
      <c r="X953"/>
      <c r="Y953"/>
      <c r="Z953"/>
    </row>
    <row r="954" spans="1:26" ht="15.75" customHeight="1" x14ac:dyDescent="0.25">
      <c r="A954" s="65"/>
      <c r="B954" s="65"/>
      <c r="C954" s="9"/>
      <c r="D954" s="171"/>
      <c r="E954"/>
      <c r="F954"/>
      <c r="G954"/>
      <c r="H954"/>
      <c r="I954"/>
      <c r="J954"/>
      <c r="K954"/>
      <c r="L954"/>
      <c r="M954"/>
      <c r="N954"/>
      <c r="O954"/>
      <c r="P954"/>
      <c r="Q954"/>
      <c r="R954"/>
      <c r="S954"/>
      <c r="T954"/>
      <c r="U954"/>
      <c r="V954"/>
      <c r="W954"/>
      <c r="X954"/>
      <c r="Y954"/>
      <c r="Z954"/>
    </row>
    <row r="955" spans="1:26" ht="15.75" customHeight="1" x14ac:dyDescent="0.25">
      <c r="A955" s="65"/>
      <c r="B955" s="65"/>
      <c r="C955" s="9"/>
      <c r="D955" s="171"/>
      <c r="E955"/>
      <c r="F955"/>
      <c r="G955"/>
      <c r="H955"/>
      <c r="I955"/>
      <c r="J955"/>
      <c r="K955"/>
      <c r="L955"/>
      <c r="M955"/>
      <c r="N955"/>
      <c r="O955"/>
      <c r="P955"/>
      <c r="Q955"/>
      <c r="R955"/>
      <c r="S955"/>
      <c r="T955"/>
      <c r="U955"/>
      <c r="V955"/>
      <c r="W955"/>
      <c r="X955"/>
      <c r="Y955"/>
      <c r="Z955"/>
    </row>
    <row r="956" spans="1:26" ht="15.75" customHeight="1" x14ac:dyDescent="0.25">
      <c r="A956" s="65"/>
      <c r="B956" s="65"/>
      <c r="C956" s="9"/>
      <c r="D956" s="171"/>
      <c r="E956"/>
      <c r="F956"/>
      <c r="G956"/>
      <c r="H956"/>
      <c r="I956"/>
      <c r="J956"/>
      <c r="K956"/>
      <c r="L956"/>
      <c r="M956"/>
      <c r="N956"/>
      <c r="O956"/>
      <c r="P956"/>
      <c r="Q956"/>
      <c r="R956"/>
      <c r="S956"/>
      <c r="T956"/>
      <c r="U956"/>
      <c r="V956"/>
      <c r="W956"/>
      <c r="X956"/>
      <c r="Y956"/>
      <c r="Z956"/>
    </row>
    <row r="957" spans="1:26" ht="15.75" customHeight="1" x14ac:dyDescent="0.25">
      <c r="A957" s="65"/>
      <c r="B957" s="65"/>
      <c r="C957" s="9"/>
      <c r="D957" s="171"/>
      <c r="E957"/>
      <c r="F957"/>
      <c r="G957"/>
      <c r="H957"/>
      <c r="I957"/>
      <c r="J957"/>
      <c r="K957"/>
      <c r="L957"/>
      <c r="M957"/>
      <c r="N957"/>
      <c r="O957"/>
      <c r="P957"/>
      <c r="Q957"/>
      <c r="R957"/>
      <c r="S957"/>
      <c r="T957"/>
      <c r="U957"/>
      <c r="V957"/>
      <c r="W957"/>
      <c r="X957"/>
      <c r="Y957"/>
      <c r="Z957"/>
    </row>
    <row r="958" spans="1:26" ht="15.75" customHeight="1" x14ac:dyDescent="0.25">
      <c r="A958" s="65"/>
      <c r="B958" s="65"/>
      <c r="C958" s="9"/>
      <c r="D958" s="171"/>
      <c r="E958"/>
      <c r="F958"/>
      <c r="G958"/>
      <c r="H958"/>
      <c r="I958"/>
      <c r="J958"/>
      <c r="K958"/>
      <c r="L958"/>
      <c r="M958"/>
      <c r="N958"/>
      <c r="O958"/>
      <c r="P958"/>
      <c r="Q958"/>
      <c r="R958"/>
      <c r="S958"/>
      <c r="T958"/>
      <c r="U958"/>
      <c r="V958"/>
      <c r="W958"/>
      <c r="X958"/>
      <c r="Y958"/>
      <c r="Z958"/>
    </row>
    <row r="959" spans="1:26" ht="15.75" customHeight="1" x14ac:dyDescent="0.25">
      <c r="A959" s="65"/>
      <c r="B959" s="65"/>
      <c r="C959" s="9"/>
      <c r="D959" s="171"/>
      <c r="E959"/>
      <c r="F959"/>
      <c r="G959"/>
      <c r="H959"/>
      <c r="I959"/>
      <c r="J959"/>
      <c r="K959"/>
      <c r="L959"/>
      <c r="M959"/>
      <c r="N959"/>
      <c r="O959"/>
      <c r="P959"/>
      <c r="Q959"/>
      <c r="R959"/>
      <c r="S959"/>
      <c r="T959"/>
      <c r="U959"/>
      <c r="V959"/>
      <c r="W959"/>
      <c r="X959"/>
      <c r="Y959"/>
      <c r="Z959"/>
    </row>
    <row r="960" spans="1:26" ht="15.75" customHeight="1" x14ac:dyDescent="0.25">
      <c r="A960" s="65"/>
      <c r="B960" s="65"/>
      <c r="C960" s="9"/>
      <c r="D960" s="171"/>
      <c r="E960"/>
      <c r="F960"/>
      <c r="G960"/>
      <c r="H960"/>
      <c r="I960"/>
      <c r="J960"/>
      <c r="K960"/>
      <c r="L960"/>
      <c r="M960"/>
      <c r="N960"/>
      <c r="O960"/>
      <c r="P960"/>
      <c r="Q960"/>
      <c r="R960"/>
      <c r="S960"/>
      <c r="T960"/>
      <c r="U960"/>
      <c r="V960"/>
      <c r="W960"/>
      <c r="X960"/>
      <c r="Y960"/>
      <c r="Z960"/>
    </row>
    <row r="961" spans="1:26" ht="15.75" customHeight="1" x14ac:dyDescent="0.25">
      <c r="A961" s="65"/>
      <c r="B961" s="65"/>
      <c r="C961" s="9"/>
      <c r="D961" s="171"/>
      <c r="E961"/>
      <c r="F961"/>
      <c r="G961"/>
      <c r="H961"/>
      <c r="I961"/>
      <c r="J961"/>
      <c r="K961"/>
      <c r="L961"/>
      <c r="M961"/>
      <c r="N961"/>
      <c r="O961"/>
      <c r="P961"/>
      <c r="Q961"/>
      <c r="R961"/>
      <c r="S961"/>
      <c r="T961"/>
      <c r="U961"/>
      <c r="V961"/>
      <c r="W961"/>
      <c r="X961"/>
      <c r="Y961"/>
      <c r="Z961"/>
    </row>
    <row r="962" spans="1:26" ht="15.75" customHeight="1" x14ac:dyDescent="0.25">
      <c r="A962" s="65"/>
      <c r="B962" s="65"/>
      <c r="C962" s="9"/>
      <c r="D962" s="171"/>
      <c r="E962"/>
      <c r="F962"/>
      <c r="G962"/>
      <c r="H962"/>
      <c r="I962"/>
      <c r="J962"/>
      <c r="K962"/>
      <c r="L962"/>
      <c r="M962"/>
      <c r="N962"/>
      <c r="O962"/>
      <c r="P962"/>
      <c r="Q962"/>
      <c r="R962"/>
      <c r="S962"/>
      <c r="T962"/>
      <c r="U962"/>
      <c r="V962"/>
      <c r="W962"/>
      <c r="X962"/>
      <c r="Y962"/>
      <c r="Z962"/>
    </row>
    <row r="963" spans="1:26" ht="15.75" customHeight="1" x14ac:dyDescent="0.25">
      <c r="A963" s="65"/>
      <c r="B963" s="65"/>
      <c r="C963" s="9"/>
      <c r="D963" s="171"/>
      <c r="E963"/>
      <c r="F963"/>
      <c r="G963"/>
      <c r="H963"/>
      <c r="I963"/>
      <c r="J963"/>
      <c r="K963"/>
      <c r="L963"/>
      <c r="M963"/>
      <c r="N963"/>
      <c r="O963"/>
      <c r="P963"/>
      <c r="Q963"/>
      <c r="R963"/>
      <c r="S963"/>
      <c r="T963"/>
      <c r="U963"/>
      <c r="V963"/>
      <c r="W963"/>
      <c r="X963"/>
      <c r="Y963"/>
      <c r="Z963"/>
    </row>
    <row r="964" spans="1:26" ht="15.75" customHeight="1" x14ac:dyDescent="0.25">
      <c r="A964" s="65"/>
      <c r="B964" s="65"/>
      <c r="C964" s="9"/>
      <c r="D964" s="171"/>
      <c r="E964"/>
      <c r="F964"/>
      <c r="G964"/>
      <c r="H964"/>
      <c r="I964"/>
      <c r="J964"/>
      <c r="K964"/>
      <c r="L964"/>
      <c r="M964"/>
      <c r="N964"/>
      <c r="O964"/>
      <c r="P964"/>
      <c r="Q964"/>
      <c r="R964"/>
      <c r="S964"/>
      <c r="T964"/>
      <c r="U964"/>
      <c r="V964"/>
      <c r="W964"/>
      <c r="X964"/>
      <c r="Y964"/>
      <c r="Z964"/>
    </row>
    <row r="965" spans="1:26" ht="15.75" customHeight="1" x14ac:dyDescent="0.25">
      <c r="A965" s="65"/>
      <c r="B965" s="65"/>
      <c r="C965" s="9"/>
      <c r="D965" s="171"/>
      <c r="E965"/>
      <c r="F965"/>
      <c r="G965"/>
      <c r="H965"/>
      <c r="I965"/>
      <c r="J965"/>
      <c r="K965"/>
      <c r="L965"/>
      <c r="M965"/>
      <c r="N965"/>
      <c r="O965"/>
      <c r="P965"/>
      <c r="Q965"/>
      <c r="R965"/>
      <c r="S965"/>
      <c r="T965"/>
      <c r="U965"/>
      <c r="V965"/>
      <c r="W965"/>
      <c r="X965"/>
      <c r="Y965"/>
      <c r="Z965"/>
    </row>
    <row r="966" spans="1:26" ht="15.75" customHeight="1" x14ac:dyDescent="0.25">
      <c r="A966" s="65"/>
      <c r="B966" s="65"/>
      <c r="C966" s="9"/>
      <c r="D966" s="171"/>
      <c r="E966"/>
      <c r="F966"/>
      <c r="G966"/>
      <c r="H966"/>
      <c r="I966"/>
      <c r="J966"/>
      <c r="K966"/>
      <c r="L966"/>
      <c r="M966"/>
      <c r="N966"/>
      <c r="O966"/>
      <c r="P966"/>
      <c r="Q966"/>
      <c r="R966"/>
      <c r="S966"/>
      <c r="T966"/>
      <c r="U966"/>
      <c r="V966"/>
      <c r="W966"/>
      <c r="X966"/>
      <c r="Y966"/>
      <c r="Z966"/>
    </row>
    <row r="967" spans="1:26" ht="15.75" customHeight="1" x14ac:dyDescent="0.25">
      <c r="A967" s="65"/>
      <c r="B967" s="65"/>
      <c r="C967" s="9"/>
      <c r="D967" s="171"/>
      <c r="E967"/>
      <c r="F967"/>
      <c r="G967"/>
      <c r="H967"/>
      <c r="I967"/>
      <c r="J967"/>
      <c r="K967"/>
      <c r="L967"/>
      <c r="M967"/>
      <c r="N967"/>
      <c r="O967"/>
      <c r="P967"/>
      <c r="Q967"/>
      <c r="R967"/>
      <c r="S967"/>
      <c r="T967"/>
      <c r="U967"/>
      <c r="V967"/>
      <c r="W967"/>
      <c r="X967"/>
      <c r="Y967"/>
      <c r="Z967"/>
    </row>
    <row r="968" spans="1:26" ht="15.75" customHeight="1" x14ac:dyDescent="0.25">
      <c r="A968" s="65"/>
      <c r="B968" s="65"/>
      <c r="C968" s="9"/>
      <c r="D968" s="171"/>
      <c r="E968"/>
      <c r="F968"/>
      <c r="G968"/>
      <c r="H968"/>
      <c r="I968"/>
      <c r="J968"/>
      <c r="K968"/>
      <c r="L968"/>
      <c r="M968"/>
      <c r="N968"/>
      <c r="O968"/>
      <c r="P968"/>
      <c r="Q968"/>
      <c r="R968"/>
      <c r="S968"/>
      <c r="T968"/>
      <c r="U968"/>
      <c r="V968"/>
      <c r="W968"/>
      <c r="X968"/>
      <c r="Y968"/>
      <c r="Z968"/>
    </row>
    <row r="969" spans="1:26" ht="15.75" customHeight="1" x14ac:dyDescent="0.25">
      <c r="A969" s="65"/>
      <c r="B969" s="65"/>
      <c r="C969" s="9"/>
      <c r="D969" s="171"/>
      <c r="E969"/>
      <c r="F969"/>
      <c r="G969"/>
      <c r="H969"/>
      <c r="I969"/>
      <c r="J969"/>
      <c r="K969"/>
      <c r="L969"/>
      <c r="M969"/>
      <c r="N969"/>
      <c r="O969"/>
      <c r="P969"/>
      <c r="Q969"/>
      <c r="R969"/>
      <c r="S969"/>
      <c r="T969"/>
      <c r="U969"/>
      <c r="V969"/>
      <c r="W969"/>
      <c r="X969"/>
      <c r="Y969"/>
      <c r="Z969"/>
    </row>
    <row r="970" spans="1:26" ht="15.75" customHeight="1" x14ac:dyDescent="0.25">
      <c r="A970" s="65"/>
      <c r="B970" s="65"/>
      <c r="C970" s="9"/>
      <c r="D970" s="171"/>
      <c r="E970"/>
      <c r="F970"/>
      <c r="G970"/>
      <c r="H970"/>
      <c r="I970"/>
      <c r="J970"/>
      <c r="K970"/>
      <c r="L970"/>
      <c r="M970"/>
      <c r="N970"/>
      <c r="O970"/>
      <c r="P970"/>
      <c r="Q970"/>
      <c r="R970"/>
      <c r="S970"/>
      <c r="T970"/>
      <c r="U970"/>
      <c r="V970"/>
      <c r="W970"/>
      <c r="X970"/>
      <c r="Y970"/>
      <c r="Z970"/>
    </row>
    <row r="971" spans="1:26" ht="15.75" customHeight="1" x14ac:dyDescent="0.25">
      <c r="A971" s="65"/>
      <c r="B971" s="65"/>
      <c r="C971" s="9"/>
      <c r="D971" s="171"/>
      <c r="E971"/>
      <c r="F971"/>
      <c r="G971"/>
      <c r="H971"/>
      <c r="I971"/>
      <c r="J971"/>
      <c r="K971"/>
      <c r="L971"/>
      <c r="M971"/>
      <c r="N971"/>
      <c r="O971"/>
      <c r="P971"/>
      <c r="Q971"/>
      <c r="R971"/>
      <c r="S971"/>
      <c r="T971"/>
      <c r="U971"/>
      <c r="V971"/>
      <c r="W971"/>
      <c r="X971"/>
      <c r="Y971"/>
      <c r="Z971"/>
    </row>
    <row r="972" spans="1:26" ht="15.75" customHeight="1" x14ac:dyDescent="0.25">
      <c r="A972" s="65"/>
      <c r="B972" s="65"/>
      <c r="C972" s="9"/>
      <c r="D972" s="171"/>
      <c r="E972"/>
      <c r="F972"/>
      <c r="G972"/>
      <c r="H972"/>
      <c r="I972"/>
      <c r="J972"/>
      <c r="K972"/>
      <c r="L972"/>
      <c r="M972"/>
      <c r="N972"/>
      <c r="O972"/>
      <c r="P972"/>
      <c r="Q972"/>
      <c r="R972"/>
      <c r="S972"/>
      <c r="T972"/>
      <c r="U972"/>
      <c r="V972"/>
      <c r="W972"/>
      <c r="X972"/>
      <c r="Y972"/>
      <c r="Z972"/>
    </row>
    <row r="973" spans="1:26" ht="15.75" customHeight="1" x14ac:dyDescent="0.25">
      <c r="A973" s="65"/>
      <c r="B973" s="65"/>
      <c r="C973" s="9"/>
      <c r="D973" s="171"/>
      <c r="E973"/>
      <c r="F973"/>
      <c r="G973"/>
      <c r="H973"/>
      <c r="I973"/>
      <c r="J973"/>
      <c r="K973"/>
      <c r="L973"/>
      <c r="M973"/>
      <c r="N973"/>
      <c r="O973"/>
      <c r="P973"/>
      <c r="Q973"/>
      <c r="R973"/>
      <c r="S973"/>
      <c r="T973"/>
      <c r="U973"/>
      <c r="V973"/>
      <c r="W973"/>
      <c r="X973"/>
      <c r="Y973"/>
      <c r="Z973"/>
    </row>
    <row r="974" spans="1:26" ht="15.75" customHeight="1" x14ac:dyDescent="0.25">
      <c r="A974" s="65"/>
      <c r="B974" s="65"/>
      <c r="C974" s="9"/>
      <c r="D974" s="171"/>
      <c r="E974"/>
      <c r="F974"/>
      <c r="G974"/>
      <c r="H974"/>
      <c r="I974"/>
      <c r="J974"/>
      <c r="K974"/>
      <c r="L974"/>
      <c r="M974"/>
      <c r="N974"/>
      <c r="O974"/>
      <c r="P974"/>
      <c r="Q974"/>
      <c r="R974"/>
      <c r="S974"/>
      <c r="T974"/>
      <c r="U974"/>
      <c r="V974"/>
      <c r="W974"/>
      <c r="X974"/>
      <c r="Y974"/>
      <c r="Z974"/>
    </row>
    <row r="975" spans="1:26" ht="15.75" customHeight="1" x14ac:dyDescent="0.25">
      <c r="A975" s="65"/>
      <c r="B975" s="65"/>
      <c r="C975" s="9"/>
      <c r="D975" s="171"/>
      <c r="E975"/>
      <c r="F975"/>
      <c r="G975"/>
      <c r="H975"/>
      <c r="I975"/>
      <c r="J975"/>
      <c r="K975"/>
      <c r="L975"/>
      <c r="M975"/>
      <c r="N975"/>
      <c r="O975"/>
      <c r="P975"/>
      <c r="Q975"/>
      <c r="R975"/>
      <c r="S975"/>
      <c r="T975"/>
      <c r="U975"/>
      <c r="V975"/>
      <c r="W975"/>
      <c r="X975"/>
      <c r="Y975"/>
      <c r="Z975"/>
    </row>
    <row r="976" spans="1:26" ht="15.75" customHeight="1" x14ac:dyDescent="0.25">
      <c r="A976" s="65"/>
      <c r="B976" s="65"/>
      <c r="C976" s="9"/>
      <c r="D976" s="171"/>
      <c r="E976"/>
      <c r="F976"/>
      <c r="G976"/>
      <c r="H976"/>
      <c r="I976"/>
      <c r="J976"/>
      <c r="K976"/>
      <c r="L976"/>
      <c r="M976"/>
      <c r="N976"/>
      <c r="O976"/>
      <c r="P976"/>
      <c r="Q976"/>
      <c r="R976"/>
      <c r="S976"/>
      <c r="T976"/>
      <c r="U976"/>
      <c r="V976"/>
      <c r="W976"/>
      <c r="X976"/>
      <c r="Y976"/>
      <c r="Z976"/>
    </row>
    <row r="977" spans="1:26" ht="15.75" customHeight="1" x14ac:dyDescent="0.25">
      <c r="A977" s="65"/>
      <c r="B977" s="65"/>
      <c r="C977" s="9"/>
      <c r="D977" s="171"/>
      <c r="E977"/>
      <c r="F977"/>
      <c r="G977"/>
      <c r="H977"/>
      <c r="I977"/>
      <c r="J977"/>
      <c r="K977"/>
      <c r="L977"/>
      <c r="M977"/>
      <c r="N977"/>
      <c r="O977"/>
      <c r="P977"/>
      <c r="Q977"/>
      <c r="R977"/>
      <c r="S977"/>
      <c r="T977"/>
      <c r="U977"/>
      <c r="V977"/>
      <c r="W977"/>
      <c r="X977"/>
      <c r="Y977"/>
      <c r="Z977"/>
    </row>
    <row r="978" spans="1:26" ht="15.75" customHeight="1" x14ac:dyDescent="0.25">
      <c r="A978" s="65"/>
      <c r="B978" s="65"/>
      <c r="C978" s="9"/>
      <c r="D978" s="171"/>
      <c r="E978"/>
      <c r="F978"/>
      <c r="G978"/>
      <c r="H978"/>
      <c r="I978"/>
      <c r="J978"/>
      <c r="K978"/>
      <c r="L978"/>
      <c r="M978"/>
      <c r="N978"/>
      <c r="O978"/>
      <c r="P978"/>
      <c r="Q978"/>
      <c r="R978"/>
      <c r="S978"/>
      <c r="T978"/>
      <c r="U978"/>
      <c r="V978"/>
      <c r="W978"/>
      <c r="X978"/>
      <c r="Y978"/>
      <c r="Z978"/>
    </row>
    <row r="979" spans="1:26" ht="15.75" customHeight="1" x14ac:dyDescent="0.25">
      <c r="A979" s="65"/>
      <c r="B979" s="65"/>
      <c r="C979" s="9"/>
      <c r="D979" s="171"/>
      <c r="E979"/>
      <c r="F979"/>
      <c r="G979"/>
      <c r="H979"/>
      <c r="I979"/>
      <c r="J979"/>
      <c r="K979"/>
      <c r="L979"/>
      <c r="M979"/>
      <c r="N979"/>
      <c r="O979"/>
      <c r="P979"/>
      <c r="Q979"/>
      <c r="R979"/>
      <c r="S979"/>
      <c r="T979"/>
      <c r="U979"/>
      <c r="V979"/>
      <c r="W979"/>
      <c r="X979"/>
      <c r="Y979"/>
      <c r="Z979"/>
    </row>
    <row r="980" spans="1:26" ht="15.75" customHeight="1" x14ac:dyDescent="0.25">
      <c r="A980" s="65"/>
      <c r="B980" s="65"/>
      <c r="C980" s="9"/>
      <c r="D980" s="171"/>
      <c r="E980"/>
      <c r="F980"/>
      <c r="G980"/>
      <c r="H980"/>
      <c r="I980"/>
      <c r="J980"/>
      <c r="K980"/>
      <c r="L980"/>
      <c r="M980"/>
      <c r="N980"/>
      <c r="O980"/>
      <c r="P980"/>
      <c r="Q980"/>
      <c r="R980"/>
      <c r="S980"/>
      <c r="T980"/>
      <c r="U980"/>
      <c r="V980"/>
      <c r="W980"/>
      <c r="X980"/>
      <c r="Y980"/>
      <c r="Z980"/>
    </row>
    <row r="981" spans="1:26" ht="15.75" customHeight="1" x14ac:dyDescent="0.25">
      <c r="A981" s="65"/>
      <c r="B981" s="65"/>
      <c r="C981" s="9"/>
      <c r="D981" s="171"/>
      <c r="E981"/>
      <c r="F981"/>
      <c r="G981"/>
      <c r="H981"/>
      <c r="I981"/>
      <c r="J981"/>
      <c r="K981"/>
      <c r="L981"/>
      <c r="M981"/>
      <c r="N981"/>
      <c r="O981"/>
      <c r="P981"/>
      <c r="Q981"/>
      <c r="R981"/>
      <c r="S981"/>
      <c r="T981"/>
      <c r="U981"/>
      <c r="V981"/>
      <c r="W981"/>
      <c r="X981"/>
      <c r="Y981"/>
      <c r="Z981"/>
    </row>
    <row r="982" spans="1:26" ht="15.75" customHeight="1" x14ac:dyDescent="0.25">
      <c r="A982" s="65"/>
      <c r="B982" s="65"/>
      <c r="C982" s="9"/>
      <c r="D982" s="171"/>
      <c r="E982"/>
      <c r="F982"/>
      <c r="G982"/>
      <c r="H982"/>
      <c r="I982"/>
      <c r="J982"/>
      <c r="K982"/>
      <c r="L982"/>
      <c r="M982"/>
      <c r="N982"/>
      <c r="O982"/>
      <c r="P982"/>
      <c r="Q982"/>
      <c r="R982"/>
      <c r="S982"/>
      <c r="T982"/>
      <c r="U982"/>
      <c r="V982"/>
      <c r="W982"/>
      <c r="X982"/>
      <c r="Y982"/>
      <c r="Z982"/>
    </row>
    <row r="983" spans="1:26" ht="15.75" customHeight="1" x14ac:dyDescent="0.25">
      <c r="A983" s="65"/>
      <c r="B983" s="65"/>
      <c r="C983" s="9"/>
      <c r="D983" s="171"/>
      <c r="E983"/>
      <c r="F983"/>
      <c r="G983"/>
      <c r="H983"/>
      <c r="I983"/>
      <c r="J983"/>
      <c r="K983"/>
      <c r="L983"/>
      <c r="M983"/>
      <c r="N983"/>
      <c r="O983"/>
      <c r="P983"/>
      <c r="Q983"/>
      <c r="R983"/>
      <c r="S983"/>
      <c r="T983"/>
      <c r="U983"/>
      <c r="V983"/>
      <c r="W983"/>
      <c r="X983"/>
      <c r="Y983"/>
      <c r="Z983"/>
    </row>
    <row r="984" spans="1:26" ht="15.75" customHeight="1" x14ac:dyDescent="0.25">
      <c r="A984" s="65"/>
      <c r="B984" s="65"/>
      <c r="C984" s="9"/>
      <c r="D984" s="171"/>
      <c r="E984"/>
      <c r="F984"/>
      <c r="G984"/>
      <c r="H984"/>
      <c r="I984"/>
      <c r="J984"/>
      <c r="K984"/>
      <c r="L984"/>
      <c r="M984"/>
      <c r="N984"/>
      <c r="O984"/>
      <c r="P984"/>
      <c r="Q984"/>
      <c r="R984"/>
      <c r="S984"/>
      <c r="T984"/>
      <c r="U984"/>
      <c r="V984"/>
      <c r="W984"/>
      <c r="X984"/>
      <c r="Y984"/>
      <c r="Z984"/>
    </row>
    <row r="985" spans="1:26" ht="15.75" customHeight="1" x14ac:dyDescent="0.25">
      <c r="A985" s="65"/>
      <c r="B985" s="65"/>
      <c r="C985" s="9"/>
      <c r="D985" s="171"/>
      <c r="E985"/>
      <c r="F985"/>
      <c r="G985"/>
      <c r="H985"/>
      <c r="I985"/>
      <c r="J985"/>
      <c r="K985"/>
      <c r="L985"/>
      <c r="M985"/>
      <c r="N985"/>
      <c r="O985"/>
      <c r="P985"/>
      <c r="Q985"/>
      <c r="R985"/>
      <c r="S985"/>
      <c r="T985"/>
      <c r="U985"/>
      <c r="V985"/>
      <c r="W985"/>
      <c r="X985"/>
      <c r="Y985"/>
      <c r="Z985"/>
    </row>
    <row r="986" spans="1:26" ht="15.75" customHeight="1" x14ac:dyDescent="0.25">
      <c r="A986" s="65"/>
      <c r="B986" s="65"/>
      <c r="C986" s="9"/>
      <c r="D986" s="171"/>
      <c r="E986"/>
      <c r="F986"/>
      <c r="G986"/>
      <c r="H986"/>
      <c r="I986"/>
      <c r="J986"/>
      <c r="K986"/>
      <c r="L986"/>
      <c r="M986"/>
      <c r="N986"/>
      <c r="O986"/>
      <c r="P986"/>
      <c r="Q986"/>
      <c r="R986"/>
      <c r="S986"/>
      <c r="T986"/>
      <c r="U986"/>
      <c r="V986"/>
      <c r="W986"/>
      <c r="X986"/>
      <c r="Y986"/>
      <c r="Z986"/>
    </row>
    <row r="987" spans="1:26" ht="15.75" customHeight="1" x14ac:dyDescent="0.25">
      <c r="A987" s="65"/>
      <c r="B987" s="65"/>
      <c r="C987" s="9"/>
      <c r="D987" s="171"/>
      <c r="E987"/>
      <c r="F987"/>
      <c r="G987"/>
      <c r="H987"/>
      <c r="I987"/>
      <c r="J987"/>
      <c r="K987"/>
      <c r="L987"/>
      <c r="M987"/>
      <c r="N987"/>
      <c r="O987"/>
      <c r="P987"/>
      <c r="Q987"/>
      <c r="R987"/>
      <c r="S987"/>
      <c r="T987"/>
      <c r="U987"/>
      <c r="V987"/>
      <c r="W987"/>
      <c r="X987"/>
      <c r="Y987"/>
      <c r="Z987"/>
    </row>
    <row r="988" spans="1:26" ht="15.75" customHeight="1" x14ac:dyDescent="0.25">
      <c r="A988" s="65"/>
      <c r="B988" s="65"/>
      <c r="C988" s="9"/>
      <c r="D988" s="171"/>
      <c r="E988"/>
      <c r="F988"/>
      <c r="G988"/>
      <c r="H988"/>
      <c r="I988"/>
      <c r="J988"/>
      <c r="K988"/>
      <c r="L988"/>
      <c r="M988"/>
      <c r="N988"/>
      <c r="O988"/>
      <c r="P988"/>
      <c r="Q988"/>
      <c r="R988"/>
      <c r="S988"/>
      <c r="T988"/>
      <c r="U988"/>
      <c r="V988"/>
      <c r="W988"/>
      <c r="X988"/>
      <c r="Y988"/>
      <c r="Z988"/>
    </row>
    <row r="989" spans="1:26" ht="15.75" customHeight="1" x14ac:dyDescent="0.25">
      <c r="A989" s="65"/>
      <c r="B989" s="65"/>
      <c r="C989" s="9"/>
      <c r="D989" s="171"/>
      <c r="E989"/>
      <c r="F989"/>
      <c r="G989"/>
      <c r="H989"/>
      <c r="I989"/>
      <c r="J989"/>
      <c r="K989"/>
      <c r="L989"/>
      <c r="M989"/>
      <c r="N989"/>
      <c r="O989"/>
      <c r="P989"/>
      <c r="Q989"/>
      <c r="R989"/>
      <c r="S989"/>
      <c r="T989"/>
      <c r="U989"/>
      <c r="V989"/>
      <c r="W989"/>
      <c r="X989"/>
      <c r="Y989"/>
      <c r="Z989"/>
    </row>
    <row r="990" spans="1:26" ht="15.75" customHeight="1" x14ac:dyDescent="0.25">
      <c r="A990" s="65"/>
      <c r="B990" s="65"/>
      <c r="C990" s="9"/>
      <c r="D990" s="171"/>
      <c r="E990"/>
      <c r="F990"/>
      <c r="G990"/>
      <c r="H990"/>
      <c r="I990"/>
      <c r="J990"/>
      <c r="K990"/>
      <c r="L990"/>
      <c r="M990"/>
      <c r="N990"/>
      <c r="O990"/>
      <c r="P990"/>
      <c r="Q990"/>
      <c r="R990"/>
      <c r="S990"/>
      <c r="T990"/>
      <c r="U990"/>
      <c r="V990"/>
      <c r="W990"/>
      <c r="X990"/>
      <c r="Y990"/>
      <c r="Z990"/>
    </row>
    <row r="991" spans="1:26" ht="15.75" customHeight="1" x14ac:dyDescent="0.25">
      <c r="A991" s="65"/>
      <c r="B991" s="65"/>
      <c r="C991" s="9"/>
      <c r="D991" s="171"/>
      <c r="E991"/>
      <c r="F991"/>
      <c r="G991"/>
      <c r="H991"/>
      <c r="I991"/>
      <c r="J991"/>
      <c r="K991"/>
      <c r="L991"/>
      <c r="M991"/>
      <c r="N991"/>
      <c r="O991"/>
      <c r="P991"/>
      <c r="Q991"/>
      <c r="R991"/>
      <c r="S991"/>
      <c r="T991"/>
      <c r="U991"/>
      <c r="V991"/>
      <c r="W991"/>
      <c r="X991"/>
      <c r="Y991"/>
      <c r="Z991"/>
    </row>
    <row r="992" spans="1:26" ht="15.75" customHeight="1" x14ac:dyDescent="0.25">
      <c r="A992" s="65"/>
      <c r="B992" s="65"/>
      <c r="C992" s="9"/>
      <c r="D992" s="171"/>
      <c r="E992"/>
      <c r="F992"/>
      <c r="G992"/>
      <c r="H992"/>
      <c r="I992"/>
      <c r="J992"/>
      <c r="K992"/>
      <c r="L992"/>
      <c r="M992"/>
      <c r="N992"/>
      <c r="O992"/>
      <c r="P992"/>
      <c r="Q992"/>
      <c r="R992"/>
      <c r="S992"/>
      <c r="T992"/>
      <c r="U992"/>
      <c r="V992"/>
      <c r="W992"/>
      <c r="X992"/>
      <c r="Y992"/>
      <c r="Z992"/>
    </row>
    <row r="993" spans="1:26" ht="15.75" customHeight="1" x14ac:dyDescent="0.25">
      <c r="A993" s="65"/>
      <c r="B993" s="65"/>
      <c r="C993" s="9"/>
      <c r="D993" s="171"/>
      <c r="E993"/>
      <c r="F993"/>
      <c r="G993"/>
      <c r="H993"/>
      <c r="I993"/>
      <c r="J993"/>
      <c r="K993"/>
      <c r="L993"/>
      <c r="M993"/>
      <c r="N993"/>
      <c r="O993"/>
      <c r="P993"/>
      <c r="Q993"/>
      <c r="R993"/>
      <c r="S993"/>
      <c r="T993"/>
      <c r="U993"/>
      <c r="V993"/>
      <c r="W993"/>
      <c r="X993"/>
      <c r="Y993"/>
      <c r="Z993"/>
    </row>
    <row r="994" spans="1:26" ht="15.75" customHeight="1" x14ac:dyDescent="0.25">
      <c r="A994" s="65"/>
      <c r="B994" s="65"/>
      <c r="C994" s="9"/>
      <c r="D994" s="171"/>
      <c r="E994"/>
      <c r="F994"/>
      <c r="G994"/>
      <c r="H994"/>
      <c r="I994"/>
      <c r="J994"/>
      <c r="K994"/>
      <c r="L994"/>
      <c r="M994"/>
      <c r="N994"/>
      <c r="O994"/>
      <c r="P994"/>
      <c r="Q994"/>
      <c r="R994"/>
      <c r="S994"/>
      <c r="T994"/>
      <c r="U994"/>
      <c r="V994"/>
      <c r="W994"/>
      <c r="X994"/>
      <c r="Y994"/>
      <c r="Z994"/>
    </row>
    <row r="995" spans="1:26" ht="15.75" customHeight="1" x14ac:dyDescent="0.25">
      <c r="A995" s="65"/>
      <c r="B995" s="65"/>
      <c r="C995" s="9"/>
      <c r="D995" s="171"/>
      <c r="E995"/>
      <c r="F995"/>
      <c r="G995"/>
      <c r="H995"/>
      <c r="I995"/>
      <c r="J995"/>
      <c r="K995"/>
      <c r="L995"/>
      <c r="M995"/>
      <c r="N995"/>
      <c r="O995"/>
      <c r="P995"/>
      <c r="Q995"/>
      <c r="R995"/>
      <c r="S995"/>
      <c r="T995"/>
      <c r="U995"/>
      <c r="V995"/>
      <c r="W995"/>
      <c r="X995"/>
      <c r="Y995"/>
      <c r="Z995"/>
    </row>
    <row r="996" spans="1:26" ht="15.75" customHeight="1" x14ac:dyDescent="0.25">
      <c r="A996" s="65"/>
      <c r="B996" s="65"/>
      <c r="C996" s="9"/>
      <c r="D996" s="171"/>
      <c r="E996"/>
      <c r="F996"/>
      <c r="G996"/>
      <c r="H996"/>
      <c r="I996"/>
      <c r="J996"/>
      <c r="K996"/>
      <c r="L996"/>
      <c r="M996"/>
      <c r="N996"/>
      <c r="O996"/>
      <c r="P996"/>
      <c r="Q996"/>
      <c r="R996"/>
      <c r="S996"/>
      <c r="T996"/>
      <c r="U996"/>
      <c r="V996"/>
      <c r="W996"/>
      <c r="X996"/>
      <c r="Y996"/>
      <c r="Z996"/>
    </row>
    <row r="997" spans="1:26" ht="15.75" customHeight="1" x14ac:dyDescent="0.25">
      <c r="A997" s="65"/>
      <c r="B997" s="65"/>
      <c r="C997" s="9"/>
      <c r="D997" s="171"/>
      <c r="E997"/>
      <c r="F997"/>
      <c r="G997"/>
      <c r="H997"/>
      <c r="I997"/>
      <c r="J997"/>
      <c r="K997"/>
      <c r="L997"/>
      <c r="M997"/>
      <c r="N997"/>
      <c r="O997"/>
      <c r="P997"/>
      <c r="Q997"/>
      <c r="R997"/>
      <c r="S997"/>
      <c r="T997"/>
      <c r="U997"/>
      <c r="V997"/>
      <c r="W997"/>
      <c r="X997"/>
      <c r="Y997"/>
      <c r="Z997"/>
    </row>
    <row r="998" spans="1:26" ht="15.75" customHeight="1" x14ac:dyDescent="0.25">
      <c r="A998" s="65"/>
      <c r="B998" s="65"/>
      <c r="C998" s="9"/>
      <c r="D998" s="171"/>
      <c r="E998"/>
      <c r="F998"/>
      <c r="G998"/>
      <c r="H998"/>
      <c r="I998"/>
      <c r="J998"/>
      <c r="K998"/>
      <c r="L998"/>
      <c r="M998"/>
      <c r="N998"/>
      <c r="O998"/>
      <c r="P998"/>
      <c r="Q998"/>
      <c r="R998"/>
      <c r="S998"/>
      <c r="T998"/>
      <c r="U998"/>
      <c r="V998"/>
      <c r="W998"/>
      <c r="X998"/>
      <c r="Y998"/>
      <c r="Z998"/>
    </row>
    <row r="999" spans="1:26" ht="15.75" customHeight="1" x14ac:dyDescent="0.25">
      <c r="A999" s="65"/>
      <c r="B999" s="65"/>
      <c r="C999" s="9"/>
      <c r="D999" s="171"/>
      <c r="E999"/>
      <c r="F999"/>
      <c r="G999"/>
      <c r="H999"/>
      <c r="I999"/>
      <c r="J999"/>
      <c r="K999"/>
      <c r="L999"/>
      <c r="M999"/>
      <c r="N999"/>
      <c r="O999"/>
      <c r="P999"/>
      <c r="Q999"/>
      <c r="R999"/>
      <c r="S999"/>
      <c r="T999"/>
      <c r="U999"/>
      <c r="V999"/>
      <c r="W999"/>
      <c r="X999"/>
      <c r="Y999"/>
      <c r="Z999"/>
    </row>
    <row r="1000" spans="1:26" ht="15.75" customHeight="1" x14ac:dyDescent="0.25">
      <c r="A1000" s="65"/>
      <c r="B1000" s="65"/>
      <c r="C1000" s="9"/>
      <c r="D1000" s="171"/>
      <c r="E1000"/>
      <c r="F1000"/>
      <c r="G1000"/>
      <c r="H1000"/>
      <c r="I1000"/>
      <c r="J1000"/>
      <c r="K1000"/>
      <c r="L1000"/>
      <c r="M1000"/>
      <c r="N1000"/>
      <c r="O1000"/>
      <c r="P1000"/>
      <c r="Q1000"/>
      <c r="R1000"/>
      <c r="S1000"/>
      <c r="T1000"/>
      <c r="U1000"/>
      <c r="V1000"/>
      <c r="W1000"/>
      <c r="X1000"/>
      <c r="Y1000"/>
      <c r="Z1000"/>
    </row>
    <row r="1001" spans="1:26" ht="15.75" customHeight="1" x14ac:dyDescent="0.25">
      <c r="A1001" s="65"/>
      <c r="B1001" s="65"/>
      <c r="C1001" s="9"/>
      <c r="D1001" s="171"/>
      <c r="E1001"/>
      <c r="F1001"/>
      <c r="G1001"/>
      <c r="H1001"/>
      <c r="I1001"/>
      <c r="J1001"/>
      <c r="K1001"/>
      <c r="L1001"/>
      <c r="M1001"/>
      <c r="N1001"/>
      <c r="O1001"/>
      <c r="P1001"/>
      <c r="Q1001"/>
      <c r="R1001"/>
      <c r="S1001"/>
      <c r="T1001"/>
      <c r="U1001"/>
      <c r="V1001"/>
      <c r="W1001"/>
      <c r="X1001"/>
      <c r="Y1001"/>
      <c r="Z1001"/>
    </row>
    <row r="1002" spans="1:26" ht="15.75" customHeight="1" x14ac:dyDescent="0.25">
      <c r="A1002" s="65"/>
      <c r="B1002" s="65"/>
      <c r="C1002" s="9"/>
      <c r="D1002" s="171"/>
      <c r="E1002"/>
      <c r="F1002"/>
      <c r="G1002"/>
      <c r="H1002"/>
      <c r="I1002"/>
      <c r="J1002"/>
      <c r="K1002"/>
      <c r="L1002"/>
      <c r="M1002"/>
      <c r="N1002"/>
      <c r="O1002"/>
      <c r="P1002"/>
      <c r="Q1002"/>
      <c r="R1002"/>
      <c r="S1002"/>
      <c r="T1002"/>
      <c r="U1002"/>
      <c r="V1002"/>
      <c r="W1002"/>
      <c r="X1002"/>
      <c r="Y1002"/>
      <c r="Z1002"/>
    </row>
    <row r="1003" spans="1:26" ht="15.75" customHeight="1" x14ac:dyDescent="0.25">
      <c r="A1003" s="65"/>
      <c r="B1003" s="65"/>
      <c r="C1003" s="9"/>
      <c r="D1003" s="171"/>
      <c r="E1003"/>
      <c r="F1003"/>
      <c r="G1003"/>
      <c r="H1003"/>
      <c r="I1003"/>
      <c r="J1003"/>
      <c r="K1003"/>
      <c r="L1003"/>
      <c r="M1003"/>
      <c r="N1003"/>
      <c r="O1003"/>
      <c r="P1003"/>
      <c r="Q1003"/>
      <c r="R1003"/>
      <c r="S1003"/>
      <c r="T1003"/>
      <c r="U1003"/>
      <c r="V1003"/>
      <c r="W1003"/>
      <c r="X1003"/>
      <c r="Y1003"/>
      <c r="Z1003"/>
    </row>
    <row r="1004" spans="1:26" ht="15.75" customHeight="1" x14ac:dyDescent="0.25">
      <c r="A1004" s="65"/>
      <c r="B1004" s="65"/>
      <c r="C1004" s="9"/>
      <c r="D1004" s="171"/>
      <c r="E1004"/>
      <c r="F1004"/>
      <c r="G1004"/>
      <c r="H1004"/>
      <c r="I1004"/>
      <c r="J1004"/>
      <c r="K1004"/>
      <c r="L1004"/>
      <c r="M1004"/>
      <c r="N1004"/>
      <c r="O1004"/>
      <c r="P1004"/>
      <c r="Q1004"/>
      <c r="R1004"/>
      <c r="S1004"/>
      <c r="T1004"/>
      <c r="U1004"/>
      <c r="V1004"/>
      <c r="W1004"/>
      <c r="X1004"/>
      <c r="Y1004"/>
      <c r="Z1004"/>
    </row>
    <row r="1005" spans="1:26" ht="15.75" customHeight="1" x14ac:dyDescent="0.25">
      <c r="A1005" s="65"/>
      <c r="B1005" s="65"/>
      <c r="C1005" s="9"/>
      <c r="D1005" s="171"/>
      <c r="E1005"/>
      <c r="F1005"/>
      <c r="G1005"/>
      <c r="H1005"/>
      <c r="I1005"/>
      <c r="J1005"/>
      <c r="K1005"/>
      <c r="L1005"/>
      <c r="M1005"/>
      <c r="N1005"/>
      <c r="O1005"/>
      <c r="P1005"/>
      <c r="Q1005"/>
      <c r="R1005"/>
      <c r="S1005"/>
      <c r="T1005"/>
      <c r="U1005"/>
      <c r="V1005"/>
      <c r="W1005"/>
      <c r="X1005"/>
      <c r="Y1005"/>
      <c r="Z1005"/>
    </row>
    <row r="1006" spans="1:26" ht="15.75" customHeight="1" x14ac:dyDescent="0.25">
      <c r="A1006" s="65"/>
      <c r="B1006" s="65"/>
      <c r="C1006" s="9"/>
      <c r="D1006" s="171"/>
      <c r="E1006"/>
      <c r="F1006"/>
      <c r="G1006"/>
      <c r="H1006"/>
      <c r="I1006"/>
      <c r="J1006"/>
      <c r="K1006"/>
      <c r="L1006"/>
      <c r="M1006"/>
      <c r="N1006"/>
      <c r="O1006"/>
      <c r="P1006"/>
      <c r="Q1006"/>
      <c r="R1006"/>
      <c r="S1006"/>
      <c r="T1006"/>
      <c r="U1006"/>
      <c r="V1006"/>
      <c r="W1006"/>
      <c r="X1006"/>
      <c r="Y1006"/>
      <c r="Z1006"/>
    </row>
  </sheetData>
  <pageMargins left="0.7" right="0.7" top="0.75" bottom="0.75" header="0" footer="0"/>
  <pageSetup orientation="portrait"/>
  <picture r:id="rId1"/>
  <tableParts count="30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  <tablePart r:id="rId18"/>
    <tablePart r:id="rId19"/>
    <tablePart r:id="rId20"/>
    <tablePart r:id="rId21"/>
    <tablePart r:id="rId22"/>
    <tablePart r:id="rId23"/>
    <tablePart r:id="rId24"/>
    <tablePart r:id="rId25"/>
    <tablePart r:id="rId26"/>
    <tablePart r:id="rId27"/>
    <tablePart r:id="rId28"/>
    <tablePart r:id="rId29"/>
    <tablePart r:id="rId30"/>
    <tablePart r:id="rId3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965794-8FA4-4237-B996-DBE5ECB75ECE}">
  <sheetPr>
    <tabColor rgb="FFFFC000"/>
  </sheetPr>
  <dimension ref="A1:AB69"/>
  <sheetViews>
    <sheetView topLeftCell="A50" zoomScale="93" zoomScaleNormal="93" zoomScaleSheetLayoutView="90" workbookViewId="0">
      <selection activeCell="G69" sqref="G69"/>
    </sheetView>
  </sheetViews>
  <sheetFormatPr baseColWidth="10" defaultColWidth="0" defaultRowHeight="12" zeroHeight="1" x14ac:dyDescent="0.2"/>
  <cols>
    <col min="1" max="1" width="9.5703125" style="223" customWidth="1"/>
    <col min="2" max="2" width="11.42578125" style="223" customWidth="1"/>
    <col min="3" max="3" width="9.85546875" style="223" customWidth="1"/>
    <col min="4" max="4" width="11.42578125" style="223" customWidth="1"/>
    <col min="5" max="5" width="14.140625" style="223" customWidth="1"/>
    <col min="6" max="6" width="16.5703125" style="223" customWidth="1"/>
    <col min="7" max="7" width="8" style="223" customWidth="1"/>
    <col min="8" max="8" width="23.5703125" style="223" customWidth="1"/>
    <col min="9" max="9" width="34.7109375" style="223" bestFit="1" customWidth="1"/>
    <col min="10" max="10" width="11.42578125" style="226" customWidth="1"/>
    <col min="11" max="11" width="17.7109375" style="226" bestFit="1" customWidth="1"/>
    <col min="12" max="12" width="16.140625" style="226" bestFit="1" customWidth="1"/>
    <col min="13" max="13" width="17.7109375" style="226" bestFit="1" customWidth="1"/>
    <col min="14" max="14" width="4" style="227" customWidth="1"/>
    <col min="15" max="15" width="11.42578125" style="223" hidden="1" customWidth="1"/>
    <col min="16" max="28" width="0" style="223" hidden="1" customWidth="1"/>
    <col min="29" max="16384" width="11.42578125" style="223" hidden="1"/>
  </cols>
  <sheetData>
    <row r="1" spans="1:14" ht="12.75" thickBot="1" x14ac:dyDescent="0.25">
      <c r="A1" s="248" t="s">
        <v>362</v>
      </c>
      <c r="B1" s="234" t="s">
        <v>363</v>
      </c>
      <c r="C1" s="234" t="s">
        <v>366</v>
      </c>
      <c r="D1" s="234" t="s">
        <v>27</v>
      </c>
      <c r="E1" s="235" t="s">
        <v>1</v>
      </c>
      <c r="F1" s="235" t="s">
        <v>28</v>
      </c>
      <c r="G1" s="235" t="s">
        <v>367</v>
      </c>
      <c r="H1" s="235" t="s">
        <v>364</v>
      </c>
      <c r="I1" s="235" t="s">
        <v>30</v>
      </c>
      <c r="J1" s="241" t="s">
        <v>365</v>
      </c>
      <c r="K1" s="236" t="s">
        <v>32</v>
      </c>
      <c r="L1" s="236" t="s">
        <v>33</v>
      </c>
      <c r="M1" s="237" t="s">
        <v>34</v>
      </c>
    </row>
    <row r="2" spans="1:14" s="224" customFormat="1" ht="15.75" customHeight="1" x14ac:dyDescent="0.2">
      <c r="A2" s="186">
        <v>45992</v>
      </c>
      <c r="B2" s="186">
        <v>45994</v>
      </c>
      <c r="C2" s="187" t="s">
        <v>48</v>
      </c>
      <c r="D2" s="188">
        <v>192</v>
      </c>
      <c r="E2" s="189" t="s">
        <v>10</v>
      </c>
      <c r="F2" s="189" t="s">
        <v>41</v>
      </c>
      <c r="G2" s="190">
        <v>1</v>
      </c>
      <c r="H2" s="191" t="s">
        <v>315</v>
      </c>
      <c r="I2" s="192" t="s">
        <v>316</v>
      </c>
      <c r="J2" s="242">
        <f t="shared" ref="J2:J10" si="0">+K2/G2</f>
        <v>1950000</v>
      </c>
      <c r="K2" s="193">
        <v>1950000</v>
      </c>
      <c r="L2" s="193">
        <v>370500</v>
      </c>
      <c r="M2" s="193">
        <f>+K2+L2</f>
        <v>2320500</v>
      </c>
      <c r="N2" s="227"/>
    </row>
    <row r="3" spans="1:14" s="224" customFormat="1" ht="15.75" customHeight="1" x14ac:dyDescent="0.2">
      <c r="A3" s="186">
        <v>45992</v>
      </c>
      <c r="B3" s="186">
        <v>45994</v>
      </c>
      <c r="C3" s="187" t="s">
        <v>48</v>
      </c>
      <c r="D3" s="188">
        <v>192</v>
      </c>
      <c r="E3" s="189" t="s">
        <v>16</v>
      </c>
      <c r="F3" s="189" t="s">
        <v>38</v>
      </c>
      <c r="G3" s="190">
        <v>5</v>
      </c>
      <c r="H3" s="191" t="s">
        <v>315</v>
      </c>
      <c r="I3" s="192" t="s">
        <v>316</v>
      </c>
      <c r="J3" s="242">
        <f t="shared" si="0"/>
        <v>235000</v>
      </c>
      <c r="K3" s="193">
        <v>1175000</v>
      </c>
      <c r="L3" s="193">
        <v>223250</v>
      </c>
      <c r="M3" s="193">
        <f t="shared" ref="M3:M64" si="1">+K3+L3</f>
        <v>1398250</v>
      </c>
      <c r="N3" s="227"/>
    </row>
    <row r="4" spans="1:14" s="224" customFormat="1" ht="15.75" customHeight="1" x14ac:dyDescent="0.2">
      <c r="A4" s="186">
        <v>45992</v>
      </c>
      <c r="B4" s="186" t="s">
        <v>317</v>
      </c>
      <c r="C4" s="187" t="s">
        <v>48</v>
      </c>
      <c r="D4" s="188">
        <v>192</v>
      </c>
      <c r="E4" s="189" t="s">
        <v>13</v>
      </c>
      <c r="F4" s="189" t="s">
        <v>50</v>
      </c>
      <c r="G4" s="190">
        <v>42</v>
      </c>
      <c r="H4" s="191" t="s">
        <v>315</v>
      </c>
      <c r="I4" s="192" t="s">
        <v>318</v>
      </c>
      <c r="J4" s="242">
        <f t="shared" si="0"/>
        <v>495000</v>
      </c>
      <c r="K4" s="193">
        <v>20790000</v>
      </c>
      <c r="L4" s="193">
        <v>3950100</v>
      </c>
      <c r="M4" s="193">
        <f t="shared" si="1"/>
        <v>24740100</v>
      </c>
      <c r="N4" s="227"/>
    </row>
    <row r="5" spans="1:14" s="224" customFormat="1" ht="15.75" customHeight="1" x14ac:dyDescent="0.2">
      <c r="A5" s="186">
        <v>45992</v>
      </c>
      <c r="B5" s="186">
        <v>45994</v>
      </c>
      <c r="C5" s="187" t="s">
        <v>48</v>
      </c>
      <c r="D5" s="188">
        <v>192</v>
      </c>
      <c r="E5" s="189" t="s">
        <v>8</v>
      </c>
      <c r="F5" s="189" t="s">
        <v>189</v>
      </c>
      <c r="G5" s="190">
        <v>1</v>
      </c>
      <c r="H5" s="191" t="s">
        <v>315</v>
      </c>
      <c r="I5" s="192" t="s">
        <v>318</v>
      </c>
      <c r="J5" s="242">
        <f t="shared" si="0"/>
        <v>1650000</v>
      </c>
      <c r="K5" s="193">
        <v>1650000</v>
      </c>
      <c r="L5" s="193">
        <v>313500</v>
      </c>
      <c r="M5" s="193">
        <f t="shared" si="1"/>
        <v>1963500</v>
      </c>
      <c r="N5" s="227"/>
    </row>
    <row r="6" spans="1:14" s="224" customFormat="1" ht="15.75" customHeight="1" x14ac:dyDescent="0.2">
      <c r="A6" s="186">
        <v>45992</v>
      </c>
      <c r="B6" s="186">
        <v>45994</v>
      </c>
      <c r="C6" s="187" t="s">
        <v>48</v>
      </c>
      <c r="D6" s="188">
        <v>192</v>
      </c>
      <c r="E6" s="189" t="s">
        <v>6</v>
      </c>
      <c r="F6" s="189" t="s">
        <v>124</v>
      </c>
      <c r="G6" s="190">
        <v>1</v>
      </c>
      <c r="H6" s="191" t="s">
        <v>315</v>
      </c>
      <c r="I6" s="192" t="s">
        <v>318</v>
      </c>
      <c r="J6" s="242">
        <f t="shared" si="0"/>
        <v>2250000</v>
      </c>
      <c r="K6" s="193">
        <v>2250000</v>
      </c>
      <c r="L6" s="193">
        <v>427500</v>
      </c>
      <c r="M6" s="193">
        <f t="shared" si="1"/>
        <v>2677500</v>
      </c>
      <c r="N6" s="227"/>
    </row>
    <row r="7" spans="1:14" s="224" customFormat="1" ht="15.75" customHeight="1" x14ac:dyDescent="0.2">
      <c r="A7" s="194">
        <v>45992</v>
      </c>
      <c r="B7" s="194">
        <v>45994</v>
      </c>
      <c r="C7" s="195" t="s">
        <v>48</v>
      </c>
      <c r="D7" s="195">
        <v>192</v>
      </c>
      <c r="E7" s="196" t="s">
        <v>16</v>
      </c>
      <c r="F7" s="196" t="s">
        <v>190</v>
      </c>
      <c r="G7" s="197">
        <v>1</v>
      </c>
      <c r="H7" s="198" t="s">
        <v>315</v>
      </c>
      <c r="I7" s="199" t="s">
        <v>318</v>
      </c>
      <c r="J7" s="242">
        <f t="shared" si="0"/>
        <v>1450000</v>
      </c>
      <c r="K7" s="200">
        <v>1450000</v>
      </c>
      <c r="L7" s="200">
        <v>275500</v>
      </c>
      <c r="M7" s="193">
        <f t="shared" si="1"/>
        <v>1725500</v>
      </c>
      <c r="N7" s="227"/>
    </row>
    <row r="8" spans="1:14" s="224" customFormat="1" ht="15.75" customHeight="1" x14ac:dyDescent="0.2">
      <c r="A8" s="194">
        <v>45992</v>
      </c>
      <c r="B8" s="194">
        <v>45994</v>
      </c>
      <c r="C8" s="195" t="s">
        <v>48</v>
      </c>
      <c r="D8" s="195">
        <v>192</v>
      </c>
      <c r="E8" s="196" t="s">
        <v>16</v>
      </c>
      <c r="F8" s="196" t="s">
        <v>84</v>
      </c>
      <c r="G8" s="197">
        <v>1</v>
      </c>
      <c r="H8" s="198" t="s">
        <v>315</v>
      </c>
      <c r="I8" s="199" t="s">
        <v>318</v>
      </c>
      <c r="J8" s="242">
        <f t="shared" si="0"/>
        <v>3025210</v>
      </c>
      <c r="K8" s="200">
        <v>3025210</v>
      </c>
      <c r="L8" s="200">
        <v>574790</v>
      </c>
      <c r="M8" s="193">
        <f t="shared" si="1"/>
        <v>3600000</v>
      </c>
      <c r="N8" s="227"/>
    </row>
    <row r="9" spans="1:14" s="224" customFormat="1" ht="15.75" customHeight="1" x14ac:dyDescent="0.2">
      <c r="A9" s="194">
        <v>45992</v>
      </c>
      <c r="B9" s="194">
        <v>46014</v>
      </c>
      <c r="C9" s="195" t="s">
        <v>48</v>
      </c>
      <c r="D9" s="195">
        <v>193</v>
      </c>
      <c r="E9" s="196" t="s">
        <v>10</v>
      </c>
      <c r="F9" s="196" t="s">
        <v>41</v>
      </c>
      <c r="G9" s="197">
        <v>1</v>
      </c>
      <c r="H9" s="198" t="s">
        <v>315</v>
      </c>
      <c r="I9" s="199" t="s">
        <v>319</v>
      </c>
      <c r="J9" s="242">
        <f t="shared" si="0"/>
        <v>1950000</v>
      </c>
      <c r="K9" s="200">
        <v>1950000</v>
      </c>
      <c r="L9" s="200">
        <v>370500</v>
      </c>
      <c r="M9" s="193">
        <f t="shared" si="1"/>
        <v>2320500</v>
      </c>
      <c r="N9" s="227"/>
    </row>
    <row r="10" spans="1:14" s="224" customFormat="1" ht="15.75" customHeight="1" x14ac:dyDescent="0.2">
      <c r="A10" s="194">
        <v>45992</v>
      </c>
      <c r="B10" s="194">
        <v>46014</v>
      </c>
      <c r="C10" s="195" t="s">
        <v>48</v>
      </c>
      <c r="D10" s="195">
        <v>193</v>
      </c>
      <c r="E10" s="196" t="s">
        <v>16</v>
      </c>
      <c r="F10" s="196" t="s">
        <v>38</v>
      </c>
      <c r="G10" s="197">
        <v>5</v>
      </c>
      <c r="H10" s="198" t="s">
        <v>315</v>
      </c>
      <c r="I10" s="201" t="s">
        <v>319</v>
      </c>
      <c r="J10" s="243">
        <f t="shared" si="0"/>
        <v>235000</v>
      </c>
      <c r="K10" s="202">
        <v>1175000</v>
      </c>
      <c r="L10" s="202">
        <v>223250</v>
      </c>
      <c r="M10" s="203">
        <f t="shared" si="1"/>
        <v>1398250</v>
      </c>
      <c r="N10" s="227"/>
    </row>
    <row r="11" spans="1:14" s="225" customFormat="1" ht="15.75" customHeight="1" x14ac:dyDescent="0.2">
      <c r="A11" s="341"/>
      <c r="B11" s="341"/>
      <c r="C11" s="341"/>
      <c r="D11" s="341"/>
      <c r="E11" s="341"/>
      <c r="F11" s="341"/>
      <c r="G11" s="341"/>
      <c r="H11" s="341"/>
      <c r="I11" s="238" t="s">
        <v>34</v>
      </c>
      <c r="J11" s="244"/>
      <c r="K11" s="239">
        <f>SUM(K2:K10)</f>
        <v>35415210</v>
      </c>
      <c r="L11" s="239">
        <f t="shared" ref="L11" si="2">SUM(L2:L10)</f>
        <v>6728890</v>
      </c>
      <c r="M11" s="239">
        <f>SUM(M2:M10)</f>
        <v>42144100</v>
      </c>
      <c r="N11" s="228"/>
    </row>
    <row r="12" spans="1:14" s="229" customFormat="1" ht="15.75" customHeight="1" thickBot="1" x14ac:dyDescent="0.25">
      <c r="A12" s="342"/>
      <c r="B12" s="342"/>
      <c r="C12" s="342"/>
      <c r="D12" s="342"/>
      <c r="E12" s="342"/>
      <c r="F12" s="342"/>
      <c r="G12" s="342"/>
      <c r="H12" s="342"/>
      <c r="I12" s="231"/>
      <c r="J12" s="245"/>
      <c r="K12" s="232"/>
      <c r="L12" s="232"/>
      <c r="M12" s="232"/>
      <c r="N12" s="228"/>
    </row>
    <row r="13" spans="1:14" ht="12.75" thickBot="1" x14ac:dyDescent="0.25">
      <c r="A13" s="248" t="s">
        <v>362</v>
      </c>
      <c r="B13" s="234" t="s">
        <v>363</v>
      </c>
      <c r="C13" s="234" t="s">
        <v>366</v>
      </c>
      <c r="D13" s="234" t="s">
        <v>27</v>
      </c>
      <c r="E13" s="235" t="s">
        <v>1</v>
      </c>
      <c r="F13" s="235" t="s">
        <v>28</v>
      </c>
      <c r="G13" s="235" t="s">
        <v>367</v>
      </c>
      <c r="H13" s="235" t="s">
        <v>364</v>
      </c>
      <c r="I13" s="235" t="s">
        <v>30</v>
      </c>
      <c r="J13" s="241" t="s">
        <v>365</v>
      </c>
      <c r="K13" s="236" t="s">
        <v>32</v>
      </c>
      <c r="L13" s="236" t="s">
        <v>33</v>
      </c>
      <c r="M13" s="237" t="s">
        <v>34</v>
      </c>
    </row>
    <row r="14" spans="1:14" s="225" customFormat="1" ht="15.75" customHeight="1" x14ac:dyDescent="0.2">
      <c r="A14" s="204">
        <v>46002</v>
      </c>
      <c r="B14" s="204">
        <v>46007</v>
      </c>
      <c r="C14" s="205" t="s">
        <v>48</v>
      </c>
      <c r="D14" s="205">
        <v>194</v>
      </c>
      <c r="E14" s="206" t="s">
        <v>6</v>
      </c>
      <c r="F14" s="206" t="s">
        <v>124</v>
      </c>
      <c r="G14" s="207">
        <v>1</v>
      </c>
      <c r="H14" s="208" t="s">
        <v>315</v>
      </c>
      <c r="I14" s="209" t="s">
        <v>320</v>
      </c>
      <c r="J14" s="246">
        <f>+K14/G14</f>
        <v>2250000</v>
      </c>
      <c r="K14" s="210">
        <v>2250000</v>
      </c>
      <c r="L14" s="210">
        <v>427500</v>
      </c>
      <c r="M14" s="211">
        <f t="shared" si="1"/>
        <v>2677500</v>
      </c>
      <c r="N14" s="229"/>
    </row>
    <row r="15" spans="1:14" s="224" customFormat="1" ht="15.75" customHeight="1" x14ac:dyDescent="0.2">
      <c r="A15" s="194">
        <v>46002</v>
      </c>
      <c r="B15" s="194">
        <v>46007</v>
      </c>
      <c r="C15" s="195" t="s">
        <v>48</v>
      </c>
      <c r="D15" s="195">
        <v>194</v>
      </c>
      <c r="E15" s="196" t="s">
        <v>16</v>
      </c>
      <c r="F15" s="196" t="s">
        <v>191</v>
      </c>
      <c r="G15" s="197">
        <v>1</v>
      </c>
      <c r="H15" s="198" t="s">
        <v>315</v>
      </c>
      <c r="I15" s="199" t="s">
        <v>320</v>
      </c>
      <c r="J15" s="242">
        <f>+K15/G15</f>
        <v>1008403</v>
      </c>
      <c r="K15" s="200">
        <v>1008403</v>
      </c>
      <c r="L15" s="200">
        <v>191597</v>
      </c>
      <c r="M15" s="193">
        <f t="shared" si="1"/>
        <v>1200000</v>
      </c>
      <c r="N15" s="227"/>
    </row>
    <row r="16" spans="1:14" s="224" customFormat="1" ht="15.75" customHeight="1" x14ac:dyDescent="0.2">
      <c r="A16" s="194">
        <v>46002</v>
      </c>
      <c r="B16" s="194">
        <v>46007</v>
      </c>
      <c r="C16" s="195" t="s">
        <v>48</v>
      </c>
      <c r="D16" s="195">
        <v>194</v>
      </c>
      <c r="E16" s="196" t="s">
        <v>12</v>
      </c>
      <c r="F16" s="196" t="s">
        <v>260</v>
      </c>
      <c r="G16" s="197">
        <v>150</v>
      </c>
      <c r="H16" s="198" t="s">
        <v>315</v>
      </c>
      <c r="I16" s="199" t="s">
        <v>320</v>
      </c>
      <c r="J16" s="242">
        <f>+K16/G16</f>
        <v>15966.386554621849</v>
      </c>
      <c r="K16" s="200">
        <v>2394957.9831932774</v>
      </c>
      <c r="L16" s="200">
        <v>455042.01680672262</v>
      </c>
      <c r="M16" s="193">
        <f t="shared" si="1"/>
        <v>2850000</v>
      </c>
      <c r="N16" s="227"/>
    </row>
    <row r="17" spans="1:14" s="224" customFormat="1" ht="15.75" customHeight="1" x14ac:dyDescent="0.2">
      <c r="A17" s="349"/>
      <c r="B17" s="350"/>
      <c r="C17" s="350"/>
      <c r="D17" s="350"/>
      <c r="E17" s="350"/>
      <c r="F17" s="350"/>
      <c r="G17" s="350"/>
      <c r="H17" s="351"/>
      <c r="I17" s="238" t="s">
        <v>34</v>
      </c>
      <c r="J17" s="244"/>
      <c r="K17" s="239">
        <f>SUM(K14:K16)</f>
        <v>5653360.9831932774</v>
      </c>
      <c r="L17" s="239">
        <f t="shared" ref="L17:M17" si="3">SUM(L14:L16)</f>
        <v>1074139.0168067226</v>
      </c>
      <c r="M17" s="239">
        <f t="shared" si="3"/>
        <v>6727500</v>
      </c>
      <c r="N17" s="227"/>
    </row>
    <row r="18" spans="1:14" s="227" customFormat="1" ht="15.75" customHeight="1" thickBot="1" x14ac:dyDescent="0.25">
      <c r="A18" s="344"/>
      <c r="B18" s="342"/>
      <c r="C18" s="342"/>
      <c r="D18" s="342"/>
      <c r="E18" s="342"/>
      <c r="F18" s="342"/>
      <c r="G18" s="342"/>
      <c r="H18" s="342"/>
      <c r="I18" s="342"/>
      <c r="J18" s="342"/>
      <c r="K18" s="342"/>
      <c r="L18" s="342"/>
      <c r="M18" s="342"/>
    </row>
    <row r="19" spans="1:14" ht="15.75" customHeight="1" thickBot="1" x14ac:dyDescent="0.25">
      <c r="A19" s="248" t="s">
        <v>362</v>
      </c>
      <c r="B19" s="234" t="s">
        <v>363</v>
      </c>
      <c r="C19" s="234" t="s">
        <v>366</v>
      </c>
      <c r="D19" s="234" t="s">
        <v>27</v>
      </c>
      <c r="E19" s="235" t="s">
        <v>1</v>
      </c>
      <c r="F19" s="235" t="s">
        <v>28</v>
      </c>
      <c r="G19" s="235" t="s">
        <v>367</v>
      </c>
      <c r="H19" s="235" t="s">
        <v>364</v>
      </c>
      <c r="I19" s="235" t="s">
        <v>30</v>
      </c>
      <c r="J19" s="241" t="s">
        <v>365</v>
      </c>
      <c r="K19" s="236" t="s">
        <v>32</v>
      </c>
      <c r="L19" s="236" t="s">
        <v>33</v>
      </c>
      <c r="M19" s="237" t="s">
        <v>34</v>
      </c>
    </row>
    <row r="20" spans="1:14" s="224" customFormat="1" ht="15.75" customHeight="1" x14ac:dyDescent="0.2">
      <c r="A20" s="194">
        <v>46002</v>
      </c>
      <c r="B20" s="194">
        <v>46004</v>
      </c>
      <c r="C20" s="195" t="s">
        <v>48</v>
      </c>
      <c r="D20" s="195">
        <v>195</v>
      </c>
      <c r="E20" s="196" t="s">
        <v>10</v>
      </c>
      <c r="F20" s="196" t="s">
        <v>41</v>
      </c>
      <c r="G20" s="197">
        <v>1</v>
      </c>
      <c r="H20" s="198" t="s">
        <v>321</v>
      </c>
      <c r="I20" s="199" t="s">
        <v>322</v>
      </c>
      <c r="J20" s="242">
        <f t="shared" ref="J20:J29" si="4">+K20/G20</f>
        <v>1950000</v>
      </c>
      <c r="K20" s="200">
        <v>1950000</v>
      </c>
      <c r="L20" s="200">
        <v>370500</v>
      </c>
      <c r="M20" s="193">
        <f t="shared" si="1"/>
        <v>2320500</v>
      </c>
      <c r="N20" s="227"/>
    </row>
    <row r="21" spans="1:14" s="224" customFormat="1" ht="15.75" customHeight="1" x14ac:dyDescent="0.2">
      <c r="A21" s="194">
        <v>46002</v>
      </c>
      <c r="B21" s="194">
        <v>46004</v>
      </c>
      <c r="C21" s="195" t="s">
        <v>48</v>
      </c>
      <c r="D21" s="195">
        <v>195</v>
      </c>
      <c r="E21" s="196" t="s">
        <v>16</v>
      </c>
      <c r="F21" s="196" t="s">
        <v>38</v>
      </c>
      <c r="G21" s="197">
        <v>5</v>
      </c>
      <c r="H21" s="198" t="s">
        <v>321</v>
      </c>
      <c r="I21" s="199" t="s">
        <v>322</v>
      </c>
      <c r="J21" s="242">
        <f t="shared" si="4"/>
        <v>235000</v>
      </c>
      <c r="K21" s="200">
        <v>1175000</v>
      </c>
      <c r="L21" s="200">
        <v>223250</v>
      </c>
      <c r="M21" s="193">
        <f t="shared" si="1"/>
        <v>1398250</v>
      </c>
      <c r="N21" s="227"/>
    </row>
    <row r="22" spans="1:14" s="224" customFormat="1" ht="15.75" customHeight="1" x14ac:dyDescent="0.2">
      <c r="A22" s="194">
        <v>46002</v>
      </c>
      <c r="B22" s="194">
        <v>46008</v>
      </c>
      <c r="C22" s="195" t="s">
        <v>48</v>
      </c>
      <c r="D22" s="195">
        <v>196</v>
      </c>
      <c r="E22" s="196" t="s">
        <v>10</v>
      </c>
      <c r="F22" s="196" t="s">
        <v>41</v>
      </c>
      <c r="G22" s="212">
        <v>1</v>
      </c>
      <c r="H22" s="213" t="s">
        <v>321</v>
      </c>
      <c r="I22" s="199" t="s">
        <v>323</v>
      </c>
      <c r="J22" s="242">
        <f t="shared" si="4"/>
        <v>1950000</v>
      </c>
      <c r="K22" s="200">
        <v>1950000</v>
      </c>
      <c r="L22" s="200">
        <v>370500</v>
      </c>
      <c r="M22" s="193">
        <f t="shared" si="1"/>
        <v>2320500</v>
      </c>
      <c r="N22" s="227"/>
    </row>
    <row r="23" spans="1:14" s="224" customFormat="1" ht="15.75" customHeight="1" x14ac:dyDescent="0.2">
      <c r="A23" s="194">
        <v>46002</v>
      </c>
      <c r="B23" s="194">
        <v>46008</v>
      </c>
      <c r="C23" s="195" t="s">
        <v>48</v>
      </c>
      <c r="D23" s="195">
        <v>196</v>
      </c>
      <c r="E23" s="199" t="s">
        <v>16</v>
      </c>
      <c r="F23" s="199" t="s">
        <v>38</v>
      </c>
      <c r="G23" s="212">
        <v>5</v>
      </c>
      <c r="H23" s="213" t="s">
        <v>321</v>
      </c>
      <c r="I23" s="199" t="s">
        <v>323</v>
      </c>
      <c r="J23" s="242">
        <f t="shared" si="4"/>
        <v>235000</v>
      </c>
      <c r="K23" s="200">
        <v>1175000</v>
      </c>
      <c r="L23" s="200">
        <v>223250</v>
      </c>
      <c r="M23" s="193">
        <f t="shared" si="1"/>
        <v>1398250</v>
      </c>
      <c r="N23" s="227"/>
    </row>
    <row r="24" spans="1:14" s="224" customFormat="1" ht="15.75" customHeight="1" x14ac:dyDescent="0.2">
      <c r="A24" s="194">
        <v>46002</v>
      </c>
      <c r="B24" s="194" t="s">
        <v>324</v>
      </c>
      <c r="C24" s="195" t="s">
        <v>48</v>
      </c>
      <c r="D24" s="195">
        <v>195</v>
      </c>
      <c r="E24" s="199" t="s">
        <v>13</v>
      </c>
      <c r="F24" s="199" t="s">
        <v>50</v>
      </c>
      <c r="G24" s="212">
        <v>10</v>
      </c>
      <c r="H24" s="213" t="s">
        <v>321</v>
      </c>
      <c r="I24" s="199" t="s">
        <v>325</v>
      </c>
      <c r="J24" s="242">
        <f t="shared" si="4"/>
        <v>495000</v>
      </c>
      <c r="K24" s="200">
        <v>4950000</v>
      </c>
      <c r="L24" s="200">
        <v>940500</v>
      </c>
      <c r="M24" s="193">
        <f t="shared" si="1"/>
        <v>5890500</v>
      </c>
      <c r="N24" s="227"/>
    </row>
    <row r="25" spans="1:14" s="224" customFormat="1" ht="15.75" customHeight="1" x14ac:dyDescent="0.2">
      <c r="A25" s="194">
        <v>46002</v>
      </c>
      <c r="B25" s="194">
        <v>46004</v>
      </c>
      <c r="C25" s="195" t="s">
        <v>48</v>
      </c>
      <c r="D25" s="195">
        <v>195</v>
      </c>
      <c r="E25" s="196" t="s">
        <v>6</v>
      </c>
      <c r="F25" s="196" t="s">
        <v>124</v>
      </c>
      <c r="G25" s="214">
        <v>1</v>
      </c>
      <c r="H25" s="199" t="s">
        <v>321</v>
      </c>
      <c r="I25" s="199" t="s">
        <v>325</v>
      </c>
      <c r="J25" s="242">
        <f t="shared" si="4"/>
        <v>2250000</v>
      </c>
      <c r="K25" s="200">
        <v>2250000</v>
      </c>
      <c r="L25" s="200">
        <v>427500</v>
      </c>
      <c r="M25" s="193">
        <f t="shared" si="1"/>
        <v>2677500</v>
      </c>
      <c r="N25" s="227"/>
    </row>
    <row r="26" spans="1:14" s="224" customFormat="1" ht="15.75" customHeight="1" x14ac:dyDescent="0.2">
      <c r="A26" s="194">
        <v>46002</v>
      </c>
      <c r="B26" s="194">
        <v>46004</v>
      </c>
      <c r="C26" s="195" t="s">
        <v>48</v>
      </c>
      <c r="D26" s="195">
        <v>195</v>
      </c>
      <c r="E26" s="196" t="s">
        <v>16</v>
      </c>
      <c r="F26" s="196" t="s">
        <v>190</v>
      </c>
      <c r="G26" s="214">
        <v>1</v>
      </c>
      <c r="H26" s="199" t="s">
        <v>321</v>
      </c>
      <c r="I26" s="199" t="s">
        <v>325</v>
      </c>
      <c r="J26" s="242">
        <f t="shared" si="4"/>
        <v>1450000</v>
      </c>
      <c r="K26" s="200">
        <v>1450000</v>
      </c>
      <c r="L26" s="200">
        <v>275500</v>
      </c>
      <c r="M26" s="193">
        <f t="shared" si="1"/>
        <v>1725500</v>
      </c>
      <c r="N26" s="227"/>
    </row>
    <row r="27" spans="1:14" s="224" customFormat="1" ht="15.75" customHeight="1" x14ac:dyDescent="0.2">
      <c r="A27" s="194">
        <v>46002</v>
      </c>
      <c r="B27" s="194">
        <v>46004</v>
      </c>
      <c r="C27" s="195" t="s">
        <v>48</v>
      </c>
      <c r="D27" s="195">
        <v>195</v>
      </c>
      <c r="E27" s="196" t="s">
        <v>8</v>
      </c>
      <c r="F27" s="196" t="s">
        <v>189</v>
      </c>
      <c r="G27" s="214">
        <v>1</v>
      </c>
      <c r="H27" s="199" t="s">
        <v>321</v>
      </c>
      <c r="I27" s="199" t="s">
        <v>325</v>
      </c>
      <c r="J27" s="242">
        <f t="shared" si="4"/>
        <v>1650000</v>
      </c>
      <c r="K27" s="200">
        <v>1650000</v>
      </c>
      <c r="L27" s="200">
        <v>313500</v>
      </c>
      <c r="M27" s="193">
        <f t="shared" si="1"/>
        <v>1963500</v>
      </c>
      <c r="N27" s="227"/>
    </row>
    <row r="28" spans="1:14" s="224" customFormat="1" ht="15.75" customHeight="1" x14ac:dyDescent="0.2">
      <c r="A28" s="194">
        <v>46002</v>
      </c>
      <c r="B28" s="194">
        <v>46004</v>
      </c>
      <c r="C28" s="195" t="s">
        <v>48</v>
      </c>
      <c r="D28" s="195">
        <v>195</v>
      </c>
      <c r="E28" s="196" t="s">
        <v>16</v>
      </c>
      <c r="F28" s="196" t="s">
        <v>84</v>
      </c>
      <c r="G28" s="214">
        <v>1</v>
      </c>
      <c r="H28" s="199" t="s">
        <v>321</v>
      </c>
      <c r="I28" s="199" t="s">
        <v>325</v>
      </c>
      <c r="J28" s="242">
        <f t="shared" si="4"/>
        <v>3025210</v>
      </c>
      <c r="K28" s="200">
        <v>3025210</v>
      </c>
      <c r="L28" s="200">
        <v>574790</v>
      </c>
      <c r="M28" s="193">
        <f t="shared" si="1"/>
        <v>3600000</v>
      </c>
      <c r="N28" s="227"/>
    </row>
    <row r="29" spans="1:14" s="224" customFormat="1" ht="15.75" customHeight="1" x14ac:dyDescent="0.2">
      <c r="A29" s="194">
        <v>46002</v>
      </c>
      <c r="B29" s="194">
        <v>46004</v>
      </c>
      <c r="C29" s="195" t="s">
        <v>48</v>
      </c>
      <c r="D29" s="195">
        <v>195</v>
      </c>
      <c r="E29" s="196" t="s">
        <v>12</v>
      </c>
      <c r="F29" s="196" t="s">
        <v>45</v>
      </c>
      <c r="G29" s="215">
        <v>11</v>
      </c>
      <c r="H29" s="199" t="s">
        <v>321</v>
      </c>
      <c r="I29" s="199" t="s">
        <v>325</v>
      </c>
      <c r="J29" s="242">
        <f t="shared" si="4"/>
        <v>26500</v>
      </c>
      <c r="K29" s="200">
        <v>291500</v>
      </c>
      <c r="L29" s="200">
        <v>55385</v>
      </c>
      <c r="M29" s="193">
        <f t="shared" si="1"/>
        <v>346885</v>
      </c>
      <c r="N29" s="227"/>
    </row>
    <row r="30" spans="1:14" s="224" customFormat="1" ht="15.75" customHeight="1" x14ac:dyDescent="0.2">
      <c r="A30" s="345"/>
      <c r="B30" s="346"/>
      <c r="C30" s="346"/>
      <c r="D30" s="346"/>
      <c r="E30" s="346"/>
      <c r="F30" s="346"/>
      <c r="G30" s="346"/>
      <c r="H30" s="347"/>
      <c r="I30" s="238" t="s">
        <v>34</v>
      </c>
      <c r="J30" s="244"/>
      <c r="K30" s="239">
        <f>SUM(K20:K29)</f>
        <v>19866710</v>
      </c>
      <c r="L30" s="239">
        <f t="shared" ref="L30:M30" si="5">SUM(L20:L29)</f>
        <v>3774675</v>
      </c>
      <c r="M30" s="239">
        <f t="shared" si="5"/>
        <v>23641385</v>
      </c>
      <c r="N30" s="227"/>
    </row>
    <row r="31" spans="1:14" s="227" customFormat="1" ht="15.75" customHeight="1" thickBot="1" x14ac:dyDescent="0.25">
      <c r="A31" s="345"/>
      <c r="B31" s="346"/>
      <c r="C31" s="346"/>
      <c r="D31" s="346"/>
      <c r="E31" s="346"/>
      <c r="F31" s="346"/>
      <c r="G31" s="346"/>
      <c r="H31" s="346"/>
      <c r="I31" s="346"/>
      <c r="J31" s="346"/>
      <c r="K31" s="346"/>
      <c r="L31" s="346"/>
      <c r="M31" s="346"/>
      <c r="N31" s="346"/>
    </row>
    <row r="32" spans="1:14" ht="15.75" customHeight="1" thickBot="1" x14ac:dyDescent="0.25">
      <c r="A32" s="248" t="s">
        <v>362</v>
      </c>
      <c r="B32" s="234" t="s">
        <v>363</v>
      </c>
      <c r="C32" s="234" t="s">
        <v>366</v>
      </c>
      <c r="D32" s="234" t="s">
        <v>27</v>
      </c>
      <c r="E32" s="235" t="s">
        <v>1</v>
      </c>
      <c r="F32" s="235" t="s">
        <v>28</v>
      </c>
      <c r="G32" s="235" t="s">
        <v>367</v>
      </c>
      <c r="H32" s="235" t="s">
        <v>364</v>
      </c>
      <c r="I32" s="235" t="s">
        <v>30</v>
      </c>
      <c r="J32" s="241" t="s">
        <v>365</v>
      </c>
      <c r="K32" s="236" t="s">
        <v>32</v>
      </c>
      <c r="L32" s="236" t="s">
        <v>33</v>
      </c>
      <c r="M32" s="237" t="s">
        <v>34</v>
      </c>
    </row>
    <row r="33" spans="1:14" s="224" customFormat="1" ht="15.75" customHeight="1" x14ac:dyDescent="0.2">
      <c r="A33" s="194">
        <v>46002</v>
      </c>
      <c r="B33" s="194" t="s">
        <v>326</v>
      </c>
      <c r="C33" s="195" t="s">
        <v>48</v>
      </c>
      <c r="D33" s="195">
        <v>197</v>
      </c>
      <c r="E33" s="196" t="s">
        <v>13</v>
      </c>
      <c r="F33" s="196" t="s">
        <v>50</v>
      </c>
      <c r="G33" s="214">
        <v>18</v>
      </c>
      <c r="H33" s="199" t="s">
        <v>327</v>
      </c>
      <c r="I33" s="199" t="s">
        <v>328</v>
      </c>
      <c r="J33" s="242">
        <f>+K33/G33</f>
        <v>495000</v>
      </c>
      <c r="K33" s="200">
        <v>8910000</v>
      </c>
      <c r="L33" s="200">
        <v>1692900</v>
      </c>
      <c r="M33" s="193">
        <f t="shared" si="1"/>
        <v>10602900</v>
      </c>
      <c r="N33" s="227"/>
    </row>
    <row r="34" spans="1:14" s="224" customFormat="1" ht="15.75" customHeight="1" x14ac:dyDescent="0.2">
      <c r="A34" s="194">
        <v>46002</v>
      </c>
      <c r="B34" s="194">
        <v>46010</v>
      </c>
      <c r="C34" s="195" t="s">
        <v>48</v>
      </c>
      <c r="D34" s="195">
        <v>197</v>
      </c>
      <c r="E34" s="196" t="s">
        <v>8</v>
      </c>
      <c r="F34" s="196" t="s">
        <v>189</v>
      </c>
      <c r="G34" s="214">
        <v>1</v>
      </c>
      <c r="H34" s="199" t="s">
        <v>327</v>
      </c>
      <c r="I34" s="199" t="s">
        <v>328</v>
      </c>
      <c r="J34" s="242">
        <f>+K34/G34</f>
        <v>1650000</v>
      </c>
      <c r="K34" s="200">
        <v>1650000</v>
      </c>
      <c r="L34" s="200">
        <v>313500</v>
      </c>
      <c r="M34" s="193">
        <f t="shared" si="1"/>
        <v>1963500</v>
      </c>
      <c r="N34" s="227"/>
    </row>
    <row r="35" spans="1:14" s="224" customFormat="1" ht="15.75" customHeight="1" x14ac:dyDescent="0.2">
      <c r="A35" s="194">
        <v>46002</v>
      </c>
      <c r="B35" s="194">
        <v>46010</v>
      </c>
      <c r="C35" s="195" t="s">
        <v>48</v>
      </c>
      <c r="D35" s="195">
        <v>197</v>
      </c>
      <c r="E35" s="196" t="s">
        <v>16</v>
      </c>
      <c r="F35" s="196" t="s">
        <v>190</v>
      </c>
      <c r="G35" s="214">
        <v>1</v>
      </c>
      <c r="H35" s="199" t="s">
        <v>327</v>
      </c>
      <c r="I35" s="199" t="s">
        <v>328</v>
      </c>
      <c r="J35" s="242">
        <f>+K35/G35</f>
        <v>1450000</v>
      </c>
      <c r="K35" s="200">
        <v>1450000</v>
      </c>
      <c r="L35" s="200">
        <v>275500</v>
      </c>
      <c r="M35" s="193">
        <f t="shared" si="1"/>
        <v>1725500</v>
      </c>
      <c r="N35" s="227"/>
    </row>
    <row r="36" spans="1:14" s="224" customFormat="1" ht="15.75" customHeight="1" x14ac:dyDescent="0.2">
      <c r="A36" s="194">
        <v>46002</v>
      </c>
      <c r="B36" s="194">
        <v>46010</v>
      </c>
      <c r="C36" s="195" t="s">
        <v>48</v>
      </c>
      <c r="D36" s="195">
        <v>197</v>
      </c>
      <c r="E36" s="196" t="s">
        <v>6</v>
      </c>
      <c r="F36" s="196" t="s">
        <v>329</v>
      </c>
      <c r="G36" s="214">
        <v>1</v>
      </c>
      <c r="H36" s="199" t="s">
        <v>327</v>
      </c>
      <c r="I36" s="199" t="s">
        <v>328</v>
      </c>
      <c r="J36" s="242">
        <f>+K36/G36</f>
        <v>4950000</v>
      </c>
      <c r="K36" s="200">
        <v>4950000</v>
      </c>
      <c r="L36" s="200">
        <v>940500</v>
      </c>
      <c r="M36" s="193">
        <f t="shared" si="1"/>
        <v>5890500</v>
      </c>
      <c r="N36" s="227"/>
    </row>
    <row r="37" spans="1:14" s="224" customFormat="1" ht="15.75" customHeight="1" x14ac:dyDescent="0.2">
      <c r="A37" s="343"/>
      <c r="B37" s="341"/>
      <c r="C37" s="341"/>
      <c r="D37" s="341"/>
      <c r="E37" s="341"/>
      <c r="F37" s="341"/>
      <c r="G37" s="341"/>
      <c r="H37" s="341"/>
      <c r="I37" s="238" t="s">
        <v>34</v>
      </c>
      <c r="J37" s="244"/>
      <c r="K37" s="239">
        <f>SUM(K33:K36)</f>
        <v>16960000</v>
      </c>
      <c r="L37" s="239">
        <f t="shared" ref="L37:M37" si="6">SUM(L33:L36)</f>
        <v>3222400</v>
      </c>
      <c r="M37" s="239">
        <f t="shared" si="6"/>
        <v>20182400</v>
      </c>
      <c r="N37" s="227"/>
    </row>
    <row r="38" spans="1:14" s="227" customFormat="1" ht="15.75" customHeight="1" thickBot="1" x14ac:dyDescent="0.25">
      <c r="A38" s="344"/>
      <c r="B38" s="342"/>
      <c r="C38" s="342"/>
      <c r="D38" s="342"/>
      <c r="E38" s="342"/>
      <c r="F38" s="342"/>
      <c r="G38" s="342"/>
      <c r="H38" s="342"/>
      <c r="I38" s="348"/>
      <c r="J38" s="348"/>
      <c r="K38" s="348"/>
      <c r="L38" s="348"/>
      <c r="M38" s="348"/>
    </row>
    <row r="39" spans="1:14" ht="15.75" customHeight="1" thickBot="1" x14ac:dyDescent="0.25">
      <c r="A39" s="248" t="s">
        <v>362</v>
      </c>
      <c r="B39" s="234" t="s">
        <v>363</v>
      </c>
      <c r="C39" s="234" t="s">
        <v>366</v>
      </c>
      <c r="D39" s="234" t="s">
        <v>27</v>
      </c>
      <c r="E39" s="235" t="s">
        <v>1</v>
      </c>
      <c r="F39" s="235" t="s">
        <v>28</v>
      </c>
      <c r="G39" s="235" t="s">
        <v>367</v>
      </c>
      <c r="H39" s="235" t="s">
        <v>364</v>
      </c>
      <c r="I39" s="235" t="s">
        <v>30</v>
      </c>
      <c r="J39" s="241" t="s">
        <v>365</v>
      </c>
      <c r="K39" s="236" t="s">
        <v>32</v>
      </c>
      <c r="L39" s="236" t="s">
        <v>33</v>
      </c>
      <c r="M39" s="237" t="s">
        <v>34</v>
      </c>
    </row>
    <row r="40" spans="1:14" s="224" customFormat="1" ht="15.75" customHeight="1" x14ac:dyDescent="0.2">
      <c r="A40" s="194">
        <v>46002</v>
      </c>
      <c r="B40" s="194">
        <v>46007</v>
      </c>
      <c r="C40" s="195" t="s">
        <v>48</v>
      </c>
      <c r="D40" s="195">
        <v>198</v>
      </c>
      <c r="E40" s="216" t="s">
        <v>10</v>
      </c>
      <c r="F40" s="216" t="s">
        <v>41</v>
      </c>
      <c r="G40" s="214">
        <v>1</v>
      </c>
      <c r="H40" s="199" t="s">
        <v>330</v>
      </c>
      <c r="I40" s="199" t="s">
        <v>331</v>
      </c>
      <c r="J40" s="242">
        <f t="shared" ref="J40:J49" si="7">+K40/G40</f>
        <v>1950000</v>
      </c>
      <c r="K40" s="200">
        <v>1950000</v>
      </c>
      <c r="L40" s="200">
        <v>370500</v>
      </c>
      <c r="M40" s="193">
        <f t="shared" si="1"/>
        <v>2320500</v>
      </c>
      <c r="N40" s="227"/>
    </row>
    <row r="41" spans="1:14" s="224" customFormat="1" ht="15.75" customHeight="1" x14ac:dyDescent="0.2">
      <c r="A41" s="194">
        <v>46002</v>
      </c>
      <c r="B41" s="194">
        <v>46007</v>
      </c>
      <c r="C41" s="195" t="s">
        <v>48</v>
      </c>
      <c r="D41" s="195">
        <v>198</v>
      </c>
      <c r="E41" s="196" t="s">
        <v>16</v>
      </c>
      <c r="F41" s="196" t="s">
        <v>38</v>
      </c>
      <c r="G41" s="217">
        <v>5</v>
      </c>
      <c r="H41" s="213" t="s">
        <v>330</v>
      </c>
      <c r="I41" s="199" t="s">
        <v>331</v>
      </c>
      <c r="J41" s="242">
        <f t="shared" si="7"/>
        <v>235000</v>
      </c>
      <c r="K41" s="200">
        <v>1175000</v>
      </c>
      <c r="L41" s="200">
        <v>223250</v>
      </c>
      <c r="M41" s="193">
        <f t="shared" si="1"/>
        <v>1398250</v>
      </c>
      <c r="N41" s="227"/>
    </row>
    <row r="42" spans="1:14" s="224" customFormat="1" ht="15.75" customHeight="1" x14ac:dyDescent="0.2">
      <c r="A42" s="194">
        <v>46002</v>
      </c>
      <c r="B42" s="194">
        <v>46007</v>
      </c>
      <c r="C42" s="195" t="s">
        <v>48</v>
      </c>
      <c r="D42" s="195">
        <v>198</v>
      </c>
      <c r="E42" s="196" t="s">
        <v>13</v>
      </c>
      <c r="F42" s="196" t="s">
        <v>50</v>
      </c>
      <c r="G42" s="217">
        <v>16</v>
      </c>
      <c r="H42" s="213" t="s">
        <v>330</v>
      </c>
      <c r="I42" s="199" t="s">
        <v>331</v>
      </c>
      <c r="J42" s="242">
        <f t="shared" si="7"/>
        <v>495000</v>
      </c>
      <c r="K42" s="200">
        <v>7920000</v>
      </c>
      <c r="L42" s="200">
        <v>1504800</v>
      </c>
      <c r="M42" s="193">
        <f t="shared" si="1"/>
        <v>9424800</v>
      </c>
      <c r="N42" s="227"/>
    </row>
    <row r="43" spans="1:14" s="224" customFormat="1" ht="15.75" customHeight="1" x14ac:dyDescent="0.2">
      <c r="A43" s="194">
        <v>46002</v>
      </c>
      <c r="B43" s="194">
        <v>46007</v>
      </c>
      <c r="C43" s="195" t="s">
        <v>48</v>
      </c>
      <c r="D43" s="195">
        <v>198</v>
      </c>
      <c r="E43" s="196" t="s">
        <v>8</v>
      </c>
      <c r="F43" s="196" t="s">
        <v>189</v>
      </c>
      <c r="G43" s="217">
        <v>1</v>
      </c>
      <c r="H43" s="213" t="s">
        <v>330</v>
      </c>
      <c r="I43" s="199" t="s">
        <v>332</v>
      </c>
      <c r="J43" s="242">
        <f t="shared" si="7"/>
        <v>1650000</v>
      </c>
      <c r="K43" s="200">
        <v>1650000</v>
      </c>
      <c r="L43" s="200">
        <v>313500</v>
      </c>
      <c r="M43" s="193">
        <f t="shared" si="1"/>
        <v>1963500</v>
      </c>
      <c r="N43" s="227"/>
    </row>
    <row r="44" spans="1:14" s="224" customFormat="1" ht="15.75" customHeight="1" x14ac:dyDescent="0.2">
      <c r="A44" s="194">
        <v>46002</v>
      </c>
      <c r="B44" s="194">
        <v>46007</v>
      </c>
      <c r="C44" s="195" t="s">
        <v>48</v>
      </c>
      <c r="D44" s="195">
        <v>198</v>
      </c>
      <c r="E44" s="216" t="s">
        <v>6</v>
      </c>
      <c r="F44" s="216" t="s">
        <v>124</v>
      </c>
      <c r="G44" s="217">
        <v>1</v>
      </c>
      <c r="H44" s="213" t="s">
        <v>330</v>
      </c>
      <c r="I44" s="199" t="s">
        <v>332</v>
      </c>
      <c r="J44" s="242">
        <f t="shared" si="7"/>
        <v>2250000</v>
      </c>
      <c r="K44" s="218">
        <v>2250000</v>
      </c>
      <c r="L44" s="218">
        <v>427500</v>
      </c>
      <c r="M44" s="193">
        <f t="shared" si="1"/>
        <v>2677500</v>
      </c>
      <c r="N44" s="227"/>
    </row>
    <row r="45" spans="1:14" s="224" customFormat="1" ht="15.75" customHeight="1" x14ac:dyDescent="0.2">
      <c r="A45" s="194">
        <v>46002</v>
      </c>
      <c r="B45" s="194">
        <v>46007</v>
      </c>
      <c r="C45" s="195" t="s">
        <v>48</v>
      </c>
      <c r="D45" s="195">
        <v>198</v>
      </c>
      <c r="E45" s="196" t="s">
        <v>16</v>
      </c>
      <c r="F45" s="196" t="s">
        <v>190</v>
      </c>
      <c r="G45" s="219">
        <v>1</v>
      </c>
      <c r="H45" s="213" t="s">
        <v>330</v>
      </c>
      <c r="I45" s="199" t="s">
        <v>332</v>
      </c>
      <c r="J45" s="242">
        <f t="shared" si="7"/>
        <v>1450000</v>
      </c>
      <c r="K45" s="200">
        <v>1450000</v>
      </c>
      <c r="L45" s="200">
        <v>275500</v>
      </c>
      <c r="M45" s="193">
        <f t="shared" si="1"/>
        <v>1725500</v>
      </c>
      <c r="N45" s="227"/>
    </row>
    <row r="46" spans="1:14" s="224" customFormat="1" ht="15.75" customHeight="1" x14ac:dyDescent="0.2">
      <c r="A46" s="194">
        <v>46002</v>
      </c>
      <c r="B46" s="194">
        <v>46007</v>
      </c>
      <c r="C46" s="195" t="s">
        <v>48</v>
      </c>
      <c r="D46" s="195">
        <v>198</v>
      </c>
      <c r="E46" s="196" t="s">
        <v>16</v>
      </c>
      <c r="F46" s="196" t="s">
        <v>84</v>
      </c>
      <c r="G46" s="219">
        <v>1</v>
      </c>
      <c r="H46" s="213" t="s">
        <v>330</v>
      </c>
      <c r="I46" s="199" t="s">
        <v>332</v>
      </c>
      <c r="J46" s="242">
        <f t="shared" si="7"/>
        <v>3025210</v>
      </c>
      <c r="K46" s="200">
        <v>3025210</v>
      </c>
      <c r="L46" s="200">
        <v>574790</v>
      </c>
      <c r="M46" s="193">
        <f t="shared" si="1"/>
        <v>3600000</v>
      </c>
      <c r="N46" s="227"/>
    </row>
    <row r="47" spans="1:14" s="224" customFormat="1" ht="15.75" customHeight="1" x14ac:dyDescent="0.2">
      <c r="A47" s="194">
        <v>46002</v>
      </c>
      <c r="B47" s="194">
        <v>46007</v>
      </c>
      <c r="C47" s="195" t="s">
        <v>48</v>
      </c>
      <c r="D47" s="195">
        <v>198</v>
      </c>
      <c r="E47" s="196" t="s">
        <v>314</v>
      </c>
      <c r="F47" s="196" t="s">
        <v>333</v>
      </c>
      <c r="G47" s="219">
        <v>1</v>
      </c>
      <c r="H47" s="213" t="s">
        <v>330</v>
      </c>
      <c r="I47" s="199" t="s">
        <v>332</v>
      </c>
      <c r="J47" s="242">
        <f t="shared" si="7"/>
        <v>1050000</v>
      </c>
      <c r="K47" s="200">
        <v>1050000</v>
      </c>
      <c r="L47" s="200">
        <v>199500</v>
      </c>
      <c r="M47" s="193">
        <f t="shared" si="1"/>
        <v>1249500</v>
      </c>
      <c r="N47" s="227"/>
    </row>
    <row r="48" spans="1:14" s="224" customFormat="1" ht="15.75" customHeight="1" x14ac:dyDescent="0.2">
      <c r="A48" s="194">
        <v>46002</v>
      </c>
      <c r="B48" s="194">
        <v>46014</v>
      </c>
      <c r="C48" s="195" t="s">
        <v>48</v>
      </c>
      <c r="D48" s="195">
        <v>199</v>
      </c>
      <c r="E48" s="196" t="s">
        <v>10</v>
      </c>
      <c r="F48" s="196" t="s">
        <v>41</v>
      </c>
      <c r="G48" s="219">
        <v>1</v>
      </c>
      <c r="H48" s="213" t="s">
        <v>330</v>
      </c>
      <c r="I48" s="199" t="s">
        <v>334</v>
      </c>
      <c r="J48" s="242">
        <f t="shared" si="7"/>
        <v>1950000</v>
      </c>
      <c r="K48" s="200">
        <v>1950000</v>
      </c>
      <c r="L48" s="200">
        <v>370500</v>
      </c>
      <c r="M48" s="193">
        <f t="shared" si="1"/>
        <v>2320500</v>
      </c>
      <c r="N48" s="227"/>
    </row>
    <row r="49" spans="1:14" s="224" customFormat="1" ht="15.75" customHeight="1" x14ac:dyDescent="0.2">
      <c r="A49" s="194">
        <v>46002</v>
      </c>
      <c r="B49" s="194">
        <v>46014</v>
      </c>
      <c r="C49" s="195" t="s">
        <v>48</v>
      </c>
      <c r="D49" s="195">
        <v>199</v>
      </c>
      <c r="E49" s="196" t="s">
        <v>16</v>
      </c>
      <c r="F49" s="196" t="s">
        <v>38</v>
      </c>
      <c r="G49" s="219">
        <v>5</v>
      </c>
      <c r="H49" s="213" t="s">
        <v>330</v>
      </c>
      <c r="I49" s="199" t="s">
        <v>334</v>
      </c>
      <c r="J49" s="242">
        <f t="shared" si="7"/>
        <v>235000</v>
      </c>
      <c r="K49" s="200">
        <v>1175000</v>
      </c>
      <c r="L49" s="200">
        <v>223250</v>
      </c>
      <c r="M49" s="193">
        <f t="shared" si="1"/>
        <v>1398250</v>
      </c>
      <c r="N49" s="227"/>
    </row>
    <row r="50" spans="1:14" s="224" customFormat="1" ht="15.75" customHeight="1" x14ac:dyDescent="0.2">
      <c r="A50" s="343"/>
      <c r="B50" s="341"/>
      <c r="C50" s="341"/>
      <c r="D50" s="341"/>
      <c r="E50" s="341"/>
      <c r="F50" s="341"/>
      <c r="G50" s="341"/>
      <c r="H50" s="341"/>
      <c r="I50" s="238" t="s">
        <v>34</v>
      </c>
      <c r="J50" s="244"/>
      <c r="K50" s="239">
        <f>SUM(K40:K49)</f>
        <v>23595210</v>
      </c>
      <c r="L50" s="239">
        <f t="shared" ref="L50:M50" si="8">SUM(L40:L49)</f>
        <v>4483090</v>
      </c>
      <c r="M50" s="239">
        <f t="shared" si="8"/>
        <v>28078300</v>
      </c>
      <c r="N50" s="227"/>
    </row>
    <row r="51" spans="1:14" s="227" customFormat="1" ht="15.75" customHeight="1" thickBot="1" x14ac:dyDescent="0.25">
      <c r="A51" s="344"/>
      <c r="B51" s="342"/>
      <c r="C51" s="342"/>
      <c r="D51" s="342"/>
      <c r="E51" s="342"/>
      <c r="F51" s="342"/>
      <c r="G51" s="342"/>
      <c r="H51" s="342"/>
      <c r="I51" s="231"/>
      <c r="J51" s="245"/>
      <c r="K51" s="232"/>
      <c r="L51" s="232"/>
      <c r="M51" s="232"/>
    </row>
    <row r="52" spans="1:14" ht="15.75" customHeight="1" thickBot="1" x14ac:dyDescent="0.25">
      <c r="A52" s="248" t="s">
        <v>362</v>
      </c>
      <c r="B52" s="234" t="s">
        <v>363</v>
      </c>
      <c r="C52" s="234" t="s">
        <v>366</v>
      </c>
      <c r="D52" s="234" t="s">
        <v>27</v>
      </c>
      <c r="E52" s="235" t="s">
        <v>1</v>
      </c>
      <c r="F52" s="235" t="s">
        <v>28</v>
      </c>
      <c r="G52" s="235" t="s">
        <v>367</v>
      </c>
      <c r="H52" s="235" t="s">
        <v>364</v>
      </c>
      <c r="I52" s="235" t="s">
        <v>30</v>
      </c>
      <c r="J52" s="241" t="s">
        <v>365</v>
      </c>
      <c r="K52" s="236" t="s">
        <v>32</v>
      </c>
      <c r="L52" s="236" t="s">
        <v>33</v>
      </c>
      <c r="M52" s="237" t="s">
        <v>34</v>
      </c>
    </row>
    <row r="53" spans="1:14" s="224" customFormat="1" ht="15.75" customHeight="1" x14ac:dyDescent="0.2">
      <c r="A53" s="194">
        <v>46003</v>
      </c>
      <c r="B53" s="194">
        <v>46006</v>
      </c>
      <c r="C53" s="195" t="s">
        <v>48</v>
      </c>
      <c r="D53" s="195">
        <v>200</v>
      </c>
      <c r="E53" s="196" t="s">
        <v>10</v>
      </c>
      <c r="F53" s="196" t="s">
        <v>74</v>
      </c>
      <c r="G53" s="219">
        <v>1</v>
      </c>
      <c r="H53" s="213" t="s">
        <v>330</v>
      </c>
      <c r="I53" s="199" t="s">
        <v>335</v>
      </c>
      <c r="J53" s="242">
        <f>+K53/G53</f>
        <v>1150000</v>
      </c>
      <c r="K53" s="200">
        <v>1150000</v>
      </c>
      <c r="L53" s="200">
        <v>218500</v>
      </c>
      <c r="M53" s="193">
        <f t="shared" si="1"/>
        <v>1368500</v>
      </c>
      <c r="N53" s="227"/>
    </row>
    <row r="54" spans="1:14" s="224" customFormat="1" ht="15.75" customHeight="1" x14ac:dyDescent="0.2">
      <c r="A54" s="194">
        <v>46003</v>
      </c>
      <c r="B54" s="194">
        <v>46006</v>
      </c>
      <c r="C54" s="195" t="s">
        <v>48</v>
      </c>
      <c r="D54" s="195">
        <v>200</v>
      </c>
      <c r="E54" s="196" t="s">
        <v>16</v>
      </c>
      <c r="F54" s="196" t="s">
        <v>38</v>
      </c>
      <c r="G54" s="219">
        <v>2</v>
      </c>
      <c r="H54" s="213" t="s">
        <v>330</v>
      </c>
      <c r="I54" s="199" t="s">
        <v>335</v>
      </c>
      <c r="J54" s="242">
        <f>+K54/G54</f>
        <v>235000</v>
      </c>
      <c r="K54" s="200">
        <v>470000</v>
      </c>
      <c r="L54" s="200">
        <v>89300</v>
      </c>
      <c r="M54" s="193">
        <f t="shared" si="1"/>
        <v>559300</v>
      </c>
      <c r="N54" s="227"/>
    </row>
    <row r="55" spans="1:14" s="224" customFormat="1" ht="15.75" customHeight="1" x14ac:dyDescent="0.2">
      <c r="A55" s="194">
        <v>46003</v>
      </c>
      <c r="B55" s="194">
        <v>46010</v>
      </c>
      <c r="C55" s="195" t="s">
        <v>48</v>
      </c>
      <c r="D55" s="195">
        <v>201</v>
      </c>
      <c r="E55" s="199" t="s">
        <v>10</v>
      </c>
      <c r="F55" s="199" t="s">
        <v>74</v>
      </c>
      <c r="G55" s="219">
        <v>1</v>
      </c>
      <c r="H55" s="213" t="s">
        <v>330</v>
      </c>
      <c r="I55" s="199" t="s">
        <v>336</v>
      </c>
      <c r="J55" s="242">
        <f>+K55/G55</f>
        <v>1150000</v>
      </c>
      <c r="K55" s="200">
        <v>1150000</v>
      </c>
      <c r="L55" s="200">
        <v>218500</v>
      </c>
      <c r="M55" s="193">
        <f t="shared" si="1"/>
        <v>1368500</v>
      </c>
      <c r="N55" s="227"/>
    </row>
    <row r="56" spans="1:14" s="224" customFormat="1" ht="15.75" customHeight="1" x14ac:dyDescent="0.2">
      <c r="A56" s="194">
        <v>46003</v>
      </c>
      <c r="B56" s="194">
        <v>46010</v>
      </c>
      <c r="C56" s="195" t="s">
        <v>48</v>
      </c>
      <c r="D56" s="195">
        <v>201</v>
      </c>
      <c r="E56" s="196" t="s">
        <v>16</v>
      </c>
      <c r="F56" s="196" t="s">
        <v>38</v>
      </c>
      <c r="G56" s="219">
        <v>2</v>
      </c>
      <c r="H56" s="213" t="s">
        <v>330</v>
      </c>
      <c r="I56" s="199" t="s">
        <v>336</v>
      </c>
      <c r="J56" s="242">
        <f>+K56/G56</f>
        <v>235000</v>
      </c>
      <c r="K56" s="200">
        <v>470000</v>
      </c>
      <c r="L56" s="200">
        <v>89300</v>
      </c>
      <c r="M56" s="193">
        <f t="shared" si="1"/>
        <v>559300</v>
      </c>
      <c r="N56" s="227"/>
    </row>
    <row r="57" spans="1:14" s="224" customFormat="1" ht="15.75" customHeight="1" x14ac:dyDescent="0.2">
      <c r="A57" s="343"/>
      <c r="B57" s="341"/>
      <c r="C57" s="341"/>
      <c r="D57" s="341"/>
      <c r="E57" s="341"/>
      <c r="F57" s="341"/>
      <c r="G57" s="341"/>
      <c r="H57" s="341"/>
      <c r="I57" s="238" t="s">
        <v>34</v>
      </c>
      <c r="J57" s="244"/>
      <c r="K57" s="239">
        <f>SUM(K53:K56)</f>
        <v>3240000</v>
      </c>
      <c r="L57" s="239">
        <f t="shared" ref="L57:M57" si="9">SUM(L53:L56)</f>
        <v>615600</v>
      </c>
      <c r="M57" s="239">
        <f t="shared" si="9"/>
        <v>3855600</v>
      </c>
      <c r="N57" s="227"/>
    </row>
    <row r="58" spans="1:14" s="227" customFormat="1" ht="15.75" customHeight="1" thickBot="1" x14ac:dyDescent="0.25">
      <c r="A58" s="344"/>
      <c r="B58" s="342"/>
      <c r="C58" s="342"/>
      <c r="D58" s="342"/>
      <c r="E58" s="342"/>
      <c r="F58" s="342"/>
      <c r="G58" s="342"/>
      <c r="H58" s="342"/>
      <c r="I58" s="231"/>
      <c r="J58" s="245"/>
      <c r="K58" s="232"/>
      <c r="L58" s="232"/>
      <c r="M58" s="232"/>
    </row>
    <row r="59" spans="1:14" ht="15.75" customHeight="1" thickBot="1" x14ac:dyDescent="0.25">
      <c r="A59" s="248" t="s">
        <v>362</v>
      </c>
      <c r="B59" s="234" t="s">
        <v>363</v>
      </c>
      <c r="C59" s="234" t="s">
        <v>366</v>
      </c>
      <c r="D59" s="234" t="s">
        <v>27</v>
      </c>
      <c r="E59" s="235" t="s">
        <v>1</v>
      </c>
      <c r="F59" s="235" t="s">
        <v>28</v>
      </c>
      <c r="G59" s="235" t="s">
        <v>367</v>
      </c>
      <c r="H59" s="235" t="s">
        <v>364</v>
      </c>
      <c r="I59" s="235" t="s">
        <v>30</v>
      </c>
      <c r="J59" s="241" t="s">
        <v>365</v>
      </c>
      <c r="K59" s="236" t="s">
        <v>32</v>
      </c>
      <c r="L59" s="236" t="s">
        <v>33</v>
      </c>
      <c r="M59" s="237" t="s">
        <v>34</v>
      </c>
    </row>
    <row r="60" spans="1:14" s="224" customFormat="1" ht="15.75" customHeight="1" x14ac:dyDescent="0.2">
      <c r="A60" s="220">
        <v>46006</v>
      </c>
      <c r="B60" s="194" t="s">
        <v>337</v>
      </c>
      <c r="C60" s="195" t="s">
        <v>36</v>
      </c>
      <c r="D60" s="195">
        <v>202</v>
      </c>
      <c r="E60" s="196" t="s">
        <v>12</v>
      </c>
      <c r="F60" s="196" t="s">
        <v>45</v>
      </c>
      <c r="G60" s="219">
        <v>792</v>
      </c>
      <c r="H60" s="213" t="s">
        <v>338</v>
      </c>
      <c r="I60" s="199" t="s">
        <v>338</v>
      </c>
      <c r="J60" s="242">
        <f>+K60/G60</f>
        <v>26500</v>
      </c>
      <c r="K60" s="200">
        <v>20988000</v>
      </c>
      <c r="L60" s="200">
        <v>3987720</v>
      </c>
      <c r="M60" s="193">
        <f t="shared" si="1"/>
        <v>24975720</v>
      </c>
      <c r="N60" s="230"/>
    </row>
    <row r="61" spans="1:14" s="224" customFormat="1" ht="15.75" customHeight="1" x14ac:dyDescent="0.2">
      <c r="A61" s="194">
        <v>46003</v>
      </c>
      <c r="B61" s="194">
        <v>46010</v>
      </c>
      <c r="C61" s="195" t="s">
        <v>36</v>
      </c>
      <c r="D61" s="195">
        <v>203</v>
      </c>
      <c r="E61" s="196" t="s">
        <v>16</v>
      </c>
      <c r="F61" s="196" t="s">
        <v>38</v>
      </c>
      <c r="G61" s="221">
        <v>1</v>
      </c>
      <c r="H61" s="199" t="s">
        <v>357</v>
      </c>
      <c r="I61" s="199" t="s">
        <v>356</v>
      </c>
      <c r="J61" s="242">
        <f>+K61/G61</f>
        <v>235000</v>
      </c>
      <c r="K61" s="218">
        <v>235000</v>
      </c>
      <c r="L61" s="218">
        <v>44650</v>
      </c>
      <c r="M61" s="193">
        <f t="shared" si="1"/>
        <v>279650</v>
      </c>
      <c r="N61" s="230"/>
    </row>
    <row r="62" spans="1:14" s="224" customFormat="1" ht="15.75" customHeight="1" x14ac:dyDescent="0.2">
      <c r="A62" s="194">
        <v>46003</v>
      </c>
      <c r="B62" s="194">
        <v>46010</v>
      </c>
      <c r="C62" s="195" t="s">
        <v>36</v>
      </c>
      <c r="D62" s="195">
        <v>203</v>
      </c>
      <c r="E62" s="222" t="s">
        <v>13</v>
      </c>
      <c r="F62" s="222" t="s">
        <v>50</v>
      </c>
      <c r="G62" s="221">
        <v>2</v>
      </c>
      <c r="H62" s="199" t="s">
        <v>357</v>
      </c>
      <c r="I62" s="199" t="s">
        <v>356</v>
      </c>
      <c r="J62" s="242">
        <f>+K62/G62</f>
        <v>495000</v>
      </c>
      <c r="K62" s="218">
        <v>990000</v>
      </c>
      <c r="L62" s="218">
        <v>188100</v>
      </c>
      <c r="M62" s="193">
        <f t="shared" si="1"/>
        <v>1178100</v>
      </c>
      <c r="N62" s="230"/>
    </row>
    <row r="63" spans="1:14" s="224" customFormat="1" ht="15.75" customHeight="1" x14ac:dyDescent="0.2">
      <c r="A63" s="194">
        <v>46003</v>
      </c>
      <c r="B63" s="194">
        <v>46010</v>
      </c>
      <c r="C63" s="195" t="s">
        <v>36</v>
      </c>
      <c r="D63" s="195">
        <v>203</v>
      </c>
      <c r="E63" s="216" t="s">
        <v>6</v>
      </c>
      <c r="F63" s="216" t="s">
        <v>329</v>
      </c>
      <c r="G63" s="221">
        <v>1</v>
      </c>
      <c r="H63" s="199" t="s">
        <v>357</v>
      </c>
      <c r="I63" s="199" t="s">
        <v>356</v>
      </c>
      <c r="J63" s="242">
        <f>+K63/G63</f>
        <v>4950000</v>
      </c>
      <c r="K63" s="218">
        <v>4950000</v>
      </c>
      <c r="L63" s="218">
        <v>940500</v>
      </c>
      <c r="M63" s="193">
        <f t="shared" si="1"/>
        <v>5890500</v>
      </c>
      <c r="N63" s="230"/>
    </row>
    <row r="64" spans="1:14" s="224" customFormat="1" ht="15.75" customHeight="1" x14ac:dyDescent="0.2">
      <c r="A64" s="194">
        <v>46003</v>
      </c>
      <c r="B64" s="194">
        <v>46010</v>
      </c>
      <c r="C64" s="195" t="s">
        <v>36</v>
      </c>
      <c r="D64" s="195">
        <v>203</v>
      </c>
      <c r="E64" s="216" t="s">
        <v>6</v>
      </c>
      <c r="F64" s="216" t="s">
        <v>339</v>
      </c>
      <c r="G64" s="221">
        <v>1</v>
      </c>
      <c r="H64" s="199" t="s">
        <v>357</v>
      </c>
      <c r="I64" s="199" t="s">
        <v>356</v>
      </c>
      <c r="J64" s="242">
        <f>+K64/G64</f>
        <v>2250000</v>
      </c>
      <c r="K64" s="218">
        <v>2250000</v>
      </c>
      <c r="L64" s="218">
        <v>427500</v>
      </c>
      <c r="M64" s="193">
        <f t="shared" si="1"/>
        <v>2677500</v>
      </c>
      <c r="N64" s="230"/>
    </row>
    <row r="65" spans="1:14" s="224" customFormat="1" x14ac:dyDescent="0.2">
      <c r="A65" s="227"/>
      <c r="B65" s="227"/>
      <c r="C65" s="227"/>
      <c r="D65" s="227"/>
      <c r="E65" s="227"/>
      <c r="F65" s="227"/>
      <c r="G65" s="227"/>
      <c r="H65" s="227"/>
      <c r="I65" s="238" t="s">
        <v>34</v>
      </c>
      <c r="J65" s="244"/>
      <c r="K65" s="239">
        <f>SUM(K60:K64)</f>
        <v>29413000</v>
      </c>
      <c r="L65" s="239">
        <f t="shared" ref="L65:M65" si="10">SUM(L60:L64)</f>
        <v>5588470</v>
      </c>
      <c r="M65" s="239">
        <f t="shared" si="10"/>
        <v>35001470</v>
      </c>
      <c r="N65" s="227"/>
    </row>
    <row r="66" spans="1:14" s="227" customFormat="1" x14ac:dyDescent="0.2">
      <c r="J66" s="233"/>
      <c r="K66" s="233"/>
      <c r="L66" s="233"/>
      <c r="M66" s="233"/>
    </row>
    <row r="67" spans="1:14" ht="18.75" x14ac:dyDescent="0.3">
      <c r="A67" s="227"/>
      <c r="B67" s="227"/>
      <c r="C67" s="227"/>
      <c r="D67" s="227"/>
      <c r="E67" s="227"/>
      <c r="F67" s="227"/>
      <c r="G67" s="227"/>
      <c r="H67" s="227"/>
      <c r="I67" s="227"/>
      <c r="J67" s="247"/>
      <c r="K67" s="240">
        <f t="shared" ref="K67:L67" si="11">+K65+K57+K50+K37+K30+K17+K11</f>
        <v>134143490.98319328</v>
      </c>
      <c r="L67" s="240">
        <f t="shared" si="11"/>
        <v>25487264.016806722</v>
      </c>
      <c r="M67" s="240">
        <f>+M65+M57+M50+M37+M30+M17+M11</f>
        <v>159630755</v>
      </c>
    </row>
    <row r="68" spans="1:14" x14ac:dyDescent="0.2">
      <c r="A68" s="227"/>
      <c r="B68" s="227"/>
      <c r="C68" s="227"/>
      <c r="D68" s="227"/>
      <c r="E68" s="227"/>
      <c r="F68" s="227"/>
      <c r="G68" s="227"/>
      <c r="H68" s="227"/>
      <c r="I68" s="227"/>
      <c r="J68" s="233"/>
      <c r="K68" s="233"/>
      <c r="L68" s="233"/>
      <c r="M68" s="233"/>
    </row>
    <row r="69" spans="1:14" x14ac:dyDescent="0.2">
      <c r="A69" s="227"/>
      <c r="B69" s="227"/>
      <c r="C69" s="227"/>
      <c r="D69" s="227"/>
      <c r="E69" s="227"/>
      <c r="F69" s="227"/>
      <c r="G69" s="227"/>
      <c r="H69" s="227"/>
      <c r="I69" s="227"/>
      <c r="J69" s="233"/>
      <c r="K69" s="233"/>
      <c r="L69" s="233"/>
      <c r="M69" s="233"/>
    </row>
  </sheetData>
  <mergeCells count="9">
    <mergeCell ref="A11:H12"/>
    <mergeCell ref="A50:H51"/>
    <mergeCell ref="A57:H58"/>
    <mergeCell ref="A30:H30"/>
    <mergeCell ref="A31:N31"/>
    <mergeCell ref="A37:H38"/>
    <mergeCell ref="I38:M38"/>
    <mergeCell ref="A18:M18"/>
    <mergeCell ref="A17:H17"/>
  </mergeCells>
  <pageMargins left="0.7" right="0.7" top="0.75" bottom="0.75" header="0.3" footer="0.3"/>
  <pageSetup paperSize="9" scale="40" orientation="portrait" r:id="rId1"/>
  <picture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087D2F-66B7-4B47-8029-386616E6005B}">
  <sheetPr>
    <tabColor rgb="FFFFFF00"/>
  </sheetPr>
  <dimension ref="A1:Z66"/>
  <sheetViews>
    <sheetView view="pageBreakPreview" zoomScale="95" zoomScaleNormal="100" zoomScaleSheetLayoutView="95" workbookViewId="0">
      <selection activeCell="B1" sqref="B1:M18"/>
    </sheetView>
  </sheetViews>
  <sheetFormatPr baseColWidth="10" defaultColWidth="0" defaultRowHeight="12" zeroHeight="1" x14ac:dyDescent="0.2"/>
  <cols>
    <col min="1" max="3" width="11.42578125" style="253" customWidth="1"/>
    <col min="4" max="4" width="18" style="253" bestFit="1" customWidth="1"/>
    <col min="5" max="5" width="22.5703125" style="253" bestFit="1" customWidth="1"/>
    <col min="6" max="6" width="23.28515625" style="253" customWidth="1"/>
    <col min="7" max="7" width="11.42578125" style="253" customWidth="1"/>
    <col min="8" max="8" width="13" style="265" customWidth="1"/>
    <col min="9" max="9" width="12.7109375" style="253" customWidth="1"/>
    <col min="10" max="10" width="13.140625" style="253" bestFit="1" customWidth="1"/>
    <col min="11" max="13" width="16.140625" style="253" bestFit="1" customWidth="1"/>
    <col min="14" max="14" width="3.28515625" style="279" customWidth="1"/>
    <col min="15" max="26" width="0" style="253" hidden="1" customWidth="1"/>
    <col min="27" max="16384" width="11.42578125" style="253" hidden="1"/>
  </cols>
  <sheetData>
    <row r="1" spans="1:26" s="310" customFormat="1" x14ac:dyDescent="0.2">
      <c r="A1" s="306" t="s">
        <v>362</v>
      </c>
      <c r="B1" s="307" t="s">
        <v>363</v>
      </c>
      <c r="C1" s="307" t="s">
        <v>366</v>
      </c>
      <c r="D1" s="307" t="s">
        <v>27</v>
      </c>
      <c r="E1" s="307" t="s">
        <v>1</v>
      </c>
      <c r="F1" s="307" t="s">
        <v>28</v>
      </c>
      <c r="G1" s="307" t="s">
        <v>367</v>
      </c>
      <c r="H1" s="307" t="s">
        <v>364</v>
      </c>
      <c r="I1" s="307" t="s">
        <v>30</v>
      </c>
      <c r="J1" s="308" t="s">
        <v>365</v>
      </c>
      <c r="K1" s="309" t="s">
        <v>32</v>
      </c>
      <c r="L1" s="309" t="s">
        <v>33</v>
      </c>
      <c r="M1" s="309" t="s">
        <v>34</v>
      </c>
    </row>
    <row r="2" spans="1:26" ht="15.75" customHeight="1" x14ac:dyDescent="0.2">
      <c r="A2" s="266">
        <v>45985</v>
      </c>
      <c r="B2" s="266">
        <v>45997</v>
      </c>
      <c r="C2" s="267" t="s">
        <v>48</v>
      </c>
      <c r="D2" s="267" t="s">
        <v>215</v>
      </c>
      <c r="E2" s="268" t="s">
        <v>10</v>
      </c>
      <c r="F2" s="268" t="s">
        <v>41</v>
      </c>
      <c r="G2" s="269">
        <v>1</v>
      </c>
      <c r="H2" s="268" t="s">
        <v>51</v>
      </c>
      <c r="I2" s="270" t="s">
        <v>76</v>
      </c>
      <c r="J2" s="271">
        <f>+K2/G2</f>
        <v>1950000</v>
      </c>
      <c r="K2" s="272">
        <v>1950000</v>
      </c>
      <c r="L2" s="272">
        <v>370500</v>
      </c>
      <c r="M2" s="272">
        <v>2320500</v>
      </c>
      <c r="N2" s="281"/>
      <c r="O2" s="224"/>
      <c r="P2" s="224"/>
      <c r="Q2" s="224"/>
      <c r="R2" s="224"/>
      <c r="S2" s="224"/>
      <c r="T2" s="224"/>
      <c r="U2" s="224"/>
      <c r="V2" s="224"/>
      <c r="W2" s="224"/>
      <c r="X2" s="224"/>
      <c r="Y2" s="224"/>
      <c r="Z2" s="224"/>
    </row>
    <row r="3" spans="1:26" ht="15.75" customHeight="1" x14ac:dyDescent="0.2">
      <c r="A3" s="273">
        <v>45985</v>
      </c>
      <c r="B3" s="273">
        <v>45997</v>
      </c>
      <c r="C3" s="274" t="s">
        <v>48</v>
      </c>
      <c r="D3" s="274" t="s">
        <v>215</v>
      </c>
      <c r="E3" s="275" t="s">
        <v>16</v>
      </c>
      <c r="F3" s="275" t="s">
        <v>38</v>
      </c>
      <c r="G3" s="276">
        <v>6</v>
      </c>
      <c r="H3" s="275" t="s">
        <v>51</v>
      </c>
      <c r="I3" s="277" t="s">
        <v>76</v>
      </c>
      <c r="J3" s="271">
        <f t="shared" ref="J3:J62" si="0">+K3/G3</f>
        <v>235000</v>
      </c>
      <c r="K3" s="278">
        <v>1410000</v>
      </c>
      <c r="L3" s="278">
        <v>267900</v>
      </c>
      <c r="M3" s="278">
        <v>1677900</v>
      </c>
      <c r="N3" s="281"/>
      <c r="O3" s="224"/>
      <c r="P3" s="224"/>
      <c r="Q3" s="224"/>
      <c r="R3" s="224"/>
      <c r="S3" s="224"/>
      <c r="T3" s="224"/>
      <c r="U3" s="224"/>
      <c r="V3" s="224"/>
      <c r="W3" s="224"/>
      <c r="X3" s="224"/>
      <c r="Y3" s="224"/>
      <c r="Z3" s="224"/>
    </row>
    <row r="4" spans="1:26" x14ac:dyDescent="0.2">
      <c r="A4" s="266">
        <v>45985</v>
      </c>
      <c r="B4" s="266">
        <v>45998</v>
      </c>
      <c r="C4" s="267" t="s">
        <v>48</v>
      </c>
      <c r="D4" s="267" t="s">
        <v>215</v>
      </c>
      <c r="E4" s="268" t="s">
        <v>13</v>
      </c>
      <c r="F4" s="268" t="s">
        <v>50</v>
      </c>
      <c r="G4" s="269">
        <v>2</v>
      </c>
      <c r="H4" s="268" t="s">
        <v>51</v>
      </c>
      <c r="I4" s="270" t="s">
        <v>76</v>
      </c>
      <c r="J4" s="271">
        <f t="shared" si="0"/>
        <v>495000</v>
      </c>
      <c r="K4" s="272">
        <v>990000</v>
      </c>
      <c r="L4" s="272">
        <v>188100</v>
      </c>
      <c r="M4" s="272">
        <v>1178100</v>
      </c>
      <c r="N4" s="281"/>
      <c r="O4" s="224"/>
      <c r="P4" s="224"/>
      <c r="Q4" s="224"/>
      <c r="R4" s="224"/>
      <c r="S4" s="224"/>
      <c r="T4" s="224"/>
      <c r="U4" s="224"/>
      <c r="V4" s="224"/>
      <c r="W4" s="224"/>
      <c r="X4" s="224"/>
      <c r="Y4" s="224"/>
      <c r="Z4" s="224"/>
    </row>
    <row r="5" spans="1:26" ht="15.75" customHeight="1" x14ac:dyDescent="0.2">
      <c r="A5" s="273">
        <v>45985</v>
      </c>
      <c r="B5" s="273">
        <v>45999</v>
      </c>
      <c r="C5" s="274" t="s">
        <v>48</v>
      </c>
      <c r="D5" s="274" t="s">
        <v>215</v>
      </c>
      <c r="E5" s="275" t="s">
        <v>13</v>
      </c>
      <c r="F5" s="275" t="s">
        <v>50</v>
      </c>
      <c r="G5" s="276">
        <v>2</v>
      </c>
      <c r="H5" s="275" t="s">
        <v>51</v>
      </c>
      <c r="I5" s="277" t="s">
        <v>76</v>
      </c>
      <c r="J5" s="271">
        <f t="shared" si="0"/>
        <v>495000</v>
      </c>
      <c r="K5" s="278">
        <v>990000</v>
      </c>
      <c r="L5" s="278">
        <v>188100</v>
      </c>
      <c r="M5" s="278">
        <v>1178100</v>
      </c>
      <c r="N5" s="281"/>
      <c r="O5" s="224"/>
      <c r="P5" s="224"/>
      <c r="Q5" s="224"/>
      <c r="R5" s="224"/>
      <c r="S5" s="224"/>
      <c r="T5" s="224"/>
      <c r="U5" s="224"/>
      <c r="V5" s="224"/>
      <c r="W5" s="224"/>
      <c r="X5" s="224"/>
      <c r="Y5" s="224"/>
      <c r="Z5" s="224"/>
    </row>
    <row r="6" spans="1:26" ht="15.75" customHeight="1" x14ac:dyDescent="0.2">
      <c r="A6" s="266">
        <v>45986</v>
      </c>
      <c r="B6" s="266">
        <v>45999</v>
      </c>
      <c r="C6" s="267" t="s">
        <v>48</v>
      </c>
      <c r="D6" s="267" t="s">
        <v>217</v>
      </c>
      <c r="E6" s="268" t="s">
        <v>16</v>
      </c>
      <c r="F6" s="268" t="s">
        <v>38</v>
      </c>
      <c r="G6" s="269">
        <v>6</v>
      </c>
      <c r="H6" s="268" t="s">
        <v>51</v>
      </c>
      <c r="I6" s="270" t="s">
        <v>56</v>
      </c>
      <c r="J6" s="271">
        <f t="shared" si="0"/>
        <v>235000</v>
      </c>
      <c r="K6" s="272">
        <v>1410000</v>
      </c>
      <c r="L6" s="272">
        <v>267900</v>
      </c>
      <c r="M6" s="272">
        <v>1677900</v>
      </c>
      <c r="N6" s="281"/>
      <c r="O6" s="224"/>
      <c r="P6" s="224"/>
      <c r="Q6" s="224"/>
      <c r="R6" s="224"/>
      <c r="S6" s="224"/>
      <c r="T6" s="224"/>
      <c r="U6" s="224"/>
      <c r="V6" s="224"/>
      <c r="W6" s="224"/>
      <c r="X6" s="224"/>
      <c r="Y6" s="224"/>
      <c r="Z6" s="224"/>
    </row>
    <row r="7" spans="1:26" ht="15.75" customHeight="1" x14ac:dyDescent="0.2">
      <c r="A7" s="300">
        <v>45986</v>
      </c>
      <c r="B7" s="300">
        <v>45999</v>
      </c>
      <c r="C7" s="301" t="s">
        <v>48</v>
      </c>
      <c r="D7" s="301" t="s">
        <v>217</v>
      </c>
      <c r="E7" s="302" t="s">
        <v>10</v>
      </c>
      <c r="F7" s="302" t="s">
        <v>41</v>
      </c>
      <c r="G7" s="303">
        <v>1</v>
      </c>
      <c r="H7" s="302" t="s">
        <v>51</v>
      </c>
      <c r="I7" s="277" t="s">
        <v>56</v>
      </c>
      <c r="J7" s="271">
        <f t="shared" si="0"/>
        <v>1950000</v>
      </c>
      <c r="K7" s="278">
        <v>1950000</v>
      </c>
      <c r="L7" s="278">
        <v>370500</v>
      </c>
      <c r="M7" s="278">
        <v>2320500</v>
      </c>
      <c r="N7" s="281"/>
      <c r="O7" s="224"/>
      <c r="P7" s="224"/>
      <c r="Q7" s="224"/>
      <c r="R7" s="224"/>
      <c r="S7" s="224"/>
      <c r="T7" s="224"/>
      <c r="U7" s="224"/>
      <c r="V7" s="224"/>
      <c r="W7" s="224"/>
      <c r="X7" s="224"/>
      <c r="Y7" s="224"/>
      <c r="Z7" s="224"/>
    </row>
    <row r="8" spans="1:26" ht="15.75" customHeight="1" x14ac:dyDescent="0.2">
      <c r="A8" s="289"/>
      <c r="B8" s="289"/>
      <c r="C8" s="290"/>
      <c r="D8" s="290"/>
      <c r="E8" s="291"/>
      <c r="F8" s="291"/>
      <c r="G8" s="292"/>
      <c r="H8" s="291"/>
      <c r="I8" s="298" t="s">
        <v>34</v>
      </c>
      <c r="J8" s="286"/>
      <c r="K8" s="287">
        <f>SUM(K2:K7)</f>
        <v>8700000</v>
      </c>
      <c r="L8" s="287">
        <f t="shared" ref="L8:M8" si="1">SUM(L2:L7)</f>
        <v>1653000</v>
      </c>
      <c r="M8" s="287">
        <f t="shared" si="1"/>
        <v>10353000</v>
      </c>
      <c r="N8" s="281"/>
      <c r="O8" s="224"/>
      <c r="P8" s="224"/>
      <c r="Q8" s="224"/>
      <c r="R8" s="224"/>
      <c r="S8" s="224"/>
      <c r="T8" s="224"/>
      <c r="U8" s="224"/>
      <c r="V8" s="224"/>
      <c r="W8" s="224"/>
      <c r="X8" s="224"/>
      <c r="Y8" s="224"/>
      <c r="Z8" s="224"/>
    </row>
    <row r="9" spans="1:26" ht="15.75" customHeight="1" x14ac:dyDescent="0.2">
      <c r="A9" s="289"/>
      <c r="B9" s="289"/>
      <c r="C9" s="290"/>
      <c r="D9" s="290"/>
      <c r="E9" s="291"/>
      <c r="F9" s="291"/>
      <c r="G9" s="292"/>
      <c r="H9" s="291"/>
      <c r="I9" s="293"/>
      <c r="J9" s="294"/>
      <c r="K9" s="295"/>
      <c r="L9" s="295"/>
      <c r="M9" s="295"/>
      <c r="N9" s="281"/>
      <c r="O9" s="224"/>
      <c r="P9" s="224"/>
      <c r="Q9" s="224"/>
      <c r="R9" s="224"/>
      <c r="S9" s="224"/>
      <c r="T9" s="224"/>
      <c r="U9" s="224"/>
      <c r="V9" s="224"/>
      <c r="W9" s="224"/>
      <c r="X9" s="224"/>
      <c r="Y9" s="224"/>
      <c r="Z9" s="224"/>
    </row>
    <row r="10" spans="1:26" s="317" customFormat="1" ht="15.75" customHeight="1" thickBot="1" x14ac:dyDescent="0.25">
      <c r="A10" s="322" t="s">
        <v>362</v>
      </c>
      <c r="B10" s="312" t="s">
        <v>363</v>
      </c>
      <c r="C10" s="312" t="s">
        <v>366</v>
      </c>
      <c r="D10" s="312" t="s">
        <v>27</v>
      </c>
      <c r="E10" s="313" t="s">
        <v>1</v>
      </c>
      <c r="F10" s="313" t="s">
        <v>28</v>
      </c>
      <c r="G10" s="313" t="s">
        <v>367</v>
      </c>
      <c r="H10" s="313" t="s">
        <v>364</v>
      </c>
      <c r="I10" s="313" t="s">
        <v>30</v>
      </c>
      <c r="J10" s="314" t="s">
        <v>365</v>
      </c>
      <c r="K10" s="315" t="s">
        <v>32</v>
      </c>
      <c r="L10" s="315" t="s">
        <v>33</v>
      </c>
      <c r="M10" s="316" t="s">
        <v>34</v>
      </c>
      <c r="N10" s="310"/>
      <c r="O10" s="310"/>
      <c r="P10" s="310"/>
      <c r="Q10" s="310"/>
      <c r="R10" s="310"/>
      <c r="S10" s="310"/>
      <c r="T10" s="310"/>
      <c r="U10" s="310"/>
      <c r="V10" s="310"/>
      <c r="W10" s="310"/>
      <c r="X10" s="310"/>
      <c r="Y10" s="310"/>
      <c r="Z10" s="310"/>
    </row>
    <row r="11" spans="1:26" ht="15.75" customHeight="1" x14ac:dyDescent="0.2">
      <c r="A11" s="194">
        <v>45986</v>
      </c>
      <c r="B11" s="194">
        <v>45997</v>
      </c>
      <c r="C11" s="195" t="s">
        <v>48</v>
      </c>
      <c r="D11" s="195" t="s">
        <v>216</v>
      </c>
      <c r="E11" s="196" t="s">
        <v>10</v>
      </c>
      <c r="F11" s="196" t="s">
        <v>41</v>
      </c>
      <c r="G11" s="249">
        <v>1</v>
      </c>
      <c r="H11" s="196" t="s">
        <v>51</v>
      </c>
      <c r="I11" s="250" t="s">
        <v>78</v>
      </c>
      <c r="J11" s="251">
        <f t="shared" si="0"/>
        <v>1950000</v>
      </c>
      <c r="K11" s="252">
        <v>1950000</v>
      </c>
      <c r="L11" s="252">
        <v>370500</v>
      </c>
      <c r="M11" s="252">
        <v>2320500</v>
      </c>
      <c r="N11" s="281"/>
      <c r="O11" s="224"/>
      <c r="P11" s="224"/>
      <c r="Q11" s="224"/>
      <c r="R11" s="224"/>
      <c r="S11" s="224"/>
      <c r="T11" s="224"/>
      <c r="U11" s="224"/>
      <c r="V11" s="224"/>
      <c r="W11" s="224"/>
      <c r="X11" s="224"/>
      <c r="Y11" s="224"/>
      <c r="Z11" s="224"/>
    </row>
    <row r="12" spans="1:26" ht="15.75" customHeight="1" x14ac:dyDescent="0.2">
      <c r="A12" s="260">
        <v>45986</v>
      </c>
      <c r="B12" s="260">
        <v>45997</v>
      </c>
      <c r="C12" s="261" t="s">
        <v>48</v>
      </c>
      <c r="D12" s="195" t="s">
        <v>216</v>
      </c>
      <c r="E12" s="196" t="s">
        <v>16</v>
      </c>
      <c r="F12" s="196" t="s">
        <v>38</v>
      </c>
      <c r="G12" s="257">
        <v>5</v>
      </c>
      <c r="H12" s="262" t="s">
        <v>51</v>
      </c>
      <c r="I12" s="263" t="s">
        <v>78</v>
      </c>
      <c r="J12" s="251">
        <f t="shared" si="0"/>
        <v>235000</v>
      </c>
      <c r="K12" s="259">
        <v>1175000</v>
      </c>
      <c r="L12" s="259">
        <v>223250</v>
      </c>
      <c r="M12" s="259">
        <v>1398250</v>
      </c>
      <c r="N12" s="281"/>
      <c r="O12" s="224"/>
      <c r="P12" s="224"/>
      <c r="Q12" s="224"/>
      <c r="R12" s="224"/>
      <c r="S12" s="224"/>
      <c r="T12" s="224"/>
      <c r="U12" s="224"/>
      <c r="V12" s="224"/>
      <c r="W12" s="224"/>
      <c r="X12" s="224"/>
      <c r="Y12" s="224"/>
      <c r="Z12" s="224"/>
    </row>
    <row r="13" spans="1:26" ht="15.75" customHeight="1" x14ac:dyDescent="0.2">
      <c r="A13" s="194">
        <v>45986</v>
      </c>
      <c r="B13" s="194">
        <v>45998</v>
      </c>
      <c r="C13" s="195" t="s">
        <v>48</v>
      </c>
      <c r="D13" s="195" t="s">
        <v>216</v>
      </c>
      <c r="E13" s="196" t="s">
        <v>13</v>
      </c>
      <c r="F13" s="196" t="s">
        <v>50</v>
      </c>
      <c r="G13" s="249">
        <v>2</v>
      </c>
      <c r="H13" s="196" t="s">
        <v>51</v>
      </c>
      <c r="I13" s="250" t="s">
        <v>78</v>
      </c>
      <c r="J13" s="251">
        <f t="shared" si="0"/>
        <v>495000</v>
      </c>
      <c r="K13" s="252">
        <v>990000</v>
      </c>
      <c r="L13" s="252">
        <v>188100</v>
      </c>
      <c r="M13" s="252">
        <v>1178100</v>
      </c>
      <c r="N13" s="281"/>
      <c r="O13" s="224"/>
      <c r="P13" s="224"/>
      <c r="Q13" s="224"/>
      <c r="R13" s="224"/>
      <c r="S13" s="224"/>
      <c r="T13" s="224"/>
      <c r="U13" s="224"/>
      <c r="V13" s="224"/>
      <c r="W13" s="224"/>
      <c r="X13" s="224"/>
      <c r="Y13" s="224"/>
      <c r="Z13" s="224"/>
    </row>
    <row r="14" spans="1:26" ht="15.75" customHeight="1" x14ac:dyDescent="0.2">
      <c r="A14" s="194">
        <v>45986</v>
      </c>
      <c r="B14" s="194">
        <v>45999</v>
      </c>
      <c r="C14" s="195" t="s">
        <v>48</v>
      </c>
      <c r="D14" s="195" t="s">
        <v>216</v>
      </c>
      <c r="E14" s="196" t="s">
        <v>13</v>
      </c>
      <c r="F14" s="196" t="s">
        <v>50</v>
      </c>
      <c r="G14" s="249">
        <v>2</v>
      </c>
      <c r="H14" s="196" t="s">
        <v>51</v>
      </c>
      <c r="I14" s="250" t="s">
        <v>78</v>
      </c>
      <c r="J14" s="251">
        <f t="shared" si="0"/>
        <v>495000</v>
      </c>
      <c r="K14" s="252">
        <v>990000</v>
      </c>
      <c r="L14" s="252">
        <v>188100</v>
      </c>
      <c r="M14" s="252">
        <v>1178100</v>
      </c>
      <c r="N14" s="281"/>
      <c r="O14" s="224"/>
      <c r="P14" s="224"/>
      <c r="Q14" s="224"/>
      <c r="R14" s="224"/>
      <c r="S14" s="224"/>
      <c r="T14" s="224"/>
      <c r="U14" s="224"/>
      <c r="V14" s="224"/>
      <c r="W14" s="224"/>
      <c r="X14" s="224"/>
      <c r="Y14" s="224"/>
      <c r="Z14" s="224"/>
    </row>
    <row r="15" spans="1:26" ht="15.75" customHeight="1" x14ac:dyDescent="0.2">
      <c r="A15" s="194">
        <v>45986</v>
      </c>
      <c r="B15" s="194">
        <v>45999</v>
      </c>
      <c r="C15" s="195" t="s">
        <v>48</v>
      </c>
      <c r="D15" s="195" t="s">
        <v>218</v>
      </c>
      <c r="E15" s="196" t="s">
        <v>16</v>
      </c>
      <c r="F15" s="196" t="s">
        <v>38</v>
      </c>
      <c r="G15" s="249">
        <v>5</v>
      </c>
      <c r="H15" s="196" t="s">
        <v>51</v>
      </c>
      <c r="I15" s="250" t="s">
        <v>58</v>
      </c>
      <c r="J15" s="251">
        <f t="shared" si="0"/>
        <v>235000</v>
      </c>
      <c r="K15" s="252">
        <v>1175000</v>
      </c>
      <c r="L15" s="252">
        <v>223250</v>
      </c>
      <c r="M15" s="252">
        <v>1398250</v>
      </c>
      <c r="N15" s="281"/>
      <c r="O15" s="224"/>
      <c r="P15" s="224"/>
      <c r="Q15" s="224"/>
      <c r="R15" s="224"/>
      <c r="S15" s="224"/>
      <c r="T15" s="224"/>
      <c r="U15" s="224"/>
      <c r="V15" s="224"/>
      <c r="W15" s="224"/>
      <c r="X15" s="224"/>
      <c r="Y15" s="224"/>
      <c r="Z15" s="224"/>
    </row>
    <row r="16" spans="1:26" ht="15.75" customHeight="1" x14ac:dyDescent="0.2">
      <c r="A16" s="282">
        <v>45986</v>
      </c>
      <c r="B16" s="282">
        <v>45999</v>
      </c>
      <c r="C16" s="283" t="s">
        <v>48</v>
      </c>
      <c r="D16" s="283" t="s">
        <v>218</v>
      </c>
      <c r="E16" s="284" t="s">
        <v>10</v>
      </c>
      <c r="F16" s="284" t="s">
        <v>41</v>
      </c>
      <c r="G16" s="285">
        <v>1</v>
      </c>
      <c r="H16" s="284" t="s">
        <v>51</v>
      </c>
      <c r="I16" s="258" t="s">
        <v>58</v>
      </c>
      <c r="J16" s="251">
        <f t="shared" si="0"/>
        <v>1950000</v>
      </c>
      <c r="K16" s="259">
        <v>1950000</v>
      </c>
      <c r="L16" s="259">
        <v>370500</v>
      </c>
      <c r="M16" s="259">
        <v>2320500</v>
      </c>
      <c r="N16" s="281"/>
      <c r="O16" s="224"/>
      <c r="P16" s="224"/>
      <c r="Q16" s="224"/>
      <c r="R16" s="224"/>
      <c r="S16" s="224"/>
      <c r="T16" s="224"/>
      <c r="U16" s="224"/>
      <c r="V16" s="224"/>
      <c r="W16" s="224"/>
      <c r="X16" s="224"/>
      <c r="Y16" s="224"/>
      <c r="Z16" s="224"/>
    </row>
    <row r="17" spans="1:26" ht="15.75" customHeight="1" x14ac:dyDescent="0.2">
      <c r="A17" s="289"/>
      <c r="B17" s="289"/>
      <c r="C17" s="290"/>
      <c r="D17" s="290"/>
      <c r="E17" s="291"/>
      <c r="F17" s="291"/>
      <c r="G17" s="292"/>
      <c r="H17" s="291"/>
      <c r="I17" s="298" t="s">
        <v>34</v>
      </c>
      <c r="J17" s="286"/>
      <c r="K17" s="287">
        <f>SUM(K11:K16)</f>
        <v>8230000</v>
      </c>
      <c r="L17" s="287">
        <f t="shared" ref="L17:M17" si="2">SUM(L11:L16)</f>
        <v>1563700</v>
      </c>
      <c r="M17" s="287">
        <f t="shared" si="2"/>
        <v>9793700</v>
      </c>
      <c r="N17" s="281"/>
      <c r="O17" s="224"/>
      <c r="P17" s="224"/>
      <c r="Q17" s="224"/>
      <c r="R17" s="224"/>
      <c r="S17" s="224"/>
      <c r="T17" s="224"/>
      <c r="U17" s="224"/>
      <c r="V17" s="224"/>
      <c r="W17" s="224"/>
      <c r="X17" s="224"/>
      <c r="Y17" s="224"/>
      <c r="Z17" s="224"/>
    </row>
    <row r="18" spans="1:26" ht="15.75" customHeight="1" x14ac:dyDescent="0.2">
      <c r="A18" s="289"/>
      <c r="B18" s="289"/>
      <c r="C18" s="290"/>
      <c r="D18" s="290"/>
      <c r="E18" s="291"/>
      <c r="F18" s="291"/>
      <c r="G18" s="292"/>
      <c r="H18" s="291"/>
      <c r="I18" s="293"/>
      <c r="J18" s="294"/>
      <c r="K18" s="295"/>
      <c r="L18" s="295"/>
      <c r="M18" s="295"/>
      <c r="N18" s="281"/>
      <c r="O18" s="224"/>
      <c r="P18" s="224"/>
      <c r="Q18" s="224"/>
      <c r="R18" s="224"/>
      <c r="S18" s="224"/>
      <c r="T18" s="224"/>
      <c r="U18" s="224"/>
      <c r="V18" s="224"/>
      <c r="W18" s="224"/>
      <c r="X18" s="224"/>
      <c r="Y18" s="224"/>
      <c r="Z18" s="224"/>
    </row>
    <row r="19" spans="1:26" s="317" customFormat="1" ht="15.75" customHeight="1" thickBot="1" x14ac:dyDescent="0.25">
      <c r="A19" s="322" t="s">
        <v>362</v>
      </c>
      <c r="B19" s="312" t="s">
        <v>363</v>
      </c>
      <c r="C19" s="312" t="s">
        <v>366</v>
      </c>
      <c r="D19" s="312" t="s">
        <v>27</v>
      </c>
      <c r="E19" s="313" t="s">
        <v>1</v>
      </c>
      <c r="F19" s="313" t="s">
        <v>28</v>
      </c>
      <c r="G19" s="313" t="s">
        <v>367</v>
      </c>
      <c r="H19" s="313" t="s">
        <v>364</v>
      </c>
      <c r="I19" s="313" t="s">
        <v>30</v>
      </c>
      <c r="J19" s="314" t="s">
        <v>365</v>
      </c>
      <c r="K19" s="315" t="s">
        <v>32</v>
      </c>
      <c r="L19" s="315" t="s">
        <v>33</v>
      </c>
      <c r="M19" s="316" t="s">
        <v>34</v>
      </c>
      <c r="N19" s="310"/>
      <c r="O19" s="310"/>
      <c r="P19" s="310"/>
      <c r="Q19" s="310"/>
      <c r="R19" s="310"/>
      <c r="S19" s="310"/>
      <c r="T19" s="310"/>
      <c r="U19" s="310"/>
      <c r="V19" s="310"/>
      <c r="W19" s="310"/>
      <c r="X19" s="310"/>
      <c r="Y19" s="310"/>
      <c r="Z19" s="310"/>
    </row>
    <row r="20" spans="1:26" ht="15.75" customHeight="1" x14ac:dyDescent="0.2">
      <c r="A20" s="194">
        <v>45985</v>
      </c>
      <c r="B20" s="194">
        <v>46004</v>
      </c>
      <c r="C20" s="195" t="s">
        <v>48</v>
      </c>
      <c r="D20" s="195" t="s">
        <v>219</v>
      </c>
      <c r="E20" s="196" t="s">
        <v>10</v>
      </c>
      <c r="F20" s="196" t="s">
        <v>41</v>
      </c>
      <c r="G20" s="249">
        <v>1</v>
      </c>
      <c r="H20" s="196" t="s">
        <v>51</v>
      </c>
      <c r="I20" s="250" t="s">
        <v>76</v>
      </c>
      <c r="J20" s="251">
        <f t="shared" si="0"/>
        <v>1950000</v>
      </c>
      <c r="K20" s="252">
        <v>1950000</v>
      </c>
      <c r="L20" s="252">
        <v>370500</v>
      </c>
      <c r="M20" s="252">
        <v>2320500</v>
      </c>
      <c r="N20" s="281"/>
      <c r="O20" s="224"/>
      <c r="P20" s="224"/>
      <c r="Q20" s="224"/>
      <c r="R20" s="224"/>
      <c r="S20" s="224"/>
      <c r="T20" s="224"/>
      <c r="U20" s="224"/>
      <c r="V20" s="224"/>
      <c r="W20" s="224"/>
      <c r="X20" s="224"/>
      <c r="Y20" s="224"/>
      <c r="Z20" s="224"/>
    </row>
    <row r="21" spans="1:26" ht="15.75" customHeight="1" x14ac:dyDescent="0.2">
      <c r="A21" s="254">
        <v>45985</v>
      </c>
      <c r="B21" s="254">
        <v>46004</v>
      </c>
      <c r="C21" s="255" t="s">
        <v>48</v>
      </c>
      <c r="D21" s="255" t="s">
        <v>219</v>
      </c>
      <c r="E21" s="256" t="s">
        <v>16</v>
      </c>
      <c r="F21" s="256" t="s">
        <v>38</v>
      </c>
      <c r="G21" s="257">
        <v>6</v>
      </c>
      <c r="H21" s="256" t="s">
        <v>51</v>
      </c>
      <c r="I21" s="258" t="s">
        <v>76</v>
      </c>
      <c r="J21" s="251">
        <f t="shared" si="0"/>
        <v>235000</v>
      </c>
      <c r="K21" s="259">
        <v>1410000</v>
      </c>
      <c r="L21" s="259">
        <v>267900</v>
      </c>
      <c r="M21" s="259">
        <v>1677900</v>
      </c>
      <c r="N21" s="281"/>
      <c r="O21" s="224"/>
      <c r="P21" s="224"/>
      <c r="Q21" s="224"/>
      <c r="R21" s="224"/>
      <c r="S21" s="224"/>
      <c r="T21" s="224"/>
      <c r="U21" s="224"/>
      <c r="V21" s="224"/>
      <c r="W21" s="224"/>
      <c r="X21" s="224"/>
      <c r="Y21" s="224"/>
      <c r="Z21" s="224"/>
    </row>
    <row r="22" spans="1:26" ht="15.75" customHeight="1" x14ac:dyDescent="0.2">
      <c r="A22" s="194">
        <v>45985</v>
      </c>
      <c r="B22" s="194">
        <v>46004</v>
      </c>
      <c r="C22" s="195" t="s">
        <v>48</v>
      </c>
      <c r="D22" s="195" t="s">
        <v>219</v>
      </c>
      <c r="E22" s="196" t="s">
        <v>13</v>
      </c>
      <c r="F22" s="196" t="s">
        <v>50</v>
      </c>
      <c r="G22" s="249">
        <v>2</v>
      </c>
      <c r="H22" s="196" t="s">
        <v>51</v>
      </c>
      <c r="I22" s="250" t="s">
        <v>76</v>
      </c>
      <c r="J22" s="251">
        <f t="shared" si="0"/>
        <v>495000</v>
      </c>
      <c r="K22" s="252">
        <v>990000</v>
      </c>
      <c r="L22" s="252">
        <v>188100</v>
      </c>
      <c r="M22" s="252">
        <v>1178100</v>
      </c>
      <c r="N22" s="281"/>
      <c r="O22" s="224"/>
      <c r="P22" s="224"/>
      <c r="Q22" s="224"/>
      <c r="R22" s="224"/>
      <c r="S22" s="224"/>
      <c r="T22" s="224"/>
      <c r="U22" s="224"/>
      <c r="V22" s="224"/>
      <c r="W22" s="224"/>
      <c r="X22" s="224"/>
      <c r="Y22" s="224"/>
      <c r="Z22" s="224"/>
    </row>
    <row r="23" spans="1:26" ht="15.75" customHeight="1" x14ac:dyDescent="0.2">
      <c r="A23" s="194">
        <v>45985</v>
      </c>
      <c r="B23" s="194">
        <v>46005</v>
      </c>
      <c r="C23" s="195" t="s">
        <v>48</v>
      </c>
      <c r="D23" s="195" t="s">
        <v>221</v>
      </c>
      <c r="E23" s="196" t="s">
        <v>16</v>
      </c>
      <c r="F23" s="196" t="s">
        <v>38</v>
      </c>
      <c r="G23" s="249">
        <v>6</v>
      </c>
      <c r="H23" s="196" t="s">
        <v>51</v>
      </c>
      <c r="I23" s="250" t="s">
        <v>56</v>
      </c>
      <c r="J23" s="251">
        <f t="shared" si="0"/>
        <v>235000</v>
      </c>
      <c r="K23" s="252">
        <v>1410000</v>
      </c>
      <c r="L23" s="252">
        <v>267900</v>
      </c>
      <c r="M23" s="252">
        <v>1677900</v>
      </c>
      <c r="N23" s="281"/>
      <c r="O23" s="224"/>
      <c r="P23" s="224"/>
      <c r="Q23" s="224"/>
      <c r="R23" s="224"/>
      <c r="S23" s="224"/>
      <c r="T23" s="224"/>
      <c r="U23" s="224"/>
      <c r="V23" s="224"/>
      <c r="W23" s="224"/>
      <c r="X23" s="224"/>
      <c r="Y23" s="224"/>
      <c r="Z23" s="224"/>
    </row>
    <row r="24" spans="1:26" ht="15.75" customHeight="1" x14ac:dyDescent="0.2">
      <c r="A24" s="282">
        <v>45985</v>
      </c>
      <c r="B24" s="282">
        <v>46005</v>
      </c>
      <c r="C24" s="283" t="s">
        <v>48</v>
      </c>
      <c r="D24" s="283" t="s">
        <v>221</v>
      </c>
      <c r="E24" s="284" t="s">
        <v>10</v>
      </c>
      <c r="F24" s="284" t="s">
        <v>41</v>
      </c>
      <c r="G24" s="285">
        <v>1</v>
      </c>
      <c r="H24" s="284" t="s">
        <v>51</v>
      </c>
      <c r="I24" s="258" t="s">
        <v>56</v>
      </c>
      <c r="J24" s="251">
        <f t="shared" si="0"/>
        <v>1950000</v>
      </c>
      <c r="K24" s="259">
        <v>1950000</v>
      </c>
      <c r="L24" s="259">
        <v>370500</v>
      </c>
      <c r="M24" s="259">
        <v>2320500</v>
      </c>
      <c r="N24" s="281"/>
      <c r="O24" s="224"/>
      <c r="P24" s="224"/>
      <c r="Q24" s="224"/>
      <c r="R24" s="224"/>
      <c r="S24" s="224"/>
      <c r="T24" s="224"/>
      <c r="U24" s="224"/>
      <c r="V24" s="224"/>
      <c r="W24" s="224"/>
      <c r="X24" s="224"/>
      <c r="Y24" s="224"/>
      <c r="Z24" s="224"/>
    </row>
    <row r="25" spans="1:26" ht="15.75" customHeight="1" x14ac:dyDescent="0.2">
      <c r="A25" s="289"/>
      <c r="B25" s="289"/>
      <c r="C25" s="290"/>
      <c r="D25" s="290"/>
      <c r="E25" s="291"/>
      <c r="F25" s="291"/>
      <c r="G25" s="292"/>
      <c r="H25" s="291"/>
      <c r="I25" s="298" t="s">
        <v>34</v>
      </c>
      <c r="J25" s="286"/>
      <c r="K25" s="287">
        <f>SUM(K20:K24)</f>
        <v>7710000</v>
      </c>
      <c r="L25" s="287">
        <f t="shared" ref="L25:M25" si="3">SUM(L20:L24)</f>
        <v>1464900</v>
      </c>
      <c r="M25" s="287">
        <f t="shared" si="3"/>
        <v>9174900</v>
      </c>
      <c r="N25" s="281"/>
      <c r="O25" s="224"/>
      <c r="P25" s="224"/>
      <c r="Q25" s="224"/>
      <c r="R25" s="224"/>
      <c r="S25" s="224"/>
      <c r="T25" s="224"/>
      <c r="U25" s="224"/>
      <c r="V25" s="224"/>
      <c r="W25" s="224"/>
      <c r="X25" s="224"/>
      <c r="Y25" s="224"/>
      <c r="Z25" s="224"/>
    </row>
    <row r="26" spans="1:26" ht="15.75" customHeight="1" thickBot="1" x14ac:dyDescent="0.25">
      <c r="A26" s="325"/>
      <c r="B26" s="289"/>
      <c r="C26" s="290"/>
      <c r="D26" s="290"/>
      <c r="E26" s="291"/>
      <c r="F26" s="291"/>
      <c r="G26" s="292"/>
      <c r="H26" s="291"/>
      <c r="I26" s="293"/>
      <c r="J26" s="294"/>
      <c r="K26" s="295"/>
      <c r="L26" s="295"/>
      <c r="M26" s="295"/>
      <c r="N26" s="281"/>
      <c r="O26" s="224"/>
      <c r="P26" s="224"/>
      <c r="Q26" s="224"/>
      <c r="R26" s="224"/>
      <c r="S26" s="224"/>
      <c r="T26" s="224"/>
      <c r="U26" s="224"/>
      <c r="V26" s="224"/>
      <c r="W26" s="224"/>
      <c r="X26" s="224"/>
      <c r="Y26" s="224"/>
      <c r="Z26" s="224"/>
    </row>
    <row r="27" spans="1:26" s="317" customFormat="1" ht="15.75" customHeight="1" thickBot="1" x14ac:dyDescent="0.25">
      <c r="A27" s="311" t="s">
        <v>362</v>
      </c>
      <c r="B27" s="312" t="s">
        <v>363</v>
      </c>
      <c r="C27" s="312" t="s">
        <v>366</v>
      </c>
      <c r="D27" s="312" t="s">
        <v>27</v>
      </c>
      <c r="E27" s="313" t="s">
        <v>1</v>
      </c>
      <c r="F27" s="313" t="s">
        <v>28</v>
      </c>
      <c r="G27" s="313" t="s">
        <v>367</v>
      </c>
      <c r="H27" s="313" t="s">
        <v>364</v>
      </c>
      <c r="I27" s="313" t="s">
        <v>30</v>
      </c>
      <c r="J27" s="314" t="s">
        <v>365</v>
      </c>
      <c r="K27" s="315" t="s">
        <v>32</v>
      </c>
      <c r="L27" s="315" t="s">
        <v>33</v>
      </c>
      <c r="M27" s="316" t="s">
        <v>34</v>
      </c>
      <c r="N27" s="310"/>
      <c r="O27" s="310"/>
      <c r="P27" s="310"/>
      <c r="Q27" s="310"/>
      <c r="R27" s="310"/>
      <c r="S27" s="310"/>
      <c r="T27" s="310"/>
      <c r="U27" s="310"/>
      <c r="V27" s="310"/>
      <c r="W27" s="310"/>
      <c r="X27" s="310"/>
      <c r="Y27" s="310"/>
      <c r="Z27" s="310"/>
    </row>
    <row r="28" spans="1:26" ht="15.75" customHeight="1" x14ac:dyDescent="0.2">
      <c r="A28" s="254">
        <v>45986</v>
      </c>
      <c r="B28" s="254">
        <v>46004</v>
      </c>
      <c r="C28" s="255" t="s">
        <v>48</v>
      </c>
      <c r="D28" s="255" t="s">
        <v>220</v>
      </c>
      <c r="E28" s="256" t="s">
        <v>10</v>
      </c>
      <c r="F28" s="256" t="s">
        <v>41</v>
      </c>
      <c r="G28" s="257">
        <v>1</v>
      </c>
      <c r="H28" s="256" t="s">
        <v>51</v>
      </c>
      <c r="I28" s="258" t="s">
        <v>78</v>
      </c>
      <c r="J28" s="251">
        <f t="shared" si="0"/>
        <v>1950000</v>
      </c>
      <c r="K28" s="259">
        <v>1950000</v>
      </c>
      <c r="L28" s="259">
        <v>370500</v>
      </c>
      <c r="M28" s="259">
        <v>2320500</v>
      </c>
      <c r="N28" s="281"/>
      <c r="O28" s="224"/>
      <c r="P28" s="224"/>
      <c r="Q28" s="224"/>
      <c r="R28" s="224"/>
      <c r="S28" s="224"/>
      <c r="T28" s="224"/>
      <c r="U28" s="224"/>
      <c r="V28" s="224"/>
      <c r="W28" s="224"/>
      <c r="X28" s="224"/>
      <c r="Y28" s="224"/>
      <c r="Z28" s="224"/>
    </row>
    <row r="29" spans="1:26" ht="15.75" customHeight="1" x14ac:dyDescent="0.2">
      <c r="A29" s="194">
        <v>45986</v>
      </c>
      <c r="B29" s="194">
        <v>46004</v>
      </c>
      <c r="C29" s="195" t="s">
        <v>48</v>
      </c>
      <c r="D29" s="195" t="s">
        <v>220</v>
      </c>
      <c r="E29" s="196" t="s">
        <v>16</v>
      </c>
      <c r="F29" s="196" t="s">
        <v>38</v>
      </c>
      <c r="G29" s="249">
        <v>5</v>
      </c>
      <c r="H29" s="196" t="s">
        <v>51</v>
      </c>
      <c r="I29" s="250" t="s">
        <v>78</v>
      </c>
      <c r="J29" s="251">
        <f t="shared" si="0"/>
        <v>235000</v>
      </c>
      <c r="K29" s="252">
        <v>1175000</v>
      </c>
      <c r="L29" s="252">
        <v>223250</v>
      </c>
      <c r="M29" s="252">
        <v>1398250</v>
      </c>
      <c r="N29" s="281"/>
      <c r="O29" s="224"/>
      <c r="P29" s="224"/>
      <c r="Q29" s="224"/>
      <c r="R29" s="224"/>
      <c r="S29" s="224"/>
      <c r="T29" s="224"/>
      <c r="U29" s="224"/>
      <c r="V29" s="224"/>
      <c r="W29" s="224"/>
      <c r="X29" s="224"/>
      <c r="Y29" s="224"/>
      <c r="Z29" s="224"/>
    </row>
    <row r="30" spans="1:26" ht="15.75" customHeight="1" x14ac:dyDescent="0.2">
      <c r="A30" s="254">
        <v>45986</v>
      </c>
      <c r="B30" s="254">
        <v>46004</v>
      </c>
      <c r="C30" s="255" t="s">
        <v>48</v>
      </c>
      <c r="D30" s="255" t="s">
        <v>220</v>
      </c>
      <c r="E30" s="256" t="s">
        <v>13</v>
      </c>
      <c r="F30" s="256" t="s">
        <v>50</v>
      </c>
      <c r="G30" s="257">
        <v>2</v>
      </c>
      <c r="H30" s="256" t="s">
        <v>51</v>
      </c>
      <c r="I30" s="258" t="s">
        <v>78</v>
      </c>
      <c r="J30" s="251">
        <f t="shared" si="0"/>
        <v>495000</v>
      </c>
      <c r="K30" s="259">
        <v>990000</v>
      </c>
      <c r="L30" s="259">
        <v>188100</v>
      </c>
      <c r="M30" s="259">
        <v>1178100</v>
      </c>
      <c r="N30" s="281"/>
      <c r="O30" s="224"/>
      <c r="P30" s="224"/>
      <c r="Q30" s="224"/>
      <c r="R30" s="224"/>
      <c r="S30" s="224"/>
      <c r="T30" s="224"/>
      <c r="U30" s="224"/>
      <c r="V30" s="224"/>
      <c r="W30" s="224"/>
      <c r="X30" s="224"/>
      <c r="Y30" s="224"/>
      <c r="Z30" s="224"/>
    </row>
    <row r="31" spans="1:26" ht="15.75" customHeight="1" x14ac:dyDescent="0.2">
      <c r="A31" s="194">
        <v>45986</v>
      </c>
      <c r="B31" s="194">
        <v>46005</v>
      </c>
      <c r="C31" s="195" t="s">
        <v>48</v>
      </c>
      <c r="D31" s="195" t="s">
        <v>222</v>
      </c>
      <c r="E31" s="196" t="s">
        <v>16</v>
      </c>
      <c r="F31" s="196" t="s">
        <v>38</v>
      </c>
      <c r="G31" s="249">
        <v>5</v>
      </c>
      <c r="H31" s="196" t="s">
        <v>51</v>
      </c>
      <c r="I31" s="250" t="s">
        <v>58</v>
      </c>
      <c r="J31" s="251">
        <f t="shared" si="0"/>
        <v>235000</v>
      </c>
      <c r="K31" s="252">
        <v>1175000</v>
      </c>
      <c r="L31" s="252">
        <v>223250</v>
      </c>
      <c r="M31" s="252">
        <v>1398250</v>
      </c>
      <c r="N31" s="281"/>
      <c r="O31" s="224"/>
      <c r="P31" s="224"/>
      <c r="Q31" s="224"/>
      <c r="R31" s="224"/>
      <c r="S31" s="224"/>
      <c r="T31" s="224"/>
      <c r="U31" s="224"/>
      <c r="V31" s="224"/>
      <c r="W31" s="224"/>
      <c r="X31" s="224"/>
      <c r="Y31" s="224"/>
      <c r="Z31" s="224"/>
    </row>
    <row r="32" spans="1:26" ht="15.75" customHeight="1" x14ac:dyDescent="0.2">
      <c r="A32" s="254">
        <v>45986</v>
      </c>
      <c r="B32" s="282">
        <v>46005</v>
      </c>
      <c r="C32" s="283" t="s">
        <v>48</v>
      </c>
      <c r="D32" s="283" t="s">
        <v>222</v>
      </c>
      <c r="E32" s="284" t="s">
        <v>10</v>
      </c>
      <c r="F32" s="284" t="s">
        <v>41</v>
      </c>
      <c r="G32" s="285">
        <v>1</v>
      </c>
      <c r="H32" s="284" t="s">
        <v>51</v>
      </c>
      <c r="I32" s="258" t="s">
        <v>58</v>
      </c>
      <c r="J32" s="251">
        <f t="shared" si="0"/>
        <v>1950000</v>
      </c>
      <c r="K32" s="259">
        <v>1950000</v>
      </c>
      <c r="L32" s="259">
        <v>370500</v>
      </c>
      <c r="M32" s="259">
        <v>2320500</v>
      </c>
      <c r="N32" s="281"/>
      <c r="O32" s="224"/>
      <c r="P32" s="224"/>
      <c r="Q32" s="224"/>
      <c r="R32" s="224"/>
      <c r="S32" s="224"/>
      <c r="T32" s="224"/>
      <c r="U32" s="224"/>
      <c r="V32" s="224"/>
      <c r="W32" s="224"/>
      <c r="X32" s="224"/>
      <c r="Y32" s="224"/>
      <c r="Z32" s="224"/>
    </row>
    <row r="33" spans="1:26" ht="15.75" customHeight="1" thickBot="1" x14ac:dyDescent="0.25">
      <c r="A33" s="304"/>
      <c r="B33" s="289"/>
      <c r="C33" s="290"/>
      <c r="D33" s="290"/>
      <c r="E33" s="291"/>
      <c r="F33" s="291"/>
      <c r="G33" s="292"/>
      <c r="H33" s="291"/>
      <c r="I33" s="299" t="s">
        <v>34</v>
      </c>
      <c r="J33" s="244"/>
      <c r="K33" s="239">
        <f>SUM(K28:K32)</f>
        <v>7240000</v>
      </c>
      <c r="L33" s="239">
        <f t="shared" ref="L33" si="4">SUM(L28:L32)</f>
        <v>1375600</v>
      </c>
      <c r="M33" s="239">
        <f t="shared" ref="M33" si="5">SUM(M28:M32)</f>
        <v>8615600</v>
      </c>
      <c r="N33" s="281"/>
      <c r="O33" s="224"/>
      <c r="P33" s="224"/>
      <c r="Q33" s="224"/>
      <c r="R33" s="224"/>
      <c r="S33" s="224"/>
      <c r="T33" s="224"/>
      <c r="U33" s="224"/>
      <c r="V33" s="224"/>
      <c r="W33" s="224"/>
      <c r="X33" s="224"/>
      <c r="Y33" s="224"/>
      <c r="Z33" s="224"/>
    </row>
    <row r="34" spans="1:26" s="317" customFormat="1" ht="15.75" customHeight="1" thickBot="1" x14ac:dyDescent="0.25">
      <c r="A34" s="311" t="s">
        <v>362</v>
      </c>
      <c r="B34" s="312" t="s">
        <v>363</v>
      </c>
      <c r="C34" s="312" t="s">
        <v>366</v>
      </c>
      <c r="D34" s="312" t="s">
        <v>27</v>
      </c>
      <c r="E34" s="313" t="s">
        <v>1</v>
      </c>
      <c r="F34" s="313" t="s">
        <v>28</v>
      </c>
      <c r="G34" s="313" t="s">
        <v>367</v>
      </c>
      <c r="H34" s="313" t="s">
        <v>364</v>
      </c>
      <c r="I34" s="318" t="s">
        <v>30</v>
      </c>
      <c r="J34" s="319" t="s">
        <v>365</v>
      </c>
      <c r="K34" s="320" t="s">
        <v>32</v>
      </c>
      <c r="L34" s="320" t="s">
        <v>33</v>
      </c>
      <c r="M34" s="321" t="s">
        <v>34</v>
      </c>
      <c r="N34" s="310"/>
      <c r="O34" s="310"/>
      <c r="P34" s="310"/>
      <c r="Q34" s="310"/>
      <c r="R34" s="310"/>
      <c r="S34" s="310"/>
      <c r="T34" s="310"/>
      <c r="U34" s="310"/>
      <c r="V34" s="310"/>
      <c r="W34" s="310"/>
      <c r="X34" s="310"/>
      <c r="Y34" s="310"/>
      <c r="Z34" s="310"/>
    </row>
    <row r="35" spans="1:26" ht="15.75" customHeight="1" x14ac:dyDescent="0.2">
      <c r="A35" s="194">
        <v>45985</v>
      </c>
      <c r="B35" s="194">
        <v>46011</v>
      </c>
      <c r="C35" s="195" t="s">
        <v>48</v>
      </c>
      <c r="D35" s="195" t="s">
        <v>223</v>
      </c>
      <c r="E35" s="196" t="s">
        <v>10</v>
      </c>
      <c r="F35" s="196" t="s">
        <v>41</v>
      </c>
      <c r="G35" s="249">
        <v>1</v>
      </c>
      <c r="H35" s="196" t="s">
        <v>51</v>
      </c>
      <c r="I35" s="250" t="s">
        <v>76</v>
      </c>
      <c r="J35" s="251">
        <f t="shared" si="0"/>
        <v>1950000</v>
      </c>
      <c r="K35" s="252">
        <v>1950000</v>
      </c>
      <c r="L35" s="252">
        <v>370500</v>
      </c>
      <c r="M35" s="252">
        <v>2320500</v>
      </c>
      <c r="N35" s="281"/>
      <c r="O35" s="224"/>
      <c r="P35" s="224"/>
      <c r="Q35" s="224"/>
      <c r="R35" s="224"/>
      <c r="S35" s="224"/>
      <c r="T35" s="224"/>
      <c r="U35" s="224"/>
      <c r="V35" s="224"/>
      <c r="W35" s="224"/>
      <c r="X35" s="224"/>
      <c r="Y35" s="224"/>
      <c r="Z35" s="224"/>
    </row>
    <row r="36" spans="1:26" ht="15.75" customHeight="1" x14ac:dyDescent="0.2">
      <c r="A36" s="254">
        <v>45985</v>
      </c>
      <c r="B36" s="254">
        <v>46011</v>
      </c>
      <c r="C36" s="255" t="s">
        <v>48</v>
      </c>
      <c r="D36" s="255" t="s">
        <v>223</v>
      </c>
      <c r="E36" s="256" t="s">
        <v>16</v>
      </c>
      <c r="F36" s="256" t="s">
        <v>38</v>
      </c>
      <c r="G36" s="257">
        <v>6</v>
      </c>
      <c r="H36" s="256" t="s">
        <v>51</v>
      </c>
      <c r="I36" s="258" t="s">
        <v>76</v>
      </c>
      <c r="J36" s="251">
        <f t="shared" si="0"/>
        <v>235000</v>
      </c>
      <c r="K36" s="259">
        <v>1410000</v>
      </c>
      <c r="L36" s="259">
        <v>267900</v>
      </c>
      <c r="M36" s="259">
        <v>1677900</v>
      </c>
      <c r="N36" s="281"/>
      <c r="O36" s="224"/>
      <c r="P36" s="224"/>
      <c r="Q36" s="224"/>
      <c r="R36" s="224"/>
      <c r="S36" s="224"/>
      <c r="T36" s="224"/>
      <c r="U36" s="224"/>
      <c r="V36" s="224"/>
      <c r="W36" s="224"/>
      <c r="X36" s="224"/>
      <c r="Y36" s="224"/>
      <c r="Z36" s="224"/>
    </row>
    <row r="37" spans="1:26" ht="15.75" customHeight="1" x14ac:dyDescent="0.2">
      <c r="A37" s="194">
        <v>45985</v>
      </c>
      <c r="B37" s="194">
        <v>46011</v>
      </c>
      <c r="C37" s="195" t="s">
        <v>48</v>
      </c>
      <c r="D37" s="195" t="s">
        <v>223</v>
      </c>
      <c r="E37" s="196" t="s">
        <v>13</v>
      </c>
      <c r="F37" s="196" t="s">
        <v>50</v>
      </c>
      <c r="G37" s="249">
        <v>2</v>
      </c>
      <c r="H37" s="196" t="s">
        <v>51</v>
      </c>
      <c r="I37" s="250" t="s">
        <v>76</v>
      </c>
      <c r="J37" s="251">
        <f t="shared" si="0"/>
        <v>495000</v>
      </c>
      <c r="K37" s="252">
        <v>990000</v>
      </c>
      <c r="L37" s="252">
        <v>188100</v>
      </c>
      <c r="M37" s="252">
        <v>1178100</v>
      </c>
      <c r="N37" s="281"/>
      <c r="O37" s="224"/>
      <c r="P37" s="224"/>
      <c r="Q37" s="224"/>
      <c r="R37" s="224"/>
      <c r="S37" s="224"/>
      <c r="T37" s="224"/>
      <c r="U37" s="224"/>
      <c r="V37" s="224"/>
      <c r="W37" s="224"/>
      <c r="X37" s="224"/>
      <c r="Y37" s="224"/>
      <c r="Z37" s="224"/>
    </row>
    <row r="38" spans="1:26" ht="15.75" customHeight="1" x14ac:dyDescent="0.2">
      <c r="A38" s="194">
        <v>45985</v>
      </c>
      <c r="B38" s="194">
        <v>46012</v>
      </c>
      <c r="C38" s="195" t="s">
        <v>48</v>
      </c>
      <c r="D38" s="195" t="s">
        <v>225</v>
      </c>
      <c r="E38" s="196" t="s">
        <v>16</v>
      </c>
      <c r="F38" s="196" t="s">
        <v>38</v>
      </c>
      <c r="G38" s="249">
        <v>6</v>
      </c>
      <c r="H38" s="196" t="s">
        <v>51</v>
      </c>
      <c r="I38" s="250" t="s">
        <v>56</v>
      </c>
      <c r="J38" s="251">
        <f t="shared" si="0"/>
        <v>235000</v>
      </c>
      <c r="K38" s="252">
        <v>1410000</v>
      </c>
      <c r="L38" s="252">
        <v>267900</v>
      </c>
      <c r="M38" s="252">
        <v>1677900</v>
      </c>
      <c r="N38" s="281"/>
      <c r="O38" s="224"/>
      <c r="P38" s="224"/>
      <c r="Q38" s="224"/>
      <c r="R38" s="224"/>
      <c r="S38" s="224"/>
      <c r="T38" s="224"/>
      <c r="U38" s="224"/>
      <c r="V38" s="224"/>
      <c r="W38" s="224"/>
      <c r="X38" s="224"/>
      <c r="Y38" s="224"/>
      <c r="Z38" s="224"/>
    </row>
    <row r="39" spans="1:26" ht="15.75" customHeight="1" x14ac:dyDescent="0.2">
      <c r="A39" s="254">
        <v>45985</v>
      </c>
      <c r="B39" s="282">
        <v>46012</v>
      </c>
      <c r="C39" s="283" t="s">
        <v>48</v>
      </c>
      <c r="D39" s="283" t="s">
        <v>225</v>
      </c>
      <c r="E39" s="284" t="s">
        <v>10</v>
      </c>
      <c r="F39" s="284" t="s">
        <v>41</v>
      </c>
      <c r="G39" s="285">
        <v>1</v>
      </c>
      <c r="H39" s="284" t="s">
        <v>51</v>
      </c>
      <c r="I39" s="258" t="s">
        <v>56</v>
      </c>
      <c r="J39" s="251">
        <f t="shared" si="0"/>
        <v>1950000</v>
      </c>
      <c r="K39" s="259">
        <v>1950000</v>
      </c>
      <c r="L39" s="259">
        <v>370500</v>
      </c>
      <c r="M39" s="259">
        <v>2320500</v>
      </c>
      <c r="N39" s="281"/>
      <c r="O39" s="224"/>
      <c r="P39" s="224"/>
      <c r="Q39" s="224"/>
      <c r="R39" s="224"/>
      <c r="S39" s="224"/>
      <c r="T39" s="224"/>
      <c r="U39" s="224"/>
      <c r="V39" s="224"/>
      <c r="W39" s="224"/>
      <c r="X39" s="224"/>
      <c r="Y39" s="224"/>
      <c r="Z39" s="224"/>
    </row>
    <row r="40" spans="1:26" s="288" customFormat="1" ht="15.75" customHeight="1" x14ac:dyDescent="0.2">
      <c r="A40" s="326"/>
      <c r="B40" s="289"/>
      <c r="C40" s="290"/>
      <c r="D40" s="290"/>
      <c r="E40" s="291"/>
      <c r="F40" s="291"/>
      <c r="G40" s="292"/>
      <c r="H40" s="291"/>
      <c r="I40" s="298" t="s">
        <v>34</v>
      </c>
      <c r="J40" s="286"/>
      <c r="K40" s="287">
        <f>SUM(K35:K39)</f>
        <v>7710000</v>
      </c>
      <c r="L40" s="287">
        <f t="shared" ref="L40" si="6">SUM(L35:L39)</f>
        <v>1464900</v>
      </c>
      <c r="M40" s="287">
        <f t="shared" ref="M40" si="7">SUM(M35:M39)</f>
        <v>9174900</v>
      </c>
      <c r="N40" s="296"/>
      <c r="O40" s="225"/>
      <c r="P40" s="225"/>
      <c r="Q40" s="225"/>
      <c r="R40" s="225"/>
      <c r="S40" s="225"/>
      <c r="T40" s="225"/>
      <c r="U40" s="225"/>
      <c r="V40" s="225"/>
      <c r="W40" s="225"/>
      <c r="X40" s="225"/>
      <c r="Y40" s="225"/>
      <c r="Z40" s="225"/>
    </row>
    <row r="41" spans="1:26" s="297" customFormat="1" ht="15.75" customHeight="1" x14ac:dyDescent="0.2">
      <c r="A41" s="289"/>
      <c r="B41" s="289"/>
      <c r="C41" s="290"/>
      <c r="D41" s="290"/>
      <c r="E41" s="291"/>
      <c r="F41" s="291"/>
      <c r="G41" s="292"/>
      <c r="H41" s="291"/>
      <c r="I41" s="293"/>
      <c r="J41" s="294"/>
      <c r="K41" s="295"/>
      <c r="L41" s="295"/>
      <c r="M41" s="295"/>
      <c r="N41" s="296"/>
      <c r="O41" s="296"/>
      <c r="P41" s="296"/>
      <c r="Q41" s="296"/>
      <c r="R41" s="296"/>
      <c r="S41" s="296"/>
      <c r="T41" s="296"/>
      <c r="U41" s="296"/>
      <c r="V41" s="296"/>
      <c r="W41" s="296"/>
      <c r="X41" s="296"/>
      <c r="Y41" s="296"/>
      <c r="Z41" s="296"/>
    </row>
    <row r="42" spans="1:26" s="324" customFormat="1" ht="15.75" customHeight="1" thickBot="1" x14ac:dyDescent="0.25">
      <c r="A42" s="322" t="s">
        <v>362</v>
      </c>
      <c r="B42" s="312" t="s">
        <v>363</v>
      </c>
      <c r="C42" s="312" t="s">
        <v>366</v>
      </c>
      <c r="D42" s="312" t="s">
        <v>27</v>
      </c>
      <c r="E42" s="313" t="s">
        <v>1</v>
      </c>
      <c r="F42" s="313" t="s">
        <v>28</v>
      </c>
      <c r="G42" s="313" t="s">
        <v>367</v>
      </c>
      <c r="H42" s="313" t="s">
        <v>364</v>
      </c>
      <c r="I42" s="313" t="s">
        <v>30</v>
      </c>
      <c r="J42" s="314" t="s">
        <v>365</v>
      </c>
      <c r="K42" s="315" t="s">
        <v>32</v>
      </c>
      <c r="L42" s="315" t="s">
        <v>33</v>
      </c>
      <c r="M42" s="316" t="s">
        <v>34</v>
      </c>
      <c r="N42" s="323"/>
      <c r="O42" s="323"/>
      <c r="P42" s="323"/>
      <c r="Q42" s="323"/>
      <c r="R42" s="323"/>
      <c r="S42" s="323"/>
      <c r="T42" s="323"/>
      <c r="U42" s="323"/>
      <c r="V42" s="323"/>
      <c r="W42" s="323"/>
      <c r="X42" s="323"/>
      <c r="Y42" s="323"/>
      <c r="Z42" s="323"/>
    </row>
    <row r="43" spans="1:26" ht="15.75" customHeight="1" x14ac:dyDescent="0.2">
      <c r="A43" s="254">
        <v>45986</v>
      </c>
      <c r="B43" s="254">
        <v>46011</v>
      </c>
      <c r="C43" s="255" t="s">
        <v>48</v>
      </c>
      <c r="D43" s="255" t="s">
        <v>224</v>
      </c>
      <c r="E43" s="256" t="s">
        <v>10</v>
      </c>
      <c r="F43" s="256" t="s">
        <v>41</v>
      </c>
      <c r="G43" s="257">
        <v>1</v>
      </c>
      <c r="H43" s="256" t="s">
        <v>51</v>
      </c>
      <c r="I43" s="258" t="s">
        <v>78</v>
      </c>
      <c r="J43" s="251">
        <f t="shared" si="0"/>
        <v>1950000</v>
      </c>
      <c r="K43" s="259">
        <v>1950000</v>
      </c>
      <c r="L43" s="259">
        <v>370500</v>
      </c>
      <c r="M43" s="259">
        <v>2320500</v>
      </c>
      <c r="N43" s="281"/>
      <c r="O43" s="224"/>
      <c r="P43" s="224"/>
      <c r="Q43" s="224"/>
      <c r="R43" s="224"/>
      <c r="S43" s="224"/>
      <c r="T43" s="224"/>
      <c r="U43" s="224"/>
      <c r="V43" s="224"/>
      <c r="W43" s="224"/>
      <c r="X43" s="224"/>
      <c r="Y43" s="224"/>
      <c r="Z43" s="224"/>
    </row>
    <row r="44" spans="1:26" ht="15.75" customHeight="1" x14ac:dyDescent="0.2">
      <c r="A44" s="194">
        <v>45986</v>
      </c>
      <c r="B44" s="194">
        <v>46011</v>
      </c>
      <c r="C44" s="195" t="s">
        <v>48</v>
      </c>
      <c r="D44" s="195" t="s">
        <v>224</v>
      </c>
      <c r="E44" s="196" t="s">
        <v>16</v>
      </c>
      <c r="F44" s="196" t="s">
        <v>38</v>
      </c>
      <c r="G44" s="249">
        <v>5</v>
      </c>
      <c r="H44" s="196" t="s">
        <v>51</v>
      </c>
      <c r="I44" s="250" t="s">
        <v>78</v>
      </c>
      <c r="J44" s="251">
        <f t="shared" si="0"/>
        <v>235000</v>
      </c>
      <c r="K44" s="252">
        <v>1175000</v>
      </c>
      <c r="L44" s="252">
        <v>223250</v>
      </c>
      <c r="M44" s="252">
        <v>1398250</v>
      </c>
      <c r="N44" s="281"/>
      <c r="O44" s="224"/>
      <c r="P44" s="224"/>
      <c r="Q44" s="224"/>
      <c r="R44" s="224"/>
      <c r="S44" s="224"/>
      <c r="T44" s="224"/>
      <c r="U44" s="224"/>
      <c r="V44" s="224"/>
      <c r="W44" s="224"/>
      <c r="X44" s="224"/>
      <c r="Y44" s="224"/>
      <c r="Z44" s="224"/>
    </row>
    <row r="45" spans="1:26" ht="15.75" customHeight="1" x14ac:dyDescent="0.2">
      <c r="A45" s="254">
        <v>45986</v>
      </c>
      <c r="B45" s="254">
        <v>46011</v>
      </c>
      <c r="C45" s="255" t="s">
        <v>48</v>
      </c>
      <c r="D45" s="255" t="s">
        <v>224</v>
      </c>
      <c r="E45" s="256" t="s">
        <v>13</v>
      </c>
      <c r="F45" s="256" t="s">
        <v>50</v>
      </c>
      <c r="G45" s="257">
        <v>2</v>
      </c>
      <c r="H45" s="256" t="s">
        <v>51</v>
      </c>
      <c r="I45" s="258" t="s">
        <v>78</v>
      </c>
      <c r="J45" s="251">
        <f t="shared" si="0"/>
        <v>495000</v>
      </c>
      <c r="K45" s="259">
        <v>990000</v>
      </c>
      <c r="L45" s="259">
        <v>188100</v>
      </c>
      <c r="M45" s="259">
        <v>1178100</v>
      </c>
      <c r="N45" s="281"/>
      <c r="O45" s="224"/>
      <c r="P45" s="224"/>
      <c r="Q45" s="224"/>
      <c r="R45" s="224"/>
      <c r="S45" s="224"/>
      <c r="T45" s="224"/>
      <c r="U45" s="224"/>
      <c r="V45" s="224"/>
      <c r="W45" s="224"/>
      <c r="X45" s="224"/>
      <c r="Y45" s="224"/>
      <c r="Z45" s="224"/>
    </row>
    <row r="46" spans="1:26" ht="15.75" customHeight="1" x14ac:dyDescent="0.2">
      <c r="A46" s="194">
        <v>45986</v>
      </c>
      <c r="B46" s="194">
        <v>46012</v>
      </c>
      <c r="C46" s="195" t="s">
        <v>48</v>
      </c>
      <c r="D46" s="195" t="s">
        <v>226</v>
      </c>
      <c r="E46" s="196" t="s">
        <v>16</v>
      </c>
      <c r="F46" s="196" t="s">
        <v>38</v>
      </c>
      <c r="G46" s="249">
        <v>5</v>
      </c>
      <c r="H46" s="196" t="s">
        <v>51</v>
      </c>
      <c r="I46" s="250" t="s">
        <v>58</v>
      </c>
      <c r="J46" s="251">
        <f t="shared" si="0"/>
        <v>235000</v>
      </c>
      <c r="K46" s="252">
        <v>1175000</v>
      </c>
      <c r="L46" s="252">
        <v>223250</v>
      </c>
      <c r="M46" s="252">
        <v>1398250</v>
      </c>
      <c r="N46" s="281"/>
      <c r="O46" s="224"/>
      <c r="P46" s="224"/>
      <c r="Q46" s="224"/>
      <c r="R46" s="224"/>
      <c r="S46" s="224"/>
      <c r="T46" s="224"/>
      <c r="U46" s="224"/>
      <c r="V46" s="224"/>
      <c r="W46" s="224"/>
      <c r="X46" s="224"/>
      <c r="Y46" s="224"/>
      <c r="Z46" s="224"/>
    </row>
    <row r="47" spans="1:26" ht="15.75" customHeight="1" x14ac:dyDescent="0.2">
      <c r="A47" s="282">
        <v>45986</v>
      </c>
      <c r="B47" s="282">
        <v>46012</v>
      </c>
      <c r="C47" s="283" t="s">
        <v>48</v>
      </c>
      <c r="D47" s="283" t="s">
        <v>226</v>
      </c>
      <c r="E47" s="284" t="s">
        <v>10</v>
      </c>
      <c r="F47" s="284" t="s">
        <v>41</v>
      </c>
      <c r="G47" s="285">
        <v>1</v>
      </c>
      <c r="H47" s="284" t="s">
        <v>51</v>
      </c>
      <c r="I47" s="258" t="s">
        <v>58</v>
      </c>
      <c r="J47" s="251">
        <f t="shared" si="0"/>
        <v>1950000</v>
      </c>
      <c r="K47" s="259">
        <v>1950000</v>
      </c>
      <c r="L47" s="259">
        <v>370500</v>
      </c>
      <c r="M47" s="259">
        <v>2320500</v>
      </c>
      <c r="N47" s="281"/>
      <c r="O47" s="224"/>
      <c r="P47" s="224"/>
      <c r="Q47" s="224"/>
      <c r="R47" s="224"/>
      <c r="S47" s="224"/>
      <c r="T47" s="224"/>
      <c r="U47" s="224"/>
      <c r="V47" s="224"/>
      <c r="W47" s="224"/>
      <c r="X47" s="224"/>
      <c r="Y47" s="224"/>
      <c r="Z47" s="224"/>
    </row>
    <row r="48" spans="1:26" ht="15.75" customHeight="1" thickBot="1" x14ac:dyDescent="0.25">
      <c r="A48" s="289"/>
      <c r="B48" s="289"/>
      <c r="C48" s="290"/>
      <c r="D48" s="290"/>
      <c r="E48" s="291"/>
      <c r="F48" s="291"/>
      <c r="G48" s="292"/>
      <c r="H48" s="291"/>
      <c r="I48" s="299" t="s">
        <v>34</v>
      </c>
      <c r="J48" s="244"/>
      <c r="K48" s="239">
        <f>SUM(K43:K47)</f>
        <v>7240000</v>
      </c>
      <c r="L48" s="239">
        <f t="shared" ref="L48" si="8">SUM(L43:L47)</f>
        <v>1375600</v>
      </c>
      <c r="M48" s="239">
        <f t="shared" ref="M48" si="9">SUM(M43:M47)</f>
        <v>8615600</v>
      </c>
      <c r="N48" s="281"/>
      <c r="O48" s="224"/>
      <c r="P48" s="224"/>
      <c r="Q48" s="224"/>
      <c r="R48" s="224"/>
      <c r="S48" s="224"/>
      <c r="T48" s="224"/>
      <c r="U48" s="224"/>
      <c r="V48" s="224"/>
      <c r="W48" s="224"/>
      <c r="X48" s="224"/>
      <c r="Y48" s="224"/>
      <c r="Z48" s="224"/>
    </row>
    <row r="49" spans="1:26" s="317" customFormat="1" ht="15.75" customHeight="1" thickBot="1" x14ac:dyDescent="0.25">
      <c r="A49" s="322" t="s">
        <v>362</v>
      </c>
      <c r="B49" s="312" t="s">
        <v>363</v>
      </c>
      <c r="C49" s="312" t="s">
        <v>366</v>
      </c>
      <c r="D49" s="312" t="s">
        <v>27</v>
      </c>
      <c r="E49" s="313" t="s">
        <v>1</v>
      </c>
      <c r="F49" s="313" t="s">
        <v>28</v>
      </c>
      <c r="G49" s="313" t="s">
        <v>367</v>
      </c>
      <c r="H49" s="313" t="s">
        <v>364</v>
      </c>
      <c r="I49" s="318" t="s">
        <v>30</v>
      </c>
      <c r="J49" s="319" t="s">
        <v>365</v>
      </c>
      <c r="K49" s="320" t="s">
        <v>32</v>
      </c>
      <c r="L49" s="320" t="s">
        <v>33</v>
      </c>
      <c r="M49" s="321" t="s">
        <v>34</v>
      </c>
      <c r="N49" s="310"/>
      <c r="O49" s="310"/>
      <c r="P49" s="310"/>
      <c r="Q49" s="310"/>
      <c r="R49" s="310"/>
      <c r="S49" s="310"/>
      <c r="T49" s="310"/>
      <c r="U49" s="310"/>
      <c r="V49" s="310"/>
      <c r="W49" s="310"/>
      <c r="X49" s="310"/>
      <c r="Y49" s="310"/>
      <c r="Z49" s="310"/>
    </row>
    <row r="50" spans="1:26" ht="15.75" customHeight="1" x14ac:dyDescent="0.2">
      <c r="A50" s="194">
        <v>45985</v>
      </c>
      <c r="B50" s="194">
        <v>46018</v>
      </c>
      <c r="C50" s="195" t="s">
        <v>48</v>
      </c>
      <c r="D50" s="195" t="s">
        <v>227</v>
      </c>
      <c r="E50" s="196" t="s">
        <v>10</v>
      </c>
      <c r="F50" s="196" t="s">
        <v>41</v>
      </c>
      <c r="G50" s="249">
        <v>1</v>
      </c>
      <c r="H50" s="196" t="s">
        <v>51</v>
      </c>
      <c r="I50" s="250" t="s">
        <v>76</v>
      </c>
      <c r="J50" s="251">
        <f t="shared" si="0"/>
        <v>1950000</v>
      </c>
      <c r="K50" s="252">
        <v>1950000</v>
      </c>
      <c r="L50" s="252">
        <v>370500</v>
      </c>
      <c r="M50" s="252">
        <v>2320500</v>
      </c>
      <c r="N50" s="281"/>
      <c r="O50" s="224"/>
      <c r="P50" s="224"/>
      <c r="Q50" s="224"/>
      <c r="R50" s="224"/>
      <c r="S50" s="224"/>
      <c r="T50" s="224"/>
      <c r="U50" s="224"/>
      <c r="V50" s="224"/>
      <c r="W50" s="224"/>
      <c r="X50" s="224"/>
      <c r="Y50" s="224"/>
      <c r="Z50" s="224"/>
    </row>
    <row r="51" spans="1:26" ht="15.75" customHeight="1" x14ac:dyDescent="0.2">
      <c r="A51" s="254">
        <v>45985</v>
      </c>
      <c r="B51" s="254">
        <v>46018</v>
      </c>
      <c r="C51" s="255" t="s">
        <v>48</v>
      </c>
      <c r="D51" s="255" t="s">
        <v>227</v>
      </c>
      <c r="E51" s="256" t="s">
        <v>16</v>
      </c>
      <c r="F51" s="256" t="s">
        <v>38</v>
      </c>
      <c r="G51" s="257">
        <v>6</v>
      </c>
      <c r="H51" s="256" t="s">
        <v>51</v>
      </c>
      <c r="I51" s="258" t="s">
        <v>76</v>
      </c>
      <c r="J51" s="251">
        <f t="shared" si="0"/>
        <v>235000</v>
      </c>
      <c r="K51" s="259">
        <v>1410000</v>
      </c>
      <c r="L51" s="259">
        <v>267900</v>
      </c>
      <c r="M51" s="259">
        <v>1677900</v>
      </c>
      <c r="N51" s="281"/>
      <c r="O51" s="224"/>
      <c r="P51" s="224"/>
      <c r="Q51" s="224"/>
      <c r="R51" s="224"/>
      <c r="S51" s="224"/>
      <c r="T51" s="224"/>
      <c r="U51" s="224"/>
      <c r="V51" s="224"/>
      <c r="W51" s="224"/>
      <c r="X51" s="224"/>
      <c r="Y51" s="224"/>
      <c r="Z51" s="224"/>
    </row>
    <row r="52" spans="1:26" ht="15.75" customHeight="1" x14ac:dyDescent="0.2">
      <c r="A52" s="194">
        <v>45985</v>
      </c>
      <c r="B52" s="194">
        <v>46018</v>
      </c>
      <c r="C52" s="195" t="s">
        <v>48</v>
      </c>
      <c r="D52" s="195" t="s">
        <v>227</v>
      </c>
      <c r="E52" s="196" t="s">
        <v>13</v>
      </c>
      <c r="F52" s="196" t="s">
        <v>50</v>
      </c>
      <c r="G52" s="249">
        <v>2</v>
      </c>
      <c r="H52" s="196" t="s">
        <v>51</v>
      </c>
      <c r="I52" s="250" t="s">
        <v>76</v>
      </c>
      <c r="J52" s="251">
        <f t="shared" si="0"/>
        <v>495000</v>
      </c>
      <c r="K52" s="252">
        <v>990000</v>
      </c>
      <c r="L52" s="252">
        <v>188100</v>
      </c>
      <c r="M52" s="252">
        <v>1178100</v>
      </c>
      <c r="N52" s="281"/>
      <c r="O52" s="224"/>
      <c r="P52" s="224"/>
      <c r="Q52" s="224"/>
      <c r="R52" s="224"/>
      <c r="S52" s="224"/>
      <c r="T52" s="224"/>
      <c r="U52" s="224"/>
      <c r="V52" s="224"/>
      <c r="W52" s="224"/>
      <c r="X52" s="224"/>
      <c r="Y52" s="224"/>
      <c r="Z52" s="224"/>
    </row>
    <row r="53" spans="1:26" ht="15.75" customHeight="1" x14ac:dyDescent="0.2">
      <c r="A53" s="194">
        <v>45985</v>
      </c>
      <c r="B53" s="194">
        <v>46019</v>
      </c>
      <c r="C53" s="195" t="s">
        <v>48</v>
      </c>
      <c r="D53" s="195" t="s">
        <v>229</v>
      </c>
      <c r="E53" s="196" t="s">
        <v>16</v>
      </c>
      <c r="F53" s="196" t="s">
        <v>38</v>
      </c>
      <c r="G53" s="249">
        <v>6</v>
      </c>
      <c r="H53" s="196" t="s">
        <v>51</v>
      </c>
      <c r="I53" s="250" t="s">
        <v>56</v>
      </c>
      <c r="J53" s="251">
        <f t="shared" si="0"/>
        <v>235000</v>
      </c>
      <c r="K53" s="252">
        <v>1410000</v>
      </c>
      <c r="L53" s="252">
        <v>267900</v>
      </c>
      <c r="M53" s="252">
        <v>1677900</v>
      </c>
      <c r="N53" s="281"/>
      <c r="O53" s="224"/>
      <c r="P53" s="224"/>
      <c r="Q53" s="224"/>
      <c r="R53" s="224"/>
      <c r="S53" s="224"/>
      <c r="T53" s="224"/>
      <c r="U53" s="224"/>
      <c r="V53" s="224"/>
      <c r="W53" s="224"/>
      <c r="X53" s="224"/>
      <c r="Y53" s="224"/>
      <c r="Z53" s="224"/>
    </row>
    <row r="54" spans="1:26" ht="15.75" customHeight="1" x14ac:dyDescent="0.2">
      <c r="A54" s="282">
        <v>45985</v>
      </c>
      <c r="B54" s="282">
        <v>46019</v>
      </c>
      <c r="C54" s="283" t="s">
        <v>48</v>
      </c>
      <c r="D54" s="283" t="s">
        <v>229</v>
      </c>
      <c r="E54" s="284" t="s">
        <v>10</v>
      </c>
      <c r="F54" s="284" t="s">
        <v>41</v>
      </c>
      <c r="G54" s="285">
        <v>1</v>
      </c>
      <c r="H54" s="284" t="s">
        <v>51</v>
      </c>
      <c r="I54" s="258" t="s">
        <v>56</v>
      </c>
      <c r="J54" s="251">
        <f t="shared" si="0"/>
        <v>1950000</v>
      </c>
      <c r="K54" s="259">
        <v>1950000</v>
      </c>
      <c r="L54" s="259">
        <v>370500</v>
      </c>
      <c r="M54" s="259">
        <v>2320500</v>
      </c>
      <c r="N54" s="281"/>
      <c r="O54" s="224"/>
      <c r="P54" s="224"/>
      <c r="Q54" s="224"/>
      <c r="R54" s="224"/>
      <c r="S54" s="224"/>
      <c r="T54" s="224"/>
      <c r="U54" s="224"/>
      <c r="V54" s="224"/>
      <c r="W54" s="224"/>
      <c r="X54" s="224"/>
      <c r="Y54" s="224"/>
      <c r="Z54" s="224"/>
    </row>
    <row r="55" spans="1:26" ht="15.75" customHeight="1" x14ac:dyDescent="0.2">
      <c r="A55" s="289"/>
      <c r="B55" s="289"/>
      <c r="C55" s="290"/>
      <c r="D55" s="290"/>
      <c r="E55" s="291"/>
      <c r="F55" s="291"/>
      <c r="G55" s="292"/>
      <c r="H55" s="291"/>
      <c r="I55" s="298" t="s">
        <v>34</v>
      </c>
      <c r="J55" s="286"/>
      <c r="K55" s="287">
        <f>SUM(K50:K54)</f>
        <v>7710000</v>
      </c>
      <c r="L55" s="287">
        <f t="shared" ref="L55" si="10">SUM(L50:L54)</f>
        <v>1464900</v>
      </c>
      <c r="M55" s="287">
        <f t="shared" ref="M55" si="11">SUM(M50:M54)</f>
        <v>9174900</v>
      </c>
      <c r="N55" s="281"/>
      <c r="O55" s="224"/>
      <c r="P55" s="224"/>
      <c r="Q55" s="224"/>
      <c r="R55" s="224"/>
      <c r="S55" s="224"/>
      <c r="T55" s="224"/>
      <c r="U55" s="224"/>
      <c r="V55" s="224"/>
      <c r="W55" s="224"/>
      <c r="X55" s="224"/>
      <c r="Y55" s="224"/>
      <c r="Z55" s="224"/>
    </row>
    <row r="56" spans="1:26" s="279" customFormat="1" ht="15.75" customHeight="1" thickBot="1" x14ac:dyDescent="0.25">
      <c r="A56" s="325"/>
      <c r="B56" s="289"/>
      <c r="C56" s="290"/>
      <c r="D56" s="290"/>
      <c r="E56" s="291"/>
      <c r="F56" s="291"/>
      <c r="G56" s="292"/>
      <c r="H56" s="291"/>
      <c r="I56" s="293"/>
      <c r="J56" s="294"/>
      <c r="K56" s="295"/>
      <c r="L56" s="295"/>
      <c r="M56" s="295"/>
      <c r="N56" s="281"/>
      <c r="O56" s="281"/>
      <c r="P56" s="281"/>
      <c r="Q56" s="281"/>
      <c r="R56" s="281"/>
      <c r="S56" s="281"/>
      <c r="T56" s="281"/>
      <c r="U56" s="281"/>
      <c r="V56" s="281"/>
      <c r="W56" s="281"/>
      <c r="X56" s="281"/>
      <c r="Y56" s="281"/>
      <c r="Z56" s="281"/>
    </row>
    <row r="57" spans="1:26" s="317" customFormat="1" ht="15.75" customHeight="1" thickBot="1" x14ac:dyDescent="0.25">
      <c r="A57" s="311" t="s">
        <v>362</v>
      </c>
      <c r="B57" s="312" t="s">
        <v>363</v>
      </c>
      <c r="C57" s="312" t="s">
        <v>366</v>
      </c>
      <c r="D57" s="312" t="s">
        <v>27</v>
      </c>
      <c r="E57" s="313" t="s">
        <v>1</v>
      </c>
      <c r="F57" s="313" t="s">
        <v>28</v>
      </c>
      <c r="G57" s="313" t="s">
        <v>367</v>
      </c>
      <c r="H57" s="313" t="s">
        <v>364</v>
      </c>
      <c r="I57" s="313" t="s">
        <v>30</v>
      </c>
      <c r="J57" s="314" t="s">
        <v>365</v>
      </c>
      <c r="K57" s="315" t="s">
        <v>32</v>
      </c>
      <c r="L57" s="315" t="s">
        <v>33</v>
      </c>
      <c r="M57" s="316" t="s">
        <v>34</v>
      </c>
      <c r="N57" s="310"/>
      <c r="O57" s="310"/>
      <c r="P57" s="310"/>
      <c r="Q57" s="310"/>
      <c r="R57" s="310"/>
      <c r="S57" s="310"/>
      <c r="T57" s="310"/>
      <c r="U57" s="310"/>
      <c r="V57" s="310"/>
      <c r="W57" s="310"/>
      <c r="X57" s="310"/>
      <c r="Y57" s="310"/>
      <c r="Z57" s="310"/>
    </row>
    <row r="58" spans="1:26" ht="15.75" customHeight="1" x14ac:dyDescent="0.2">
      <c r="A58" s="254">
        <v>45986</v>
      </c>
      <c r="B58" s="254">
        <v>46018</v>
      </c>
      <c r="C58" s="255" t="s">
        <v>48</v>
      </c>
      <c r="D58" s="255" t="s">
        <v>228</v>
      </c>
      <c r="E58" s="256" t="s">
        <v>10</v>
      </c>
      <c r="F58" s="256" t="s">
        <v>41</v>
      </c>
      <c r="G58" s="257">
        <v>1</v>
      </c>
      <c r="H58" s="256" t="s">
        <v>51</v>
      </c>
      <c r="I58" s="258" t="s">
        <v>78</v>
      </c>
      <c r="J58" s="251">
        <f t="shared" si="0"/>
        <v>1950000</v>
      </c>
      <c r="K58" s="259">
        <v>1950000</v>
      </c>
      <c r="L58" s="259">
        <v>370500</v>
      </c>
      <c r="M58" s="259">
        <v>2320500</v>
      </c>
      <c r="N58" s="281"/>
      <c r="O58" s="224"/>
      <c r="P58" s="224"/>
      <c r="Q58" s="224"/>
      <c r="R58" s="224"/>
      <c r="S58" s="224"/>
      <c r="T58" s="224"/>
      <c r="U58" s="224"/>
      <c r="V58" s="224"/>
      <c r="W58" s="224"/>
      <c r="X58" s="224"/>
      <c r="Y58" s="224"/>
      <c r="Z58" s="224"/>
    </row>
    <row r="59" spans="1:26" ht="15.75" customHeight="1" x14ac:dyDescent="0.2">
      <c r="A59" s="194">
        <v>45986</v>
      </c>
      <c r="B59" s="194">
        <v>46018</v>
      </c>
      <c r="C59" s="195" t="s">
        <v>48</v>
      </c>
      <c r="D59" s="195" t="s">
        <v>228</v>
      </c>
      <c r="E59" s="196" t="s">
        <v>16</v>
      </c>
      <c r="F59" s="196" t="s">
        <v>38</v>
      </c>
      <c r="G59" s="249">
        <v>5</v>
      </c>
      <c r="H59" s="196" t="s">
        <v>51</v>
      </c>
      <c r="I59" s="250" t="s">
        <v>78</v>
      </c>
      <c r="J59" s="251">
        <f t="shared" si="0"/>
        <v>235000</v>
      </c>
      <c r="K59" s="252">
        <v>1175000</v>
      </c>
      <c r="L59" s="252">
        <v>223250</v>
      </c>
      <c r="M59" s="252">
        <v>1398250</v>
      </c>
      <c r="N59" s="281"/>
      <c r="O59" s="224"/>
      <c r="P59" s="224"/>
      <c r="Q59" s="224"/>
      <c r="R59" s="224"/>
      <c r="S59" s="224"/>
      <c r="T59" s="224"/>
      <c r="U59" s="224"/>
      <c r="V59" s="224"/>
      <c r="W59" s="224"/>
      <c r="X59" s="224"/>
      <c r="Y59" s="224"/>
      <c r="Z59" s="224"/>
    </row>
    <row r="60" spans="1:26" ht="15.75" customHeight="1" x14ac:dyDescent="0.2">
      <c r="A60" s="254">
        <v>45986</v>
      </c>
      <c r="B60" s="254">
        <v>46018</v>
      </c>
      <c r="C60" s="255" t="s">
        <v>48</v>
      </c>
      <c r="D60" s="255" t="s">
        <v>228</v>
      </c>
      <c r="E60" s="256" t="s">
        <v>13</v>
      </c>
      <c r="F60" s="256" t="s">
        <v>50</v>
      </c>
      <c r="G60" s="257">
        <v>2</v>
      </c>
      <c r="H60" s="256" t="s">
        <v>51</v>
      </c>
      <c r="I60" s="258" t="s">
        <v>78</v>
      </c>
      <c r="J60" s="251">
        <f t="shared" si="0"/>
        <v>495000</v>
      </c>
      <c r="K60" s="259">
        <v>990000</v>
      </c>
      <c r="L60" s="259">
        <v>188100</v>
      </c>
      <c r="M60" s="259">
        <v>1178100</v>
      </c>
      <c r="N60" s="281"/>
      <c r="O60" s="224"/>
      <c r="P60" s="224"/>
      <c r="Q60" s="224"/>
      <c r="R60" s="224"/>
      <c r="S60" s="224"/>
      <c r="T60" s="224"/>
      <c r="U60" s="224"/>
      <c r="V60" s="224"/>
      <c r="W60" s="224"/>
      <c r="X60" s="224"/>
      <c r="Y60" s="224"/>
      <c r="Z60" s="224"/>
    </row>
    <row r="61" spans="1:26" ht="15.75" customHeight="1" x14ac:dyDescent="0.2">
      <c r="A61" s="194">
        <v>45986</v>
      </c>
      <c r="B61" s="194">
        <v>46019</v>
      </c>
      <c r="C61" s="195" t="s">
        <v>48</v>
      </c>
      <c r="D61" s="195" t="s">
        <v>230</v>
      </c>
      <c r="E61" s="196" t="s">
        <v>16</v>
      </c>
      <c r="F61" s="196" t="s">
        <v>38</v>
      </c>
      <c r="G61" s="249">
        <v>5</v>
      </c>
      <c r="H61" s="196" t="s">
        <v>51</v>
      </c>
      <c r="I61" s="250" t="s">
        <v>58</v>
      </c>
      <c r="J61" s="251">
        <f t="shared" si="0"/>
        <v>235000</v>
      </c>
      <c r="K61" s="252">
        <v>1175000</v>
      </c>
      <c r="L61" s="252">
        <v>223250</v>
      </c>
      <c r="M61" s="252">
        <v>1398250</v>
      </c>
      <c r="N61" s="281"/>
      <c r="O61" s="224"/>
      <c r="P61" s="224"/>
      <c r="Q61" s="224"/>
      <c r="R61" s="224"/>
      <c r="S61" s="224"/>
      <c r="T61" s="224"/>
      <c r="U61" s="224"/>
      <c r="V61" s="224"/>
      <c r="W61" s="224"/>
      <c r="X61" s="224"/>
      <c r="Y61" s="224"/>
      <c r="Z61" s="224"/>
    </row>
    <row r="62" spans="1:26" ht="15.75" customHeight="1" x14ac:dyDescent="0.2">
      <c r="A62" s="254">
        <v>45986</v>
      </c>
      <c r="B62" s="282">
        <v>46019</v>
      </c>
      <c r="C62" s="283" t="s">
        <v>48</v>
      </c>
      <c r="D62" s="283" t="s">
        <v>230</v>
      </c>
      <c r="E62" s="284" t="s">
        <v>10</v>
      </c>
      <c r="F62" s="284" t="s">
        <v>41</v>
      </c>
      <c r="G62" s="285">
        <v>1</v>
      </c>
      <c r="H62" s="284" t="s">
        <v>51</v>
      </c>
      <c r="I62" s="258" t="s">
        <v>58</v>
      </c>
      <c r="J62" s="251">
        <f t="shared" si="0"/>
        <v>1950000</v>
      </c>
      <c r="K62" s="259">
        <v>1950000</v>
      </c>
      <c r="L62" s="259">
        <v>370500</v>
      </c>
      <c r="M62" s="264">
        <v>2320500</v>
      </c>
      <c r="N62" s="281"/>
      <c r="O62" s="224"/>
      <c r="P62" s="224"/>
      <c r="Q62" s="224"/>
      <c r="R62" s="224"/>
      <c r="S62" s="224"/>
      <c r="T62" s="224"/>
      <c r="U62" s="224"/>
      <c r="V62" s="224"/>
      <c r="W62" s="224"/>
      <c r="X62" s="224"/>
      <c r="Y62" s="224"/>
      <c r="Z62" s="224"/>
    </row>
    <row r="63" spans="1:26" x14ac:dyDescent="0.2">
      <c r="A63" s="279"/>
      <c r="B63" s="297"/>
      <c r="C63" s="297"/>
      <c r="D63" s="297"/>
      <c r="E63" s="297"/>
      <c r="F63" s="297"/>
      <c r="G63" s="297"/>
      <c r="H63" s="305"/>
      <c r="I63" s="299" t="s">
        <v>34</v>
      </c>
      <c r="J63" s="244"/>
      <c r="K63" s="239">
        <f>SUM(K58:K62)</f>
        <v>7240000</v>
      </c>
      <c r="L63" s="239">
        <f t="shared" ref="L63" si="12">SUM(L58:L62)</f>
        <v>1375600</v>
      </c>
      <c r="M63" s="239">
        <f t="shared" ref="M63" si="13">SUM(M58:M62)</f>
        <v>8615600</v>
      </c>
    </row>
    <row r="64" spans="1:26" s="279" customFormat="1" x14ac:dyDescent="0.2">
      <c r="B64" s="297"/>
      <c r="C64" s="297"/>
      <c r="D64" s="297"/>
      <c r="E64" s="297"/>
      <c r="F64" s="297"/>
      <c r="G64" s="297"/>
      <c r="H64" s="305"/>
      <c r="I64" s="297"/>
    </row>
    <row r="65" spans="1:13" ht="18.75" x14ac:dyDescent="0.3">
      <c r="A65" s="279"/>
      <c r="B65" s="297"/>
      <c r="C65" s="297"/>
      <c r="D65" s="297"/>
      <c r="E65" s="297"/>
      <c r="F65" s="297"/>
      <c r="G65" s="297"/>
      <c r="H65" s="305"/>
      <c r="I65" s="297"/>
      <c r="J65" s="247"/>
      <c r="K65" s="240">
        <f>+K63+K55+K48+K40+K33+K25+K17+K8</f>
        <v>61780000</v>
      </c>
      <c r="L65" s="240">
        <f t="shared" ref="L65:M65" si="14">+L63+L55+L48+L40+L33+L25+L17+L8</f>
        <v>11738200</v>
      </c>
      <c r="M65" s="240">
        <f t="shared" si="14"/>
        <v>73518200</v>
      </c>
    </row>
    <row r="66" spans="1:13" s="279" customFormat="1" x14ac:dyDescent="0.2">
      <c r="H66" s="280"/>
    </row>
  </sheetData>
  <pageMargins left="1" right="1" top="1" bottom="1" header="0.5" footer="0.5"/>
  <pageSetup paperSize="9" scale="39" orientation="portrait" r:id="rId1"/>
  <ignoredErrors>
    <ignoredError sqref="J49 J34 J42 J57" calculatedColumn="1"/>
  </ignoredErrors>
  <picture r:id="rId2"/>
  <tableParts count="8">
    <tablePart r:id="rId3"/>
    <tablePart r:id="rId4"/>
    <tablePart r:id="rId5"/>
    <tablePart r:id="rId6"/>
    <tablePart r:id="rId7"/>
    <tablePart r:id="rId8"/>
    <tablePart r:id="rId9"/>
    <tablePart r:id="rId10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2E75B5"/>
  </sheetPr>
  <dimension ref="A1:Z1041"/>
  <sheetViews>
    <sheetView showGridLines="0" tabSelected="1" topLeftCell="B3" workbookViewId="0">
      <selection activeCell="J15" sqref="J15"/>
    </sheetView>
  </sheetViews>
  <sheetFormatPr baseColWidth="10" defaultColWidth="14.42578125" defaultRowHeight="15" customHeight="1" x14ac:dyDescent="0.25"/>
  <cols>
    <col min="1" max="1" width="10.7109375" style="165" customWidth="1"/>
    <col min="2" max="2" width="34.140625" style="165" customWidth="1"/>
    <col min="3" max="3" width="19.28515625" style="165" customWidth="1"/>
    <col min="4" max="4" width="12.42578125" style="165" customWidth="1"/>
    <col min="5" max="5" width="10.7109375" style="165" customWidth="1"/>
    <col min="6" max="6" width="17.140625" style="165" customWidth="1"/>
    <col min="7" max="7" width="14.7109375" style="165" customWidth="1"/>
    <col min="8" max="8" width="19.42578125" style="165" customWidth="1"/>
    <col min="9" max="9" width="10.7109375" style="165" customWidth="1"/>
    <col min="10" max="10" width="19.42578125" style="165" customWidth="1"/>
    <col min="11" max="13" width="10.7109375" style="165" customWidth="1"/>
    <col min="14" max="26" width="10.7109375" style="165" hidden="1" customWidth="1"/>
    <col min="27" max="16384" width="14.42578125" style="165"/>
  </cols>
  <sheetData>
    <row r="1" spans="1:26" ht="18.75" x14ac:dyDescent="0.3">
      <c r="A1" s="339" t="s">
        <v>291</v>
      </c>
      <c r="B1" s="335"/>
      <c r="C1" s="335"/>
      <c r="D1" s="335"/>
      <c r="E1" s="335"/>
      <c r="F1" s="335"/>
      <c r="G1" s="335"/>
      <c r="H1" s="335"/>
      <c r="I1" s="335"/>
      <c r="J1" s="335"/>
      <c r="K1" s="335"/>
      <c r="L1" s="336"/>
      <c r="M1" s="1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x14ac:dyDescent="0.25">
      <c r="A2" s="81"/>
      <c r="B2" s="82"/>
      <c r="C2" s="83"/>
      <c r="D2" s="84"/>
      <c r="E2" s="82"/>
      <c r="F2" s="82"/>
      <c r="G2" s="82"/>
      <c r="H2" s="82"/>
      <c r="I2" s="82"/>
      <c r="J2" s="82"/>
      <c r="K2" s="82"/>
      <c r="L2" s="85"/>
      <c r="M2" s="1"/>
      <c r="N2" s="86"/>
      <c r="O2" s="86"/>
      <c r="P2" s="86"/>
      <c r="Q2" s="86"/>
      <c r="R2" s="86"/>
      <c r="S2" s="86"/>
      <c r="T2" s="86"/>
      <c r="U2" s="86"/>
      <c r="V2" s="86"/>
      <c r="W2" s="86"/>
      <c r="X2" s="86"/>
      <c r="Y2" s="86"/>
      <c r="Z2" s="86"/>
    </row>
    <row r="3" spans="1:26" x14ac:dyDescent="0.25">
      <c r="A3" s="81"/>
      <c r="B3" s="7" t="s">
        <v>1</v>
      </c>
      <c r="C3" s="87" t="s">
        <v>2</v>
      </c>
      <c r="D3" s="94" t="s">
        <v>3</v>
      </c>
      <c r="E3" s="82"/>
      <c r="F3" s="82"/>
      <c r="G3" s="337" t="s">
        <v>4</v>
      </c>
      <c r="H3" s="338"/>
      <c r="I3" s="337" t="s">
        <v>5</v>
      </c>
      <c r="J3" s="338"/>
      <c r="K3" s="82"/>
      <c r="L3" s="85"/>
      <c r="M3" s="1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x14ac:dyDescent="0.25">
      <c r="A4" s="95"/>
      <c r="B4" s="96" t="s">
        <v>6</v>
      </c>
      <c r="C4" s="97">
        <f>SUMIFS('Detalle enero'!$L$2:$L$533,'Detalle enero'!$E$2:$E$533,$B$4)</f>
        <v>84014000</v>
      </c>
      <c r="D4" s="330">
        <f>'Resumen Enero'!$C4/$C$13</f>
        <v>7.058641046873522E-2</v>
      </c>
      <c r="E4" s="99"/>
      <c r="F4" s="82"/>
      <c r="G4" s="12" t="s">
        <v>7</v>
      </c>
      <c r="H4" s="10">
        <v>200090750</v>
      </c>
      <c r="I4" s="13"/>
      <c r="J4" s="10">
        <f>I4*C15</f>
        <v>0</v>
      </c>
      <c r="K4" s="82"/>
      <c r="L4" s="85"/>
      <c r="M4" s="1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x14ac:dyDescent="0.25">
      <c r="A5" s="95"/>
      <c r="B5" s="96" t="s">
        <v>8</v>
      </c>
      <c r="C5" s="97">
        <f>SUMIFS('Detalle enero'!$L$2:$L$533,'Detalle enero'!$E$2:$E$533,$B$5)</f>
        <v>24841250</v>
      </c>
      <c r="D5" s="330">
        <f>'Resumen Enero'!$C5/$C$13</f>
        <v>2.0870981848935519E-2</v>
      </c>
      <c r="E5" s="99"/>
      <c r="F5" s="82"/>
      <c r="G5" s="12" t="s">
        <v>9</v>
      </c>
      <c r="H5" s="10">
        <v>200090750</v>
      </c>
      <c r="I5" s="13">
        <v>0.3</v>
      </c>
      <c r="J5" s="10">
        <f>I5*C15</f>
        <v>240108900</v>
      </c>
      <c r="K5" s="82"/>
      <c r="L5" s="85"/>
      <c r="M5" s="1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x14ac:dyDescent="0.25">
      <c r="A6" s="95"/>
      <c r="B6" s="96" t="s">
        <v>10</v>
      </c>
      <c r="C6" s="97">
        <f>SUMIFS('Detalle enero'!$L$2:$L$533,'Detalle enero'!$E$2:$E$533,$B$6)</f>
        <v>442655499.97059995</v>
      </c>
      <c r="D6" s="330">
        <f>'Resumen Enero'!$C6/$C$13</f>
        <v>0.37190781080734142</v>
      </c>
      <c r="E6" s="99"/>
      <c r="F6" s="82"/>
      <c r="G6" s="12" t="s">
        <v>11</v>
      </c>
      <c r="H6" s="10">
        <v>320145200</v>
      </c>
      <c r="I6" s="13">
        <v>0.5</v>
      </c>
      <c r="J6" s="10">
        <f>I6*C15</f>
        <v>400181500</v>
      </c>
      <c r="K6" s="82"/>
      <c r="L6" s="85"/>
      <c r="M6" s="1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x14ac:dyDescent="0.25">
      <c r="A7" s="95"/>
      <c r="B7" s="96" t="s">
        <v>12</v>
      </c>
      <c r="C7" s="97">
        <f>SUMIFS('Detalle enero'!$L$2:$L$533,'Detalle enero'!$E$2:$E$533,$B$7)</f>
        <v>89038463.200000003</v>
      </c>
      <c r="D7" s="330">
        <f>'Resumen Enero'!$C7/$C$13</f>
        <v>7.4807835729052016E-2</v>
      </c>
      <c r="E7" s="99"/>
      <c r="F7" s="82"/>
      <c r="G7" s="176" t="s">
        <v>231</v>
      </c>
      <c r="H7" s="10">
        <v>200000000</v>
      </c>
      <c r="I7" s="177">
        <v>0.7</v>
      </c>
      <c r="J7" s="10">
        <f>I7*C17</f>
        <v>840254100</v>
      </c>
      <c r="K7" s="82"/>
      <c r="L7" s="85"/>
      <c r="M7" s="1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x14ac:dyDescent="0.25">
      <c r="A8" s="95"/>
      <c r="B8" s="96" t="s">
        <v>314</v>
      </c>
      <c r="C8" s="97">
        <f>SUMIFS('Detalle enero'!$L$2:$L$533,'Detalle enero'!$E$2:$E$533,$B$8)</f>
        <v>1249500</v>
      </c>
      <c r="D8" s="330">
        <f>'Resumen Enero'!$C8/$C$13</f>
        <v>1.0497978894075351E-3</v>
      </c>
      <c r="E8" s="99"/>
      <c r="F8" s="82"/>
      <c r="G8" s="178" t="s">
        <v>232</v>
      </c>
      <c r="H8" s="179">
        <v>160000000</v>
      </c>
      <c r="I8" s="180">
        <v>0.9</v>
      </c>
      <c r="J8" s="179">
        <f>I8*C17</f>
        <v>1080326700</v>
      </c>
      <c r="K8" s="82"/>
      <c r="L8" s="85"/>
      <c r="M8" s="1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x14ac:dyDescent="0.25">
      <c r="A9" s="95"/>
      <c r="B9" s="96" t="s">
        <v>13</v>
      </c>
      <c r="C9" s="97">
        <f>SUMIFS('Detalle enero'!$L$2:$L$533,'Detalle enero'!$E$2:$E$533,$B$9)</f>
        <v>161399700</v>
      </c>
      <c r="D9" s="330">
        <f>'Resumen Enero'!$C9/$C$13</f>
        <v>0.1356038930860419</v>
      </c>
      <c r="E9" s="99"/>
      <c r="F9" s="82"/>
      <c r="G9" s="178" t="s">
        <v>233</v>
      </c>
      <c r="H9" s="331">
        <f>120036300-C21</f>
        <v>109902402.77060032</v>
      </c>
      <c r="I9" s="180">
        <v>0.1</v>
      </c>
      <c r="J9" s="179">
        <f>I9*C17</f>
        <v>120036300</v>
      </c>
      <c r="K9" s="82"/>
      <c r="L9" s="85"/>
      <c r="M9" s="1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x14ac:dyDescent="0.25">
      <c r="A10" s="95"/>
      <c r="B10" s="96" t="s">
        <v>14</v>
      </c>
      <c r="C10" s="97">
        <f>SUMIFS('Detalle enero'!$L$2:$L$533,'Detalle enero'!$E$2:$E$533,$B$10)</f>
        <v>48903856.82</v>
      </c>
      <c r="D10" s="330">
        <f>'Resumen Enero'!$C10/$C$13</f>
        <v>4.1087767645877786E-2</v>
      </c>
      <c r="E10" s="99"/>
      <c r="F10" s="82"/>
      <c r="G10"/>
      <c r="H10" s="332">
        <f>SUM(H4:H9)</f>
        <v>1190229102.7706003</v>
      </c>
      <c r="I10"/>
      <c r="J10" s="70">
        <f>J8+J9</f>
        <v>1200363000</v>
      </c>
      <c r="K10" s="82"/>
      <c r="L10" s="85"/>
      <c r="M10" s="1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x14ac:dyDescent="0.25">
      <c r="A11" s="95"/>
      <c r="B11" s="96" t="s">
        <v>15</v>
      </c>
      <c r="C11" s="97">
        <f>SUMIFS('Detalle enero'!$L$2:$L$533,'Detalle enero'!$E$2:$E$533,$B$11)</f>
        <v>2491265</v>
      </c>
      <c r="D11" s="330">
        <f>'Resumen Enero'!$C11/$C$13</f>
        <v>2.0930970299758806E-3</v>
      </c>
      <c r="E11" s="99"/>
      <c r="F11" s="82"/>
      <c r="G11" s="328" t="s">
        <v>23</v>
      </c>
      <c r="H11" s="329">
        <f>+J10-H10</f>
        <v>10133897.229399681</v>
      </c>
      <c r="I11" s="328" t="s">
        <v>369</v>
      </c>
      <c r="J11" s="82"/>
      <c r="K11" s="82"/>
      <c r="L11" s="85"/>
      <c r="M11" s="1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x14ac:dyDescent="0.25">
      <c r="A12" s="95"/>
      <c r="B12" s="96" t="s">
        <v>16</v>
      </c>
      <c r="C12" s="97">
        <f>SUMIFS('Detalle enero'!$L$2:$L$533,'Detalle enero'!$E$2:$E$533,$B$12)</f>
        <v>335635567.77999997</v>
      </c>
      <c r="D12" s="330">
        <f>'Resumen Enero'!$C12/$C$13</f>
        <v>0.28199240549463278</v>
      </c>
      <c r="E12" s="99"/>
      <c r="F12" s="82"/>
      <c r="G12" s="328" t="s">
        <v>368</v>
      </c>
      <c r="H12" s="329">
        <f>+J9-H11</f>
        <v>109902402.77060032</v>
      </c>
      <c r="I12" s="82"/>
      <c r="J12" s="82"/>
      <c r="K12" s="82"/>
      <c r="L12" s="85"/>
      <c r="M12" s="1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x14ac:dyDescent="0.25">
      <c r="A13" s="95"/>
      <c r="B13" s="100" t="s">
        <v>17</v>
      </c>
      <c r="C13" s="101">
        <f t="shared" ref="C13:D13" si="0">SUM(C4:C12)</f>
        <v>1190229102.7705998</v>
      </c>
      <c r="D13" s="98">
        <f t="shared" si="0"/>
        <v>1</v>
      </c>
      <c r="E13" s="99"/>
      <c r="F13" s="82"/>
      <c r="G13" s="82"/>
      <c r="H13" s="82"/>
      <c r="I13" s="82"/>
      <c r="J13" s="82"/>
      <c r="K13" s="82"/>
      <c r="L13" s="85"/>
      <c r="M13" s="1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x14ac:dyDescent="0.25">
      <c r="A14" s="81"/>
      <c r="B14" s="102"/>
      <c r="C14" s="103"/>
      <c r="D14" s="102"/>
      <c r="E14" s="82"/>
      <c r="F14" s="82"/>
      <c r="G14" s="82"/>
      <c r="H14" s="82"/>
      <c r="I14" s="82"/>
      <c r="J14" s="82"/>
      <c r="K14" s="82"/>
      <c r="L14" s="85"/>
      <c r="M14" s="1"/>
      <c r="N14" s="86"/>
      <c r="O14" s="86"/>
      <c r="P14" s="86"/>
      <c r="Q14" s="86"/>
      <c r="R14" s="86"/>
      <c r="S14" s="86"/>
      <c r="T14" s="86"/>
      <c r="U14" s="86"/>
      <c r="V14" s="86"/>
      <c r="W14" s="86"/>
      <c r="X14" s="86"/>
      <c r="Y14" s="86"/>
      <c r="Z14" s="86"/>
    </row>
    <row r="15" spans="1:26" x14ac:dyDescent="0.25">
      <c r="A15" s="81"/>
      <c r="B15" s="89" t="s">
        <v>292</v>
      </c>
      <c r="C15" s="21">
        <v>800363000</v>
      </c>
      <c r="D15"/>
      <c r="E15" s="82"/>
      <c r="F15" s="82"/>
      <c r="G15" s="333" t="s">
        <v>359</v>
      </c>
      <c r="H15" s="352">
        <f>SUM('Detalle enero'!L492:L533)</f>
        <v>73518200</v>
      </c>
      <c r="I15" s="82"/>
      <c r="J15" s="82"/>
      <c r="K15" s="82"/>
      <c r="L15" s="85"/>
      <c r="M15" s="1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x14ac:dyDescent="0.25">
      <c r="A16" s="81"/>
      <c r="B16" s="89" t="s">
        <v>293</v>
      </c>
      <c r="C16" s="21">
        <v>400000000</v>
      </c>
      <c r="D16"/>
      <c r="E16" s="82"/>
      <c r="F16" s="82"/>
      <c r="G16" s="333" t="s">
        <v>360</v>
      </c>
      <c r="H16" s="352"/>
      <c r="I16" s="82"/>
      <c r="J16" s="82"/>
      <c r="K16" s="82"/>
      <c r="L16" s="85"/>
      <c r="M16" s="1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x14ac:dyDescent="0.25">
      <c r="A17" s="81"/>
      <c r="B17" s="20" t="s">
        <v>18</v>
      </c>
      <c r="C17" s="21">
        <f>C16+C15</f>
        <v>1200363000</v>
      </c>
      <c r="D17"/>
      <c r="E17" s="82"/>
      <c r="F17" s="82"/>
      <c r="G17" s="82"/>
      <c r="H17" s="82"/>
      <c r="I17" s="82"/>
      <c r="J17" s="82"/>
      <c r="K17" s="82"/>
      <c r="L17" s="85"/>
      <c r="M17" s="1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x14ac:dyDescent="0.25">
      <c r="A18" s="81"/>
      <c r="B18" s="20" t="s">
        <v>19</v>
      </c>
      <c r="C18" s="104">
        <f>'Detalle enero'!L534</f>
        <v>1000192522.7231933</v>
      </c>
      <c r="D18"/>
      <c r="E18" s="82"/>
      <c r="F18" s="82"/>
      <c r="G18" s="82"/>
      <c r="H18" s="181"/>
      <c r="I18" s="82"/>
      <c r="J18" s="82"/>
      <c r="K18" s="82"/>
      <c r="L18" s="85"/>
      <c r="M18" s="1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x14ac:dyDescent="0.25">
      <c r="A19" s="81"/>
      <c r="B19" s="20" t="s">
        <v>20</v>
      </c>
      <c r="C19" s="104">
        <f>'Detalle enero'!L535</f>
        <v>190036580.04740673</v>
      </c>
      <c r="D19" s="20" t="s">
        <v>21</v>
      </c>
      <c r="E19" s="82"/>
      <c r="F19" s="82"/>
      <c r="G19" s="82"/>
      <c r="H19" s="82"/>
      <c r="I19" s="82"/>
      <c r="J19" s="82"/>
      <c r="K19" s="82"/>
      <c r="L19" s="85"/>
      <c r="M19" s="1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x14ac:dyDescent="0.25">
      <c r="A20" s="81"/>
      <c r="B20" s="20" t="s">
        <v>22</v>
      </c>
      <c r="C20" s="104">
        <f>'Detalle enero'!L536</f>
        <v>1190229102.7706003</v>
      </c>
      <c r="D20" s="23">
        <f>C20/C17</f>
        <v>0.99155763945623143</v>
      </c>
      <c r="E20" s="82"/>
      <c r="F20" s="82"/>
      <c r="G20" s="327"/>
      <c r="H20" s="82"/>
      <c r="I20" s="82"/>
      <c r="J20" s="82"/>
      <c r="K20" s="82"/>
      <c r="L20" s="85"/>
      <c r="M20" s="1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x14ac:dyDescent="0.25">
      <c r="A21" s="81"/>
      <c r="B21" s="20" t="s">
        <v>23</v>
      </c>
      <c r="C21" s="105">
        <f>C17-C20</f>
        <v>10133897.229399681</v>
      </c>
      <c r="D21" s="23">
        <f>C21/C17</f>
        <v>8.4423605437685782E-3</v>
      </c>
      <c r="E21" s="82"/>
      <c r="F21" s="82"/>
      <c r="G21" s="82"/>
      <c r="H21" s="82"/>
      <c r="I21" s="82"/>
      <c r="J21" s="82"/>
      <c r="K21" s="82"/>
      <c r="L21" s="85"/>
      <c r="M21" s="1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5.75" customHeight="1" x14ac:dyDescent="0.25">
      <c r="A22" s="81"/>
      <c r="B22" s="82"/>
      <c r="C22" s="83"/>
      <c r="D22" s="82"/>
      <c r="E22" s="82"/>
      <c r="F22" s="82"/>
      <c r="G22" s="82"/>
      <c r="H22" s="82"/>
      <c r="I22" s="82"/>
      <c r="J22" s="82"/>
      <c r="K22" s="82"/>
      <c r="L22" s="85"/>
      <c r="M22" s="1"/>
      <c r="N22" s="86"/>
      <c r="O22" s="86"/>
      <c r="P22" s="86"/>
      <c r="Q22" s="86"/>
      <c r="R22" s="86"/>
      <c r="S22" s="86"/>
      <c r="T22" s="86"/>
      <c r="U22" s="86"/>
      <c r="V22" s="86"/>
      <c r="W22" s="86"/>
      <c r="X22" s="86"/>
      <c r="Y22" s="86"/>
      <c r="Z22" s="86"/>
    </row>
    <row r="23" spans="1:26" ht="15.75" customHeight="1" x14ac:dyDescent="0.25">
      <c r="A23" s="81"/>
      <c r="B23" s="82"/>
      <c r="C23" s="83"/>
      <c r="D23" s="82"/>
      <c r="E23" s="82"/>
      <c r="F23" s="82"/>
      <c r="G23" s="82"/>
      <c r="H23" s="82"/>
      <c r="I23" s="82"/>
      <c r="J23" s="82"/>
      <c r="K23" s="82"/>
      <c r="L23" s="85"/>
      <c r="M23" s="1"/>
      <c r="N23" s="86"/>
      <c r="O23" s="86"/>
      <c r="P23" s="86"/>
      <c r="Q23" s="86"/>
      <c r="R23" s="86"/>
      <c r="S23" s="86"/>
      <c r="T23" s="86"/>
      <c r="U23" s="86"/>
      <c r="V23" s="86"/>
      <c r="W23" s="86"/>
      <c r="X23" s="86"/>
      <c r="Y23" s="86"/>
      <c r="Z23" s="86"/>
    </row>
    <row r="24" spans="1:26" ht="15.75" customHeight="1" x14ac:dyDescent="0.25">
      <c r="A24" s="81"/>
      <c r="B24" s="82"/>
      <c r="C24" s="83"/>
      <c r="D24" s="82"/>
      <c r="E24" s="82"/>
      <c r="F24" s="82"/>
      <c r="G24" s="82"/>
      <c r="H24" s="82"/>
      <c r="I24" s="82"/>
      <c r="J24" s="82"/>
      <c r="K24" s="82"/>
      <c r="L24" s="85"/>
      <c r="M24" s="1"/>
      <c r="N24" s="86"/>
      <c r="O24" s="86"/>
      <c r="P24" s="86"/>
      <c r="Q24" s="86"/>
      <c r="R24" s="86"/>
      <c r="S24" s="86"/>
      <c r="T24" s="86"/>
      <c r="U24" s="86"/>
      <c r="V24" s="86"/>
      <c r="W24" s="86"/>
      <c r="X24" s="86"/>
      <c r="Y24" s="86"/>
      <c r="Z24" s="86"/>
    </row>
    <row r="25" spans="1:26" ht="15.75" customHeight="1" x14ac:dyDescent="0.25">
      <c r="A25" s="81"/>
      <c r="B25" s="82"/>
      <c r="C25" s="83"/>
      <c r="D25" s="82"/>
      <c r="E25" s="82"/>
      <c r="F25" s="82"/>
      <c r="G25" s="82"/>
      <c r="H25" s="82"/>
      <c r="I25" s="82"/>
      <c r="J25" s="82"/>
      <c r="K25" s="82"/>
      <c r="L25" s="85"/>
      <c r="M25" s="1"/>
      <c r="N25" s="86"/>
      <c r="O25" s="86"/>
      <c r="P25" s="86"/>
      <c r="Q25" s="86"/>
      <c r="R25" s="86"/>
      <c r="S25" s="86"/>
      <c r="T25" s="86"/>
      <c r="U25" s="86"/>
      <c r="V25" s="86"/>
      <c r="W25" s="86"/>
      <c r="X25" s="86"/>
      <c r="Y25" s="86"/>
      <c r="Z25" s="86"/>
    </row>
    <row r="26" spans="1:26" ht="15.75" customHeight="1" x14ac:dyDescent="0.25">
      <c r="A26" s="81"/>
      <c r="B26" s="82"/>
      <c r="C26" s="83"/>
      <c r="D26" s="82"/>
      <c r="E26" s="82"/>
      <c r="F26" s="82"/>
      <c r="G26" s="82"/>
      <c r="H26" s="82"/>
      <c r="I26" s="82"/>
      <c r="J26" s="82"/>
      <c r="K26" s="82"/>
      <c r="L26" s="85"/>
      <c r="M26" s="1"/>
      <c r="N26" s="86"/>
      <c r="O26" s="86"/>
      <c r="P26" s="86"/>
      <c r="Q26" s="86"/>
      <c r="R26" s="86"/>
      <c r="S26" s="86"/>
      <c r="T26" s="86"/>
      <c r="U26" s="86"/>
      <c r="V26" s="86"/>
      <c r="W26" s="86"/>
      <c r="X26" s="86"/>
      <c r="Y26" s="86"/>
      <c r="Z26" s="86"/>
    </row>
    <row r="27" spans="1:26" ht="15.75" customHeight="1" x14ac:dyDescent="0.25">
      <c r="A27" s="81"/>
      <c r="B27" s="82"/>
      <c r="C27" s="83"/>
      <c r="D27" s="82"/>
      <c r="E27" s="82"/>
      <c r="F27" s="82"/>
      <c r="G27" s="82"/>
      <c r="H27" s="82"/>
      <c r="I27" s="82"/>
      <c r="J27" s="82"/>
      <c r="K27" s="82"/>
      <c r="L27" s="85"/>
      <c r="M27" s="1"/>
      <c r="N27" s="86"/>
      <c r="O27" s="86"/>
      <c r="P27" s="86"/>
      <c r="Q27" s="86"/>
      <c r="R27" s="86"/>
      <c r="S27" s="86"/>
      <c r="T27" s="86"/>
      <c r="U27" s="86"/>
      <c r="V27" s="86"/>
      <c r="W27" s="86"/>
      <c r="X27" s="86"/>
      <c r="Y27" s="86"/>
      <c r="Z27" s="86"/>
    </row>
    <row r="28" spans="1:26" ht="15.75" customHeight="1" x14ac:dyDescent="0.25">
      <c r="A28" s="81"/>
      <c r="B28" s="82"/>
      <c r="C28" s="83"/>
      <c r="D28" s="82"/>
      <c r="E28" s="82"/>
      <c r="F28" s="82"/>
      <c r="G28" s="82"/>
      <c r="H28" s="82"/>
      <c r="I28" s="82"/>
      <c r="J28" s="82"/>
      <c r="K28" s="82"/>
      <c r="L28" s="85"/>
      <c r="M28" s="1"/>
      <c r="N28" s="86"/>
      <c r="O28" s="86"/>
      <c r="P28" s="86"/>
      <c r="Q28" s="86"/>
      <c r="R28" s="86"/>
      <c r="S28" s="86"/>
      <c r="T28" s="86"/>
      <c r="U28" s="86"/>
      <c r="V28" s="86"/>
      <c r="W28" s="86"/>
      <c r="X28" s="86"/>
      <c r="Y28" s="86"/>
      <c r="Z28" s="86"/>
    </row>
    <row r="29" spans="1:26" ht="15.75" customHeight="1" x14ac:dyDescent="0.25">
      <c r="A29" s="81"/>
      <c r="B29" s="82"/>
      <c r="C29" s="83"/>
      <c r="D29" s="82"/>
      <c r="E29" s="82"/>
      <c r="F29" s="82"/>
      <c r="G29" s="82"/>
      <c r="H29" s="82"/>
      <c r="I29" s="82"/>
      <c r="J29" s="82"/>
      <c r="K29" s="82"/>
      <c r="L29" s="85"/>
      <c r="M29" s="1"/>
      <c r="N29" s="86"/>
      <c r="O29" s="86"/>
      <c r="P29" s="86"/>
      <c r="Q29" s="86"/>
      <c r="R29" s="86"/>
      <c r="S29" s="86"/>
      <c r="T29" s="86"/>
      <c r="U29" s="86"/>
      <c r="V29" s="86"/>
      <c r="W29" s="86"/>
      <c r="X29" s="86"/>
      <c r="Y29" s="86"/>
      <c r="Z29" s="86"/>
    </row>
    <row r="30" spans="1:26" ht="15.75" customHeight="1" x14ac:dyDescent="0.25">
      <c r="A30" s="81"/>
      <c r="B30" s="82"/>
      <c r="C30" s="83"/>
      <c r="D30" s="82"/>
      <c r="E30" s="82"/>
      <c r="F30" s="82"/>
      <c r="G30" s="82"/>
      <c r="H30" s="82"/>
      <c r="I30" s="82"/>
      <c r="J30" s="82"/>
      <c r="K30" s="82"/>
      <c r="L30" s="85"/>
      <c r="M30" s="1"/>
      <c r="N30" s="86"/>
      <c r="O30" s="86"/>
      <c r="P30" s="86"/>
      <c r="Q30" s="86"/>
      <c r="R30" s="86"/>
      <c r="S30" s="86"/>
      <c r="T30" s="86"/>
      <c r="U30" s="86"/>
      <c r="V30" s="86"/>
      <c r="W30" s="86"/>
      <c r="X30" s="86"/>
      <c r="Y30" s="86"/>
      <c r="Z30" s="86"/>
    </row>
    <row r="31" spans="1:26" ht="15.75" customHeight="1" x14ac:dyDescent="0.25">
      <c r="A31" s="81"/>
      <c r="B31" s="82"/>
      <c r="C31" s="83"/>
      <c r="D31" s="82"/>
      <c r="E31" s="82"/>
      <c r="F31" s="82"/>
      <c r="G31" s="82"/>
      <c r="H31" s="82"/>
      <c r="I31" s="82"/>
      <c r="J31" s="82"/>
      <c r="K31" s="82"/>
      <c r="L31" s="85"/>
      <c r="M31" s="1"/>
      <c r="N31" s="86"/>
      <c r="O31" s="86"/>
      <c r="P31" s="86"/>
      <c r="Q31" s="86"/>
      <c r="R31" s="86"/>
      <c r="S31" s="86"/>
      <c r="T31" s="86"/>
      <c r="U31" s="86"/>
      <c r="V31" s="86"/>
      <c r="W31" s="86"/>
      <c r="X31" s="86"/>
      <c r="Y31" s="86"/>
      <c r="Z31" s="86"/>
    </row>
    <row r="32" spans="1:26" ht="15.75" customHeight="1" x14ac:dyDescent="0.25">
      <c r="A32" s="81"/>
      <c r="B32" s="82"/>
      <c r="C32" s="83"/>
      <c r="D32" s="82"/>
      <c r="E32" s="82"/>
      <c r="F32" s="82"/>
      <c r="G32" s="82"/>
      <c r="H32" s="82"/>
      <c r="I32" s="82"/>
      <c r="J32" s="82"/>
      <c r="K32" s="82"/>
      <c r="L32" s="85"/>
      <c r="M32" s="1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</row>
    <row r="33" spans="1:26" ht="15.75" customHeight="1" x14ac:dyDescent="0.25">
      <c r="A33" s="81"/>
      <c r="B33" s="82"/>
      <c r="C33" s="83"/>
      <c r="D33" s="82"/>
      <c r="E33" s="82"/>
      <c r="F33" s="82"/>
      <c r="G33" s="82"/>
      <c r="H33" s="82"/>
      <c r="I33" s="82"/>
      <c r="J33" s="82"/>
      <c r="K33" s="82"/>
      <c r="L33" s="85"/>
      <c r="M33" s="1"/>
      <c r="N33" s="86"/>
      <c r="O33" s="86"/>
      <c r="P33" s="86"/>
      <c r="Q33" s="86"/>
      <c r="R33" s="86"/>
      <c r="S33" s="86"/>
      <c r="T33" s="86"/>
      <c r="U33" s="86"/>
      <c r="V33" s="86"/>
      <c r="W33" s="86"/>
      <c r="X33" s="86"/>
      <c r="Y33" s="86"/>
      <c r="Z33" s="86"/>
    </row>
    <row r="34" spans="1:26" ht="15.75" customHeight="1" x14ac:dyDescent="0.25">
      <c r="A34" s="81"/>
      <c r="B34" s="82"/>
      <c r="C34" s="83"/>
      <c r="D34" s="82"/>
      <c r="E34" s="82"/>
      <c r="F34" s="82"/>
      <c r="G34" s="82"/>
      <c r="H34" s="82"/>
      <c r="I34" s="82"/>
      <c r="J34" s="82"/>
      <c r="K34" s="82"/>
      <c r="L34" s="85"/>
      <c r="M34" s="1"/>
      <c r="N34" s="86"/>
      <c r="O34" s="86"/>
      <c r="P34" s="86"/>
      <c r="Q34" s="86"/>
      <c r="R34" s="86"/>
      <c r="S34" s="86"/>
      <c r="T34" s="86"/>
      <c r="U34" s="86"/>
      <c r="V34" s="86"/>
      <c r="W34" s="86"/>
      <c r="X34" s="86"/>
      <c r="Y34" s="86"/>
      <c r="Z34" s="86"/>
    </row>
    <row r="35" spans="1:26" ht="15.75" customHeight="1" x14ac:dyDescent="0.25">
      <c r="A35" s="81"/>
      <c r="B35" s="82"/>
      <c r="C35" s="83"/>
      <c r="D35" s="82"/>
      <c r="E35" s="82"/>
      <c r="F35" s="82"/>
      <c r="G35" s="82"/>
      <c r="H35" s="82"/>
      <c r="I35" s="82"/>
      <c r="J35" s="82"/>
      <c r="K35" s="82"/>
      <c r="L35" s="85"/>
      <c r="M35" s="1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</row>
    <row r="36" spans="1:26" ht="15.75" customHeight="1" x14ac:dyDescent="0.25">
      <c r="A36" s="81"/>
      <c r="B36" s="82"/>
      <c r="C36" s="83"/>
      <c r="D36" s="82"/>
      <c r="E36" s="82"/>
      <c r="F36" s="82"/>
      <c r="G36" s="82"/>
      <c r="H36" s="82"/>
      <c r="I36" s="82"/>
      <c r="J36" s="82"/>
      <c r="K36" s="82"/>
      <c r="L36" s="85"/>
      <c r="M36" s="1"/>
      <c r="N36" s="86"/>
      <c r="O36" s="86"/>
      <c r="P36" s="86"/>
      <c r="Q36" s="86"/>
      <c r="R36" s="86"/>
      <c r="S36" s="86"/>
      <c r="T36" s="86"/>
      <c r="U36" s="86"/>
      <c r="V36" s="86"/>
      <c r="W36" s="86"/>
      <c r="X36" s="86"/>
      <c r="Y36" s="86"/>
      <c r="Z36" s="86"/>
    </row>
    <row r="37" spans="1:26" ht="15.75" customHeight="1" x14ac:dyDescent="0.25">
      <c r="A37" s="81"/>
      <c r="B37" s="82"/>
      <c r="C37" s="83"/>
      <c r="D37" s="82"/>
      <c r="E37" s="82"/>
      <c r="F37" s="82"/>
      <c r="G37" s="82"/>
      <c r="H37" s="82"/>
      <c r="I37" s="82"/>
      <c r="J37" s="82"/>
      <c r="K37" s="82"/>
      <c r="L37" s="85"/>
      <c r="M37" s="1"/>
      <c r="N37" s="86"/>
      <c r="O37" s="86"/>
      <c r="P37" s="86"/>
      <c r="Q37" s="86"/>
      <c r="R37" s="86"/>
      <c r="S37" s="86"/>
      <c r="T37" s="86"/>
      <c r="U37" s="86"/>
      <c r="V37" s="86"/>
      <c r="W37" s="86"/>
      <c r="X37" s="86"/>
      <c r="Y37" s="86"/>
      <c r="Z37" s="86"/>
    </row>
    <row r="38" spans="1:26" ht="15.75" customHeight="1" x14ac:dyDescent="0.25">
      <c r="A38" s="81"/>
      <c r="B38" s="82"/>
      <c r="C38" s="83"/>
      <c r="D38" s="82"/>
      <c r="E38" s="82"/>
      <c r="F38" s="82"/>
      <c r="G38" s="82"/>
      <c r="H38" s="82"/>
      <c r="I38" s="82"/>
      <c r="J38" s="82"/>
      <c r="K38" s="82"/>
      <c r="L38" s="85"/>
      <c r="M38" s="1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6"/>
    </row>
    <row r="39" spans="1:26" ht="15.75" customHeight="1" x14ac:dyDescent="0.25">
      <c r="A39" s="81"/>
      <c r="B39" s="82"/>
      <c r="C39" s="83"/>
      <c r="D39" s="82"/>
      <c r="E39" s="82"/>
      <c r="F39" s="82"/>
      <c r="G39" s="82"/>
      <c r="H39" s="82"/>
      <c r="I39" s="82"/>
      <c r="J39" s="82"/>
      <c r="K39" s="82"/>
      <c r="L39" s="85"/>
      <c r="M39" s="1"/>
      <c r="N39" s="86"/>
      <c r="O39" s="86"/>
      <c r="P39" s="86"/>
      <c r="Q39" s="86"/>
      <c r="R39" s="86"/>
      <c r="S39" s="86"/>
      <c r="T39" s="86"/>
      <c r="U39" s="86"/>
      <c r="V39" s="86"/>
      <c r="W39" s="86"/>
      <c r="X39" s="86"/>
      <c r="Y39" s="86"/>
      <c r="Z39" s="86"/>
    </row>
    <row r="40" spans="1:26" ht="15.75" customHeight="1" x14ac:dyDescent="0.25">
      <c r="A40" s="81"/>
      <c r="B40" s="82"/>
      <c r="C40" s="83"/>
      <c r="D40" s="82"/>
      <c r="E40" s="82"/>
      <c r="F40" s="82"/>
      <c r="G40" s="82"/>
      <c r="H40" s="82"/>
      <c r="I40" s="82"/>
      <c r="J40" s="82"/>
      <c r="K40" s="82"/>
      <c r="L40" s="85"/>
      <c r="M40" s="1"/>
      <c r="N40" s="86"/>
      <c r="O40" s="86"/>
      <c r="P40" s="86"/>
      <c r="Q40" s="86"/>
      <c r="R40" s="86"/>
      <c r="S40" s="86"/>
      <c r="T40" s="86"/>
      <c r="U40" s="86"/>
      <c r="V40" s="86"/>
      <c r="W40" s="86"/>
      <c r="X40" s="86"/>
      <c r="Y40" s="86"/>
      <c r="Z40" s="86"/>
    </row>
    <row r="41" spans="1:26" ht="15.75" customHeight="1" x14ac:dyDescent="0.25">
      <c r="A41" s="81"/>
      <c r="B41" s="82"/>
      <c r="C41" s="83"/>
      <c r="D41" s="82"/>
      <c r="E41" s="82"/>
      <c r="F41" s="82"/>
      <c r="G41" s="82"/>
      <c r="H41" s="82"/>
      <c r="I41" s="82"/>
      <c r="J41" s="82"/>
      <c r="K41" s="82"/>
      <c r="L41" s="85"/>
      <c r="M41" s="1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</row>
    <row r="42" spans="1:26" ht="15.75" customHeight="1" x14ac:dyDescent="0.25">
      <c r="A42" s="81"/>
      <c r="B42" s="82"/>
      <c r="C42" s="83"/>
      <c r="D42" s="82"/>
      <c r="E42" s="82"/>
      <c r="F42" s="82"/>
      <c r="G42" s="82"/>
      <c r="H42" s="82"/>
      <c r="I42" s="82"/>
      <c r="J42" s="82"/>
      <c r="K42" s="82"/>
      <c r="L42" s="85"/>
      <c r="M42" s="1"/>
      <c r="N42" s="86"/>
      <c r="O42" s="86"/>
      <c r="P42" s="86"/>
      <c r="Q42" s="86"/>
      <c r="R42" s="86"/>
      <c r="S42" s="86"/>
      <c r="T42" s="86"/>
      <c r="U42" s="86"/>
      <c r="V42" s="86"/>
      <c r="W42" s="86"/>
      <c r="X42" s="86"/>
      <c r="Y42" s="86"/>
      <c r="Z42" s="86"/>
    </row>
    <row r="43" spans="1:26" ht="15.75" customHeight="1" x14ac:dyDescent="0.25">
      <c r="A43" s="27"/>
      <c r="B43" s="27"/>
      <c r="C43" s="90"/>
      <c r="D43" s="27"/>
      <c r="E43" s="27"/>
      <c r="F43" s="27"/>
      <c r="G43" s="27"/>
      <c r="H43" s="27"/>
      <c r="I43" s="27"/>
      <c r="J43" s="27"/>
      <c r="K43" s="27"/>
      <c r="L43" s="27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hidden="1" customHeight="1" x14ac:dyDescent="0.25">
      <c r="A44" s="82"/>
      <c r="B44"/>
      <c r="C44" s="21"/>
      <c r="D44"/>
      <c r="E44" s="82"/>
      <c r="F44" s="82"/>
      <c r="G44"/>
      <c r="H44"/>
      <c r="I44"/>
      <c r="J44"/>
      <c r="K44" s="82"/>
      <c r="L44" s="82"/>
      <c r="M44" s="1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5.75" hidden="1" customHeight="1" x14ac:dyDescent="0.25">
      <c r="A45" s="82"/>
      <c r="B45"/>
      <c r="C45" s="21"/>
      <c r="D45"/>
      <c r="E45" s="82"/>
      <c r="F45" s="82"/>
      <c r="G45"/>
      <c r="H45"/>
      <c r="I45"/>
      <c r="J45"/>
      <c r="K45" s="82"/>
      <c r="L45" s="82"/>
      <c r="M45" s="1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5.75" hidden="1" customHeight="1" x14ac:dyDescent="0.25">
      <c r="A46" s="82"/>
      <c r="B46"/>
      <c r="C46" s="21"/>
      <c r="D46" s="28"/>
      <c r="E46" s="91"/>
      <c r="F46" s="82"/>
      <c r="G46"/>
      <c r="H46"/>
      <c r="I46"/>
      <c r="J46"/>
      <c r="K46" s="82"/>
      <c r="L46" s="82"/>
      <c r="M46" s="1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5.75" hidden="1" customHeight="1" x14ac:dyDescent="0.25">
      <c r="A47" s="82"/>
      <c r="B47"/>
      <c r="C47" s="21"/>
      <c r="D47"/>
      <c r="E47" s="82"/>
      <c r="F47" s="82"/>
      <c r="G47"/>
      <c r="H47"/>
      <c r="I47"/>
      <c r="J47"/>
      <c r="K47" s="82"/>
      <c r="L47" s="82"/>
      <c r="M47" s="1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5.75" hidden="1" customHeight="1" x14ac:dyDescent="0.25">
      <c r="A48" s="82"/>
      <c r="B48"/>
      <c r="C48" s="21"/>
      <c r="D48"/>
      <c r="E48" s="82"/>
      <c r="F48" s="82"/>
      <c r="G48"/>
      <c r="H48"/>
      <c r="I48"/>
      <c r="J48"/>
      <c r="K48" s="82"/>
      <c r="L48" s="82"/>
      <c r="M48" s="1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5.75" hidden="1" customHeight="1" x14ac:dyDescent="0.25">
      <c r="A49" s="82"/>
      <c r="B49"/>
      <c r="C49" s="21"/>
      <c r="D49"/>
      <c r="E49" s="82"/>
      <c r="F49" s="82"/>
      <c r="G49"/>
      <c r="H49"/>
      <c r="I49"/>
      <c r="J49"/>
      <c r="K49" s="82"/>
      <c r="L49" s="82"/>
      <c r="M49" s="1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5.75" hidden="1" customHeight="1" x14ac:dyDescent="0.25">
      <c r="A50" s="82"/>
      <c r="B50"/>
      <c r="C50" s="21"/>
      <c r="D50"/>
      <c r="E50" s="82"/>
      <c r="F50" s="82"/>
      <c r="G50"/>
      <c r="H50"/>
      <c r="I50"/>
      <c r="J50"/>
      <c r="K50" s="82"/>
      <c r="L50" s="82"/>
      <c r="M50" s="1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5.75" hidden="1" customHeight="1" x14ac:dyDescent="0.25">
      <c r="A51" s="82"/>
      <c r="B51"/>
      <c r="C51" s="21"/>
      <c r="D51"/>
      <c r="E51" s="82"/>
      <c r="F51" s="82"/>
      <c r="G51"/>
      <c r="H51"/>
      <c r="I51"/>
      <c r="J51"/>
      <c r="K51" s="82"/>
      <c r="L51" s="82"/>
      <c r="M51" s="1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5.75" hidden="1" customHeight="1" x14ac:dyDescent="0.25">
      <c r="A52" s="82"/>
      <c r="B52"/>
      <c r="C52" s="21"/>
      <c r="D52"/>
      <c r="E52" s="82"/>
      <c r="F52" s="82"/>
      <c r="G52"/>
      <c r="H52"/>
      <c r="I52"/>
      <c r="J52"/>
      <c r="K52" s="82"/>
      <c r="L52" s="82"/>
      <c r="M52" s="1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5.75" hidden="1" customHeight="1" x14ac:dyDescent="0.25">
      <c r="A53" s="82"/>
      <c r="B53"/>
      <c r="C53" s="21"/>
      <c r="D53"/>
      <c r="E53" s="82"/>
      <c r="F53" s="82"/>
      <c r="G53"/>
      <c r="H53"/>
      <c r="I53"/>
      <c r="J53"/>
      <c r="K53" s="82"/>
      <c r="L53" s="82"/>
      <c r="M53" s="1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5.75" hidden="1" customHeight="1" x14ac:dyDescent="0.25">
      <c r="A54" s="82"/>
      <c r="B54"/>
      <c r="C54" s="21"/>
      <c r="D54"/>
      <c r="E54" s="82"/>
      <c r="F54" s="82"/>
      <c r="G54"/>
      <c r="H54"/>
      <c r="I54"/>
      <c r="J54"/>
      <c r="K54" s="82"/>
      <c r="L54" s="82"/>
      <c r="M54" s="1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5.75" hidden="1" customHeight="1" x14ac:dyDescent="0.25">
      <c r="A55" s="82"/>
      <c r="B55"/>
      <c r="C55" s="21"/>
      <c r="D55"/>
      <c r="E55" s="82"/>
      <c r="F55" s="82"/>
      <c r="G55"/>
      <c r="H55"/>
      <c r="I55"/>
      <c r="J55"/>
      <c r="K55" s="82"/>
      <c r="L55" s="82"/>
      <c r="M55" s="1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5.75" hidden="1" customHeight="1" x14ac:dyDescent="0.25">
      <c r="A56" s="82"/>
      <c r="B56"/>
      <c r="C56" s="21"/>
      <c r="D56"/>
      <c r="E56" s="82"/>
      <c r="F56" s="82"/>
      <c r="G56"/>
      <c r="H56"/>
      <c r="I56"/>
      <c r="J56"/>
      <c r="K56" s="82"/>
      <c r="L56" s="82"/>
      <c r="M56" s="1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5.75" hidden="1" customHeight="1" x14ac:dyDescent="0.25">
      <c r="A57" s="82"/>
      <c r="B57"/>
      <c r="C57" s="21"/>
      <c r="D57"/>
      <c r="E57" s="82"/>
      <c r="F57" s="82"/>
      <c r="G57"/>
      <c r="H57"/>
      <c r="I57"/>
      <c r="J57"/>
      <c r="K57" s="82"/>
      <c r="L57" s="82"/>
      <c r="M57" s="1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5.75" hidden="1" customHeight="1" x14ac:dyDescent="0.25">
      <c r="A58" s="82"/>
      <c r="B58"/>
      <c r="C58" s="21"/>
      <c r="D58"/>
      <c r="E58" s="82"/>
      <c r="F58" s="82"/>
      <c r="G58"/>
      <c r="H58"/>
      <c r="I58"/>
      <c r="J58"/>
      <c r="K58" s="82"/>
      <c r="L58" s="82"/>
      <c r="M58" s="1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.75" hidden="1" customHeight="1" x14ac:dyDescent="0.25">
      <c r="A59" s="82"/>
      <c r="B59"/>
      <c r="C59" s="21"/>
      <c r="D59"/>
      <c r="E59" s="82"/>
      <c r="F59" s="82"/>
      <c r="G59"/>
      <c r="H59"/>
      <c r="I59"/>
      <c r="J59"/>
      <c r="K59" s="82"/>
      <c r="L59" s="82"/>
      <c r="M59" s="1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.75" hidden="1" customHeight="1" x14ac:dyDescent="0.25">
      <c r="A60" s="82"/>
      <c r="B60"/>
      <c r="C60" s="21"/>
      <c r="D60"/>
      <c r="E60" s="82"/>
      <c r="F60" s="82"/>
      <c r="G60"/>
      <c r="H60"/>
      <c r="I60"/>
      <c r="J60"/>
      <c r="K60" s="82"/>
      <c r="L60" s="82"/>
      <c r="M60" s="1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.75" hidden="1" customHeight="1" x14ac:dyDescent="0.25">
      <c r="A61" s="82"/>
      <c r="B61"/>
      <c r="C61" s="21"/>
      <c r="D61"/>
      <c r="E61" s="82"/>
      <c r="F61" s="82"/>
      <c r="G61"/>
      <c r="H61"/>
      <c r="I61"/>
      <c r="J61"/>
      <c r="K61" s="82"/>
      <c r="L61" s="82"/>
      <c r="M61" s="1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5.75" hidden="1" customHeight="1" x14ac:dyDescent="0.25">
      <c r="A62" s="82"/>
      <c r="B62"/>
      <c r="C62" s="21"/>
      <c r="D62"/>
      <c r="E62" s="82"/>
      <c r="F62" s="82"/>
      <c r="G62"/>
      <c r="H62"/>
      <c r="I62"/>
      <c r="J62"/>
      <c r="K62" s="82"/>
      <c r="L62" s="82"/>
      <c r="M62" s="1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5.75" hidden="1" customHeight="1" x14ac:dyDescent="0.25">
      <c r="A63" s="82"/>
      <c r="B63"/>
      <c r="C63" s="21"/>
      <c r="D63"/>
      <c r="E63" s="82"/>
      <c r="F63" s="82"/>
      <c r="G63"/>
      <c r="H63"/>
      <c r="I63"/>
      <c r="J63"/>
      <c r="K63" s="82"/>
      <c r="L63" s="82"/>
      <c r="M63" s="1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5.75" hidden="1" customHeight="1" x14ac:dyDescent="0.25">
      <c r="A64" s="82"/>
      <c r="B64"/>
      <c r="C64" s="21"/>
      <c r="D64"/>
      <c r="E64" s="82"/>
      <c r="F64" s="82"/>
      <c r="G64"/>
      <c r="H64"/>
      <c r="I64"/>
      <c r="J64"/>
      <c r="K64" s="82"/>
      <c r="L64" s="82"/>
      <c r="M64" s="1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5.75" hidden="1" customHeight="1" x14ac:dyDescent="0.25">
      <c r="A65" s="82"/>
      <c r="B65"/>
      <c r="C65" s="21"/>
      <c r="D65"/>
      <c r="E65" s="82"/>
      <c r="F65" s="82"/>
      <c r="G65"/>
      <c r="H65"/>
      <c r="I65"/>
      <c r="J65"/>
      <c r="K65" s="82"/>
      <c r="L65" s="82"/>
      <c r="M65" s="1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5.75" hidden="1" customHeight="1" x14ac:dyDescent="0.25">
      <c r="A66" s="82"/>
      <c r="B66"/>
      <c r="C66" s="21"/>
      <c r="D66"/>
      <c r="E66" s="82"/>
      <c r="F66" s="82"/>
      <c r="G66"/>
      <c r="H66"/>
      <c r="I66"/>
      <c r="J66"/>
      <c r="K66" s="82"/>
      <c r="L66" s="82"/>
      <c r="M66" s="1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5.75" hidden="1" customHeight="1" x14ac:dyDescent="0.25">
      <c r="A67" s="82"/>
      <c r="B67"/>
      <c r="C67" s="21"/>
      <c r="D67"/>
      <c r="E67" s="82"/>
      <c r="F67" s="82"/>
      <c r="G67"/>
      <c r="H67"/>
      <c r="I67"/>
      <c r="J67"/>
      <c r="K67" s="82"/>
      <c r="L67" s="82"/>
      <c r="M67" s="1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5.75" hidden="1" customHeight="1" x14ac:dyDescent="0.25">
      <c r="A68" s="82"/>
      <c r="B68"/>
      <c r="C68" s="21"/>
      <c r="D68"/>
      <c r="E68" s="82"/>
      <c r="F68" s="82"/>
      <c r="G68"/>
      <c r="H68"/>
      <c r="I68"/>
      <c r="J68"/>
      <c r="K68" s="82"/>
      <c r="L68" s="82"/>
      <c r="M68" s="1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5.75" hidden="1" customHeight="1" x14ac:dyDescent="0.25">
      <c r="A69" s="82"/>
      <c r="B69"/>
      <c r="C69" s="21"/>
      <c r="D69"/>
      <c r="E69" s="82"/>
      <c r="F69" s="82"/>
      <c r="G69"/>
      <c r="H69"/>
      <c r="I69"/>
      <c r="J69"/>
      <c r="K69" s="82"/>
      <c r="L69" s="82"/>
      <c r="M69" s="1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5.75" hidden="1" customHeight="1" x14ac:dyDescent="0.25">
      <c r="A70" s="82"/>
      <c r="B70"/>
      <c r="C70" s="21"/>
      <c r="D70"/>
      <c r="E70" s="82"/>
      <c r="F70" s="82"/>
      <c r="G70"/>
      <c r="H70"/>
      <c r="I70"/>
      <c r="J70"/>
      <c r="K70" s="82"/>
      <c r="L70" s="82"/>
      <c r="M70" s="1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5.75" hidden="1" customHeight="1" x14ac:dyDescent="0.25">
      <c r="A71" s="82"/>
      <c r="B71"/>
      <c r="C71" s="21"/>
      <c r="D71"/>
      <c r="E71" s="82"/>
      <c r="F71" s="82"/>
      <c r="G71"/>
      <c r="H71"/>
      <c r="I71"/>
      <c r="J71"/>
      <c r="K71" s="82"/>
      <c r="L71" s="82"/>
      <c r="M71" s="1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5.75" hidden="1" customHeight="1" x14ac:dyDescent="0.25">
      <c r="A72" s="82"/>
      <c r="B72"/>
      <c r="C72" s="21"/>
      <c r="D72"/>
      <c r="E72" s="82"/>
      <c r="F72" s="82"/>
      <c r="G72"/>
      <c r="H72"/>
      <c r="I72"/>
      <c r="J72"/>
      <c r="K72" s="82"/>
      <c r="L72" s="82"/>
      <c r="M72" s="1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5.75" hidden="1" customHeight="1" x14ac:dyDescent="0.25">
      <c r="A73" s="82"/>
      <c r="B73"/>
      <c r="C73" s="21"/>
      <c r="D73"/>
      <c r="E73" s="82"/>
      <c r="F73" s="82"/>
      <c r="G73"/>
      <c r="H73"/>
      <c r="I73"/>
      <c r="J73"/>
      <c r="K73" s="82"/>
      <c r="L73" s="82"/>
      <c r="M73" s="1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5.75" hidden="1" customHeight="1" x14ac:dyDescent="0.25">
      <c r="A74" s="82"/>
      <c r="B74"/>
      <c r="C74" s="21"/>
      <c r="D74"/>
      <c r="E74" s="82"/>
      <c r="F74" s="82"/>
      <c r="G74"/>
      <c r="H74"/>
      <c r="I74"/>
      <c r="J74"/>
      <c r="K74" s="82"/>
      <c r="L74" s="82"/>
      <c r="M74" s="1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hidden="1" customHeight="1" x14ac:dyDescent="0.25">
      <c r="A75" s="82"/>
      <c r="B75"/>
      <c r="C75" s="21"/>
      <c r="D75"/>
      <c r="E75" s="82"/>
      <c r="F75" s="82"/>
      <c r="G75"/>
      <c r="H75"/>
      <c r="I75"/>
      <c r="J75"/>
      <c r="K75" s="82"/>
      <c r="L75" s="82"/>
      <c r="M75" s="1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hidden="1" customHeight="1" x14ac:dyDescent="0.25">
      <c r="A76" s="82"/>
      <c r="B76"/>
      <c r="C76" s="21"/>
      <c r="D76"/>
      <c r="E76" s="82"/>
      <c r="F76" s="82"/>
      <c r="G76"/>
      <c r="H76"/>
      <c r="I76"/>
      <c r="J76"/>
      <c r="K76" s="82"/>
      <c r="L76" s="82"/>
      <c r="M76" s="1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5.75" hidden="1" customHeight="1" x14ac:dyDescent="0.25">
      <c r="A77" s="82"/>
      <c r="B77"/>
      <c r="C77" s="21"/>
      <c r="D77"/>
      <c r="E77" s="82"/>
      <c r="F77" s="82"/>
      <c r="G77"/>
      <c r="H77"/>
      <c r="I77"/>
      <c r="J77"/>
      <c r="K77" s="82"/>
      <c r="L77" s="82"/>
      <c r="M77" s="1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5.75" hidden="1" customHeight="1" x14ac:dyDescent="0.25">
      <c r="A78" s="82"/>
      <c r="B78"/>
      <c r="C78" s="21"/>
      <c r="D78"/>
      <c r="E78" s="82"/>
      <c r="F78" s="82"/>
      <c r="G78"/>
      <c r="H78"/>
      <c r="I78"/>
      <c r="J78"/>
      <c r="K78" s="82"/>
      <c r="L78" s="82"/>
      <c r="M78" s="1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5.75" hidden="1" customHeight="1" x14ac:dyDescent="0.25">
      <c r="A79" s="82"/>
      <c r="B79"/>
      <c r="C79" s="21"/>
      <c r="D79"/>
      <c r="E79" s="82"/>
      <c r="F79" s="82"/>
      <c r="G79"/>
      <c r="H79"/>
      <c r="I79"/>
      <c r="J79"/>
      <c r="K79" s="82"/>
      <c r="L79" s="82"/>
      <c r="M79" s="1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5.75" hidden="1" customHeight="1" x14ac:dyDescent="0.25">
      <c r="A80" s="82"/>
      <c r="B80"/>
      <c r="C80" s="21"/>
      <c r="D80"/>
      <c r="E80" s="82"/>
      <c r="F80" s="82"/>
      <c r="G80"/>
      <c r="H80"/>
      <c r="I80"/>
      <c r="J80"/>
      <c r="K80" s="82"/>
      <c r="L80" s="82"/>
      <c r="M80" s="1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5.75" hidden="1" customHeight="1" x14ac:dyDescent="0.25">
      <c r="A81" s="82"/>
      <c r="B81"/>
      <c r="C81" s="21"/>
      <c r="D81"/>
      <c r="E81" s="82"/>
      <c r="F81" s="82"/>
      <c r="G81"/>
      <c r="H81"/>
      <c r="I81"/>
      <c r="J81"/>
      <c r="K81" s="82"/>
      <c r="L81" s="82"/>
      <c r="M81" s="1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5.75" hidden="1" customHeight="1" x14ac:dyDescent="0.25">
      <c r="A82" s="82"/>
      <c r="B82"/>
      <c r="C82" s="21"/>
      <c r="D82"/>
      <c r="E82" s="82"/>
      <c r="F82" s="82"/>
      <c r="G82"/>
      <c r="H82"/>
      <c r="I82"/>
      <c r="J82"/>
      <c r="K82" s="82"/>
      <c r="L82" s="82"/>
      <c r="M82" s="1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hidden="1" customHeight="1" x14ac:dyDescent="0.25">
      <c r="A83" s="82"/>
      <c r="B83"/>
      <c r="C83" s="21"/>
      <c r="D83"/>
      <c r="E83" s="82"/>
      <c r="F83" s="82"/>
      <c r="G83"/>
      <c r="H83"/>
      <c r="I83"/>
      <c r="J83"/>
      <c r="K83" s="82"/>
      <c r="L83" s="82"/>
      <c r="M83" s="1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hidden="1" customHeight="1" x14ac:dyDescent="0.25">
      <c r="A84" s="82"/>
      <c r="B84"/>
      <c r="C84" s="21"/>
      <c r="D84"/>
      <c r="E84" s="82"/>
      <c r="F84" s="82"/>
      <c r="G84"/>
      <c r="H84"/>
      <c r="I84"/>
      <c r="J84"/>
      <c r="K84" s="82"/>
      <c r="L84" s="82"/>
      <c r="M84" s="1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hidden="1" customHeight="1" x14ac:dyDescent="0.25">
      <c r="A85" s="82"/>
      <c r="B85"/>
      <c r="C85" s="21"/>
      <c r="D85"/>
      <c r="E85" s="82"/>
      <c r="F85" s="82"/>
      <c r="G85"/>
      <c r="H85"/>
      <c r="I85"/>
      <c r="J85"/>
      <c r="K85" s="82"/>
      <c r="L85" s="82"/>
      <c r="M85" s="1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5.75" hidden="1" customHeight="1" x14ac:dyDescent="0.25">
      <c r="A86" s="82"/>
      <c r="B86"/>
      <c r="C86" s="21"/>
      <c r="D86"/>
      <c r="E86" s="82"/>
      <c r="F86" s="82"/>
      <c r="G86"/>
      <c r="H86"/>
      <c r="I86"/>
      <c r="J86"/>
      <c r="K86" s="82"/>
      <c r="L86" s="82"/>
      <c r="M86" s="1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5.75" hidden="1" customHeight="1" x14ac:dyDescent="0.25">
      <c r="A87" s="82"/>
      <c r="B87"/>
      <c r="C87" s="21"/>
      <c r="D87"/>
      <c r="E87" s="82"/>
      <c r="F87" s="82"/>
      <c r="G87"/>
      <c r="H87"/>
      <c r="I87"/>
      <c r="J87"/>
      <c r="K87" s="82"/>
      <c r="L87" s="82"/>
      <c r="M87" s="1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5.75" hidden="1" customHeight="1" x14ac:dyDescent="0.25">
      <c r="A88" s="82"/>
      <c r="B88"/>
      <c r="C88" s="21"/>
      <c r="D88"/>
      <c r="E88" s="82"/>
      <c r="F88" s="82"/>
      <c r="G88"/>
      <c r="H88"/>
      <c r="I88"/>
      <c r="J88"/>
      <c r="K88" s="82"/>
      <c r="L88" s="82"/>
      <c r="M88" s="1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5.75" hidden="1" customHeight="1" x14ac:dyDescent="0.25">
      <c r="A89" s="82"/>
      <c r="B89"/>
      <c r="C89" s="21"/>
      <c r="D89"/>
      <c r="E89" s="82"/>
      <c r="F89" s="82"/>
      <c r="G89"/>
      <c r="H89"/>
      <c r="I89"/>
      <c r="J89"/>
      <c r="K89" s="82"/>
      <c r="L89" s="82"/>
      <c r="M89" s="1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5.75" hidden="1" customHeight="1" x14ac:dyDescent="0.25">
      <c r="A90" s="82"/>
      <c r="B90"/>
      <c r="C90" s="21"/>
      <c r="D90"/>
      <c r="E90" s="82"/>
      <c r="F90" s="82"/>
      <c r="G90"/>
      <c r="H90"/>
      <c r="I90"/>
      <c r="J90"/>
      <c r="K90" s="82"/>
      <c r="L90" s="82"/>
      <c r="M90" s="1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5.75" hidden="1" customHeight="1" x14ac:dyDescent="0.25">
      <c r="A91" s="82"/>
      <c r="B91"/>
      <c r="C91" s="21"/>
      <c r="D91"/>
      <c r="E91" s="82"/>
      <c r="F91" s="82"/>
      <c r="G91"/>
      <c r="H91"/>
      <c r="I91"/>
      <c r="J91"/>
      <c r="K91" s="82"/>
      <c r="L91" s="82"/>
      <c r="M91" s="1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5.75" hidden="1" customHeight="1" x14ac:dyDescent="0.25">
      <c r="A92" s="82"/>
      <c r="B92"/>
      <c r="C92" s="21"/>
      <c r="D92"/>
      <c r="E92" s="82"/>
      <c r="F92" s="82"/>
      <c r="G92"/>
      <c r="H92"/>
      <c r="I92"/>
      <c r="J92"/>
      <c r="K92" s="82"/>
      <c r="L92" s="82"/>
      <c r="M92" s="1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5.75" hidden="1" customHeight="1" x14ac:dyDescent="0.25">
      <c r="A93" s="82"/>
      <c r="B93"/>
      <c r="C93" s="21"/>
      <c r="D93"/>
      <c r="E93" s="82"/>
      <c r="F93" s="82"/>
      <c r="G93"/>
      <c r="H93"/>
      <c r="I93"/>
      <c r="J93"/>
      <c r="K93" s="82"/>
      <c r="L93" s="82"/>
      <c r="M93" s="1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5.75" hidden="1" customHeight="1" x14ac:dyDescent="0.25">
      <c r="A94" s="82"/>
      <c r="B94"/>
      <c r="C94" s="21"/>
      <c r="D94"/>
      <c r="E94" s="82"/>
      <c r="F94" s="82"/>
      <c r="G94"/>
      <c r="H94"/>
      <c r="I94"/>
      <c r="J94"/>
      <c r="K94" s="82"/>
      <c r="L94" s="82"/>
      <c r="M94" s="1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hidden="1" customHeight="1" x14ac:dyDescent="0.25">
      <c r="A95" s="82"/>
      <c r="B95"/>
      <c r="C95" s="21"/>
      <c r="D95"/>
      <c r="E95" s="82"/>
      <c r="F95" s="82"/>
      <c r="G95"/>
      <c r="H95"/>
      <c r="I95"/>
      <c r="J95"/>
      <c r="K95" s="82"/>
      <c r="L95" s="82"/>
      <c r="M95" s="1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hidden="1" customHeight="1" x14ac:dyDescent="0.25">
      <c r="A96" s="82"/>
      <c r="B96"/>
      <c r="C96" s="21"/>
      <c r="D96"/>
      <c r="E96" s="82"/>
      <c r="F96" s="82"/>
      <c r="G96"/>
      <c r="H96"/>
      <c r="I96"/>
      <c r="J96"/>
      <c r="K96" s="82"/>
      <c r="L96" s="82"/>
      <c r="M96" s="1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hidden="1" customHeight="1" x14ac:dyDescent="0.25">
      <c r="A97" s="82"/>
      <c r="B97"/>
      <c r="C97" s="21"/>
      <c r="D97"/>
      <c r="E97" s="82"/>
      <c r="F97" s="82"/>
      <c r="G97"/>
      <c r="H97"/>
      <c r="I97"/>
      <c r="J97"/>
      <c r="K97" s="82"/>
      <c r="L97" s="82"/>
      <c r="M97" s="1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5.75" hidden="1" customHeight="1" x14ac:dyDescent="0.25">
      <c r="A98" s="82"/>
      <c r="B98"/>
      <c r="C98" s="21"/>
      <c r="D98"/>
      <c r="E98" s="82"/>
      <c r="F98" s="82"/>
      <c r="G98"/>
      <c r="H98"/>
      <c r="I98"/>
      <c r="J98"/>
      <c r="K98" s="82"/>
      <c r="L98" s="82"/>
      <c r="M98" s="1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hidden="1" customHeight="1" x14ac:dyDescent="0.25">
      <c r="A99" s="82"/>
      <c r="B99"/>
      <c r="C99" s="21"/>
      <c r="D99"/>
      <c r="E99" s="82"/>
      <c r="F99" s="82"/>
      <c r="G99"/>
      <c r="H99"/>
      <c r="I99"/>
      <c r="J99"/>
      <c r="K99" s="82"/>
      <c r="L99" s="82"/>
      <c r="M99" s="1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hidden="1" customHeight="1" x14ac:dyDescent="0.25">
      <c r="A100" s="82"/>
      <c r="B100"/>
      <c r="C100" s="21"/>
      <c r="D100"/>
      <c r="E100" s="82"/>
      <c r="F100" s="82"/>
      <c r="G100"/>
      <c r="H100"/>
      <c r="I100"/>
      <c r="J100"/>
      <c r="K100" s="82"/>
      <c r="L100" s="82"/>
      <c r="M100" s="1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5.75" hidden="1" customHeight="1" x14ac:dyDescent="0.25">
      <c r="A101" s="82"/>
      <c r="B101"/>
      <c r="C101" s="21"/>
      <c r="D101"/>
      <c r="E101" s="82"/>
      <c r="F101" s="82"/>
      <c r="G101"/>
      <c r="H101"/>
      <c r="I101"/>
      <c r="J101"/>
      <c r="K101" s="82"/>
      <c r="L101" s="82"/>
      <c r="M101" s="1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5.75" hidden="1" customHeight="1" x14ac:dyDescent="0.25">
      <c r="A102" s="82"/>
      <c r="B102"/>
      <c r="C102" s="21"/>
      <c r="D102"/>
      <c r="E102" s="82"/>
      <c r="F102" s="82"/>
      <c r="G102"/>
      <c r="H102"/>
      <c r="I102"/>
      <c r="J102"/>
      <c r="K102" s="82"/>
      <c r="L102" s="82"/>
      <c r="M102" s="1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5.75" hidden="1" customHeight="1" x14ac:dyDescent="0.25">
      <c r="A103" s="82"/>
      <c r="B103"/>
      <c r="C103" s="21"/>
      <c r="D103"/>
      <c r="E103" s="82"/>
      <c r="F103" s="82"/>
      <c r="G103"/>
      <c r="H103"/>
      <c r="I103"/>
      <c r="J103"/>
      <c r="K103" s="82"/>
      <c r="L103" s="82"/>
      <c r="M103" s="1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.75" hidden="1" customHeight="1" x14ac:dyDescent="0.25">
      <c r="A104" s="82"/>
      <c r="B104"/>
      <c r="C104" s="21"/>
      <c r="D104"/>
      <c r="E104" s="82"/>
      <c r="F104" s="82"/>
      <c r="G104"/>
      <c r="H104"/>
      <c r="I104"/>
      <c r="J104"/>
      <c r="K104" s="82"/>
      <c r="L104" s="82"/>
      <c r="M104" s="1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5.75" hidden="1" customHeight="1" x14ac:dyDescent="0.25">
      <c r="A105" s="82"/>
      <c r="B105"/>
      <c r="C105" s="21"/>
      <c r="D105"/>
      <c r="E105" s="82"/>
      <c r="F105" s="82"/>
      <c r="G105"/>
      <c r="H105"/>
      <c r="I105"/>
      <c r="J105"/>
      <c r="K105" s="82"/>
      <c r="L105" s="82"/>
      <c r="M105" s="1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5.75" hidden="1" customHeight="1" x14ac:dyDescent="0.25">
      <c r="A106" s="82"/>
      <c r="B106"/>
      <c r="C106" s="21"/>
      <c r="D106"/>
      <c r="E106" s="82"/>
      <c r="F106" s="82"/>
      <c r="G106"/>
      <c r="H106"/>
      <c r="I106"/>
      <c r="J106"/>
      <c r="K106" s="82"/>
      <c r="L106" s="82"/>
      <c r="M106" s="1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5.75" hidden="1" customHeight="1" x14ac:dyDescent="0.25">
      <c r="A107" s="82"/>
      <c r="B107"/>
      <c r="C107" s="21"/>
      <c r="D107"/>
      <c r="E107" s="82"/>
      <c r="F107" s="82"/>
      <c r="G107"/>
      <c r="H107"/>
      <c r="I107"/>
      <c r="J107"/>
      <c r="K107" s="82"/>
      <c r="L107" s="82"/>
      <c r="M107" s="1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5.75" hidden="1" customHeight="1" x14ac:dyDescent="0.25">
      <c r="A108" s="82"/>
      <c r="B108"/>
      <c r="C108" s="21"/>
      <c r="D108"/>
      <c r="E108" s="82"/>
      <c r="F108" s="82"/>
      <c r="G108"/>
      <c r="H108"/>
      <c r="I108"/>
      <c r="J108"/>
      <c r="K108" s="82"/>
      <c r="L108" s="82"/>
      <c r="M108" s="1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5.75" hidden="1" customHeight="1" x14ac:dyDescent="0.25">
      <c r="A109" s="82"/>
      <c r="B109"/>
      <c r="C109" s="21"/>
      <c r="D109"/>
      <c r="E109" s="82"/>
      <c r="F109" s="82"/>
      <c r="G109"/>
      <c r="H109"/>
      <c r="I109"/>
      <c r="J109"/>
      <c r="K109" s="82"/>
      <c r="L109" s="82"/>
      <c r="M109" s="1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hidden="1" customHeight="1" x14ac:dyDescent="0.25">
      <c r="A110" s="82"/>
      <c r="B110"/>
      <c r="C110" s="21"/>
      <c r="D110"/>
      <c r="E110" s="82"/>
      <c r="F110" s="82"/>
      <c r="G110"/>
      <c r="H110"/>
      <c r="I110"/>
      <c r="J110"/>
      <c r="K110" s="82"/>
      <c r="L110" s="82"/>
      <c r="M110" s="1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hidden="1" customHeight="1" x14ac:dyDescent="0.25">
      <c r="A111" s="82"/>
      <c r="B111"/>
      <c r="C111" s="21"/>
      <c r="D111"/>
      <c r="E111" s="82"/>
      <c r="F111" s="82"/>
      <c r="G111"/>
      <c r="H111"/>
      <c r="I111"/>
      <c r="J111"/>
      <c r="K111" s="82"/>
      <c r="L111" s="82"/>
      <c r="M111" s="1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5.75" hidden="1" customHeight="1" x14ac:dyDescent="0.25">
      <c r="A112" s="82"/>
      <c r="B112"/>
      <c r="C112" s="21"/>
      <c r="D112"/>
      <c r="E112" s="82"/>
      <c r="F112" s="82"/>
      <c r="G112"/>
      <c r="H112"/>
      <c r="I112"/>
      <c r="J112"/>
      <c r="K112" s="82"/>
      <c r="L112" s="82"/>
      <c r="M112" s="1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5.75" hidden="1" customHeight="1" x14ac:dyDescent="0.25">
      <c r="A113" s="82"/>
      <c r="B113"/>
      <c r="C113" s="21"/>
      <c r="D113"/>
      <c r="E113" s="82"/>
      <c r="F113" s="82"/>
      <c r="G113"/>
      <c r="H113"/>
      <c r="I113"/>
      <c r="J113"/>
      <c r="K113" s="82"/>
      <c r="L113" s="82"/>
      <c r="M113" s="1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5.75" hidden="1" customHeight="1" x14ac:dyDescent="0.25">
      <c r="A114" s="82"/>
      <c r="B114"/>
      <c r="C114" s="21"/>
      <c r="D114"/>
      <c r="E114" s="82"/>
      <c r="F114" s="82"/>
      <c r="G114"/>
      <c r="H114"/>
      <c r="I114"/>
      <c r="J114"/>
      <c r="K114" s="82"/>
      <c r="L114" s="82"/>
      <c r="M114" s="1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5.75" hidden="1" customHeight="1" x14ac:dyDescent="0.25">
      <c r="A115" s="82"/>
      <c r="B115"/>
      <c r="C115" s="21"/>
      <c r="D115"/>
      <c r="E115" s="82"/>
      <c r="F115" s="82"/>
      <c r="G115"/>
      <c r="H115"/>
      <c r="I115"/>
      <c r="J115"/>
      <c r="K115" s="82"/>
      <c r="L115" s="82"/>
      <c r="M115" s="1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hidden="1" customHeight="1" x14ac:dyDescent="0.25">
      <c r="A116" s="82"/>
      <c r="B116"/>
      <c r="C116" s="21"/>
      <c r="D116"/>
      <c r="E116" s="82"/>
      <c r="F116" s="82"/>
      <c r="G116"/>
      <c r="H116"/>
      <c r="I116"/>
      <c r="J116"/>
      <c r="K116" s="82"/>
      <c r="L116" s="82"/>
      <c r="M116" s="1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hidden="1" customHeight="1" x14ac:dyDescent="0.25">
      <c r="A117" s="82"/>
      <c r="B117"/>
      <c r="C117" s="21"/>
      <c r="D117"/>
      <c r="E117" s="82"/>
      <c r="F117" s="82"/>
      <c r="G117"/>
      <c r="H117"/>
      <c r="I117"/>
      <c r="J117"/>
      <c r="K117" s="82"/>
      <c r="L117" s="82"/>
      <c r="M117" s="1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hidden="1" customHeight="1" x14ac:dyDescent="0.25">
      <c r="A118" s="82"/>
      <c r="B118"/>
      <c r="C118" s="21"/>
      <c r="D118"/>
      <c r="E118" s="82"/>
      <c r="F118" s="82"/>
      <c r="G118"/>
      <c r="H118"/>
      <c r="I118"/>
      <c r="J118"/>
      <c r="K118" s="82"/>
      <c r="L118" s="82"/>
      <c r="M118" s="1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5.75" hidden="1" customHeight="1" x14ac:dyDescent="0.25">
      <c r="A119" s="82"/>
      <c r="B119"/>
      <c r="C119" s="21"/>
      <c r="D119"/>
      <c r="E119" s="82"/>
      <c r="F119" s="82"/>
      <c r="G119"/>
      <c r="H119"/>
      <c r="I119"/>
      <c r="J119"/>
      <c r="K119" s="82"/>
      <c r="L119" s="82"/>
      <c r="M119" s="1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.75" hidden="1" customHeight="1" x14ac:dyDescent="0.25">
      <c r="A120" s="82"/>
      <c r="B120"/>
      <c r="C120" s="21"/>
      <c r="D120"/>
      <c r="E120" s="82"/>
      <c r="F120" s="82"/>
      <c r="G120"/>
      <c r="H120"/>
      <c r="I120"/>
      <c r="J120"/>
      <c r="K120" s="82"/>
      <c r="L120" s="82"/>
      <c r="M120" s="1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5.75" hidden="1" customHeight="1" x14ac:dyDescent="0.25">
      <c r="A121" s="82"/>
      <c r="B121"/>
      <c r="C121" s="21"/>
      <c r="D121"/>
      <c r="E121" s="82"/>
      <c r="F121" s="82"/>
      <c r="G121"/>
      <c r="H121"/>
      <c r="I121"/>
      <c r="J121"/>
      <c r="K121" s="82"/>
      <c r="L121" s="82"/>
      <c r="M121" s="1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5.75" hidden="1" customHeight="1" x14ac:dyDescent="0.25">
      <c r="A122" s="82"/>
      <c r="B122"/>
      <c r="C122" s="21"/>
      <c r="D122"/>
      <c r="E122" s="82"/>
      <c r="F122" s="82"/>
      <c r="G122"/>
      <c r="H122"/>
      <c r="I122"/>
      <c r="J122"/>
      <c r="K122" s="82"/>
      <c r="L122" s="82"/>
      <c r="M122" s="1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5.75" hidden="1" customHeight="1" x14ac:dyDescent="0.25">
      <c r="A123" s="82"/>
      <c r="B123"/>
      <c r="C123" s="21"/>
      <c r="D123"/>
      <c r="E123" s="82"/>
      <c r="F123" s="82"/>
      <c r="G123"/>
      <c r="H123"/>
      <c r="I123"/>
      <c r="J123"/>
      <c r="K123" s="82"/>
      <c r="L123" s="82"/>
      <c r="M123" s="1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hidden="1" customHeight="1" x14ac:dyDescent="0.25">
      <c r="A124" s="82"/>
      <c r="B124"/>
      <c r="C124" s="21"/>
      <c r="D124"/>
      <c r="E124" s="82"/>
      <c r="F124" s="82"/>
      <c r="G124"/>
      <c r="H124"/>
      <c r="I124"/>
      <c r="J124"/>
      <c r="K124" s="82"/>
      <c r="L124" s="82"/>
      <c r="M124" s="1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hidden="1" customHeight="1" x14ac:dyDescent="0.25">
      <c r="A125" s="82"/>
      <c r="B125"/>
      <c r="C125" s="21"/>
      <c r="D125"/>
      <c r="E125" s="82"/>
      <c r="F125" s="82"/>
      <c r="G125"/>
      <c r="H125"/>
      <c r="I125"/>
      <c r="J125"/>
      <c r="K125" s="82"/>
      <c r="L125" s="82"/>
      <c r="M125" s="1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hidden="1" customHeight="1" x14ac:dyDescent="0.25">
      <c r="A126" s="82"/>
      <c r="B126"/>
      <c r="C126" s="21"/>
      <c r="D126"/>
      <c r="E126" s="82"/>
      <c r="F126" s="82"/>
      <c r="G126"/>
      <c r="H126"/>
      <c r="I126"/>
      <c r="J126"/>
      <c r="K126" s="82"/>
      <c r="L126" s="82"/>
      <c r="M126" s="1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5.75" hidden="1" customHeight="1" x14ac:dyDescent="0.25">
      <c r="A127" s="82"/>
      <c r="B127"/>
      <c r="C127" s="21"/>
      <c r="D127"/>
      <c r="E127" s="82"/>
      <c r="F127" s="82"/>
      <c r="G127"/>
      <c r="H127"/>
      <c r="I127"/>
      <c r="J127"/>
      <c r="K127" s="82"/>
      <c r="L127" s="82"/>
      <c r="M127" s="1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5.75" hidden="1" customHeight="1" x14ac:dyDescent="0.25">
      <c r="A128" s="82"/>
      <c r="B128"/>
      <c r="C128" s="21"/>
      <c r="D128"/>
      <c r="E128" s="82"/>
      <c r="F128" s="82"/>
      <c r="G128"/>
      <c r="H128"/>
      <c r="I128"/>
      <c r="J128"/>
      <c r="K128" s="82"/>
      <c r="L128" s="82"/>
      <c r="M128" s="1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5.75" hidden="1" customHeight="1" x14ac:dyDescent="0.25">
      <c r="A129" s="82"/>
      <c r="B129"/>
      <c r="C129" s="21"/>
      <c r="D129"/>
      <c r="E129" s="82"/>
      <c r="F129" s="82"/>
      <c r="G129"/>
      <c r="H129"/>
      <c r="I129"/>
      <c r="J129"/>
      <c r="K129" s="82"/>
      <c r="L129" s="82"/>
      <c r="M129" s="1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5.75" hidden="1" customHeight="1" x14ac:dyDescent="0.25">
      <c r="A130" s="82"/>
      <c r="B130"/>
      <c r="C130" s="21"/>
      <c r="D130"/>
      <c r="E130" s="82"/>
      <c r="F130" s="82"/>
      <c r="G130"/>
      <c r="H130"/>
      <c r="I130"/>
      <c r="J130"/>
      <c r="K130" s="82"/>
      <c r="L130" s="82"/>
      <c r="M130" s="1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5.75" hidden="1" customHeight="1" x14ac:dyDescent="0.25">
      <c r="A131" s="82"/>
      <c r="B131"/>
      <c r="C131" s="21"/>
      <c r="D131"/>
      <c r="E131" s="82"/>
      <c r="F131" s="82"/>
      <c r="G131"/>
      <c r="H131"/>
      <c r="I131"/>
      <c r="J131"/>
      <c r="K131" s="82"/>
      <c r="L131" s="82"/>
      <c r="M131" s="1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5.75" hidden="1" customHeight="1" x14ac:dyDescent="0.25">
      <c r="A132" s="82"/>
      <c r="B132"/>
      <c r="C132" s="21"/>
      <c r="D132"/>
      <c r="E132" s="82"/>
      <c r="F132" s="82"/>
      <c r="G132"/>
      <c r="H132"/>
      <c r="I132"/>
      <c r="J132"/>
      <c r="K132" s="82"/>
      <c r="L132" s="82"/>
      <c r="M132" s="1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5.75" hidden="1" customHeight="1" x14ac:dyDescent="0.25">
      <c r="A133" s="82"/>
      <c r="B133"/>
      <c r="C133" s="21"/>
      <c r="D133"/>
      <c r="E133" s="82"/>
      <c r="F133" s="82"/>
      <c r="G133"/>
      <c r="H133"/>
      <c r="I133"/>
      <c r="J133"/>
      <c r="K133" s="82"/>
      <c r="L133" s="82"/>
      <c r="M133" s="1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hidden="1" customHeight="1" x14ac:dyDescent="0.25">
      <c r="A134" s="82"/>
      <c r="B134"/>
      <c r="C134" s="21"/>
      <c r="D134"/>
      <c r="E134" s="82"/>
      <c r="F134" s="82"/>
      <c r="G134"/>
      <c r="H134"/>
      <c r="I134"/>
      <c r="J134"/>
      <c r="K134" s="82"/>
      <c r="L134" s="82"/>
      <c r="M134" s="1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hidden="1" customHeight="1" x14ac:dyDescent="0.25">
      <c r="A135" s="82"/>
      <c r="B135"/>
      <c r="C135" s="21"/>
      <c r="D135"/>
      <c r="E135" s="82"/>
      <c r="F135" s="82"/>
      <c r="G135"/>
      <c r="H135"/>
      <c r="I135"/>
      <c r="J135"/>
      <c r="K135" s="82"/>
      <c r="L135" s="82"/>
      <c r="M135" s="1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hidden="1" customHeight="1" x14ac:dyDescent="0.25">
      <c r="A136" s="82"/>
      <c r="B136"/>
      <c r="C136" s="21"/>
      <c r="D136"/>
      <c r="E136" s="82"/>
      <c r="F136" s="82"/>
      <c r="G136"/>
      <c r="H136"/>
      <c r="I136"/>
      <c r="J136"/>
      <c r="K136" s="82"/>
      <c r="L136" s="82"/>
      <c r="M136" s="1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hidden="1" customHeight="1" x14ac:dyDescent="0.25">
      <c r="A137" s="82"/>
      <c r="B137"/>
      <c r="C137" s="21"/>
      <c r="D137"/>
      <c r="E137" s="82"/>
      <c r="F137" s="82"/>
      <c r="G137"/>
      <c r="H137"/>
      <c r="I137"/>
      <c r="J137"/>
      <c r="K137" s="82"/>
      <c r="L137" s="82"/>
      <c r="M137" s="1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hidden="1" customHeight="1" x14ac:dyDescent="0.25">
      <c r="A138" s="82"/>
      <c r="B138"/>
      <c r="C138" s="21"/>
      <c r="D138"/>
      <c r="E138" s="82"/>
      <c r="F138" s="82"/>
      <c r="G138"/>
      <c r="H138"/>
      <c r="I138"/>
      <c r="J138"/>
      <c r="K138" s="82"/>
      <c r="L138" s="82"/>
      <c r="M138" s="1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5.75" hidden="1" customHeight="1" x14ac:dyDescent="0.25">
      <c r="A139" s="82"/>
      <c r="B139"/>
      <c r="C139" s="21"/>
      <c r="D139"/>
      <c r="E139" s="82"/>
      <c r="F139" s="82"/>
      <c r="G139"/>
      <c r="H139"/>
      <c r="I139"/>
      <c r="J139"/>
      <c r="K139" s="82"/>
      <c r="L139" s="82"/>
      <c r="M139" s="1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5.75" hidden="1" customHeight="1" x14ac:dyDescent="0.25">
      <c r="A140" s="82"/>
      <c r="B140"/>
      <c r="C140" s="21"/>
      <c r="D140"/>
      <c r="E140" s="82"/>
      <c r="F140" s="82"/>
      <c r="G140"/>
      <c r="H140"/>
      <c r="I140"/>
      <c r="J140"/>
      <c r="K140" s="82"/>
      <c r="L140" s="82"/>
      <c r="M140" s="1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5.75" hidden="1" customHeight="1" x14ac:dyDescent="0.25">
      <c r="A141" s="82"/>
      <c r="B141"/>
      <c r="C141" s="21"/>
      <c r="D141"/>
      <c r="E141" s="82"/>
      <c r="F141" s="82"/>
      <c r="G141"/>
      <c r="H141"/>
      <c r="I141"/>
      <c r="J141"/>
      <c r="K141" s="82"/>
      <c r="L141" s="82"/>
      <c r="M141" s="1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hidden="1" customHeight="1" x14ac:dyDescent="0.25">
      <c r="A142" s="82"/>
      <c r="B142"/>
      <c r="C142" s="21"/>
      <c r="D142"/>
      <c r="E142" s="82"/>
      <c r="F142" s="82"/>
      <c r="G142"/>
      <c r="H142"/>
      <c r="I142"/>
      <c r="J142"/>
      <c r="K142" s="82"/>
      <c r="L142" s="82"/>
      <c r="M142" s="1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5.75" hidden="1" customHeight="1" x14ac:dyDescent="0.25">
      <c r="A143" s="82"/>
      <c r="B143"/>
      <c r="C143" s="21"/>
      <c r="D143"/>
      <c r="E143" s="82"/>
      <c r="F143" s="82"/>
      <c r="G143"/>
      <c r="H143"/>
      <c r="I143"/>
      <c r="J143"/>
      <c r="K143" s="82"/>
      <c r="L143" s="82"/>
      <c r="M143" s="1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5.75" hidden="1" customHeight="1" x14ac:dyDescent="0.25">
      <c r="A144" s="82"/>
      <c r="B144"/>
      <c r="C144" s="21"/>
      <c r="D144"/>
      <c r="E144" s="82"/>
      <c r="F144" s="82"/>
      <c r="G144"/>
      <c r="H144"/>
      <c r="I144"/>
      <c r="J144"/>
      <c r="K144" s="82"/>
      <c r="L144" s="82"/>
      <c r="M144" s="1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5.75" hidden="1" customHeight="1" x14ac:dyDescent="0.25">
      <c r="A145" s="82"/>
      <c r="B145"/>
      <c r="C145" s="21"/>
      <c r="D145"/>
      <c r="E145" s="82"/>
      <c r="F145" s="82"/>
      <c r="G145"/>
      <c r="H145"/>
      <c r="I145"/>
      <c r="J145"/>
      <c r="K145" s="82"/>
      <c r="L145" s="82"/>
      <c r="M145" s="1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5.75" hidden="1" customHeight="1" x14ac:dyDescent="0.25">
      <c r="A146" s="82"/>
      <c r="B146"/>
      <c r="C146" s="21"/>
      <c r="D146"/>
      <c r="E146" s="82"/>
      <c r="F146" s="82"/>
      <c r="G146"/>
      <c r="H146"/>
      <c r="I146"/>
      <c r="J146"/>
      <c r="K146" s="82"/>
      <c r="L146" s="82"/>
      <c r="M146" s="1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5.75" hidden="1" customHeight="1" x14ac:dyDescent="0.25">
      <c r="A147" s="82"/>
      <c r="B147"/>
      <c r="C147" s="21"/>
      <c r="D147"/>
      <c r="E147" s="82"/>
      <c r="F147" s="82"/>
      <c r="G147"/>
      <c r="H147"/>
      <c r="I147"/>
      <c r="J147"/>
      <c r="K147" s="82"/>
      <c r="L147" s="82"/>
      <c r="M147" s="1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5.75" hidden="1" customHeight="1" x14ac:dyDescent="0.25">
      <c r="A148" s="82"/>
      <c r="B148"/>
      <c r="C148" s="21"/>
      <c r="D148"/>
      <c r="E148" s="82"/>
      <c r="F148" s="82"/>
      <c r="G148"/>
      <c r="H148"/>
      <c r="I148"/>
      <c r="J148"/>
      <c r="K148" s="82"/>
      <c r="L148" s="82"/>
      <c r="M148" s="1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hidden="1" customHeight="1" x14ac:dyDescent="0.25">
      <c r="A149" s="82"/>
      <c r="B149"/>
      <c r="C149" s="21"/>
      <c r="D149"/>
      <c r="E149" s="82"/>
      <c r="F149" s="82"/>
      <c r="G149"/>
      <c r="H149"/>
      <c r="I149"/>
      <c r="J149"/>
      <c r="K149" s="82"/>
      <c r="L149" s="82"/>
      <c r="M149" s="1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hidden="1" customHeight="1" x14ac:dyDescent="0.25">
      <c r="A150" s="82"/>
      <c r="B150"/>
      <c r="C150" s="21"/>
      <c r="D150"/>
      <c r="E150" s="82"/>
      <c r="F150" s="82"/>
      <c r="G150"/>
      <c r="H150"/>
      <c r="I150"/>
      <c r="J150"/>
      <c r="K150" s="82"/>
      <c r="L150" s="82"/>
      <c r="M150" s="1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hidden="1" customHeight="1" x14ac:dyDescent="0.25">
      <c r="A151" s="82"/>
      <c r="B151"/>
      <c r="C151" s="21"/>
      <c r="D151"/>
      <c r="E151" s="82"/>
      <c r="F151" s="82"/>
      <c r="G151"/>
      <c r="H151"/>
      <c r="I151"/>
      <c r="J151"/>
      <c r="K151" s="82"/>
      <c r="L151" s="82"/>
      <c r="M151" s="1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hidden="1" customHeight="1" x14ac:dyDescent="0.25">
      <c r="A152" s="82"/>
      <c r="B152"/>
      <c r="C152" s="21"/>
      <c r="D152"/>
      <c r="E152" s="82"/>
      <c r="F152" s="82"/>
      <c r="G152"/>
      <c r="H152"/>
      <c r="I152"/>
      <c r="J152"/>
      <c r="K152" s="82"/>
      <c r="L152" s="82"/>
      <c r="M152" s="1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5.75" hidden="1" customHeight="1" x14ac:dyDescent="0.25">
      <c r="A153" s="82"/>
      <c r="B153"/>
      <c r="C153" s="21"/>
      <c r="D153"/>
      <c r="E153" s="82"/>
      <c r="F153" s="82"/>
      <c r="G153"/>
      <c r="H153"/>
      <c r="I153"/>
      <c r="J153"/>
      <c r="K153" s="82"/>
      <c r="L153" s="82"/>
      <c r="M153" s="1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5.75" hidden="1" customHeight="1" x14ac:dyDescent="0.25">
      <c r="A154" s="82"/>
      <c r="B154"/>
      <c r="C154" s="21"/>
      <c r="D154"/>
      <c r="E154" s="82"/>
      <c r="F154" s="82"/>
      <c r="G154"/>
      <c r="H154"/>
      <c r="I154"/>
      <c r="J154"/>
      <c r="K154" s="82"/>
      <c r="L154" s="82"/>
      <c r="M154" s="1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5.75" hidden="1" customHeight="1" x14ac:dyDescent="0.25">
      <c r="A155" s="82"/>
      <c r="B155"/>
      <c r="C155" s="21"/>
      <c r="D155"/>
      <c r="E155" s="82"/>
      <c r="F155" s="82"/>
      <c r="G155"/>
      <c r="H155"/>
      <c r="I155"/>
      <c r="J155"/>
      <c r="K155" s="82"/>
      <c r="L155" s="82"/>
      <c r="M155" s="1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5.75" hidden="1" customHeight="1" x14ac:dyDescent="0.25">
      <c r="A156" s="82"/>
      <c r="B156"/>
      <c r="C156" s="21"/>
      <c r="D156"/>
      <c r="E156" s="82"/>
      <c r="F156" s="82"/>
      <c r="G156"/>
      <c r="H156"/>
      <c r="I156"/>
      <c r="J156"/>
      <c r="K156" s="82"/>
      <c r="L156" s="82"/>
      <c r="M156" s="1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5.75" hidden="1" customHeight="1" x14ac:dyDescent="0.25">
      <c r="A157" s="82"/>
      <c r="B157"/>
      <c r="C157" s="21"/>
      <c r="D157"/>
      <c r="E157" s="82"/>
      <c r="F157" s="82"/>
      <c r="G157"/>
      <c r="H157"/>
      <c r="I157"/>
      <c r="J157"/>
      <c r="K157" s="82"/>
      <c r="L157" s="82"/>
      <c r="M157" s="1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.75" hidden="1" customHeight="1" x14ac:dyDescent="0.25">
      <c r="A158" s="82"/>
      <c r="B158"/>
      <c r="C158" s="21"/>
      <c r="D158"/>
      <c r="E158" s="82"/>
      <c r="F158" s="82"/>
      <c r="G158"/>
      <c r="H158"/>
      <c r="I158"/>
      <c r="J158"/>
      <c r="K158" s="82"/>
      <c r="L158" s="82"/>
      <c r="M158" s="1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5.75" hidden="1" customHeight="1" x14ac:dyDescent="0.25">
      <c r="A159" s="82"/>
      <c r="B159"/>
      <c r="C159" s="21"/>
      <c r="D159"/>
      <c r="E159" s="82"/>
      <c r="F159" s="82"/>
      <c r="G159"/>
      <c r="H159"/>
      <c r="I159"/>
      <c r="J159"/>
      <c r="K159" s="82"/>
      <c r="L159" s="82"/>
      <c r="M159" s="1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.75" hidden="1" customHeight="1" x14ac:dyDescent="0.25">
      <c r="A160" s="82"/>
      <c r="B160"/>
      <c r="C160" s="21"/>
      <c r="D160"/>
      <c r="E160" s="82"/>
      <c r="F160" s="82"/>
      <c r="G160"/>
      <c r="H160"/>
      <c r="I160"/>
      <c r="J160"/>
      <c r="K160" s="82"/>
      <c r="L160" s="82"/>
      <c r="M160" s="1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.75" hidden="1" customHeight="1" x14ac:dyDescent="0.25">
      <c r="A161" s="82"/>
      <c r="B161"/>
      <c r="C161" s="21"/>
      <c r="D161"/>
      <c r="E161" s="82"/>
      <c r="F161" s="82"/>
      <c r="G161"/>
      <c r="H161"/>
      <c r="I161"/>
      <c r="J161"/>
      <c r="K161" s="82"/>
      <c r="L161" s="82"/>
      <c r="M161" s="1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5.75" hidden="1" customHeight="1" x14ac:dyDescent="0.25">
      <c r="A162" s="82"/>
      <c r="B162"/>
      <c r="C162" s="21"/>
      <c r="D162"/>
      <c r="E162" s="82"/>
      <c r="F162" s="82"/>
      <c r="G162"/>
      <c r="H162"/>
      <c r="I162"/>
      <c r="J162"/>
      <c r="K162" s="82"/>
      <c r="L162" s="82"/>
      <c r="M162" s="1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hidden="1" customHeight="1" x14ac:dyDescent="0.25">
      <c r="A163" s="82"/>
      <c r="B163"/>
      <c r="C163" s="21"/>
      <c r="D163"/>
      <c r="E163" s="82"/>
      <c r="F163" s="82"/>
      <c r="G163"/>
      <c r="H163"/>
      <c r="I163"/>
      <c r="J163"/>
      <c r="K163" s="82"/>
      <c r="L163" s="82"/>
      <c r="M163" s="1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hidden="1" customHeight="1" x14ac:dyDescent="0.25">
      <c r="A164" s="82"/>
      <c r="B164"/>
      <c r="C164" s="21"/>
      <c r="D164"/>
      <c r="E164" s="82"/>
      <c r="F164" s="82"/>
      <c r="G164"/>
      <c r="H164"/>
      <c r="I164"/>
      <c r="J164"/>
      <c r="K164" s="82"/>
      <c r="L164" s="82"/>
      <c r="M164" s="1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hidden="1" customHeight="1" x14ac:dyDescent="0.25">
      <c r="A165" s="82"/>
      <c r="B165"/>
      <c r="C165" s="21"/>
      <c r="D165"/>
      <c r="E165" s="82"/>
      <c r="F165" s="82"/>
      <c r="G165"/>
      <c r="H165"/>
      <c r="I165"/>
      <c r="J165"/>
      <c r="K165" s="82"/>
      <c r="L165" s="82"/>
      <c r="M165" s="1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hidden="1" customHeight="1" x14ac:dyDescent="0.25">
      <c r="A166" s="82"/>
      <c r="B166"/>
      <c r="C166" s="21"/>
      <c r="D166"/>
      <c r="E166" s="82"/>
      <c r="F166" s="82"/>
      <c r="G166"/>
      <c r="H166"/>
      <c r="I166"/>
      <c r="J166"/>
      <c r="K166" s="82"/>
      <c r="L166" s="82"/>
      <c r="M166" s="1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hidden="1" customHeight="1" x14ac:dyDescent="0.25">
      <c r="A167" s="82"/>
      <c r="B167"/>
      <c r="C167" s="21"/>
      <c r="D167"/>
      <c r="E167" s="82"/>
      <c r="F167" s="82"/>
      <c r="G167"/>
      <c r="H167"/>
      <c r="I167"/>
      <c r="J167"/>
      <c r="K167" s="82"/>
      <c r="L167" s="82"/>
      <c r="M167" s="1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hidden="1" customHeight="1" x14ac:dyDescent="0.25">
      <c r="A168" s="82"/>
      <c r="B168"/>
      <c r="C168" s="21"/>
      <c r="D168"/>
      <c r="E168" s="82"/>
      <c r="F168" s="82"/>
      <c r="G168"/>
      <c r="H168"/>
      <c r="I168"/>
      <c r="J168"/>
      <c r="K168" s="82"/>
      <c r="L168" s="82"/>
      <c r="M168" s="1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hidden="1" customHeight="1" x14ac:dyDescent="0.25">
      <c r="A169" s="82"/>
      <c r="B169"/>
      <c r="C169" s="21"/>
      <c r="D169"/>
      <c r="E169" s="82"/>
      <c r="F169" s="82"/>
      <c r="G169"/>
      <c r="H169"/>
      <c r="I169"/>
      <c r="J169"/>
      <c r="K169" s="82"/>
      <c r="L169" s="82"/>
      <c r="M169" s="1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hidden="1" customHeight="1" x14ac:dyDescent="0.25">
      <c r="A170" s="82"/>
      <c r="B170"/>
      <c r="C170" s="21"/>
      <c r="D170"/>
      <c r="E170" s="82"/>
      <c r="F170" s="82"/>
      <c r="G170"/>
      <c r="H170"/>
      <c r="I170"/>
      <c r="J170"/>
      <c r="K170" s="82"/>
      <c r="L170" s="82"/>
      <c r="M170" s="1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hidden="1" customHeight="1" x14ac:dyDescent="0.25">
      <c r="A171" s="82"/>
      <c r="B171"/>
      <c r="C171" s="21"/>
      <c r="D171"/>
      <c r="E171" s="82"/>
      <c r="F171" s="82"/>
      <c r="G171"/>
      <c r="H171"/>
      <c r="I171"/>
      <c r="J171"/>
      <c r="K171" s="82"/>
      <c r="L171" s="82"/>
      <c r="M171" s="1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hidden="1" customHeight="1" x14ac:dyDescent="0.25">
      <c r="A172" s="82"/>
      <c r="B172"/>
      <c r="C172" s="21"/>
      <c r="D172"/>
      <c r="E172" s="82"/>
      <c r="F172" s="82"/>
      <c r="G172"/>
      <c r="H172"/>
      <c r="I172"/>
      <c r="J172"/>
      <c r="K172" s="82"/>
      <c r="L172" s="82"/>
      <c r="M172" s="1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hidden="1" customHeight="1" x14ac:dyDescent="0.25">
      <c r="A173" s="82"/>
      <c r="B173"/>
      <c r="C173" s="21"/>
      <c r="D173"/>
      <c r="E173" s="82"/>
      <c r="F173" s="82"/>
      <c r="G173"/>
      <c r="H173"/>
      <c r="I173"/>
      <c r="J173"/>
      <c r="K173" s="82"/>
      <c r="L173" s="82"/>
      <c r="M173" s="1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hidden="1" customHeight="1" x14ac:dyDescent="0.25">
      <c r="A174" s="82"/>
      <c r="B174"/>
      <c r="C174" s="21"/>
      <c r="D174"/>
      <c r="E174" s="82"/>
      <c r="F174" s="82"/>
      <c r="G174"/>
      <c r="H174"/>
      <c r="I174"/>
      <c r="J174"/>
      <c r="K174" s="82"/>
      <c r="L174" s="82"/>
      <c r="M174" s="1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hidden="1" customHeight="1" x14ac:dyDescent="0.25">
      <c r="A175" s="82"/>
      <c r="B175"/>
      <c r="C175" s="21"/>
      <c r="D175"/>
      <c r="E175" s="82"/>
      <c r="F175" s="82"/>
      <c r="G175"/>
      <c r="H175"/>
      <c r="I175"/>
      <c r="J175"/>
      <c r="K175" s="82"/>
      <c r="L175" s="82"/>
      <c r="M175" s="1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hidden="1" customHeight="1" x14ac:dyDescent="0.25">
      <c r="A176" s="82"/>
      <c r="B176"/>
      <c r="C176" s="21"/>
      <c r="D176"/>
      <c r="E176" s="82"/>
      <c r="F176" s="82"/>
      <c r="G176"/>
      <c r="H176"/>
      <c r="I176"/>
      <c r="J176"/>
      <c r="K176" s="82"/>
      <c r="L176" s="82"/>
      <c r="M176" s="1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hidden="1" customHeight="1" x14ac:dyDescent="0.25">
      <c r="A177" s="82"/>
      <c r="B177"/>
      <c r="C177" s="21"/>
      <c r="D177"/>
      <c r="E177" s="82"/>
      <c r="F177" s="82"/>
      <c r="G177"/>
      <c r="H177"/>
      <c r="I177"/>
      <c r="J177"/>
      <c r="K177" s="82"/>
      <c r="L177" s="82"/>
      <c r="M177" s="1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hidden="1" customHeight="1" x14ac:dyDescent="0.25">
      <c r="A178" s="82"/>
      <c r="B178"/>
      <c r="C178" s="21"/>
      <c r="D178"/>
      <c r="E178" s="82"/>
      <c r="F178" s="82"/>
      <c r="G178"/>
      <c r="H178"/>
      <c r="I178"/>
      <c r="J178"/>
      <c r="K178" s="82"/>
      <c r="L178" s="82"/>
      <c r="M178" s="1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hidden="1" customHeight="1" x14ac:dyDescent="0.25">
      <c r="A179" s="82"/>
      <c r="B179"/>
      <c r="C179" s="21"/>
      <c r="D179"/>
      <c r="E179" s="82"/>
      <c r="F179" s="82"/>
      <c r="G179"/>
      <c r="H179"/>
      <c r="I179"/>
      <c r="J179"/>
      <c r="K179" s="82"/>
      <c r="L179" s="82"/>
      <c r="M179" s="1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hidden="1" customHeight="1" x14ac:dyDescent="0.25">
      <c r="A180" s="82"/>
      <c r="B180"/>
      <c r="C180" s="21"/>
      <c r="D180"/>
      <c r="E180" s="82"/>
      <c r="F180" s="82"/>
      <c r="G180"/>
      <c r="H180"/>
      <c r="I180"/>
      <c r="J180"/>
      <c r="K180" s="82"/>
      <c r="L180" s="82"/>
      <c r="M180" s="1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hidden="1" customHeight="1" x14ac:dyDescent="0.25">
      <c r="A181" s="82"/>
      <c r="B181"/>
      <c r="C181" s="21"/>
      <c r="D181"/>
      <c r="E181" s="82"/>
      <c r="F181" s="82"/>
      <c r="G181"/>
      <c r="H181"/>
      <c r="I181"/>
      <c r="J181"/>
      <c r="K181" s="82"/>
      <c r="L181" s="82"/>
      <c r="M181" s="1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hidden="1" customHeight="1" x14ac:dyDescent="0.25">
      <c r="A182" s="82"/>
      <c r="B182"/>
      <c r="C182" s="21"/>
      <c r="D182"/>
      <c r="E182" s="82"/>
      <c r="F182" s="82"/>
      <c r="G182"/>
      <c r="H182"/>
      <c r="I182"/>
      <c r="J182"/>
      <c r="K182" s="82"/>
      <c r="L182" s="82"/>
      <c r="M182" s="1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hidden="1" customHeight="1" x14ac:dyDescent="0.25">
      <c r="A183" s="82"/>
      <c r="B183"/>
      <c r="C183" s="21"/>
      <c r="D183"/>
      <c r="E183" s="82"/>
      <c r="F183" s="82"/>
      <c r="G183"/>
      <c r="H183"/>
      <c r="I183"/>
      <c r="J183"/>
      <c r="K183" s="82"/>
      <c r="L183" s="82"/>
      <c r="M183" s="1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hidden="1" customHeight="1" x14ac:dyDescent="0.25">
      <c r="A184" s="82"/>
      <c r="B184"/>
      <c r="C184" s="21"/>
      <c r="D184"/>
      <c r="E184" s="82"/>
      <c r="F184" s="82"/>
      <c r="G184"/>
      <c r="H184"/>
      <c r="I184"/>
      <c r="J184"/>
      <c r="K184" s="82"/>
      <c r="L184" s="82"/>
      <c r="M184" s="1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hidden="1" customHeight="1" x14ac:dyDescent="0.25">
      <c r="A185" s="82"/>
      <c r="B185"/>
      <c r="C185" s="21"/>
      <c r="D185"/>
      <c r="E185" s="82"/>
      <c r="F185" s="82"/>
      <c r="G185"/>
      <c r="H185"/>
      <c r="I185"/>
      <c r="J185"/>
      <c r="K185" s="82"/>
      <c r="L185" s="82"/>
      <c r="M185" s="1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hidden="1" customHeight="1" x14ac:dyDescent="0.25">
      <c r="A186" s="82"/>
      <c r="B186"/>
      <c r="C186" s="21"/>
      <c r="D186"/>
      <c r="E186" s="82"/>
      <c r="F186" s="82"/>
      <c r="G186"/>
      <c r="H186"/>
      <c r="I186"/>
      <c r="J186"/>
      <c r="K186" s="82"/>
      <c r="L186" s="82"/>
      <c r="M186" s="1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hidden="1" customHeight="1" x14ac:dyDescent="0.25">
      <c r="A187" s="82"/>
      <c r="B187"/>
      <c r="C187" s="21"/>
      <c r="D187"/>
      <c r="E187" s="82"/>
      <c r="F187" s="82"/>
      <c r="G187"/>
      <c r="H187"/>
      <c r="I187"/>
      <c r="J187"/>
      <c r="K187" s="82"/>
      <c r="L187" s="82"/>
      <c r="M187" s="1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hidden="1" customHeight="1" x14ac:dyDescent="0.25">
      <c r="A188" s="82"/>
      <c r="B188"/>
      <c r="C188" s="21"/>
      <c r="D188"/>
      <c r="E188" s="82"/>
      <c r="F188" s="82"/>
      <c r="G188"/>
      <c r="H188"/>
      <c r="I188"/>
      <c r="J188"/>
      <c r="K188" s="82"/>
      <c r="L188" s="82"/>
      <c r="M188" s="1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hidden="1" customHeight="1" x14ac:dyDescent="0.25">
      <c r="A189" s="82"/>
      <c r="B189"/>
      <c r="C189" s="21"/>
      <c r="D189"/>
      <c r="E189" s="82"/>
      <c r="F189" s="82"/>
      <c r="G189"/>
      <c r="H189"/>
      <c r="I189"/>
      <c r="J189"/>
      <c r="K189" s="82"/>
      <c r="L189" s="82"/>
      <c r="M189" s="1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hidden="1" customHeight="1" x14ac:dyDescent="0.25">
      <c r="A190" s="82"/>
      <c r="B190"/>
      <c r="C190" s="21"/>
      <c r="D190"/>
      <c r="E190" s="82"/>
      <c r="F190" s="82"/>
      <c r="G190"/>
      <c r="H190"/>
      <c r="I190"/>
      <c r="J190"/>
      <c r="K190" s="82"/>
      <c r="L190" s="82"/>
      <c r="M190" s="1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hidden="1" customHeight="1" x14ac:dyDescent="0.25">
      <c r="A191" s="82"/>
      <c r="B191"/>
      <c r="C191" s="21"/>
      <c r="D191"/>
      <c r="E191" s="82"/>
      <c r="F191" s="82"/>
      <c r="G191"/>
      <c r="H191"/>
      <c r="I191"/>
      <c r="J191"/>
      <c r="K191" s="82"/>
      <c r="L191" s="82"/>
      <c r="M191" s="1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hidden="1" customHeight="1" x14ac:dyDescent="0.25">
      <c r="A192" s="82"/>
      <c r="B192"/>
      <c r="C192" s="21"/>
      <c r="D192"/>
      <c r="E192" s="82"/>
      <c r="F192" s="82"/>
      <c r="G192"/>
      <c r="H192"/>
      <c r="I192"/>
      <c r="J192"/>
      <c r="K192" s="82"/>
      <c r="L192" s="82"/>
      <c r="M192" s="1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hidden="1" customHeight="1" x14ac:dyDescent="0.25">
      <c r="A193" s="82"/>
      <c r="B193"/>
      <c r="C193" s="21"/>
      <c r="D193"/>
      <c r="E193" s="82"/>
      <c r="F193" s="82"/>
      <c r="G193"/>
      <c r="H193"/>
      <c r="I193"/>
      <c r="J193"/>
      <c r="K193" s="82"/>
      <c r="L193" s="82"/>
      <c r="M193" s="1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hidden="1" customHeight="1" x14ac:dyDescent="0.25">
      <c r="A194" s="82"/>
      <c r="B194"/>
      <c r="C194" s="21"/>
      <c r="D194"/>
      <c r="E194" s="82"/>
      <c r="F194" s="82"/>
      <c r="G194"/>
      <c r="H194"/>
      <c r="I194"/>
      <c r="J194"/>
      <c r="K194" s="82"/>
      <c r="L194" s="82"/>
      <c r="M194" s="1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hidden="1" customHeight="1" x14ac:dyDescent="0.25">
      <c r="A195" s="82"/>
      <c r="B195"/>
      <c r="C195" s="21"/>
      <c r="D195"/>
      <c r="E195" s="82"/>
      <c r="F195" s="82"/>
      <c r="G195"/>
      <c r="H195"/>
      <c r="I195"/>
      <c r="J195"/>
      <c r="K195" s="82"/>
      <c r="L195" s="82"/>
      <c r="M195" s="1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hidden="1" customHeight="1" x14ac:dyDescent="0.25">
      <c r="A196" s="82"/>
      <c r="B196"/>
      <c r="C196" s="21"/>
      <c r="D196"/>
      <c r="E196" s="82"/>
      <c r="F196" s="82"/>
      <c r="G196"/>
      <c r="H196"/>
      <c r="I196"/>
      <c r="J196"/>
      <c r="K196" s="82"/>
      <c r="L196" s="82"/>
      <c r="M196" s="1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hidden="1" customHeight="1" x14ac:dyDescent="0.25">
      <c r="A197" s="82"/>
      <c r="B197"/>
      <c r="C197" s="21"/>
      <c r="D197"/>
      <c r="E197" s="82"/>
      <c r="F197" s="82"/>
      <c r="G197"/>
      <c r="H197"/>
      <c r="I197"/>
      <c r="J197"/>
      <c r="K197" s="82"/>
      <c r="L197" s="82"/>
      <c r="M197" s="1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hidden="1" customHeight="1" x14ac:dyDescent="0.25">
      <c r="A198" s="82"/>
      <c r="B198"/>
      <c r="C198" s="21"/>
      <c r="D198"/>
      <c r="E198" s="82"/>
      <c r="F198" s="82"/>
      <c r="G198"/>
      <c r="H198"/>
      <c r="I198"/>
      <c r="J198"/>
      <c r="K198" s="82"/>
      <c r="L198" s="82"/>
      <c r="M198" s="1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hidden="1" customHeight="1" x14ac:dyDescent="0.25">
      <c r="A199" s="82"/>
      <c r="B199"/>
      <c r="C199" s="21"/>
      <c r="D199"/>
      <c r="E199" s="82"/>
      <c r="F199" s="82"/>
      <c r="G199"/>
      <c r="H199"/>
      <c r="I199"/>
      <c r="J199"/>
      <c r="K199" s="82"/>
      <c r="L199" s="82"/>
      <c r="M199" s="1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hidden="1" customHeight="1" x14ac:dyDescent="0.25">
      <c r="A200" s="82"/>
      <c r="B200"/>
      <c r="C200" s="21"/>
      <c r="D200"/>
      <c r="E200" s="82"/>
      <c r="F200" s="82"/>
      <c r="G200"/>
      <c r="H200"/>
      <c r="I200"/>
      <c r="J200"/>
      <c r="K200" s="82"/>
      <c r="L200" s="82"/>
      <c r="M200" s="1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hidden="1" customHeight="1" x14ac:dyDescent="0.25">
      <c r="A201" s="82"/>
      <c r="B201"/>
      <c r="C201" s="21"/>
      <c r="D201"/>
      <c r="E201" s="82"/>
      <c r="F201" s="82"/>
      <c r="G201"/>
      <c r="H201"/>
      <c r="I201"/>
      <c r="J201"/>
      <c r="K201" s="82"/>
      <c r="L201" s="82"/>
      <c r="M201" s="1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hidden="1" customHeight="1" x14ac:dyDescent="0.25">
      <c r="A202" s="82"/>
      <c r="B202"/>
      <c r="C202" s="21"/>
      <c r="D202"/>
      <c r="E202" s="82"/>
      <c r="F202" s="82"/>
      <c r="G202"/>
      <c r="H202"/>
      <c r="I202"/>
      <c r="J202"/>
      <c r="K202" s="82"/>
      <c r="L202" s="82"/>
      <c r="M202" s="1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hidden="1" customHeight="1" x14ac:dyDescent="0.25">
      <c r="A203" s="82"/>
      <c r="B203"/>
      <c r="C203" s="21"/>
      <c r="D203"/>
      <c r="E203" s="82"/>
      <c r="F203" s="82"/>
      <c r="G203"/>
      <c r="H203"/>
      <c r="I203"/>
      <c r="J203"/>
      <c r="K203" s="82"/>
      <c r="L203" s="82"/>
      <c r="M203" s="1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hidden="1" customHeight="1" x14ac:dyDescent="0.25">
      <c r="A204" s="82"/>
      <c r="B204"/>
      <c r="C204" s="21"/>
      <c r="D204"/>
      <c r="E204" s="82"/>
      <c r="F204" s="82"/>
      <c r="G204"/>
      <c r="H204"/>
      <c r="I204"/>
      <c r="J204"/>
      <c r="K204" s="82"/>
      <c r="L204" s="82"/>
      <c r="M204" s="1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hidden="1" customHeight="1" x14ac:dyDescent="0.25">
      <c r="A205" s="82"/>
      <c r="B205"/>
      <c r="C205" s="21"/>
      <c r="D205"/>
      <c r="E205" s="82"/>
      <c r="F205" s="82"/>
      <c r="G205"/>
      <c r="H205"/>
      <c r="I205"/>
      <c r="J205"/>
      <c r="K205" s="82"/>
      <c r="L205" s="82"/>
      <c r="M205" s="1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hidden="1" customHeight="1" x14ac:dyDescent="0.25">
      <c r="A206" s="82"/>
      <c r="B206"/>
      <c r="C206" s="21"/>
      <c r="D206"/>
      <c r="E206" s="82"/>
      <c r="F206" s="82"/>
      <c r="G206"/>
      <c r="H206"/>
      <c r="I206"/>
      <c r="J206"/>
      <c r="K206" s="82"/>
      <c r="L206" s="82"/>
      <c r="M206" s="1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hidden="1" customHeight="1" x14ac:dyDescent="0.25">
      <c r="A207" s="82"/>
      <c r="B207"/>
      <c r="C207" s="21"/>
      <c r="D207"/>
      <c r="E207" s="82"/>
      <c r="F207" s="82"/>
      <c r="G207"/>
      <c r="H207"/>
      <c r="I207"/>
      <c r="J207"/>
      <c r="K207" s="82"/>
      <c r="L207" s="82"/>
      <c r="M207" s="1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hidden="1" customHeight="1" x14ac:dyDescent="0.25">
      <c r="A208" s="82"/>
      <c r="B208"/>
      <c r="C208" s="21"/>
      <c r="D208"/>
      <c r="E208" s="82"/>
      <c r="F208" s="82"/>
      <c r="G208"/>
      <c r="H208"/>
      <c r="I208"/>
      <c r="J208"/>
      <c r="K208" s="82"/>
      <c r="L208" s="82"/>
      <c r="M208" s="1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hidden="1" customHeight="1" x14ac:dyDescent="0.25">
      <c r="A209" s="82"/>
      <c r="B209"/>
      <c r="C209" s="21"/>
      <c r="D209"/>
      <c r="E209" s="82"/>
      <c r="F209" s="82"/>
      <c r="G209"/>
      <c r="H209"/>
      <c r="I209"/>
      <c r="J209"/>
      <c r="K209" s="82"/>
      <c r="L209" s="82"/>
      <c r="M209" s="1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hidden="1" customHeight="1" x14ac:dyDescent="0.25">
      <c r="A210" s="82"/>
      <c r="B210"/>
      <c r="C210" s="21"/>
      <c r="D210"/>
      <c r="E210" s="82"/>
      <c r="F210" s="82"/>
      <c r="G210"/>
      <c r="H210"/>
      <c r="I210"/>
      <c r="J210"/>
      <c r="K210" s="82"/>
      <c r="L210" s="82"/>
      <c r="M210" s="1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hidden="1" customHeight="1" x14ac:dyDescent="0.25">
      <c r="A211" s="82"/>
      <c r="B211"/>
      <c r="C211" s="21"/>
      <c r="D211"/>
      <c r="E211" s="82"/>
      <c r="F211" s="82"/>
      <c r="G211"/>
      <c r="H211"/>
      <c r="I211"/>
      <c r="J211"/>
      <c r="K211" s="82"/>
      <c r="L211" s="82"/>
      <c r="M211" s="1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hidden="1" customHeight="1" x14ac:dyDescent="0.25">
      <c r="A212" s="82"/>
      <c r="B212"/>
      <c r="C212" s="21"/>
      <c r="D212"/>
      <c r="E212" s="82"/>
      <c r="F212" s="82"/>
      <c r="G212"/>
      <c r="H212"/>
      <c r="I212"/>
      <c r="J212"/>
      <c r="K212" s="82"/>
      <c r="L212" s="82"/>
      <c r="M212" s="1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hidden="1" customHeight="1" x14ac:dyDescent="0.25">
      <c r="A213" s="82"/>
      <c r="B213"/>
      <c r="C213" s="21"/>
      <c r="D213"/>
      <c r="E213" s="82"/>
      <c r="F213" s="82"/>
      <c r="G213"/>
      <c r="H213"/>
      <c r="I213"/>
      <c r="J213"/>
      <c r="K213" s="82"/>
      <c r="L213" s="82"/>
      <c r="M213" s="1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hidden="1" customHeight="1" x14ac:dyDescent="0.25">
      <c r="A214" s="82"/>
      <c r="B214"/>
      <c r="C214" s="21"/>
      <c r="D214"/>
      <c r="E214" s="82"/>
      <c r="F214" s="82"/>
      <c r="G214"/>
      <c r="H214"/>
      <c r="I214"/>
      <c r="J214"/>
      <c r="K214" s="82"/>
      <c r="L214" s="82"/>
      <c r="M214" s="1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hidden="1" customHeight="1" x14ac:dyDescent="0.25">
      <c r="A215" s="82"/>
      <c r="B215"/>
      <c r="C215" s="21"/>
      <c r="D215"/>
      <c r="E215" s="82"/>
      <c r="F215" s="82"/>
      <c r="G215"/>
      <c r="H215"/>
      <c r="I215"/>
      <c r="J215"/>
      <c r="K215" s="82"/>
      <c r="L215" s="82"/>
      <c r="M215" s="1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hidden="1" customHeight="1" x14ac:dyDescent="0.25">
      <c r="A216" s="82"/>
      <c r="B216"/>
      <c r="C216" s="21"/>
      <c r="D216"/>
      <c r="E216" s="82"/>
      <c r="F216" s="82"/>
      <c r="G216"/>
      <c r="H216"/>
      <c r="I216"/>
      <c r="J216"/>
      <c r="K216" s="82"/>
      <c r="L216" s="82"/>
      <c r="M216" s="1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hidden="1" customHeight="1" x14ac:dyDescent="0.25">
      <c r="A217" s="82"/>
      <c r="B217"/>
      <c r="C217" s="21"/>
      <c r="D217"/>
      <c r="E217" s="82"/>
      <c r="F217" s="82"/>
      <c r="G217"/>
      <c r="H217"/>
      <c r="I217"/>
      <c r="J217"/>
      <c r="K217" s="82"/>
      <c r="L217" s="82"/>
      <c r="M217" s="1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hidden="1" customHeight="1" x14ac:dyDescent="0.25">
      <c r="A218" s="82"/>
      <c r="B218"/>
      <c r="C218" s="21"/>
      <c r="D218"/>
      <c r="E218" s="82"/>
      <c r="F218" s="82"/>
      <c r="G218"/>
      <c r="H218"/>
      <c r="I218"/>
      <c r="J218"/>
      <c r="K218" s="82"/>
      <c r="L218" s="82"/>
      <c r="M218" s="1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hidden="1" customHeight="1" x14ac:dyDescent="0.25">
      <c r="A219" s="82"/>
      <c r="B219"/>
      <c r="C219" s="21"/>
      <c r="D219"/>
      <c r="E219" s="82"/>
      <c r="F219" s="82"/>
      <c r="G219"/>
      <c r="H219"/>
      <c r="I219"/>
      <c r="J219"/>
      <c r="K219" s="82"/>
      <c r="L219" s="82"/>
      <c r="M219" s="1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hidden="1" customHeight="1" x14ac:dyDescent="0.25">
      <c r="A220" s="82"/>
      <c r="B220"/>
      <c r="C220" s="21"/>
      <c r="D220"/>
      <c r="E220" s="82"/>
      <c r="F220" s="82"/>
      <c r="G220"/>
      <c r="H220"/>
      <c r="I220"/>
      <c r="J220"/>
      <c r="K220" s="82"/>
      <c r="L220" s="82"/>
      <c r="M220" s="1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hidden="1" customHeight="1" x14ac:dyDescent="0.25">
      <c r="A221" s="82"/>
      <c r="B221"/>
      <c r="C221" s="21"/>
      <c r="D221"/>
      <c r="E221" s="82"/>
      <c r="F221" s="82"/>
      <c r="G221"/>
      <c r="H221"/>
      <c r="I221"/>
      <c r="J221"/>
      <c r="K221" s="82"/>
      <c r="L221" s="82"/>
      <c r="M221" s="1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hidden="1" customHeight="1" x14ac:dyDescent="0.25">
      <c r="A222" s="82"/>
      <c r="B222"/>
      <c r="C222" s="21"/>
      <c r="D222"/>
      <c r="E222" s="82"/>
      <c r="F222" s="82"/>
      <c r="G222"/>
      <c r="H222"/>
      <c r="I222"/>
      <c r="J222"/>
      <c r="K222" s="82"/>
      <c r="L222" s="82"/>
      <c r="M222" s="1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hidden="1" customHeight="1" x14ac:dyDescent="0.25">
      <c r="A223" s="82"/>
      <c r="B223"/>
      <c r="C223" s="21"/>
      <c r="D223"/>
      <c r="E223" s="82"/>
      <c r="F223" s="82"/>
      <c r="G223"/>
      <c r="H223"/>
      <c r="I223"/>
      <c r="J223"/>
      <c r="K223" s="82"/>
      <c r="L223" s="82"/>
      <c r="M223" s="1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hidden="1" customHeight="1" x14ac:dyDescent="0.25">
      <c r="A224" s="82"/>
      <c r="B224"/>
      <c r="C224" s="21"/>
      <c r="D224"/>
      <c r="E224" s="82"/>
      <c r="F224" s="82"/>
      <c r="G224"/>
      <c r="H224"/>
      <c r="I224"/>
      <c r="J224"/>
      <c r="K224" s="82"/>
      <c r="L224" s="82"/>
      <c r="M224" s="1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hidden="1" customHeight="1" x14ac:dyDescent="0.25">
      <c r="A225" s="82"/>
      <c r="B225"/>
      <c r="C225" s="21"/>
      <c r="D225"/>
      <c r="E225" s="82"/>
      <c r="F225" s="82"/>
      <c r="G225"/>
      <c r="H225"/>
      <c r="I225"/>
      <c r="J225"/>
      <c r="K225" s="82"/>
      <c r="L225" s="82"/>
      <c r="M225" s="1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hidden="1" customHeight="1" x14ac:dyDescent="0.25">
      <c r="A226" s="82"/>
      <c r="B226"/>
      <c r="C226" s="21"/>
      <c r="D226"/>
      <c r="E226" s="82"/>
      <c r="F226" s="82"/>
      <c r="G226"/>
      <c r="H226"/>
      <c r="I226"/>
      <c r="J226"/>
      <c r="K226" s="82"/>
      <c r="L226" s="82"/>
      <c r="M226" s="1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hidden="1" customHeight="1" x14ac:dyDescent="0.25">
      <c r="A227" s="82"/>
      <c r="B227"/>
      <c r="C227" s="21"/>
      <c r="D227"/>
      <c r="E227" s="82"/>
      <c r="F227" s="82"/>
      <c r="G227"/>
      <c r="H227"/>
      <c r="I227"/>
      <c r="J227"/>
      <c r="K227" s="82"/>
      <c r="L227" s="82"/>
      <c r="M227" s="1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hidden="1" customHeight="1" x14ac:dyDescent="0.25">
      <c r="A228" s="82"/>
      <c r="B228"/>
      <c r="C228" s="21"/>
      <c r="D228"/>
      <c r="E228" s="82"/>
      <c r="F228" s="82"/>
      <c r="G228"/>
      <c r="H228"/>
      <c r="I228"/>
      <c r="J228"/>
      <c r="K228" s="82"/>
      <c r="L228" s="82"/>
      <c r="M228" s="1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hidden="1" customHeight="1" x14ac:dyDescent="0.25">
      <c r="A229" s="82"/>
      <c r="B229"/>
      <c r="C229" s="21"/>
      <c r="D229"/>
      <c r="E229" s="82"/>
      <c r="F229" s="82"/>
      <c r="G229"/>
      <c r="H229"/>
      <c r="I229"/>
      <c r="J229"/>
      <c r="K229" s="82"/>
      <c r="L229" s="82"/>
      <c r="M229" s="1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hidden="1" customHeight="1" x14ac:dyDescent="0.25">
      <c r="A230" s="82"/>
      <c r="B230"/>
      <c r="C230" s="21"/>
      <c r="D230"/>
      <c r="E230" s="82"/>
      <c r="F230" s="82"/>
      <c r="G230"/>
      <c r="H230"/>
      <c r="I230"/>
      <c r="J230"/>
      <c r="K230" s="82"/>
      <c r="L230" s="82"/>
      <c r="M230" s="1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hidden="1" customHeight="1" x14ac:dyDescent="0.25">
      <c r="A231" s="82"/>
      <c r="B231"/>
      <c r="C231" s="21"/>
      <c r="D231"/>
      <c r="E231" s="82"/>
      <c r="F231" s="82"/>
      <c r="G231"/>
      <c r="H231"/>
      <c r="I231"/>
      <c r="J231"/>
      <c r="K231" s="82"/>
      <c r="L231" s="82"/>
      <c r="M231" s="1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hidden="1" customHeight="1" x14ac:dyDescent="0.25">
      <c r="A232" s="82"/>
      <c r="B232"/>
      <c r="C232" s="21"/>
      <c r="D232"/>
      <c r="E232" s="82"/>
      <c r="F232" s="82"/>
      <c r="G232"/>
      <c r="H232"/>
      <c r="I232"/>
      <c r="J232"/>
      <c r="K232" s="82"/>
      <c r="L232" s="82"/>
      <c r="M232" s="1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hidden="1" customHeight="1" x14ac:dyDescent="0.25">
      <c r="A233" s="82"/>
      <c r="B233"/>
      <c r="C233" s="21"/>
      <c r="D233"/>
      <c r="E233" s="82"/>
      <c r="F233" s="82"/>
      <c r="G233"/>
      <c r="H233"/>
      <c r="I233"/>
      <c r="J233"/>
      <c r="K233" s="82"/>
      <c r="L233" s="82"/>
      <c r="M233" s="1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hidden="1" customHeight="1" x14ac:dyDescent="0.25">
      <c r="A234" s="82"/>
      <c r="B234"/>
      <c r="C234" s="21"/>
      <c r="D234"/>
      <c r="E234" s="82"/>
      <c r="F234" s="82"/>
      <c r="G234"/>
      <c r="H234"/>
      <c r="I234"/>
      <c r="J234"/>
      <c r="K234" s="82"/>
      <c r="L234" s="82"/>
      <c r="M234" s="1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hidden="1" customHeight="1" x14ac:dyDescent="0.25">
      <c r="A235" s="82"/>
      <c r="B235"/>
      <c r="C235" s="21"/>
      <c r="D235"/>
      <c r="E235" s="82"/>
      <c r="F235" s="82"/>
      <c r="G235"/>
      <c r="H235"/>
      <c r="I235"/>
      <c r="J235"/>
      <c r="K235" s="82"/>
      <c r="L235" s="82"/>
      <c r="M235" s="1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hidden="1" customHeight="1" x14ac:dyDescent="0.25">
      <c r="A236" s="82"/>
      <c r="B236"/>
      <c r="C236" s="21"/>
      <c r="D236"/>
      <c r="E236" s="82"/>
      <c r="F236" s="82"/>
      <c r="G236"/>
      <c r="H236"/>
      <c r="I236"/>
      <c r="J236"/>
      <c r="K236" s="82"/>
      <c r="L236" s="82"/>
      <c r="M236" s="1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hidden="1" customHeight="1" x14ac:dyDescent="0.25">
      <c r="A237" s="82"/>
      <c r="B237"/>
      <c r="C237" s="21"/>
      <c r="D237"/>
      <c r="E237" s="82"/>
      <c r="F237" s="82"/>
      <c r="G237"/>
      <c r="H237"/>
      <c r="I237"/>
      <c r="J237"/>
      <c r="K237" s="82"/>
      <c r="L237" s="82"/>
      <c r="M237" s="1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hidden="1" customHeight="1" x14ac:dyDescent="0.25">
      <c r="A238" s="82"/>
      <c r="B238"/>
      <c r="C238" s="21"/>
      <c r="D238"/>
      <c r="E238" s="82"/>
      <c r="F238" s="82"/>
      <c r="G238"/>
      <c r="H238"/>
      <c r="I238"/>
      <c r="J238"/>
      <c r="K238" s="82"/>
      <c r="L238" s="82"/>
      <c r="M238" s="1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hidden="1" customHeight="1" x14ac:dyDescent="0.25">
      <c r="A239" s="82"/>
      <c r="B239"/>
      <c r="C239" s="21"/>
      <c r="D239"/>
      <c r="E239" s="82"/>
      <c r="F239" s="82"/>
      <c r="G239"/>
      <c r="H239"/>
      <c r="I239"/>
      <c r="J239"/>
      <c r="K239" s="82"/>
      <c r="L239" s="82"/>
      <c r="M239" s="1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hidden="1" customHeight="1" x14ac:dyDescent="0.25">
      <c r="A240" s="82"/>
      <c r="B240"/>
      <c r="C240" s="21"/>
      <c r="D240"/>
      <c r="E240" s="82"/>
      <c r="F240" s="82"/>
      <c r="G240"/>
      <c r="H240"/>
      <c r="I240"/>
      <c r="J240"/>
      <c r="K240" s="82"/>
      <c r="L240" s="82"/>
      <c r="M240" s="1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hidden="1" customHeight="1" x14ac:dyDescent="0.25">
      <c r="A241" s="82"/>
      <c r="B241"/>
      <c r="C241" s="21"/>
      <c r="D241"/>
      <c r="E241" s="82"/>
      <c r="F241" s="82"/>
      <c r="G241"/>
      <c r="H241"/>
      <c r="I241"/>
      <c r="J241"/>
      <c r="K241" s="82"/>
      <c r="L241" s="82"/>
      <c r="M241" s="1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hidden="1" customHeight="1" x14ac:dyDescent="0.25">
      <c r="A242" s="82"/>
      <c r="B242"/>
      <c r="C242" s="21"/>
      <c r="D242"/>
      <c r="E242" s="82"/>
      <c r="F242" s="82"/>
      <c r="G242"/>
      <c r="H242"/>
      <c r="I242"/>
      <c r="J242"/>
      <c r="K242" s="82"/>
      <c r="L242" s="82"/>
      <c r="M242" s="1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hidden="1" customHeight="1" x14ac:dyDescent="0.25">
      <c r="A243" s="82"/>
      <c r="B243"/>
      <c r="C243" s="21"/>
      <c r="D243"/>
      <c r="E243" s="82"/>
      <c r="F243" s="82"/>
      <c r="G243"/>
      <c r="H243"/>
      <c r="I243"/>
      <c r="J243"/>
      <c r="K243" s="82"/>
      <c r="L243" s="82"/>
      <c r="M243" s="1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hidden="1" customHeight="1" x14ac:dyDescent="0.25">
      <c r="A244" s="82"/>
      <c r="B244"/>
      <c r="C244" s="21"/>
      <c r="D244"/>
      <c r="E244" s="82"/>
      <c r="F244" s="82"/>
      <c r="G244"/>
      <c r="H244"/>
      <c r="I244"/>
      <c r="J244"/>
      <c r="K244" s="82"/>
      <c r="L244" s="82"/>
      <c r="M244" s="1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hidden="1" customHeight="1" x14ac:dyDescent="0.25">
      <c r="A245" s="82"/>
      <c r="B245"/>
      <c r="C245" s="21"/>
      <c r="D245"/>
      <c r="E245" s="82"/>
      <c r="F245" s="82"/>
      <c r="G245"/>
      <c r="H245"/>
      <c r="I245"/>
      <c r="J245"/>
      <c r="K245" s="82"/>
      <c r="L245" s="82"/>
      <c r="M245" s="1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hidden="1" customHeight="1" x14ac:dyDescent="0.25">
      <c r="A246" s="82"/>
      <c r="B246"/>
      <c r="C246" s="21"/>
      <c r="D246"/>
      <c r="E246" s="82"/>
      <c r="F246" s="82"/>
      <c r="G246"/>
      <c r="H246"/>
      <c r="I246"/>
      <c r="J246"/>
      <c r="K246" s="82"/>
      <c r="L246" s="82"/>
      <c r="M246" s="1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hidden="1" customHeight="1" x14ac:dyDescent="0.25">
      <c r="A247" s="82"/>
      <c r="B247"/>
      <c r="C247" s="21"/>
      <c r="D247"/>
      <c r="E247" s="82"/>
      <c r="F247" s="82"/>
      <c r="G247"/>
      <c r="H247"/>
      <c r="I247"/>
      <c r="J247"/>
      <c r="K247" s="82"/>
      <c r="L247" s="82"/>
      <c r="M247" s="1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hidden="1" customHeight="1" x14ac:dyDescent="0.25">
      <c r="A248" s="82"/>
      <c r="B248"/>
      <c r="C248" s="21"/>
      <c r="D248"/>
      <c r="E248" s="82"/>
      <c r="F248" s="82"/>
      <c r="G248"/>
      <c r="H248"/>
      <c r="I248"/>
      <c r="J248"/>
      <c r="K248" s="82"/>
      <c r="L248" s="82"/>
      <c r="M248" s="1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hidden="1" customHeight="1" x14ac:dyDescent="0.25">
      <c r="A249" s="82"/>
      <c r="B249"/>
      <c r="C249" s="21"/>
      <c r="D249"/>
      <c r="E249" s="82"/>
      <c r="F249" s="82"/>
      <c r="G249"/>
      <c r="H249"/>
      <c r="I249"/>
      <c r="J249"/>
      <c r="K249" s="82"/>
      <c r="L249" s="82"/>
      <c r="M249" s="1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hidden="1" customHeight="1" x14ac:dyDescent="0.25">
      <c r="A250" s="82"/>
      <c r="B250"/>
      <c r="C250" s="21"/>
      <c r="D250"/>
      <c r="E250" s="82"/>
      <c r="F250" s="82"/>
      <c r="G250"/>
      <c r="H250"/>
      <c r="I250"/>
      <c r="J250"/>
      <c r="K250" s="82"/>
      <c r="L250" s="82"/>
      <c r="M250" s="1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hidden="1" customHeight="1" x14ac:dyDescent="0.25">
      <c r="A251" s="82"/>
      <c r="B251"/>
      <c r="C251" s="21"/>
      <c r="D251"/>
      <c r="E251" s="82"/>
      <c r="F251" s="82"/>
      <c r="G251"/>
      <c r="H251"/>
      <c r="I251"/>
      <c r="J251"/>
      <c r="K251" s="82"/>
      <c r="L251" s="82"/>
      <c r="M251" s="1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hidden="1" customHeight="1" x14ac:dyDescent="0.25">
      <c r="A252" s="82"/>
      <c r="B252"/>
      <c r="C252" s="21"/>
      <c r="D252"/>
      <c r="E252" s="82"/>
      <c r="F252" s="82"/>
      <c r="G252"/>
      <c r="H252"/>
      <c r="I252"/>
      <c r="J252"/>
      <c r="K252" s="82"/>
      <c r="L252" s="82"/>
      <c r="M252" s="1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hidden="1" customHeight="1" x14ac:dyDescent="0.25">
      <c r="A253" s="82"/>
      <c r="B253"/>
      <c r="C253" s="21"/>
      <c r="D253"/>
      <c r="E253" s="82"/>
      <c r="F253" s="82"/>
      <c r="G253"/>
      <c r="H253"/>
      <c r="I253"/>
      <c r="J253"/>
      <c r="K253" s="82"/>
      <c r="L253" s="82"/>
      <c r="M253" s="1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hidden="1" customHeight="1" x14ac:dyDescent="0.25">
      <c r="A254" s="82"/>
      <c r="B254"/>
      <c r="C254" s="21"/>
      <c r="D254"/>
      <c r="E254" s="82"/>
      <c r="F254" s="82"/>
      <c r="G254"/>
      <c r="H254"/>
      <c r="I254"/>
      <c r="J254"/>
      <c r="K254" s="82"/>
      <c r="L254" s="82"/>
      <c r="M254" s="1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hidden="1" customHeight="1" x14ac:dyDescent="0.25">
      <c r="A255" s="82"/>
      <c r="B255"/>
      <c r="C255" s="21"/>
      <c r="D255"/>
      <c r="E255" s="82"/>
      <c r="F255" s="82"/>
      <c r="G255"/>
      <c r="H255"/>
      <c r="I255"/>
      <c r="J255"/>
      <c r="K255" s="82"/>
      <c r="L255" s="82"/>
      <c r="M255" s="1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hidden="1" customHeight="1" x14ac:dyDescent="0.25">
      <c r="A256" s="82"/>
      <c r="B256"/>
      <c r="C256" s="21"/>
      <c r="D256"/>
      <c r="E256" s="82"/>
      <c r="F256" s="82"/>
      <c r="G256"/>
      <c r="H256"/>
      <c r="I256"/>
      <c r="J256"/>
      <c r="K256" s="82"/>
      <c r="L256" s="82"/>
      <c r="M256" s="1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hidden="1" customHeight="1" x14ac:dyDescent="0.25">
      <c r="A257" s="82"/>
      <c r="B257"/>
      <c r="C257" s="21"/>
      <c r="D257"/>
      <c r="E257" s="82"/>
      <c r="F257" s="82"/>
      <c r="G257"/>
      <c r="H257"/>
      <c r="I257"/>
      <c r="J257"/>
      <c r="K257" s="82"/>
      <c r="L257" s="82"/>
      <c r="M257" s="1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hidden="1" customHeight="1" x14ac:dyDescent="0.25">
      <c r="A258" s="82"/>
      <c r="B258"/>
      <c r="C258" s="21"/>
      <c r="D258"/>
      <c r="E258" s="82"/>
      <c r="F258" s="82"/>
      <c r="G258"/>
      <c r="H258"/>
      <c r="I258"/>
      <c r="J258"/>
      <c r="K258" s="82"/>
      <c r="L258" s="82"/>
      <c r="M258" s="1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hidden="1" customHeight="1" x14ac:dyDescent="0.25">
      <c r="A259" s="82"/>
      <c r="B259"/>
      <c r="C259" s="21"/>
      <c r="D259"/>
      <c r="E259" s="82"/>
      <c r="F259" s="82"/>
      <c r="G259"/>
      <c r="H259"/>
      <c r="I259"/>
      <c r="J259"/>
      <c r="K259" s="82"/>
      <c r="L259" s="82"/>
      <c r="M259" s="1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hidden="1" customHeight="1" x14ac:dyDescent="0.25">
      <c r="A260" s="82"/>
      <c r="B260"/>
      <c r="C260" s="21"/>
      <c r="D260"/>
      <c r="E260" s="82"/>
      <c r="F260" s="82"/>
      <c r="G260"/>
      <c r="H260"/>
      <c r="I260"/>
      <c r="J260"/>
      <c r="K260" s="82"/>
      <c r="L260" s="82"/>
      <c r="M260" s="1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hidden="1" customHeight="1" x14ac:dyDescent="0.25">
      <c r="A261" s="82"/>
      <c r="B261"/>
      <c r="C261" s="21"/>
      <c r="D261"/>
      <c r="E261" s="82"/>
      <c r="F261" s="82"/>
      <c r="G261"/>
      <c r="H261"/>
      <c r="I261"/>
      <c r="J261"/>
      <c r="K261" s="82"/>
      <c r="L261" s="82"/>
      <c r="M261" s="1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hidden="1" customHeight="1" x14ac:dyDescent="0.25">
      <c r="A262" s="82"/>
      <c r="B262"/>
      <c r="C262" s="21"/>
      <c r="D262"/>
      <c r="E262" s="82"/>
      <c r="F262" s="82"/>
      <c r="G262"/>
      <c r="H262"/>
      <c r="I262"/>
      <c r="J262"/>
      <c r="K262" s="82"/>
      <c r="L262" s="82"/>
      <c r="M262" s="1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hidden="1" customHeight="1" x14ac:dyDescent="0.25">
      <c r="A263" s="82"/>
      <c r="B263"/>
      <c r="C263" s="21"/>
      <c r="D263"/>
      <c r="E263" s="82"/>
      <c r="F263" s="82"/>
      <c r="G263"/>
      <c r="H263"/>
      <c r="I263"/>
      <c r="J263"/>
      <c r="K263" s="82"/>
      <c r="L263" s="82"/>
      <c r="M263" s="1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hidden="1" customHeight="1" x14ac:dyDescent="0.25">
      <c r="A264" s="82"/>
      <c r="B264"/>
      <c r="C264" s="21"/>
      <c r="D264"/>
      <c r="E264" s="82"/>
      <c r="F264" s="82"/>
      <c r="G264"/>
      <c r="H264"/>
      <c r="I264"/>
      <c r="J264"/>
      <c r="K264" s="82"/>
      <c r="L264" s="82"/>
      <c r="M264" s="1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hidden="1" customHeight="1" x14ac:dyDescent="0.25">
      <c r="A265" s="82"/>
      <c r="B265"/>
      <c r="C265" s="21"/>
      <c r="D265"/>
      <c r="E265" s="82"/>
      <c r="F265" s="82"/>
      <c r="G265"/>
      <c r="H265"/>
      <c r="I265"/>
      <c r="J265"/>
      <c r="K265" s="82"/>
      <c r="L265" s="82"/>
      <c r="M265" s="1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hidden="1" customHeight="1" x14ac:dyDescent="0.25">
      <c r="A266" s="82"/>
      <c r="B266"/>
      <c r="C266" s="21"/>
      <c r="D266"/>
      <c r="E266" s="82"/>
      <c r="F266" s="82"/>
      <c r="G266"/>
      <c r="H266"/>
      <c r="I266"/>
      <c r="J266"/>
      <c r="K266" s="82"/>
      <c r="L266" s="82"/>
      <c r="M266" s="1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hidden="1" customHeight="1" x14ac:dyDescent="0.25">
      <c r="A267" s="82"/>
      <c r="B267"/>
      <c r="C267" s="21"/>
      <c r="D267"/>
      <c r="E267" s="82"/>
      <c r="F267" s="82"/>
      <c r="G267"/>
      <c r="H267"/>
      <c r="I267"/>
      <c r="J267"/>
      <c r="K267" s="82"/>
      <c r="L267" s="82"/>
      <c r="M267" s="1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hidden="1" customHeight="1" x14ac:dyDescent="0.25">
      <c r="A268" s="82"/>
      <c r="B268"/>
      <c r="C268" s="21"/>
      <c r="D268"/>
      <c r="E268" s="82"/>
      <c r="F268" s="82"/>
      <c r="G268"/>
      <c r="H268"/>
      <c r="I268"/>
      <c r="J268"/>
      <c r="K268" s="82"/>
      <c r="L268" s="82"/>
      <c r="M268" s="1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hidden="1" customHeight="1" x14ac:dyDescent="0.25">
      <c r="A269" s="82"/>
      <c r="B269"/>
      <c r="C269" s="21"/>
      <c r="D269"/>
      <c r="E269" s="82"/>
      <c r="F269" s="82"/>
      <c r="G269"/>
      <c r="H269"/>
      <c r="I269"/>
      <c r="J269"/>
      <c r="K269" s="82"/>
      <c r="L269" s="82"/>
      <c r="M269" s="1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hidden="1" customHeight="1" x14ac:dyDescent="0.25">
      <c r="A270" s="82"/>
      <c r="B270"/>
      <c r="C270" s="21"/>
      <c r="D270"/>
      <c r="E270" s="82"/>
      <c r="F270" s="82"/>
      <c r="G270"/>
      <c r="H270"/>
      <c r="I270"/>
      <c r="J270"/>
      <c r="K270" s="82"/>
      <c r="L270" s="82"/>
      <c r="M270" s="1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hidden="1" customHeight="1" x14ac:dyDescent="0.25">
      <c r="A271" s="82"/>
      <c r="B271"/>
      <c r="C271" s="21"/>
      <c r="D271"/>
      <c r="E271" s="82"/>
      <c r="F271" s="82"/>
      <c r="G271"/>
      <c r="H271"/>
      <c r="I271"/>
      <c r="J271"/>
      <c r="K271" s="82"/>
      <c r="L271" s="82"/>
      <c r="M271" s="1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hidden="1" customHeight="1" x14ac:dyDescent="0.25">
      <c r="A272" s="82"/>
      <c r="B272"/>
      <c r="C272" s="21"/>
      <c r="D272"/>
      <c r="E272" s="82"/>
      <c r="F272" s="82"/>
      <c r="G272"/>
      <c r="H272"/>
      <c r="I272"/>
      <c r="J272"/>
      <c r="K272" s="82"/>
      <c r="L272" s="82"/>
      <c r="M272" s="1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hidden="1" customHeight="1" x14ac:dyDescent="0.25">
      <c r="A273" s="82"/>
      <c r="B273"/>
      <c r="C273" s="21"/>
      <c r="D273"/>
      <c r="E273" s="82"/>
      <c r="F273" s="82"/>
      <c r="G273"/>
      <c r="H273"/>
      <c r="I273"/>
      <c r="J273"/>
      <c r="K273" s="82"/>
      <c r="L273" s="82"/>
      <c r="M273" s="1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hidden="1" customHeight="1" x14ac:dyDescent="0.25">
      <c r="A274" s="82"/>
      <c r="B274"/>
      <c r="C274" s="21"/>
      <c r="D274"/>
      <c r="E274" s="82"/>
      <c r="F274" s="82"/>
      <c r="G274"/>
      <c r="H274"/>
      <c r="I274"/>
      <c r="J274"/>
      <c r="K274" s="82"/>
      <c r="L274" s="82"/>
      <c r="M274" s="1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hidden="1" customHeight="1" x14ac:dyDescent="0.25">
      <c r="A275" s="82"/>
      <c r="B275"/>
      <c r="C275" s="21"/>
      <c r="D275"/>
      <c r="E275" s="82"/>
      <c r="F275" s="82"/>
      <c r="G275"/>
      <c r="H275"/>
      <c r="I275"/>
      <c r="J275"/>
      <c r="K275" s="82"/>
      <c r="L275" s="82"/>
      <c r="M275" s="1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hidden="1" customHeight="1" x14ac:dyDescent="0.25">
      <c r="A276" s="82"/>
      <c r="B276"/>
      <c r="C276" s="21"/>
      <c r="D276"/>
      <c r="E276" s="82"/>
      <c r="F276" s="82"/>
      <c r="G276"/>
      <c r="H276"/>
      <c r="I276"/>
      <c r="J276"/>
      <c r="K276" s="82"/>
      <c r="L276" s="82"/>
      <c r="M276" s="1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hidden="1" customHeight="1" x14ac:dyDescent="0.25">
      <c r="A277" s="82"/>
      <c r="B277"/>
      <c r="C277" s="21"/>
      <c r="D277"/>
      <c r="E277" s="82"/>
      <c r="F277" s="82"/>
      <c r="G277"/>
      <c r="H277"/>
      <c r="I277"/>
      <c r="J277"/>
      <c r="K277" s="82"/>
      <c r="L277" s="82"/>
      <c r="M277" s="1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hidden="1" customHeight="1" x14ac:dyDescent="0.25">
      <c r="A278" s="82"/>
      <c r="B278"/>
      <c r="C278" s="21"/>
      <c r="D278"/>
      <c r="E278" s="82"/>
      <c r="F278" s="82"/>
      <c r="G278"/>
      <c r="H278"/>
      <c r="I278"/>
      <c r="J278"/>
      <c r="K278" s="82"/>
      <c r="L278" s="82"/>
      <c r="M278" s="1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hidden="1" customHeight="1" x14ac:dyDescent="0.25">
      <c r="A279" s="82"/>
      <c r="B279"/>
      <c r="C279" s="21"/>
      <c r="D279"/>
      <c r="E279" s="82"/>
      <c r="F279" s="82"/>
      <c r="G279"/>
      <c r="H279"/>
      <c r="I279"/>
      <c r="J279"/>
      <c r="K279" s="82"/>
      <c r="L279" s="82"/>
      <c r="M279" s="1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hidden="1" customHeight="1" x14ac:dyDescent="0.25">
      <c r="A280" s="82"/>
      <c r="B280"/>
      <c r="C280" s="21"/>
      <c r="D280"/>
      <c r="E280" s="82"/>
      <c r="F280" s="82"/>
      <c r="G280"/>
      <c r="H280"/>
      <c r="I280"/>
      <c r="J280"/>
      <c r="K280" s="82"/>
      <c r="L280" s="82"/>
      <c r="M280" s="1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hidden="1" customHeight="1" x14ac:dyDescent="0.25">
      <c r="A281" s="82"/>
      <c r="B281"/>
      <c r="C281" s="21"/>
      <c r="D281"/>
      <c r="E281" s="82"/>
      <c r="F281" s="82"/>
      <c r="G281"/>
      <c r="H281"/>
      <c r="I281"/>
      <c r="J281"/>
      <c r="K281" s="82"/>
      <c r="L281" s="82"/>
      <c r="M281" s="1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hidden="1" customHeight="1" x14ac:dyDescent="0.25">
      <c r="A282" s="82"/>
      <c r="B282"/>
      <c r="C282" s="21"/>
      <c r="D282"/>
      <c r="E282" s="82"/>
      <c r="F282" s="82"/>
      <c r="G282"/>
      <c r="H282"/>
      <c r="I282"/>
      <c r="J282"/>
      <c r="K282" s="82"/>
      <c r="L282" s="82"/>
      <c r="M282" s="1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hidden="1" customHeight="1" x14ac:dyDescent="0.25">
      <c r="A283" s="82"/>
      <c r="B283"/>
      <c r="C283" s="21"/>
      <c r="D283"/>
      <c r="E283" s="82"/>
      <c r="F283" s="82"/>
      <c r="G283"/>
      <c r="H283"/>
      <c r="I283"/>
      <c r="J283"/>
      <c r="K283" s="82"/>
      <c r="L283" s="82"/>
      <c r="M283" s="1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hidden="1" customHeight="1" x14ac:dyDescent="0.25">
      <c r="A284" s="82"/>
      <c r="B284"/>
      <c r="C284" s="21"/>
      <c r="D284"/>
      <c r="E284" s="82"/>
      <c r="F284" s="82"/>
      <c r="G284"/>
      <c r="H284"/>
      <c r="I284"/>
      <c r="J284"/>
      <c r="K284" s="82"/>
      <c r="L284" s="82"/>
      <c r="M284" s="1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hidden="1" customHeight="1" x14ac:dyDescent="0.25">
      <c r="A285" s="82"/>
      <c r="B285"/>
      <c r="C285" s="21"/>
      <c r="D285"/>
      <c r="E285" s="82"/>
      <c r="F285" s="82"/>
      <c r="G285"/>
      <c r="H285"/>
      <c r="I285"/>
      <c r="J285"/>
      <c r="K285" s="82"/>
      <c r="L285" s="82"/>
      <c r="M285" s="1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hidden="1" customHeight="1" x14ac:dyDescent="0.25">
      <c r="A286" s="82"/>
      <c r="B286"/>
      <c r="C286" s="21"/>
      <c r="D286"/>
      <c r="E286" s="82"/>
      <c r="F286" s="82"/>
      <c r="G286"/>
      <c r="H286"/>
      <c r="I286"/>
      <c r="J286"/>
      <c r="K286" s="82"/>
      <c r="L286" s="82"/>
      <c r="M286" s="1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hidden="1" customHeight="1" x14ac:dyDescent="0.25">
      <c r="A287" s="82"/>
      <c r="B287"/>
      <c r="C287" s="21"/>
      <c r="D287"/>
      <c r="E287" s="82"/>
      <c r="F287" s="82"/>
      <c r="G287"/>
      <c r="H287"/>
      <c r="I287"/>
      <c r="J287"/>
      <c r="K287" s="82"/>
      <c r="L287" s="82"/>
      <c r="M287" s="1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hidden="1" customHeight="1" x14ac:dyDescent="0.25">
      <c r="A288" s="82"/>
      <c r="B288"/>
      <c r="C288" s="21"/>
      <c r="D288"/>
      <c r="E288" s="82"/>
      <c r="F288" s="82"/>
      <c r="G288"/>
      <c r="H288"/>
      <c r="I288"/>
      <c r="J288"/>
      <c r="K288" s="82"/>
      <c r="L288" s="82"/>
      <c r="M288" s="1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hidden="1" customHeight="1" x14ac:dyDescent="0.25">
      <c r="A289" s="82"/>
      <c r="B289"/>
      <c r="C289" s="21"/>
      <c r="D289"/>
      <c r="E289" s="82"/>
      <c r="F289" s="82"/>
      <c r="G289"/>
      <c r="H289"/>
      <c r="I289"/>
      <c r="J289"/>
      <c r="K289" s="82"/>
      <c r="L289" s="82"/>
      <c r="M289" s="1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hidden="1" customHeight="1" x14ac:dyDescent="0.25">
      <c r="A290" s="82"/>
      <c r="B290"/>
      <c r="C290" s="21"/>
      <c r="D290"/>
      <c r="E290" s="82"/>
      <c r="F290" s="82"/>
      <c r="G290"/>
      <c r="H290"/>
      <c r="I290"/>
      <c r="J290"/>
      <c r="K290" s="82"/>
      <c r="L290" s="82"/>
      <c r="M290" s="1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hidden="1" customHeight="1" x14ac:dyDescent="0.25">
      <c r="A291" s="82"/>
      <c r="B291"/>
      <c r="C291" s="21"/>
      <c r="D291"/>
      <c r="E291" s="82"/>
      <c r="F291" s="82"/>
      <c r="G291"/>
      <c r="H291"/>
      <c r="I291"/>
      <c r="J291"/>
      <c r="K291" s="82"/>
      <c r="L291" s="82"/>
      <c r="M291" s="1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hidden="1" customHeight="1" x14ac:dyDescent="0.25">
      <c r="A292" s="82"/>
      <c r="B292"/>
      <c r="C292" s="21"/>
      <c r="D292"/>
      <c r="E292" s="82"/>
      <c r="F292" s="82"/>
      <c r="G292"/>
      <c r="H292"/>
      <c r="I292"/>
      <c r="J292"/>
      <c r="K292" s="82"/>
      <c r="L292" s="82"/>
      <c r="M292" s="1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hidden="1" customHeight="1" x14ac:dyDescent="0.25">
      <c r="A293" s="82"/>
      <c r="B293"/>
      <c r="C293" s="21"/>
      <c r="D293"/>
      <c r="E293" s="82"/>
      <c r="F293" s="82"/>
      <c r="G293"/>
      <c r="H293"/>
      <c r="I293"/>
      <c r="J293"/>
      <c r="K293" s="82"/>
      <c r="L293" s="82"/>
      <c r="M293" s="1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hidden="1" customHeight="1" x14ac:dyDescent="0.25">
      <c r="A294" s="82"/>
      <c r="B294"/>
      <c r="C294" s="21"/>
      <c r="D294"/>
      <c r="E294" s="82"/>
      <c r="F294" s="82"/>
      <c r="G294"/>
      <c r="H294"/>
      <c r="I294"/>
      <c r="J294"/>
      <c r="K294" s="82"/>
      <c r="L294" s="82"/>
      <c r="M294" s="1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hidden="1" customHeight="1" x14ac:dyDescent="0.25">
      <c r="A295" s="82"/>
      <c r="B295"/>
      <c r="C295" s="21"/>
      <c r="D295"/>
      <c r="E295" s="82"/>
      <c r="F295" s="82"/>
      <c r="G295"/>
      <c r="H295"/>
      <c r="I295"/>
      <c r="J295"/>
      <c r="K295" s="82"/>
      <c r="L295" s="82"/>
      <c r="M295" s="1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hidden="1" customHeight="1" x14ac:dyDescent="0.25">
      <c r="A296" s="82"/>
      <c r="B296"/>
      <c r="C296" s="21"/>
      <c r="D296"/>
      <c r="E296" s="82"/>
      <c r="F296" s="82"/>
      <c r="G296"/>
      <c r="H296"/>
      <c r="I296"/>
      <c r="J296"/>
      <c r="K296" s="82"/>
      <c r="L296" s="82"/>
      <c r="M296" s="1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hidden="1" customHeight="1" x14ac:dyDescent="0.25">
      <c r="A297" s="82"/>
      <c r="B297"/>
      <c r="C297" s="21"/>
      <c r="D297"/>
      <c r="E297" s="82"/>
      <c r="F297" s="82"/>
      <c r="G297"/>
      <c r="H297"/>
      <c r="I297"/>
      <c r="J297"/>
      <c r="K297" s="82"/>
      <c r="L297" s="82"/>
      <c r="M297" s="1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hidden="1" customHeight="1" x14ac:dyDescent="0.25">
      <c r="A298" s="82"/>
      <c r="B298"/>
      <c r="C298" s="21"/>
      <c r="D298"/>
      <c r="E298" s="82"/>
      <c r="F298" s="82"/>
      <c r="G298"/>
      <c r="H298"/>
      <c r="I298"/>
      <c r="J298"/>
      <c r="K298" s="82"/>
      <c r="L298" s="82"/>
      <c r="M298" s="1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hidden="1" customHeight="1" x14ac:dyDescent="0.25">
      <c r="A299" s="82"/>
      <c r="B299"/>
      <c r="C299" s="21"/>
      <c r="D299"/>
      <c r="E299" s="82"/>
      <c r="F299" s="82"/>
      <c r="G299"/>
      <c r="H299"/>
      <c r="I299"/>
      <c r="J299"/>
      <c r="K299" s="82"/>
      <c r="L299" s="82"/>
      <c r="M299" s="1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hidden="1" customHeight="1" x14ac:dyDescent="0.25">
      <c r="A300" s="82"/>
      <c r="B300"/>
      <c r="C300" s="21"/>
      <c r="D300"/>
      <c r="E300" s="82"/>
      <c r="F300" s="82"/>
      <c r="G300"/>
      <c r="H300"/>
      <c r="I300"/>
      <c r="J300"/>
      <c r="K300" s="82"/>
      <c r="L300" s="82"/>
      <c r="M300" s="1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hidden="1" customHeight="1" x14ac:dyDescent="0.25">
      <c r="A301" s="82"/>
      <c r="B301"/>
      <c r="C301" s="21"/>
      <c r="D301"/>
      <c r="E301" s="82"/>
      <c r="F301" s="82"/>
      <c r="G301"/>
      <c r="H301"/>
      <c r="I301"/>
      <c r="J301"/>
      <c r="K301" s="82"/>
      <c r="L301" s="82"/>
      <c r="M301" s="1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hidden="1" customHeight="1" x14ac:dyDescent="0.25">
      <c r="A302" s="82"/>
      <c r="B302"/>
      <c r="C302" s="21"/>
      <c r="D302"/>
      <c r="E302" s="82"/>
      <c r="F302" s="82"/>
      <c r="G302"/>
      <c r="H302"/>
      <c r="I302"/>
      <c r="J302"/>
      <c r="K302" s="82"/>
      <c r="L302" s="82"/>
      <c r="M302" s="1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hidden="1" customHeight="1" x14ac:dyDescent="0.25">
      <c r="A303" s="82"/>
      <c r="B303"/>
      <c r="C303" s="21"/>
      <c r="D303"/>
      <c r="E303" s="82"/>
      <c r="F303" s="82"/>
      <c r="G303"/>
      <c r="H303"/>
      <c r="I303"/>
      <c r="J303"/>
      <c r="K303" s="82"/>
      <c r="L303" s="82"/>
      <c r="M303" s="1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hidden="1" customHeight="1" x14ac:dyDescent="0.25">
      <c r="A304" s="82"/>
      <c r="B304"/>
      <c r="C304" s="21"/>
      <c r="D304"/>
      <c r="E304" s="82"/>
      <c r="F304" s="82"/>
      <c r="G304"/>
      <c r="H304"/>
      <c r="I304"/>
      <c r="J304"/>
      <c r="K304" s="82"/>
      <c r="L304" s="82"/>
      <c r="M304" s="1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hidden="1" customHeight="1" x14ac:dyDescent="0.25">
      <c r="A305" s="82"/>
      <c r="B305"/>
      <c r="C305" s="21"/>
      <c r="D305"/>
      <c r="E305" s="82"/>
      <c r="F305" s="82"/>
      <c r="G305"/>
      <c r="H305"/>
      <c r="I305"/>
      <c r="J305"/>
      <c r="K305" s="82"/>
      <c r="L305" s="82"/>
      <c r="M305" s="1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hidden="1" customHeight="1" x14ac:dyDescent="0.25">
      <c r="A306" s="82"/>
      <c r="B306"/>
      <c r="C306" s="21"/>
      <c r="D306"/>
      <c r="E306" s="82"/>
      <c r="F306" s="82"/>
      <c r="G306"/>
      <c r="H306"/>
      <c r="I306"/>
      <c r="J306"/>
      <c r="K306" s="82"/>
      <c r="L306" s="82"/>
      <c r="M306" s="1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hidden="1" customHeight="1" x14ac:dyDescent="0.25">
      <c r="A307" s="82"/>
      <c r="B307"/>
      <c r="C307" s="21"/>
      <c r="D307"/>
      <c r="E307" s="82"/>
      <c r="F307" s="82"/>
      <c r="G307"/>
      <c r="H307"/>
      <c r="I307"/>
      <c r="J307"/>
      <c r="K307" s="82"/>
      <c r="L307" s="82"/>
      <c r="M307" s="1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hidden="1" customHeight="1" x14ac:dyDescent="0.25">
      <c r="A308" s="82"/>
      <c r="B308"/>
      <c r="C308" s="21"/>
      <c r="D308"/>
      <c r="E308" s="82"/>
      <c r="F308" s="82"/>
      <c r="G308"/>
      <c r="H308"/>
      <c r="I308"/>
      <c r="J308"/>
      <c r="K308" s="82"/>
      <c r="L308" s="82"/>
      <c r="M308" s="1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hidden="1" customHeight="1" x14ac:dyDescent="0.25">
      <c r="A309" s="82"/>
      <c r="B309"/>
      <c r="C309" s="21"/>
      <c r="D309"/>
      <c r="E309" s="82"/>
      <c r="F309" s="82"/>
      <c r="G309"/>
      <c r="H309"/>
      <c r="I309"/>
      <c r="J309"/>
      <c r="K309" s="82"/>
      <c r="L309" s="82"/>
      <c r="M309" s="1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hidden="1" customHeight="1" x14ac:dyDescent="0.25">
      <c r="A310" s="82"/>
      <c r="B310"/>
      <c r="C310" s="21"/>
      <c r="D310"/>
      <c r="E310" s="82"/>
      <c r="F310" s="82"/>
      <c r="G310"/>
      <c r="H310"/>
      <c r="I310"/>
      <c r="J310"/>
      <c r="K310" s="82"/>
      <c r="L310" s="82"/>
      <c r="M310" s="1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hidden="1" customHeight="1" x14ac:dyDescent="0.25">
      <c r="A311" s="82"/>
      <c r="B311"/>
      <c r="C311" s="21"/>
      <c r="D311"/>
      <c r="E311" s="82"/>
      <c r="F311" s="82"/>
      <c r="G311"/>
      <c r="H311"/>
      <c r="I311"/>
      <c r="J311"/>
      <c r="K311" s="82"/>
      <c r="L311" s="82"/>
      <c r="M311" s="1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hidden="1" customHeight="1" x14ac:dyDescent="0.25">
      <c r="A312" s="82"/>
      <c r="B312"/>
      <c r="C312" s="21"/>
      <c r="D312"/>
      <c r="E312" s="82"/>
      <c r="F312" s="82"/>
      <c r="G312"/>
      <c r="H312"/>
      <c r="I312"/>
      <c r="J312"/>
      <c r="K312" s="82"/>
      <c r="L312" s="82"/>
      <c r="M312" s="1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hidden="1" customHeight="1" x14ac:dyDescent="0.25">
      <c r="A313" s="82"/>
      <c r="B313"/>
      <c r="C313" s="21"/>
      <c r="D313"/>
      <c r="E313" s="82"/>
      <c r="F313" s="82"/>
      <c r="G313"/>
      <c r="H313"/>
      <c r="I313"/>
      <c r="J313"/>
      <c r="K313" s="82"/>
      <c r="L313" s="82"/>
      <c r="M313" s="1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hidden="1" customHeight="1" x14ac:dyDescent="0.25">
      <c r="A314" s="82"/>
      <c r="B314"/>
      <c r="C314" s="21"/>
      <c r="D314"/>
      <c r="E314" s="82"/>
      <c r="F314" s="82"/>
      <c r="G314"/>
      <c r="H314"/>
      <c r="I314"/>
      <c r="J314"/>
      <c r="K314" s="82"/>
      <c r="L314" s="82"/>
      <c r="M314" s="1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hidden="1" customHeight="1" x14ac:dyDescent="0.25">
      <c r="A315" s="82"/>
      <c r="B315"/>
      <c r="C315" s="21"/>
      <c r="D315"/>
      <c r="E315" s="82"/>
      <c r="F315" s="82"/>
      <c r="G315"/>
      <c r="H315"/>
      <c r="I315"/>
      <c r="J315"/>
      <c r="K315" s="82"/>
      <c r="L315" s="82"/>
      <c r="M315" s="1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hidden="1" customHeight="1" x14ac:dyDescent="0.25">
      <c r="A316" s="82"/>
      <c r="B316"/>
      <c r="C316" s="21"/>
      <c r="D316"/>
      <c r="E316" s="82"/>
      <c r="F316" s="82"/>
      <c r="G316"/>
      <c r="H316"/>
      <c r="I316"/>
      <c r="J316"/>
      <c r="K316" s="82"/>
      <c r="L316" s="82"/>
      <c r="M316" s="1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hidden="1" customHeight="1" x14ac:dyDescent="0.25">
      <c r="A317" s="82"/>
      <c r="B317"/>
      <c r="C317" s="21"/>
      <c r="D317"/>
      <c r="E317" s="82"/>
      <c r="F317" s="82"/>
      <c r="G317"/>
      <c r="H317"/>
      <c r="I317"/>
      <c r="J317"/>
      <c r="K317" s="82"/>
      <c r="L317" s="82"/>
      <c r="M317" s="1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hidden="1" customHeight="1" x14ac:dyDescent="0.25">
      <c r="A318" s="82"/>
      <c r="B318"/>
      <c r="C318" s="21"/>
      <c r="D318"/>
      <c r="E318" s="82"/>
      <c r="F318" s="82"/>
      <c r="G318"/>
      <c r="H318"/>
      <c r="I318"/>
      <c r="J318"/>
      <c r="K318" s="82"/>
      <c r="L318" s="82"/>
      <c r="M318" s="1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hidden="1" customHeight="1" x14ac:dyDescent="0.25">
      <c r="A319" s="82"/>
      <c r="B319"/>
      <c r="C319" s="21"/>
      <c r="D319"/>
      <c r="E319" s="82"/>
      <c r="F319" s="82"/>
      <c r="G319"/>
      <c r="H319"/>
      <c r="I319"/>
      <c r="J319"/>
      <c r="K319" s="82"/>
      <c r="L319" s="82"/>
      <c r="M319" s="1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hidden="1" customHeight="1" x14ac:dyDescent="0.25">
      <c r="A320" s="82"/>
      <c r="B320"/>
      <c r="C320" s="21"/>
      <c r="D320"/>
      <c r="E320" s="82"/>
      <c r="F320" s="82"/>
      <c r="G320"/>
      <c r="H320"/>
      <c r="I320"/>
      <c r="J320"/>
      <c r="K320" s="82"/>
      <c r="L320" s="82"/>
      <c r="M320" s="1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hidden="1" customHeight="1" x14ac:dyDescent="0.25">
      <c r="A321" s="82"/>
      <c r="B321"/>
      <c r="C321" s="21"/>
      <c r="D321"/>
      <c r="E321" s="82"/>
      <c r="F321" s="82"/>
      <c r="G321"/>
      <c r="H321"/>
      <c r="I321"/>
      <c r="J321"/>
      <c r="K321" s="82"/>
      <c r="L321" s="82"/>
      <c r="M321" s="1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hidden="1" customHeight="1" x14ac:dyDescent="0.25">
      <c r="A322" s="82"/>
      <c r="B322"/>
      <c r="C322" s="21"/>
      <c r="D322"/>
      <c r="E322" s="82"/>
      <c r="F322" s="82"/>
      <c r="G322"/>
      <c r="H322"/>
      <c r="I322"/>
      <c r="J322"/>
      <c r="K322" s="82"/>
      <c r="L322" s="82"/>
      <c r="M322" s="1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hidden="1" customHeight="1" x14ac:dyDescent="0.25">
      <c r="A323" s="82"/>
      <c r="B323"/>
      <c r="C323" s="21"/>
      <c r="D323"/>
      <c r="E323" s="82"/>
      <c r="F323" s="82"/>
      <c r="G323"/>
      <c r="H323"/>
      <c r="I323"/>
      <c r="J323"/>
      <c r="K323" s="82"/>
      <c r="L323" s="82"/>
      <c r="M323" s="1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hidden="1" customHeight="1" x14ac:dyDescent="0.25">
      <c r="A324" s="82"/>
      <c r="B324"/>
      <c r="C324" s="21"/>
      <c r="D324"/>
      <c r="E324" s="82"/>
      <c r="F324" s="82"/>
      <c r="G324"/>
      <c r="H324"/>
      <c r="I324"/>
      <c r="J324"/>
      <c r="K324" s="82"/>
      <c r="L324" s="82"/>
      <c r="M324" s="1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hidden="1" customHeight="1" x14ac:dyDescent="0.25">
      <c r="A325" s="82"/>
      <c r="B325"/>
      <c r="C325" s="21"/>
      <c r="D325"/>
      <c r="E325" s="82"/>
      <c r="F325" s="82"/>
      <c r="G325"/>
      <c r="H325"/>
      <c r="I325"/>
      <c r="J325"/>
      <c r="K325" s="82"/>
      <c r="L325" s="82"/>
      <c r="M325" s="1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hidden="1" customHeight="1" x14ac:dyDescent="0.25">
      <c r="A326" s="82"/>
      <c r="B326"/>
      <c r="C326" s="21"/>
      <c r="D326"/>
      <c r="E326" s="82"/>
      <c r="F326" s="82"/>
      <c r="G326"/>
      <c r="H326"/>
      <c r="I326"/>
      <c r="J326"/>
      <c r="K326" s="82"/>
      <c r="L326" s="82"/>
      <c r="M326" s="1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hidden="1" customHeight="1" x14ac:dyDescent="0.25">
      <c r="A327" s="82"/>
      <c r="B327"/>
      <c r="C327" s="21"/>
      <c r="D327"/>
      <c r="E327" s="82"/>
      <c r="F327" s="82"/>
      <c r="G327"/>
      <c r="H327"/>
      <c r="I327"/>
      <c r="J327"/>
      <c r="K327" s="82"/>
      <c r="L327" s="82"/>
      <c r="M327" s="1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hidden="1" customHeight="1" x14ac:dyDescent="0.25">
      <c r="A328" s="82"/>
      <c r="B328"/>
      <c r="C328" s="21"/>
      <c r="D328"/>
      <c r="E328" s="82"/>
      <c r="F328" s="82"/>
      <c r="G328"/>
      <c r="H328"/>
      <c r="I328"/>
      <c r="J328"/>
      <c r="K328" s="82"/>
      <c r="L328" s="82"/>
      <c r="M328" s="1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hidden="1" customHeight="1" x14ac:dyDescent="0.25">
      <c r="A329" s="82"/>
      <c r="B329"/>
      <c r="C329" s="21"/>
      <c r="D329"/>
      <c r="E329" s="82"/>
      <c r="F329" s="82"/>
      <c r="G329"/>
      <c r="H329"/>
      <c r="I329"/>
      <c r="J329"/>
      <c r="K329" s="82"/>
      <c r="L329" s="82"/>
      <c r="M329" s="1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hidden="1" customHeight="1" x14ac:dyDescent="0.25">
      <c r="A330" s="82"/>
      <c r="B330"/>
      <c r="C330" s="21"/>
      <c r="D330"/>
      <c r="E330" s="82"/>
      <c r="F330" s="82"/>
      <c r="G330"/>
      <c r="H330"/>
      <c r="I330"/>
      <c r="J330"/>
      <c r="K330" s="82"/>
      <c r="L330" s="82"/>
      <c r="M330" s="1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hidden="1" customHeight="1" x14ac:dyDescent="0.25">
      <c r="A331" s="82"/>
      <c r="B331"/>
      <c r="C331" s="21"/>
      <c r="D331"/>
      <c r="E331" s="82"/>
      <c r="F331" s="82"/>
      <c r="G331"/>
      <c r="H331"/>
      <c r="I331"/>
      <c r="J331"/>
      <c r="K331" s="82"/>
      <c r="L331" s="82"/>
      <c r="M331" s="1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hidden="1" customHeight="1" x14ac:dyDescent="0.25">
      <c r="A332" s="82"/>
      <c r="B332"/>
      <c r="C332" s="21"/>
      <c r="D332"/>
      <c r="E332" s="82"/>
      <c r="F332" s="82"/>
      <c r="G332"/>
      <c r="H332"/>
      <c r="I332"/>
      <c r="J332"/>
      <c r="K332" s="82"/>
      <c r="L332" s="82"/>
      <c r="M332" s="1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hidden="1" customHeight="1" x14ac:dyDescent="0.25">
      <c r="A333" s="82"/>
      <c r="B333"/>
      <c r="C333" s="21"/>
      <c r="D333"/>
      <c r="E333" s="82"/>
      <c r="F333" s="82"/>
      <c r="G333"/>
      <c r="H333"/>
      <c r="I333"/>
      <c r="J333"/>
      <c r="K333" s="82"/>
      <c r="L333" s="82"/>
      <c r="M333" s="1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hidden="1" customHeight="1" x14ac:dyDescent="0.25">
      <c r="A334" s="82"/>
      <c r="B334"/>
      <c r="C334" s="21"/>
      <c r="D334"/>
      <c r="E334" s="82"/>
      <c r="F334" s="82"/>
      <c r="G334"/>
      <c r="H334"/>
      <c r="I334"/>
      <c r="J334"/>
      <c r="K334" s="82"/>
      <c r="L334" s="82"/>
      <c r="M334" s="1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hidden="1" customHeight="1" x14ac:dyDescent="0.25">
      <c r="A335" s="82"/>
      <c r="B335"/>
      <c r="C335" s="21"/>
      <c r="D335"/>
      <c r="E335" s="82"/>
      <c r="F335" s="82"/>
      <c r="G335"/>
      <c r="H335"/>
      <c r="I335"/>
      <c r="J335"/>
      <c r="K335" s="82"/>
      <c r="L335" s="82"/>
      <c r="M335" s="1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hidden="1" customHeight="1" x14ac:dyDescent="0.25">
      <c r="A336" s="82"/>
      <c r="B336"/>
      <c r="C336" s="21"/>
      <c r="D336"/>
      <c r="E336" s="82"/>
      <c r="F336" s="82"/>
      <c r="G336"/>
      <c r="H336"/>
      <c r="I336"/>
      <c r="J336"/>
      <c r="K336" s="82"/>
      <c r="L336" s="82"/>
      <c r="M336" s="1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hidden="1" customHeight="1" x14ac:dyDescent="0.25">
      <c r="A337" s="82"/>
      <c r="B337"/>
      <c r="C337" s="21"/>
      <c r="D337"/>
      <c r="E337" s="82"/>
      <c r="F337" s="82"/>
      <c r="G337"/>
      <c r="H337"/>
      <c r="I337"/>
      <c r="J337"/>
      <c r="K337" s="82"/>
      <c r="L337" s="82"/>
      <c r="M337" s="1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hidden="1" customHeight="1" x14ac:dyDescent="0.25">
      <c r="A338" s="82"/>
      <c r="B338"/>
      <c r="C338" s="21"/>
      <c r="D338"/>
      <c r="E338" s="82"/>
      <c r="F338" s="82"/>
      <c r="G338"/>
      <c r="H338"/>
      <c r="I338"/>
      <c r="J338"/>
      <c r="K338" s="82"/>
      <c r="L338" s="82"/>
      <c r="M338" s="1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hidden="1" customHeight="1" x14ac:dyDescent="0.25">
      <c r="A339" s="82"/>
      <c r="B339"/>
      <c r="C339" s="21"/>
      <c r="D339"/>
      <c r="E339" s="82"/>
      <c r="F339" s="82"/>
      <c r="G339"/>
      <c r="H339"/>
      <c r="I339"/>
      <c r="J339"/>
      <c r="K339" s="82"/>
      <c r="L339" s="82"/>
      <c r="M339" s="1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hidden="1" customHeight="1" x14ac:dyDescent="0.25">
      <c r="A340" s="82"/>
      <c r="B340"/>
      <c r="C340" s="21"/>
      <c r="D340"/>
      <c r="E340" s="82"/>
      <c r="F340" s="82"/>
      <c r="G340"/>
      <c r="H340"/>
      <c r="I340"/>
      <c r="J340"/>
      <c r="K340" s="82"/>
      <c r="L340" s="82"/>
      <c r="M340" s="1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hidden="1" customHeight="1" x14ac:dyDescent="0.25">
      <c r="A341" s="82"/>
      <c r="B341"/>
      <c r="C341" s="21"/>
      <c r="D341"/>
      <c r="E341" s="82"/>
      <c r="F341" s="82"/>
      <c r="G341"/>
      <c r="H341"/>
      <c r="I341"/>
      <c r="J341"/>
      <c r="K341" s="82"/>
      <c r="L341" s="82"/>
      <c r="M341" s="1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hidden="1" customHeight="1" x14ac:dyDescent="0.25">
      <c r="A342" s="82"/>
      <c r="B342"/>
      <c r="C342" s="21"/>
      <c r="D342"/>
      <c r="E342" s="82"/>
      <c r="F342" s="82"/>
      <c r="G342"/>
      <c r="H342"/>
      <c r="I342"/>
      <c r="J342"/>
      <c r="K342" s="82"/>
      <c r="L342" s="82"/>
      <c r="M342" s="1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hidden="1" customHeight="1" x14ac:dyDescent="0.25">
      <c r="A343" s="82"/>
      <c r="B343"/>
      <c r="C343" s="21"/>
      <c r="D343"/>
      <c r="E343" s="82"/>
      <c r="F343" s="82"/>
      <c r="G343"/>
      <c r="H343"/>
      <c r="I343"/>
      <c r="J343"/>
      <c r="K343" s="82"/>
      <c r="L343" s="82"/>
      <c r="M343" s="1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hidden="1" customHeight="1" x14ac:dyDescent="0.25">
      <c r="A344" s="82"/>
      <c r="B344"/>
      <c r="C344" s="21"/>
      <c r="D344"/>
      <c r="E344" s="82"/>
      <c r="F344" s="82"/>
      <c r="G344"/>
      <c r="H344"/>
      <c r="I344"/>
      <c r="J344"/>
      <c r="K344" s="82"/>
      <c r="L344" s="82"/>
      <c r="M344" s="1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hidden="1" customHeight="1" x14ac:dyDescent="0.25">
      <c r="A345" s="82"/>
      <c r="B345"/>
      <c r="C345" s="21"/>
      <c r="D345"/>
      <c r="E345" s="82"/>
      <c r="F345" s="82"/>
      <c r="G345"/>
      <c r="H345"/>
      <c r="I345"/>
      <c r="J345"/>
      <c r="K345" s="82"/>
      <c r="L345" s="82"/>
      <c r="M345" s="1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hidden="1" customHeight="1" x14ac:dyDescent="0.25">
      <c r="A346" s="82"/>
      <c r="B346"/>
      <c r="C346" s="21"/>
      <c r="D346"/>
      <c r="E346" s="82"/>
      <c r="F346" s="82"/>
      <c r="G346"/>
      <c r="H346"/>
      <c r="I346"/>
      <c r="J346"/>
      <c r="K346" s="82"/>
      <c r="L346" s="82"/>
      <c r="M346" s="1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hidden="1" customHeight="1" x14ac:dyDescent="0.25">
      <c r="A347" s="82"/>
      <c r="B347"/>
      <c r="C347" s="21"/>
      <c r="D347"/>
      <c r="E347" s="82"/>
      <c r="F347" s="82"/>
      <c r="G347"/>
      <c r="H347"/>
      <c r="I347"/>
      <c r="J347"/>
      <c r="K347" s="82"/>
      <c r="L347" s="82"/>
      <c r="M347" s="1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hidden="1" customHeight="1" x14ac:dyDescent="0.25">
      <c r="A348" s="82"/>
      <c r="B348"/>
      <c r="C348" s="21"/>
      <c r="D348"/>
      <c r="E348" s="82"/>
      <c r="F348" s="82"/>
      <c r="G348"/>
      <c r="H348"/>
      <c r="I348"/>
      <c r="J348"/>
      <c r="K348" s="82"/>
      <c r="L348" s="82"/>
      <c r="M348" s="1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hidden="1" customHeight="1" x14ac:dyDescent="0.25">
      <c r="A349" s="82"/>
      <c r="B349"/>
      <c r="C349" s="21"/>
      <c r="D349"/>
      <c r="E349" s="82"/>
      <c r="F349" s="82"/>
      <c r="G349"/>
      <c r="H349"/>
      <c r="I349"/>
      <c r="J349"/>
      <c r="K349" s="82"/>
      <c r="L349" s="82"/>
      <c r="M349" s="1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hidden="1" customHeight="1" x14ac:dyDescent="0.25">
      <c r="A350" s="82"/>
      <c r="B350"/>
      <c r="C350" s="21"/>
      <c r="D350"/>
      <c r="E350" s="82"/>
      <c r="F350" s="82"/>
      <c r="G350"/>
      <c r="H350"/>
      <c r="I350"/>
      <c r="J350"/>
      <c r="K350" s="82"/>
      <c r="L350" s="82"/>
      <c r="M350" s="1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hidden="1" customHeight="1" x14ac:dyDescent="0.25">
      <c r="A351" s="82"/>
      <c r="B351"/>
      <c r="C351" s="21"/>
      <c r="D351"/>
      <c r="E351" s="82"/>
      <c r="F351" s="82"/>
      <c r="G351"/>
      <c r="H351"/>
      <c r="I351"/>
      <c r="J351"/>
      <c r="K351" s="82"/>
      <c r="L351" s="82"/>
      <c r="M351" s="1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hidden="1" customHeight="1" x14ac:dyDescent="0.25">
      <c r="A352" s="82"/>
      <c r="B352"/>
      <c r="C352" s="21"/>
      <c r="D352"/>
      <c r="E352" s="82"/>
      <c r="F352" s="82"/>
      <c r="G352"/>
      <c r="H352"/>
      <c r="I352"/>
      <c r="J352"/>
      <c r="K352" s="82"/>
      <c r="L352" s="82"/>
      <c r="M352" s="1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hidden="1" customHeight="1" x14ac:dyDescent="0.25">
      <c r="A353" s="82"/>
      <c r="B353"/>
      <c r="C353" s="21"/>
      <c r="D353"/>
      <c r="E353" s="82"/>
      <c r="F353" s="82"/>
      <c r="G353"/>
      <c r="H353"/>
      <c r="I353"/>
      <c r="J353"/>
      <c r="K353" s="82"/>
      <c r="L353" s="82"/>
      <c r="M353" s="1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hidden="1" customHeight="1" x14ac:dyDescent="0.25">
      <c r="A354" s="82"/>
      <c r="B354"/>
      <c r="C354" s="21"/>
      <c r="D354"/>
      <c r="E354" s="82"/>
      <c r="F354" s="82"/>
      <c r="G354"/>
      <c r="H354"/>
      <c r="I354"/>
      <c r="J354"/>
      <c r="K354" s="82"/>
      <c r="L354" s="82"/>
      <c r="M354" s="1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hidden="1" customHeight="1" x14ac:dyDescent="0.25">
      <c r="A355" s="82"/>
      <c r="B355"/>
      <c r="C355" s="21"/>
      <c r="D355"/>
      <c r="E355" s="82"/>
      <c r="F355" s="82"/>
      <c r="G355"/>
      <c r="H355"/>
      <c r="I355"/>
      <c r="J355"/>
      <c r="K355" s="82"/>
      <c r="L355" s="82"/>
      <c r="M355" s="1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hidden="1" customHeight="1" x14ac:dyDescent="0.25">
      <c r="A356" s="82"/>
      <c r="B356"/>
      <c r="C356" s="21"/>
      <c r="D356"/>
      <c r="E356" s="82"/>
      <c r="F356" s="82"/>
      <c r="G356"/>
      <c r="H356"/>
      <c r="I356"/>
      <c r="J356"/>
      <c r="K356" s="82"/>
      <c r="L356" s="82"/>
      <c r="M356" s="1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hidden="1" customHeight="1" x14ac:dyDescent="0.25">
      <c r="A357" s="82"/>
      <c r="B357"/>
      <c r="C357" s="21"/>
      <c r="D357"/>
      <c r="E357" s="82"/>
      <c r="F357" s="82"/>
      <c r="G357"/>
      <c r="H357"/>
      <c r="I357"/>
      <c r="J357"/>
      <c r="K357" s="82"/>
      <c r="L357" s="82"/>
      <c r="M357" s="1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hidden="1" customHeight="1" x14ac:dyDescent="0.25">
      <c r="A358" s="82"/>
      <c r="B358"/>
      <c r="C358" s="21"/>
      <c r="D358"/>
      <c r="E358" s="82"/>
      <c r="F358" s="82"/>
      <c r="G358"/>
      <c r="H358"/>
      <c r="I358"/>
      <c r="J358"/>
      <c r="K358" s="82"/>
      <c r="L358" s="82"/>
      <c r="M358" s="1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hidden="1" customHeight="1" x14ac:dyDescent="0.25">
      <c r="A359" s="82"/>
      <c r="B359"/>
      <c r="C359" s="21"/>
      <c r="D359"/>
      <c r="E359" s="82"/>
      <c r="F359" s="82"/>
      <c r="G359"/>
      <c r="H359"/>
      <c r="I359"/>
      <c r="J359"/>
      <c r="K359" s="82"/>
      <c r="L359" s="82"/>
      <c r="M359" s="1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hidden="1" customHeight="1" x14ac:dyDescent="0.25">
      <c r="A360" s="82"/>
      <c r="B360"/>
      <c r="C360" s="21"/>
      <c r="D360"/>
      <c r="E360" s="82"/>
      <c r="F360" s="82"/>
      <c r="G360"/>
      <c r="H360"/>
      <c r="I360"/>
      <c r="J360"/>
      <c r="K360" s="82"/>
      <c r="L360" s="82"/>
      <c r="M360" s="1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hidden="1" customHeight="1" x14ac:dyDescent="0.25">
      <c r="A361" s="82"/>
      <c r="B361"/>
      <c r="C361" s="21"/>
      <c r="D361"/>
      <c r="E361" s="82"/>
      <c r="F361" s="82"/>
      <c r="G361"/>
      <c r="H361"/>
      <c r="I361"/>
      <c r="J361"/>
      <c r="K361" s="82"/>
      <c r="L361" s="82"/>
      <c r="M361" s="1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hidden="1" customHeight="1" x14ac:dyDescent="0.25">
      <c r="A362" s="82"/>
      <c r="B362"/>
      <c r="C362" s="21"/>
      <c r="D362"/>
      <c r="E362" s="82"/>
      <c r="F362" s="82"/>
      <c r="G362"/>
      <c r="H362"/>
      <c r="I362"/>
      <c r="J362"/>
      <c r="K362" s="82"/>
      <c r="L362" s="82"/>
      <c r="M362" s="1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hidden="1" customHeight="1" x14ac:dyDescent="0.25">
      <c r="A363" s="82"/>
      <c r="B363"/>
      <c r="C363" s="21"/>
      <c r="D363"/>
      <c r="E363" s="82"/>
      <c r="F363" s="82"/>
      <c r="G363"/>
      <c r="H363"/>
      <c r="I363"/>
      <c r="J363"/>
      <c r="K363" s="82"/>
      <c r="L363" s="82"/>
      <c r="M363" s="1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hidden="1" customHeight="1" x14ac:dyDescent="0.25">
      <c r="A364" s="82"/>
      <c r="B364"/>
      <c r="C364" s="21"/>
      <c r="D364"/>
      <c r="E364" s="82"/>
      <c r="F364" s="82"/>
      <c r="G364"/>
      <c r="H364"/>
      <c r="I364"/>
      <c r="J364"/>
      <c r="K364" s="82"/>
      <c r="L364" s="82"/>
      <c r="M364" s="1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hidden="1" customHeight="1" x14ac:dyDescent="0.25">
      <c r="A365" s="82"/>
      <c r="B365"/>
      <c r="C365" s="21"/>
      <c r="D365"/>
      <c r="E365" s="82"/>
      <c r="F365" s="82"/>
      <c r="G365"/>
      <c r="H365"/>
      <c r="I365"/>
      <c r="J365"/>
      <c r="K365" s="82"/>
      <c r="L365" s="82"/>
      <c r="M365" s="1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hidden="1" customHeight="1" x14ac:dyDescent="0.25">
      <c r="A366" s="82"/>
      <c r="B366"/>
      <c r="C366" s="21"/>
      <c r="D366"/>
      <c r="E366" s="82"/>
      <c r="F366" s="82"/>
      <c r="G366"/>
      <c r="H366"/>
      <c r="I366"/>
      <c r="J366"/>
      <c r="K366" s="82"/>
      <c r="L366" s="82"/>
      <c r="M366" s="1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hidden="1" customHeight="1" x14ac:dyDescent="0.25">
      <c r="A367" s="82"/>
      <c r="B367"/>
      <c r="C367" s="21"/>
      <c r="D367"/>
      <c r="E367" s="82"/>
      <c r="F367" s="82"/>
      <c r="G367"/>
      <c r="H367"/>
      <c r="I367"/>
      <c r="J367"/>
      <c r="K367" s="82"/>
      <c r="L367" s="82"/>
      <c r="M367" s="1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hidden="1" customHeight="1" x14ac:dyDescent="0.25">
      <c r="A368" s="82"/>
      <c r="B368"/>
      <c r="C368" s="21"/>
      <c r="D368"/>
      <c r="E368" s="82"/>
      <c r="F368" s="82"/>
      <c r="G368"/>
      <c r="H368"/>
      <c r="I368"/>
      <c r="J368"/>
      <c r="K368" s="82"/>
      <c r="L368" s="82"/>
      <c r="M368" s="1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hidden="1" customHeight="1" x14ac:dyDescent="0.25">
      <c r="A369" s="82"/>
      <c r="B369"/>
      <c r="C369" s="21"/>
      <c r="D369"/>
      <c r="E369" s="82"/>
      <c r="F369" s="82"/>
      <c r="G369"/>
      <c r="H369"/>
      <c r="I369"/>
      <c r="J369"/>
      <c r="K369" s="82"/>
      <c r="L369" s="82"/>
      <c r="M369" s="1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hidden="1" customHeight="1" x14ac:dyDescent="0.25">
      <c r="A370" s="82"/>
      <c r="B370"/>
      <c r="C370" s="21"/>
      <c r="D370"/>
      <c r="E370" s="82"/>
      <c r="F370" s="82"/>
      <c r="G370"/>
      <c r="H370"/>
      <c r="I370"/>
      <c r="J370"/>
      <c r="K370" s="82"/>
      <c r="L370" s="82"/>
      <c r="M370" s="1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hidden="1" customHeight="1" x14ac:dyDescent="0.25">
      <c r="A371" s="82"/>
      <c r="B371"/>
      <c r="C371" s="21"/>
      <c r="D371"/>
      <c r="E371" s="82"/>
      <c r="F371" s="82"/>
      <c r="G371"/>
      <c r="H371"/>
      <c r="I371"/>
      <c r="J371"/>
      <c r="K371" s="82"/>
      <c r="L371" s="82"/>
      <c r="M371" s="1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hidden="1" customHeight="1" x14ac:dyDescent="0.25">
      <c r="A372" s="82"/>
      <c r="B372"/>
      <c r="C372" s="21"/>
      <c r="D372"/>
      <c r="E372" s="82"/>
      <c r="F372" s="82"/>
      <c r="G372"/>
      <c r="H372"/>
      <c r="I372"/>
      <c r="J372"/>
      <c r="K372" s="82"/>
      <c r="L372" s="82"/>
      <c r="M372" s="1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hidden="1" customHeight="1" x14ac:dyDescent="0.25">
      <c r="A373" s="82"/>
      <c r="B373"/>
      <c r="C373" s="21"/>
      <c r="D373"/>
      <c r="E373" s="82"/>
      <c r="F373" s="82"/>
      <c r="G373"/>
      <c r="H373"/>
      <c r="I373"/>
      <c r="J373"/>
      <c r="K373" s="82"/>
      <c r="L373" s="82"/>
      <c r="M373" s="1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hidden="1" customHeight="1" x14ac:dyDescent="0.25">
      <c r="A374" s="82"/>
      <c r="B374"/>
      <c r="C374" s="21"/>
      <c r="D374"/>
      <c r="E374" s="82"/>
      <c r="F374" s="82"/>
      <c r="G374"/>
      <c r="H374"/>
      <c r="I374"/>
      <c r="J374"/>
      <c r="K374" s="82"/>
      <c r="L374" s="82"/>
      <c r="M374" s="1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hidden="1" customHeight="1" x14ac:dyDescent="0.25">
      <c r="A375" s="82"/>
      <c r="B375"/>
      <c r="C375" s="21"/>
      <c r="D375"/>
      <c r="E375" s="82"/>
      <c r="F375" s="82"/>
      <c r="G375"/>
      <c r="H375"/>
      <c r="I375"/>
      <c r="J375"/>
      <c r="K375" s="82"/>
      <c r="L375" s="82"/>
      <c r="M375" s="1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hidden="1" customHeight="1" x14ac:dyDescent="0.25">
      <c r="A376" s="82"/>
      <c r="B376"/>
      <c r="C376" s="21"/>
      <c r="D376"/>
      <c r="E376" s="82"/>
      <c r="F376" s="82"/>
      <c r="G376"/>
      <c r="H376"/>
      <c r="I376"/>
      <c r="J376"/>
      <c r="K376" s="82"/>
      <c r="L376" s="82"/>
      <c r="M376" s="1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hidden="1" customHeight="1" x14ac:dyDescent="0.25">
      <c r="A377" s="82"/>
      <c r="B377"/>
      <c r="C377" s="21"/>
      <c r="D377"/>
      <c r="E377" s="82"/>
      <c r="F377" s="82"/>
      <c r="G377"/>
      <c r="H377"/>
      <c r="I377"/>
      <c r="J377"/>
      <c r="K377" s="82"/>
      <c r="L377" s="82"/>
      <c r="M377" s="1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hidden="1" customHeight="1" x14ac:dyDescent="0.25">
      <c r="A378" s="82"/>
      <c r="B378"/>
      <c r="C378" s="21"/>
      <c r="D378"/>
      <c r="E378" s="82"/>
      <c r="F378" s="82"/>
      <c r="G378"/>
      <c r="H378"/>
      <c r="I378"/>
      <c r="J378"/>
      <c r="K378" s="82"/>
      <c r="L378" s="82"/>
      <c r="M378" s="1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hidden="1" customHeight="1" x14ac:dyDescent="0.25">
      <c r="A379" s="82"/>
      <c r="B379"/>
      <c r="C379" s="21"/>
      <c r="D379"/>
      <c r="E379" s="82"/>
      <c r="F379" s="82"/>
      <c r="G379"/>
      <c r="H379"/>
      <c r="I379"/>
      <c r="J379"/>
      <c r="K379" s="82"/>
      <c r="L379" s="82"/>
      <c r="M379" s="1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hidden="1" customHeight="1" x14ac:dyDescent="0.25">
      <c r="A380" s="82"/>
      <c r="B380"/>
      <c r="C380" s="21"/>
      <c r="D380"/>
      <c r="E380" s="82"/>
      <c r="F380" s="82"/>
      <c r="G380"/>
      <c r="H380"/>
      <c r="I380"/>
      <c r="J380"/>
      <c r="K380" s="82"/>
      <c r="L380" s="82"/>
      <c r="M380" s="1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hidden="1" customHeight="1" x14ac:dyDescent="0.25">
      <c r="A381" s="82"/>
      <c r="B381"/>
      <c r="C381" s="21"/>
      <c r="D381"/>
      <c r="E381" s="82"/>
      <c r="F381" s="82"/>
      <c r="G381"/>
      <c r="H381"/>
      <c r="I381"/>
      <c r="J381"/>
      <c r="K381" s="82"/>
      <c r="L381" s="82"/>
      <c r="M381" s="1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hidden="1" customHeight="1" x14ac:dyDescent="0.25">
      <c r="A382" s="82"/>
      <c r="B382"/>
      <c r="C382" s="21"/>
      <c r="D382"/>
      <c r="E382" s="82"/>
      <c r="F382" s="82"/>
      <c r="G382"/>
      <c r="H382"/>
      <c r="I382"/>
      <c r="J382"/>
      <c r="K382" s="82"/>
      <c r="L382" s="82"/>
      <c r="M382" s="1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hidden="1" customHeight="1" x14ac:dyDescent="0.25">
      <c r="A383" s="82"/>
      <c r="B383"/>
      <c r="C383" s="21"/>
      <c r="D383"/>
      <c r="E383" s="82"/>
      <c r="F383" s="82"/>
      <c r="G383"/>
      <c r="H383"/>
      <c r="I383"/>
      <c r="J383"/>
      <c r="K383" s="82"/>
      <c r="L383" s="82"/>
      <c r="M383" s="1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hidden="1" customHeight="1" x14ac:dyDescent="0.25">
      <c r="A384" s="82"/>
      <c r="B384"/>
      <c r="C384" s="21"/>
      <c r="D384"/>
      <c r="E384" s="82"/>
      <c r="F384" s="82"/>
      <c r="G384"/>
      <c r="H384"/>
      <c r="I384"/>
      <c r="J384"/>
      <c r="K384" s="82"/>
      <c r="L384" s="82"/>
      <c r="M384" s="1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hidden="1" customHeight="1" x14ac:dyDescent="0.25">
      <c r="A385" s="82"/>
      <c r="B385"/>
      <c r="C385" s="21"/>
      <c r="D385"/>
      <c r="E385" s="82"/>
      <c r="F385" s="82"/>
      <c r="G385"/>
      <c r="H385"/>
      <c r="I385"/>
      <c r="J385"/>
      <c r="K385" s="82"/>
      <c r="L385" s="82"/>
      <c r="M385" s="1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hidden="1" customHeight="1" x14ac:dyDescent="0.25">
      <c r="A386" s="82"/>
      <c r="B386"/>
      <c r="C386" s="21"/>
      <c r="D386"/>
      <c r="E386" s="82"/>
      <c r="F386" s="82"/>
      <c r="G386"/>
      <c r="H386"/>
      <c r="I386"/>
      <c r="J386"/>
      <c r="K386" s="82"/>
      <c r="L386" s="82"/>
      <c r="M386" s="1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hidden="1" customHeight="1" x14ac:dyDescent="0.25">
      <c r="A387" s="82"/>
      <c r="B387"/>
      <c r="C387" s="21"/>
      <c r="D387"/>
      <c r="E387" s="82"/>
      <c r="F387" s="82"/>
      <c r="G387"/>
      <c r="H387"/>
      <c r="I387"/>
      <c r="J387"/>
      <c r="K387" s="82"/>
      <c r="L387" s="82"/>
      <c r="M387" s="1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hidden="1" customHeight="1" x14ac:dyDescent="0.25">
      <c r="A388" s="82"/>
      <c r="B388"/>
      <c r="C388" s="21"/>
      <c r="D388"/>
      <c r="E388" s="82"/>
      <c r="F388" s="82"/>
      <c r="G388"/>
      <c r="H388"/>
      <c r="I388"/>
      <c r="J388"/>
      <c r="K388" s="82"/>
      <c r="L388" s="82"/>
      <c r="M388" s="1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hidden="1" customHeight="1" x14ac:dyDescent="0.25">
      <c r="A389" s="82"/>
      <c r="B389"/>
      <c r="C389" s="21"/>
      <c r="D389"/>
      <c r="E389" s="82"/>
      <c r="F389" s="82"/>
      <c r="G389"/>
      <c r="H389"/>
      <c r="I389"/>
      <c r="J389"/>
      <c r="K389" s="82"/>
      <c r="L389" s="82"/>
      <c r="M389" s="1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hidden="1" customHeight="1" x14ac:dyDescent="0.25">
      <c r="A390" s="82"/>
      <c r="B390"/>
      <c r="C390" s="21"/>
      <c r="D390"/>
      <c r="E390" s="82"/>
      <c r="F390" s="82"/>
      <c r="G390"/>
      <c r="H390"/>
      <c r="I390"/>
      <c r="J390"/>
      <c r="K390" s="82"/>
      <c r="L390" s="82"/>
      <c r="M390" s="1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hidden="1" customHeight="1" x14ac:dyDescent="0.25">
      <c r="A391" s="82"/>
      <c r="B391"/>
      <c r="C391" s="21"/>
      <c r="D391"/>
      <c r="E391" s="82"/>
      <c r="F391" s="82"/>
      <c r="G391"/>
      <c r="H391"/>
      <c r="I391"/>
      <c r="J391"/>
      <c r="K391" s="82"/>
      <c r="L391" s="82"/>
      <c r="M391" s="1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hidden="1" customHeight="1" x14ac:dyDescent="0.25">
      <c r="A392" s="82"/>
      <c r="B392"/>
      <c r="C392" s="21"/>
      <c r="D392"/>
      <c r="E392" s="82"/>
      <c r="F392" s="82"/>
      <c r="G392"/>
      <c r="H392"/>
      <c r="I392"/>
      <c r="J392"/>
      <c r="K392" s="82"/>
      <c r="L392" s="82"/>
      <c r="M392" s="1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hidden="1" customHeight="1" x14ac:dyDescent="0.25">
      <c r="A393" s="82"/>
      <c r="B393"/>
      <c r="C393" s="21"/>
      <c r="D393"/>
      <c r="E393" s="82"/>
      <c r="F393" s="82"/>
      <c r="G393"/>
      <c r="H393"/>
      <c r="I393"/>
      <c r="J393"/>
      <c r="K393" s="82"/>
      <c r="L393" s="82"/>
      <c r="M393" s="1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hidden="1" customHeight="1" x14ac:dyDescent="0.25">
      <c r="A394" s="82"/>
      <c r="B394"/>
      <c r="C394" s="21"/>
      <c r="D394"/>
      <c r="E394" s="82"/>
      <c r="F394" s="82"/>
      <c r="G394"/>
      <c r="H394"/>
      <c r="I394"/>
      <c r="J394"/>
      <c r="K394" s="82"/>
      <c r="L394" s="82"/>
      <c r="M394" s="1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hidden="1" customHeight="1" x14ac:dyDescent="0.25">
      <c r="A395" s="82"/>
      <c r="B395"/>
      <c r="C395" s="21"/>
      <c r="D395"/>
      <c r="E395" s="82"/>
      <c r="F395" s="82"/>
      <c r="G395"/>
      <c r="H395"/>
      <c r="I395"/>
      <c r="J395"/>
      <c r="K395" s="82"/>
      <c r="L395" s="82"/>
      <c r="M395" s="1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hidden="1" customHeight="1" x14ac:dyDescent="0.25">
      <c r="A396" s="82"/>
      <c r="B396"/>
      <c r="C396" s="21"/>
      <c r="D396"/>
      <c r="E396" s="82"/>
      <c r="F396" s="82"/>
      <c r="G396"/>
      <c r="H396"/>
      <c r="I396"/>
      <c r="J396"/>
      <c r="K396" s="82"/>
      <c r="L396" s="82"/>
      <c r="M396" s="1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hidden="1" customHeight="1" x14ac:dyDescent="0.25">
      <c r="A397" s="82"/>
      <c r="B397"/>
      <c r="C397" s="21"/>
      <c r="D397"/>
      <c r="E397" s="82"/>
      <c r="F397" s="82"/>
      <c r="G397"/>
      <c r="H397"/>
      <c r="I397"/>
      <c r="J397"/>
      <c r="K397" s="82"/>
      <c r="L397" s="82"/>
      <c r="M397" s="1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hidden="1" customHeight="1" x14ac:dyDescent="0.25">
      <c r="A398" s="82"/>
      <c r="B398"/>
      <c r="C398" s="21"/>
      <c r="D398"/>
      <c r="E398" s="82"/>
      <c r="F398" s="82"/>
      <c r="G398"/>
      <c r="H398"/>
      <c r="I398"/>
      <c r="J398"/>
      <c r="K398" s="82"/>
      <c r="L398" s="82"/>
      <c r="M398" s="1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hidden="1" customHeight="1" x14ac:dyDescent="0.25">
      <c r="A399" s="82"/>
      <c r="B399"/>
      <c r="C399" s="21"/>
      <c r="D399"/>
      <c r="E399" s="82"/>
      <c r="F399" s="82"/>
      <c r="G399"/>
      <c r="H399"/>
      <c r="I399"/>
      <c r="J399"/>
      <c r="K399" s="82"/>
      <c r="L399" s="82"/>
      <c r="M399" s="1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hidden="1" customHeight="1" x14ac:dyDescent="0.25">
      <c r="A400" s="82"/>
      <c r="B400"/>
      <c r="C400" s="21"/>
      <c r="D400"/>
      <c r="E400" s="82"/>
      <c r="F400" s="82"/>
      <c r="G400"/>
      <c r="H400"/>
      <c r="I400"/>
      <c r="J400"/>
      <c r="K400" s="82"/>
      <c r="L400" s="82"/>
      <c r="M400" s="1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hidden="1" customHeight="1" x14ac:dyDescent="0.25">
      <c r="A401" s="82"/>
      <c r="B401"/>
      <c r="C401" s="21"/>
      <c r="D401"/>
      <c r="E401" s="82"/>
      <c r="F401" s="82"/>
      <c r="G401"/>
      <c r="H401"/>
      <c r="I401"/>
      <c r="J401"/>
      <c r="K401" s="82"/>
      <c r="L401" s="82"/>
      <c r="M401" s="1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hidden="1" customHeight="1" x14ac:dyDescent="0.25">
      <c r="A402" s="82"/>
      <c r="B402"/>
      <c r="C402" s="21"/>
      <c r="D402"/>
      <c r="E402" s="82"/>
      <c r="F402" s="82"/>
      <c r="G402"/>
      <c r="H402"/>
      <c r="I402"/>
      <c r="J402"/>
      <c r="K402" s="82"/>
      <c r="L402" s="82"/>
      <c r="M402" s="1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hidden="1" customHeight="1" x14ac:dyDescent="0.25">
      <c r="A403" s="82"/>
      <c r="B403"/>
      <c r="C403" s="21"/>
      <c r="D403"/>
      <c r="E403" s="82"/>
      <c r="F403" s="82"/>
      <c r="G403"/>
      <c r="H403"/>
      <c r="I403"/>
      <c r="J403"/>
      <c r="K403" s="82"/>
      <c r="L403" s="82"/>
      <c r="M403" s="1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hidden="1" customHeight="1" x14ac:dyDescent="0.25">
      <c r="A404" s="82"/>
      <c r="B404"/>
      <c r="C404" s="21"/>
      <c r="D404"/>
      <c r="E404" s="82"/>
      <c r="F404" s="82"/>
      <c r="G404"/>
      <c r="H404"/>
      <c r="I404"/>
      <c r="J404"/>
      <c r="K404" s="82"/>
      <c r="L404" s="82"/>
      <c r="M404" s="1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hidden="1" customHeight="1" x14ac:dyDescent="0.25">
      <c r="A405" s="82"/>
      <c r="B405"/>
      <c r="C405" s="21"/>
      <c r="D405"/>
      <c r="E405" s="82"/>
      <c r="F405" s="82"/>
      <c r="G405"/>
      <c r="H405"/>
      <c r="I405"/>
      <c r="J405"/>
      <c r="K405" s="82"/>
      <c r="L405" s="82"/>
      <c r="M405" s="1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hidden="1" customHeight="1" x14ac:dyDescent="0.25">
      <c r="A406" s="82"/>
      <c r="B406"/>
      <c r="C406" s="21"/>
      <c r="D406"/>
      <c r="E406" s="82"/>
      <c r="F406" s="82"/>
      <c r="G406"/>
      <c r="H406"/>
      <c r="I406"/>
      <c r="J406"/>
      <c r="K406" s="82"/>
      <c r="L406" s="82"/>
      <c r="M406" s="1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hidden="1" customHeight="1" x14ac:dyDescent="0.25">
      <c r="A407" s="82"/>
      <c r="B407"/>
      <c r="C407" s="21"/>
      <c r="D407"/>
      <c r="E407" s="82"/>
      <c r="F407" s="82"/>
      <c r="G407"/>
      <c r="H407"/>
      <c r="I407"/>
      <c r="J407"/>
      <c r="K407" s="82"/>
      <c r="L407" s="82"/>
      <c r="M407" s="1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hidden="1" customHeight="1" x14ac:dyDescent="0.25">
      <c r="A408" s="82"/>
      <c r="B408"/>
      <c r="C408" s="21"/>
      <c r="D408"/>
      <c r="E408" s="82"/>
      <c r="F408" s="82"/>
      <c r="G408"/>
      <c r="H408"/>
      <c r="I408"/>
      <c r="J408"/>
      <c r="K408" s="82"/>
      <c r="L408" s="82"/>
      <c r="M408" s="1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hidden="1" customHeight="1" x14ac:dyDescent="0.25">
      <c r="A409" s="82"/>
      <c r="B409"/>
      <c r="C409" s="21"/>
      <c r="D409"/>
      <c r="E409" s="82"/>
      <c r="F409" s="82"/>
      <c r="G409"/>
      <c r="H409"/>
      <c r="I409"/>
      <c r="J409"/>
      <c r="K409" s="82"/>
      <c r="L409" s="82"/>
      <c r="M409" s="1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hidden="1" customHeight="1" x14ac:dyDescent="0.25">
      <c r="A410" s="82"/>
      <c r="B410"/>
      <c r="C410" s="21"/>
      <c r="D410"/>
      <c r="E410" s="82"/>
      <c r="F410" s="82"/>
      <c r="G410"/>
      <c r="H410"/>
      <c r="I410"/>
      <c r="J410"/>
      <c r="K410" s="82"/>
      <c r="L410" s="82"/>
      <c r="M410" s="1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hidden="1" customHeight="1" x14ac:dyDescent="0.25">
      <c r="A411" s="82"/>
      <c r="B411"/>
      <c r="C411" s="21"/>
      <c r="D411"/>
      <c r="E411" s="82"/>
      <c r="F411" s="82"/>
      <c r="G411"/>
      <c r="H411"/>
      <c r="I411"/>
      <c r="J411"/>
      <c r="K411" s="82"/>
      <c r="L411" s="82"/>
      <c r="M411" s="1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hidden="1" customHeight="1" x14ac:dyDescent="0.25">
      <c r="A412" s="82"/>
      <c r="B412"/>
      <c r="C412" s="21"/>
      <c r="D412"/>
      <c r="E412" s="82"/>
      <c r="F412" s="82"/>
      <c r="G412"/>
      <c r="H412"/>
      <c r="I412"/>
      <c r="J412"/>
      <c r="K412" s="82"/>
      <c r="L412" s="82"/>
      <c r="M412" s="1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hidden="1" customHeight="1" x14ac:dyDescent="0.25">
      <c r="A413" s="82"/>
      <c r="B413"/>
      <c r="C413" s="21"/>
      <c r="D413"/>
      <c r="E413" s="82"/>
      <c r="F413" s="82"/>
      <c r="G413"/>
      <c r="H413"/>
      <c r="I413"/>
      <c r="J413"/>
      <c r="K413" s="82"/>
      <c r="L413" s="82"/>
      <c r="M413" s="1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hidden="1" customHeight="1" x14ac:dyDescent="0.25">
      <c r="A414" s="82"/>
      <c r="B414"/>
      <c r="C414" s="21"/>
      <c r="D414"/>
      <c r="E414" s="82"/>
      <c r="F414" s="82"/>
      <c r="G414"/>
      <c r="H414"/>
      <c r="I414"/>
      <c r="J414"/>
      <c r="K414" s="82"/>
      <c r="L414" s="82"/>
      <c r="M414" s="1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hidden="1" customHeight="1" x14ac:dyDescent="0.25">
      <c r="A415" s="82"/>
      <c r="B415"/>
      <c r="C415" s="21"/>
      <c r="D415"/>
      <c r="E415" s="82"/>
      <c r="F415" s="82"/>
      <c r="G415"/>
      <c r="H415"/>
      <c r="I415"/>
      <c r="J415"/>
      <c r="K415" s="82"/>
      <c r="L415" s="82"/>
      <c r="M415" s="1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hidden="1" customHeight="1" x14ac:dyDescent="0.25">
      <c r="A416" s="82"/>
      <c r="B416"/>
      <c r="C416" s="21"/>
      <c r="D416"/>
      <c r="E416" s="82"/>
      <c r="F416" s="82"/>
      <c r="G416"/>
      <c r="H416"/>
      <c r="I416"/>
      <c r="J416"/>
      <c r="K416" s="82"/>
      <c r="L416" s="82"/>
      <c r="M416" s="1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hidden="1" customHeight="1" x14ac:dyDescent="0.25">
      <c r="A417" s="82"/>
      <c r="B417"/>
      <c r="C417" s="21"/>
      <c r="D417"/>
      <c r="E417" s="82"/>
      <c r="F417" s="82"/>
      <c r="G417"/>
      <c r="H417"/>
      <c r="I417"/>
      <c r="J417"/>
      <c r="K417" s="82"/>
      <c r="L417" s="82"/>
      <c r="M417" s="1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hidden="1" customHeight="1" x14ac:dyDescent="0.25">
      <c r="A418" s="82"/>
      <c r="B418"/>
      <c r="C418" s="21"/>
      <c r="D418"/>
      <c r="E418" s="82"/>
      <c r="F418" s="82"/>
      <c r="G418"/>
      <c r="H418"/>
      <c r="I418"/>
      <c r="J418"/>
      <c r="K418" s="82"/>
      <c r="L418" s="82"/>
      <c r="M418" s="1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hidden="1" customHeight="1" x14ac:dyDescent="0.25">
      <c r="A419" s="82"/>
      <c r="B419"/>
      <c r="C419" s="21"/>
      <c r="D419"/>
      <c r="E419" s="82"/>
      <c r="F419" s="82"/>
      <c r="G419"/>
      <c r="H419"/>
      <c r="I419"/>
      <c r="J419"/>
      <c r="K419" s="82"/>
      <c r="L419" s="82"/>
      <c r="M419" s="1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hidden="1" customHeight="1" x14ac:dyDescent="0.25">
      <c r="A420" s="82"/>
      <c r="B420"/>
      <c r="C420" s="21"/>
      <c r="D420"/>
      <c r="E420" s="82"/>
      <c r="F420" s="82"/>
      <c r="G420"/>
      <c r="H420"/>
      <c r="I420"/>
      <c r="J420"/>
      <c r="K420" s="82"/>
      <c r="L420" s="82"/>
      <c r="M420" s="1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hidden="1" customHeight="1" x14ac:dyDescent="0.25">
      <c r="A421" s="82"/>
      <c r="B421"/>
      <c r="C421" s="21"/>
      <c r="D421"/>
      <c r="E421" s="82"/>
      <c r="F421" s="82"/>
      <c r="G421"/>
      <c r="H421"/>
      <c r="I421"/>
      <c r="J421"/>
      <c r="K421" s="82"/>
      <c r="L421" s="82"/>
      <c r="M421" s="1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hidden="1" customHeight="1" x14ac:dyDescent="0.25">
      <c r="A422" s="82"/>
      <c r="B422"/>
      <c r="C422" s="21"/>
      <c r="D422"/>
      <c r="E422" s="82"/>
      <c r="F422" s="82"/>
      <c r="G422"/>
      <c r="H422"/>
      <c r="I422"/>
      <c r="J422"/>
      <c r="K422" s="82"/>
      <c r="L422" s="82"/>
      <c r="M422" s="1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hidden="1" customHeight="1" x14ac:dyDescent="0.25">
      <c r="A423" s="82"/>
      <c r="B423"/>
      <c r="C423" s="21"/>
      <c r="D423"/>
      <c r="E423" s="82"/>
      <c r="F423" s="82"/>
      <c r="G423"/>
      <c r="H423"/>
      <c r="I423"/>
      <c r="J423"/>
      <c r="K423" s="82"/>
      <c r="L423" s="82"/>
      <c r="M423" s="1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hidden="1" customHeight="1" x14ac:dyDescent="0.25">
      <c r="A424" s="82"/>
      <c r="B424"/>
      <c r="C424" s="21"/>
      <c r="D424"/>
      <c r="E424" s="82"/>
      <c r="F424" s="82"/>
      <c r="G424"/>
      <c r="H424"/>
      <c r="I424"/>
      <c r="J424"/>
      <c r="K424" s="82"/>
      <c r="L424" s="82"/>
      <c r="M424" s="1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hidden="1" customHeight="1" x14ac:dyDescent="0.25">
      <c r="A425" s="82"/>
      <c r="B425"/>
      <c r="C425" s="21"/>
      <c r="D425"/>
      <c r="E425" s="82"/>
      <c r="F425" s="82"/>
      <c r="G425"/>
      <c r="H425"/>
      <c r="I425"/>
      <c r="J425"/>
      <c r="K425" s="82"/>
      <c r="L425" s="82"/>
      <c r="M425" s="1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hidden="1" customHeight="1" x14ac:dyDescent="0.25">
      <c r="A426" s="82"/>
      <c r="B426"/>
      <c r="C426" s="21"/>
      <c r="D426"/>
      <c r="E426" s="82"/>
      <c r="F426" s="82"/>
      <c r="G426"/>
      <c r="H426"/>
      <c r="I426"/>
      <c r="J426"/>
      <c r="K426" s="82"/>
      <c r="L426" s="82"/>
      <c r="M426" s="1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hidden="1" customHeight="1" x14ac:dyDescent="0.25">
      <c r="A427" s="82"/>
      <c r="B427"/>
      <c r="C427" s="21"/>
      <c r="D427"/>
      <c r="E427" s="82"/>
      <c r="F427" s="82"/>
      <c r="G427"/>
      <c r="H427"/>
      <c r="I427"/>
      <c r="J427"/>
      <c r="K427" s="82"/>
      <c r="L427" s="82"/>
      <c r="M427" s="1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hidden="1" customHeight="1" x14ac:dyDescent="0.25">
      <c r="A428" s="82"/>
      <c r="B428"/>
      <c r="C428" s="21"/>
      <c r="D428"/>
      <c r="E428" s="82"/>
      <c r="F428" s="82"/>
      <c r="G428"/>
      <c r="H428"/>
      <c r="I428"/>
      <c r="J428"/>
      <c r="K428" s="82"/>
      <c r="L428" s="82"/>
      <c r="M428" s="1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hidden="1" customHeight="1" x14ac:dyDescent="0.25">
      <c r="A429" s="82"/>
      <c r="B429"/>
      <c r="C429" s="21"/>
      <c r="D429"/>
      <c r="E429" s="82"/>
      <c r="F429" s="82"/>
      <c r="G429"/>
      <c r="H429"/>
      <c r="I429"/>
      <c r="J429"/>
      <c r="K429" s="82"/>
      <c r="L429" s="82"/>
      <c r="M429" s="1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hidden="1" customHeight="1" x14ac:dyDescent="0.25">
      <c r="A430" s="82"/>
      <c r="B430"/>
      <c r="C430" s="21"/>
      <c r="D430"/>
      <c r="E430" s="82"/>
      <c r="F430" s="82"/>
      <c r="G430"/>
      <c r="H430"/>
      <c r="I430"/>
      <c r="J430"/>
      <c r="K430" s="82"/>
      <c r="L430" s="82"/>
      <c r="M430" s="1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hidden="1" customHeight="1" x14ac:dyDescent="0.25">
      <c r="A431" s="82"/>
      <c r="B431"/>
      <c r="C431" s="21"/>
      <c r="D431"/>
      <c r="E431" s="82"/>
      <c r="F431" s="82"/>
      <c r="G431"/>
      <c r="H431"/>
      <c r="I431"/>
      <c r="J431"/>
      <c r="K431" s="82"/>
      <c r="L431" s="82"/>
      <c r="M431" s="1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hidden="1" customHeight="1" x14ac:dyDescent="0.25">
      <c r="A432" s="82"/>
      <c r="B432"/>
      <c r="C432" s="21"/>
      <c r="D432"/>
      <c r="E432" s="82"/>
      <c r="F432" s="82"/>
      <c r="G432"/>
      <c r="H432"/>
      <c r="I432"/>
      <c r="J432"/>
      <c r="K432" s="82"/>
      <c r="L432" s="82"/>
      <c r="M432" s="1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hidden="1" customHeight="1" x14ac:dyDescent="0.25">
      <c r="A433" s="82"/>
      <c r="B433"/>
      <c r="C433" s="21"/>
      <c r="D433"/>
      <c r="E433" s="82"/>
      <c r="F433" s="82"/>
      <c r="G433"/>
      <c r="H433"/>
      <c r="I433"/>
      <c r="J433"/>
      <c r="K433" s="82"/>
      <c r="L433" s="82"/>
      <c r="M433" s="1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hidden="1" customHeight="1" x14ac:dyDescent="0.25">
      <c r="A434" s="82"/>
      <c r="B434"/>
      <c r="C434" s="21"/>
      <c r="D434"/>
      <c r="E434" s="82"/>
      <c r="F434" s="82"/>
      <c r="G434"/>
      <c r="H434"/>
      <c r="I434"/>
      <c r="J434"/>
      <c r="K434" s="82"/>
      <c r="L434" s="82"/>
      <c r="M434" s="1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hidden="1" customHeight="1" x14ac:dyDescent="0.25">
      <c r="A435" s="82"/>
      <c r="B435"/>
      <c r="C435" s="21"/>
      <c r="D435"/>
      <c r="E435" s="82"/>
      <c r="F435" s="82"/>
      <c r="G435"/>
      <c r="H435"/>
      <c r="I435"/>
      <c r="J435"/>
      <c r="K435" s="82"/>
      <c r="L435" s="82"/>
      <c r="M435" s="1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hidden="1" customHeight="1" x14ac:dyDescent="0.25">
      <c r="A436" s="82"/>
      <c r="B436"/>
      <c r="C436" s="21"/>
      <c r="D436"/>
      <c r="E436" s="82"/>
      <c r="F436" s="82"/>
      <c r="G436"/>
      <c r="H436"/>
      <c r="I436"/>
      <c r="J436"/>
      <c r="K436" s="82"/>
      <c r="L436" s="82"/>
      <c r="M436" s="1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hidden="1" customHeight="1" x14ac:dyDescent="0.25">
      <c r="A437" s="82"/>
      <c r="B437"/>
      <c r="C437" s="21"/>
      <c r="D437"/>
      <c r="E437" s="82"/>
      <c r="F437" s="82"/>
      <c r="G437"/>
      <c r="H437"/>
      <c r="I437"/>
      <c r="J437"/>
      <c r="K437" s="82"/>
      <c r="L437" s="82"/>
      <c r="M437" s="1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hidden="1" customHeight="1" x14ac:dyDescent="0.25">
      <c r="A438" s="82"/>
      <c r="B438"/>
      <c r="C438" s="21"/>
      <c r="D438"/>
      <c r="E438" s="82"/>
      <c r="F438" s="82"/>
      <c r="G438"/>
      <c r="H438"/>
      <c r="I438"/>
      <c r="J438"/>
      <c r="K438" s="82"/>
      <c r="L438" s="82"/>
      <c r="M438" s="1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hidden="1" customHeight="1" x14ac:dyDescent="0.25">
      <c r="A439" s="82"/>
      <c r="B439"/>
      <c r="C439" s="21"/>
      <c r="D439"/>
      <c r="E439" s="82"/>
      <c r="F439" s="82"/>
      <c r="G439"/>
      <c r="H439"/>
      <c r="I439"/>
      <c r="J439"/>
      <c r="K439" s="82"/>
      <c r="L439" s="82"/>
      <c r="M439" s="1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hidden="1" customHeight="1" x14ac:dyDescent="0.25">
      <c r="A440" s="82"/>
      <c r="B440"/>
      <c r="C440" s="21"/>
      <c r="D440"/>
      <c r="E440" s="82"/>
      <c r="F440" s="82"/>
      <c r="G440"/>
      <c r="H440"/>
      <c r="I440"/>
      <c r="J440"/>
      <c r="K440" s="82"/>
      <c r="L440" s="82"/>
      <c r="M440" s="1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hidden="1" customHeight="1" x14ac:dyDescent="0.25">
      <c r="A441" s="82"/>
      <c r="B441"/>
      <c r="C441" s="21"/>
      <c r="D441"/>
      <c r="E441" s="82"/>
      <c r="F441" s="82"/>
      <c r="G441"/>
      <c r="H441"/>
      <c r="I441"/>
      <c r="J441"/>
      <c r="K441" s="82"/>
      <c r="L441" s="82"/>
      <c r="M441" s="1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hidden="1" customHeight="1" x14ac:dyDescent="0.25">
      <c r="A442" s="82"/>
      <c r="B442"/>
      <c r="C442" s="21"/>
      <c r="D442"/>
      <c r="E442" s="82"/>
      <c r="F442" s="82"/>
      <c r="G442"/>
      <c r="H442"/>
      <c r="I442"/>
      <c r="J442"/>
      <c r="K442" s="82"/>
      <c r="L442" s="82"/>
      <c r="M442" s="1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hidden="1" customHeight="1" x14ac:dyDescent="0.25">
      <c r="A443" s="82"/>
      <c r="B443"/>
      <c r="C443" s="21"/>
      <c r="D443"/>
      <c r="E443" s="82"/>
      <c r="F443" s="82"/>
      <c r="G443"/>
      <c r="H443"/>
      <c r="I443"/>
      <c r="J443"/>
      <c r="K443" s="82"/>
      <c r="L443" s="82"/>
      <c r="M443" s="1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hidden="1" customHeight="1" x14ac:dyDescent="0.25">
      <c r="A444" s="82"/>
      <c r="B444"/>
      <c r="C444" s="21"/>
      <c r="D444"/>
      <c r="E444" s="82"/>
      <c r="F444" s="82"/>
      <c r="G444"/>
      <c r="H444"/>
      <c r="I444"/>
      <c r="J444"/>
      <c r="K444" s="82"/>
      <c r="L444" s="82"/>
      <c r="M444" s="1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hidden="1" customHeight="1" x14ac:dyDescent="0.25">
      <c r="A445" s="82"/>
      <c r="B445"/>
      <c r="C445" s="21"/>
      <c r="D445"/>
      <c r="E445" s="82"/>
      <c r="F445" s="82"/>
      <c r="G445"/>
      <c r="H445"/>
      <c r="I445"/>
      <c r="J445"/>
      <c r="K445" s="82"/>
      <c r="L445" s="82"/>
      <c r="M445" s="1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hidden="1" customHeight="1" x14ac:dyDescent="0.25">
      <c r="A446" s="82"/>
      <c r="B446"/>
      <c r="C446" s="21"/>
      <c r="D446"/>
      <c r="E446" s="82"/>
      <c r="F446" s="82"/>
      <c r="G446"/>
      <c r="H446"/>
      <c r="I446"/>
      <c r="J446"/>
      <c r="K446" s="82"/>
      <c r="L446" s="82"/>
      <c r="M446" s="1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hidden="1" customHeight="1" x14ac:dyDescent="0.25">
      <c r="A447" s="82"/>
      <c r="B447"/>
      <c r="C447" s="21"/>
      <c r="D447"/>
      <c r="E447" s="82"/>
      <c r="F447" s="82"/>
      <c r="G447"/>
      <c r="H447"/>
      <c r="I447"/>
      <c r="J447"/>
      <c r="K447" s="82"/>
      <c r="L447" s="82"/>
      <c r="M447" s="1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hidden="1" customHeight="1" x14ac:dyDescent="0.25">
      <c r="A448" s="82"/>
      <c r="B448"/>
      <c r="C448" s="21"/>
      <c r="D448"/>
      <c r="E448" s="82"/>
      <c r="F448" s="82"/>
      <c r="G448"/>
      <c r="H448"/>
      <c r="I448"/>
      <c r="J448"/>
      <c r="K448" s="82"/>
      <c r="L448" s="82"/>
      <c r="M448" s="1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hidden="1" customHeight="1" x14ac:dyDescent="0.25">
      <c r="A449" s="82"/>
      <c r="B449"/>
      <c r="C449" s="21"/>
      <c r="D449"/>
      <c r="E449" s="82"/>
      <c r="F449" s="82"/>
      <c r="G449"/>
      <c r="H449"/>
      <c r="I449"/>
      <c r="J449"/>
      <c r="K449" s="82"/>
      <c r="L449" s="82"/>
      <c r="M449" s="1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hidden="1" customHeight="1" x14ac:dyDescent="0.25">
      <c r="A450" s="82"/>
      <c r="B450"/>
      <c r="C450" s="21"/>
      <c r="D450"/>
      <c r="E450" s="82"/>
      <c r="F450" s="82"/>
      <c r="G450"/>
      <c r="H450"/>
      <c r="I450"/>
      <c r="J450"/>
      <c r="K450" s="82"/>
      <c r="L450" s="82"/>
      <c r="M450" s="1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hidden="1" customHeight="1" x14ac:dyDescent="0.25">
      <c r="A451" s="82"/>
      <c r="B451"/>
      <c r="C451" s="21"/>
      <c r="D451"/>
      <c r="E451" s="82"/>
      <c r="F451" s="82"/>
      <c r="G451"/>
      <c r="H451"/>
      <c r="I451"/>
      <c r="J451"/>
      <c r="K451" s="82"/>
      <c r="L451" s="82"/>
      <c r="M451" s="1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hidden="1" customHeight="1" x14ac:dyDescent="0.25">
      <c r="A452" s="82"/>
      <c r="B452"/>
      <c r="C452" s="21"/>
      <c r="D452"/>
      <c r="E452" s="82"/>
      <c r="F452" s="82"/>
      <c r="G452"/>
      <c r="H452"/>
      <c r="I452"/>
      <c r="J452"/>
      <c r="K452" s="82"/>
      <c r="L452" s="82"/>
      <c r="M452" s="1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hidden="1" customHeight="1" x14ac:dyDescent="0.25">
      <c r="A453" s="82"/>
      <c r="B453"/>
      <c r="C453" s="21"/>
      <c r="D453"/>
      <c r="E453" s="82"/>
      <c r="F453" s="82"/>
      <c r="G453"/>
      <c r="H453"/>
      <c r="I453"/>
      <c r="J453"/>
      <c r="K453" s="82"/>
      <c r="L453" s="82"/>
      <c r="M453" s="1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hidden="1" customHeight="1" x14ac:dyDescent="0.25">
      <c r="A454" s="82"/>
      <c r="B454"/>
      <c r="C454" s="21"/>
      <c r="D454"/>
      <c r="E454" s="82"/>
      <c r="F454" s="82"/>
      <c r="G454"/>
      <c r="H454"/>
      <c r="I454"/>
      <c r="J454"/>
      <c r="K454" s="82"/>
      <c r="L454" s="82"/>
      <c r="M454" s="1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hidden="1" customHeight="1" x14ac:dyDescent="0.25">
      <c r="A455" s="82"/>
      <c r="B455"/>
      <c r="C455" s="21"/>
      <c r="D455"/>
      <c r="E455" s="82"/>
      <c r="F455" s="82"/>
      <c r="G455"/>
      <c r="H455"/>
      <c r="I455"/>
      <c r="J455"/>
      <c r="K455" s="82"/>
      <c r="L455" s="82"/>
      <c r="M455" s="1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hidden="1" customHeight="1" x14ac:dyDescent="0.25">
      <c r="A456" s="82"/>
      <c r="B456"/>
      <c r="C456" s="21"/>
      <c r="D456"/>
      <c r="E456" s="82"/>
      <c r="F456" s="82"/>
      <c r="G456"/>
      <c r="H456"/>
      <c r="I456"/>
      <c r="J456"/>
      <c r="K456" s="82"/>
      <c r="L456" s="82"/>
      <c r="M456" s="1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hidden="1" customHeight="1" x14ac:dyDescent="0.25">
      <c r="A457" s="82"/>
      <c r="B457"/>
      <c r="C457" s="21"/>
      <c r="D457"/>
      <c r="E457" s="82"/>
      <c r="F457" s="82"/>
      <c r="G457"/>
      <c r="H457"/>
      <c r="I457"/>
      <c r="J457"/>
      <c r="K457" s="82"/>
      <c r="L457" s="82"/>
      <c r="M457" s="1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hidden="1" customHeight="1" x14ac:dyDescent="0.25">
      <c r="A458" s="82"/>
      <c r="B458"/>
      <c r="C458" s="21"/>
      <c r="D458"/>
      <c r="E458" s="82"/>
      <c r="F458" s="82"/>
      <c r="G458"/>
      <c r="H458"/>
      <c r="I458"/>
      <c r="J458"/>
      <c r="K458" s="82"/>
      <c r="L458" s="82"/>
      <c r="M458" s="1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hidden="1" customHeight="1" x14ac:dyDescent="0.25">
      <c r="A459" s="82"/>
      <c r="B459"/>
      <c r="C459" s="21"/>
      <c r="D459"/>
      <c r="E459" s="82"/>
      <c r="F459" s="82"/>
      <c r="G459"/>
      <c r="H459"/>
      <c r="I459"/>
      <c r="J459"/>
      <c r="K459" s="82"/>
      <c r="L459" s="82"/>
      <c r="M459" s="1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hidden="1" customHeight="1" x14ac:dyDescent="0.25">
      <c r="A460" s="82"/>
      <c r="B460"/>
      <c r="C460" s="21"/>
      <c r="D460"/>
      <c r="E460" s="82"/>
      <c r="F460" s="82"/>
      <c r="G460"/>
      <c r="H460"/>
      <c r="I460"/>
      <c r="J460"/>
      <c r="K460" s="82"/>
      <c r="L460" s="82"/>
      <c r="M460" s="1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hidden="1" customHeight="1" x14ac:dyDescent="0.25">
      <c r="A461" s="82"/>
      <c r="B461"/>
      <c r="C461" s="21"/>
      <c r="D461"/>
      <c r="E461" s="82"/>
      <c r="F461" s="82"/>
      <c r="G461"/>
      <c r="H461"/>
      <c r="I461"/>
      <c r="J461"/>
      <c r="K461" s="82"/>
      <c r="L461" s="82"/>
      <c r="M461" s="1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hidden="1" customHeight="1" x14ac:dyDescent="0.25">
      <c r="A462" s="82"/>
      <c r="B462"/>
      <c r="C462" s="21"/>
      <c r="D462"/>
      <c r="E462" s="82"/>
      <c r="F462" s="82"/>
      <c r="G462"/>
      <c r="H462"/>
      <c r="I462"/>
      <c r="J462"/>
      <c r="K462" s="82"/>
      <c r="L462" s="82"/>
      <c r="M462" s="1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hidden="1" customHeight="1" x14ac:dyDescent="0.25">
      <c r="A463" s="82"/>
      <c r="B463"/>
      <c r="C463" s="21"/>
      <c r="D463"/>
      <c r="E463" s="82"/>
      <c r="F463" s="82"/>
      <c r="G463"/>
      <c r="H463"/>
      <c r="I463"/>
      <c r="J463"/>
      <c r="K463" s="82"/>
      <c r="L463" s="82"/>
      <c r="M463" s="1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hidden="1" customHeight="1" x14ac:dyDescent="0.25">
      <c r="A464" s="82"/>
      <c r="B464"/>
      <c r="C464" s="21"/>
      <c r="D464"/>
      <c r="E464" s="82"/>
      <c r="F464" s="82"/>
      <c r="G464"/>
      <c r="H464"/>
      <c r="I464"/>
      <c r="J464"/>
      <c r="K464" s="82"/>
      <c r="L464" s="82"/>
      <c r="M464" s="1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hidden="1" customHeight="1" x14ac:dyDescent="0.25">
      <c r="A465" s="82"/>
      <c r="B465"/>
      <c r="C465" s="21"/>
      <c r="D465"/>
      <c r="E465" s="82"/>
      <c r="F465" s="82"/>
      <c r="G465"/>
      <c r="H465"/>
      <c r="I465"/>
      <c r="J465"/>
      <c r="K465" s="82"/>
      <c r="L465" s="82"/>
      <c r="M465" s="1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hidden="1" customHeight="1" x14ac:dyDescent="0.25">
      <c r="A466" s="82"/>
      <c r="B466"/>
      <c r="C466" s="21"/>
      <c r="D466"/>
      <c r="E466" s="82"/>
      <c r="F466" s="82"/>
      <c r="G466"/>
      <c r="H466"/>
      <c r="I466"/>
      <c r="J466"/>
      <c r="K466" s="82"/>
      <c r="L466" s="82"/>
      <c r="M466" s="1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hidden="1" customHeight="1" x14ac:dyDescent="0.25">
      <c r="A467" s="82"/>
      <c r="B467"/>
      <c r="C467" s="21"/>
      <c r="D467"/>
      <c r="E467" s="82"/>
      <c r="F467" s="82"/>
      <c r="G467"/>
      <c r="H467"/>
      <c r="I467"/>
      <c r="J467"/>
      <c r="K467" s="82"/>
      <c r="L467" s="82"/>
      <c r="M467" s="1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hidden="1" customHeight="1" x14ac:dyDescent="0.25">
      <c r="A468" s="82"/>
      <c r="B468"/>
      <c r="C468" s="21"/>
      <c r="D468"/>
      <c r="E468" s="82"/>
      <c r="F468" s="82"/>
      <c r="G468"/>
      <c r="H468"/>
      <c r="I468"/>
      <c r="J468"/>
      <c r="K468" s="82"/>
      <c r="L468" s="82"/>
      <c r="M468" s="1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hidden="1" customHeight="1" x14ac:dyDescent="0.25">
      <c r="A469" s="82"/>
      <c r="B469"/>
      <c r="C469" s="21"/>
      <c r="D469"/>
      <c r="E469" s="82"/>
      <c r="F469" s="82"/>
      <c r="G469"/>
      <c r="H469"/>
      <c r="I469"/>
      <c r="J469"/>
      <c r="K469" s="82"/>
      <c r="L469" s="82"/>
      <c r="M469" s="1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hidden="1" customHeight="1" x14ac:dyDescent="0.25">
      <c r="A470" s="82"/>
      <c r="B470"/>
      <c r="C470" s="21"/>
      <c r="D470"/>
      <c r="E470" s="82"/>
      <c r="F470" s="82"/>
      <c r="G470"/>
      <c r="H470"/>
      <c r="I470"/>
      <c r="J470"/>
      <c r="K470" s="82"/>
      <c r="L470" s="82"/>
      <c r="M470" s="1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hidden="1" customHeight="1" x14ac:dyDescent="0.25">
      <c r="A471" s="82"/>
      <c r="B471"/>
      <c r="C471" s="21"/>
      <c r="D471"/>
      <c r="E471" s="82"/>
      <c r="F471" s="82"/>
      <c r="G471"/>
      <c r="H471"/>
      <c r="I471"/>
      <c r="J471"/>
      <c r="K471" s="82"/>
      <c r="L471" s="82"/>
      <c r="M471" s="1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hidden="1" customHeight="1" x14ac:dyDescent="0.25">
      <c r="A472" s="82"/>
      <c r="B472"/>
      <c r="C472" s="21"/>
      <c r="D472"/>
      <c r="E472" s="82"/>
      <c r="F472" s="82"/>
      <c r="G472"/>
      <c r="H472"/>
      <c r="I472"/>
      <c r="J472"/>
      <c r="K472" s="82"/>
      <c r="L472" s="82"/>
      <c r="M472" s="1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hidden="1" customHeight="1" x14ac:dyDescent="0.25">
      <c r="A473" s="82"/>
      <c r="B473"/>
      <c r="C473" s="21"/>
      <c r="D473"/>
      <c r="E473" s="82"/>
      <c r="F473" s="82"/>
      <c r="G473"/>
      <c r="H473"/>
      <c r="I473"/>
      <c r="J473"/>
      <c r="K473" s="82"/>
      <c r="L473" s="82"/>
      <c r="M473" s="1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hidden="1" customHeight="1" x14ac:dyDescent="0.25">
      <c r="A474" s="82"/>
      <c r="B474"/>
      <c r="C474" s="21"/>
      <c r="D474"/>
      <c r="E474" s="82"/>
      <c r="F474" s="82"/>
      <c r="G474"/>
      <c r="H474"/>
      <c r="I474"/>
      <c r="J474"/>
      <c r="K474" s="82"/>
      <c r="L474" s="82"/>
      <c r="M474" s="1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hidden="1" customHeight="1" x14ac:dyDescent="0.25">
      <c r="A475" s="82"/>
      <c r="B475"/>
      <c r="C475" s="21"/>
      <c r="D475"/>
      <c r="E475" s="82"/>
      <c r="F475" s="82"/>
      <c r="G475"/>
      <c r="H475"/>
      <c r="I475"/>
      <c r="J475"/>
      <c r="K475" s="82"/>
      <c r="L475" s="82"/>
      <c r="M475" s="1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hidden="1" customHeight="1" x14ac:dyDescent="0.25">
      <c r="A476" s="82"/>
      <c r="B476"/>
      <c r="C476" s="21"/>
      <c r="D476"/>
      <c r="E476" s="82"/>
      <c r="F476" s="82"/>
      <c r="G476"/>
      <c r="H476"/>
      <c r="I476"/>
      <c r="J476"/>
      <c r="K476" s="82"/>
      <c r="L476" s="82"/>
      <c r="M476" s="1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hidden="1" customHeight="1" x14ac:dyDescent="0.25">
      <c r="A477" s="82"/>
      <c r="B477"/>
      <c r="C477" s="21"/>
      <c r="D477"/>
      <c r="E477" s="82"/>
      <c r="F477" s="82"/>
      <c r="G477"/>
      <c r="H477"/>
      <c r="I477"/>
      <c r="J477"/>
      <c r="K477" s="82"/>
      <c r="L477" s="82"/>
      <c r="M477" s="1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hidden="1" customHeight="1" x14ac:dyDescent="0.25">
      <c r="A478" s="82"/>
      <c r="B478"/>
      <c r="C478" s="21"/>
      <c r="D478"/>
      <c r="E478" s="82"/>
      <c r="F478" s="82"/>
      <c r="G478"/>
      <c r="H478"/>
      <c r="I478"/>
      <c r="J478"/>
      <c r="K478" s="82"/>
      <c r="L478" s="82"/>
      <c r="M478" s="1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hidden="1" customHeight="1" x14ac:dyDescent="0.25">
      <c r="A479" s="82"/>
      <c r="B479"/>
      <c r="C479" s="21"/>
      <c r="D479"/>
      <c r="E479" s="82"/>
      <c r="F479" s="82"/>
      <c r="G479"/>
      <c r="H479"/>
      <c r="I479"/>
      <c r="J479"/>
      <c r="K479" s="82"/>
      <c r="L479" s="82"/>
      <c r="M479" s="1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hidden="1" customHeight="1" x14ac:dyDescent="0.25">
      <c r="A480" s="82"/>
      <c r="B480"/>
      <c r="C480" s="21"/>
      <c r="D480"/>
      <c r="E480" s="82"/>
      <c r="F480" s="82"/>
      <c r="G480"/>
      <c r="H480"/>
      <c r="I480"/>
      <c r="J480"/>
      <c r="K480" s="82"/>
      <c r="L480" s="82"/>
      <c r="M480" s="1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hidden="1" customHeight="1" x14ac:dyDescent="0.25">
      <c r="A481" s="82"/>
      <c r="B481"/>
      <c r="C481" s="21"/>
      <c r="D481"/>
      <c r="E481" s="82"/>
      <c r="F481" s="82"/>
      <c r="G481"/>
      <c r="H481"/>
      <c r="I481"/>
      <c r="J481"/>
      <c r="K481" s="82"/>
      <c r="L481" s="82"/>
      <c r="M481" s="1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hidden="1" customHeight="1" x14ac:dyDescent="0.25">
      <c r="A482" s="82"/>
      <c r="B482"/>
      <c r="C482" s="21"/>
      <c r="D482"/>
      <c r="E482" s="82"/>
      <c r="F482" s="82"/>
      <c r="G482"/>
      <c r="H482"/>
      <c r="I482"/>
      <c r="J482"/>
      <c r="K482" s="82"/>
      <c r="L482" s="82"/>
      <c r="M482" s="1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hidden="1" customHeight="1" x14ac:dyDescent="0.25">
      <c r="A483" s="82"/>
      <c r="B483"/>
      <c r="C483" s="21"/>
      <c r="D483"/>
      <c r="E483" s="82"/>
      <c r="F483" s="82"/>
      <c r="G483"/>
      <c r="H483"/>
      <c r="I483"/>
      <c r="J483"/>
      <c r="K483" s="82"/>
      <c r="L483" s="82"/>
      <c r="M483" s="1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hidden="1" customHeight="1" x14ac:dyDescent="0.25">
      <c r="A484" s="82"/>
      <c r="B484"/>
      <c r="C484" s="21"/>
      <c r="D484"/>
      <c r="E484" s="82"/>
      <c r="F484" s="82"/>
      <c r="G484"/>
      <c r="H484"/>
      <c r="I484"/>
      <c r="J484"/>
      <c r="K484" s="82"/>
      <c r="L484" s="82"/>
      <c r="M484" s="1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hidden="1" customHeight="1" x14ac:dyDescent="0.25">
      <c r="A485" s="82"/>
      <c r="B485"/>
      <c r="C485" s="21"/>
      <c r="D485"/>
      <c r="E485" s="82"/>
      <c r="F485" s="82"/>
      <c r="G485"/>
      <c r="H485"/>
      <c r="I485"/>
      <c r="J485"/>
      <c r="K485" s="82"/>
      <c r="L485" s="82"/>
      <c r="M485" s="1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hidden="1" customHeight="1" x14ac:dyDescent="0.25">
      <c r="A486" s="82"/>
      <c r="B486"/>
      <c r="C486" s="21"/>
      <c r="D486"/>
      <c r="E486" s="82"/>
      <c r="F486" s="82"/>
      <c r="G486"/>
      <c r="H486"/>
      <c r="I486"/>
      <c r="J486"/>
      <c r="K486" s="82"/>
      <c r="L486" s="82"/>
      <c r="M486" s="1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hidden="1" customHeight="1" x14ac:dyDescent="0.25">
      <c r="A487" s="82"/>
      <c r="B487"/>
      <c r="C487" s="21"/>
      <c r="D487"/>
      <c r="E487" s="82"/>
      <c r="F487" s="82"/>
      <c r="G487"/>
      <c r="H487"/>
      <c r="I487"/>
      <c r="J487"/>
      <c r="K487" s="82"/>
      <c r="L487" s="82"/>
      <c r="M487" s="1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hidden="1" customHeight="1" x14ac:dyDescent="0.25">
      <c r="A488" s="82"/>
      <c r="B488"/>
      <c r="C488" s="21"/>
      <c r="D488"/>
      <c r="E488" s="82"/>
      <c r="F488" s="82"/>
      <c r="G488"/>
      <c r="H488"/>
      <c r="I488"/>
      <c r="J488"/>
      <c r="K488" s="82"/>
      <c r="L488" s="82"/>
      <c r="M488" s="1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hidden="1" customHeight="1" x14ac:dyDescent="0.25">
      <c r="A489" s="82"/>
      <c r="B489"/>
      <c r="C489" s="21"/>
      <c r="D489"/>
      <c r="E489" s="82"/>
      <c r="F489" s="82"/>
      <c r="G489"/>
      <c r="H489"/>
      <c r="I489"/>
      <c r="J489"/>
      <c r="K489" s="82"/>
      <c r="L489" s="82"/>
      <c r="M489" s="1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hidden="1" customHeight="1" x14ac:dyDescent="0.25">
      <c r="A490" s="82"/>
      <c r="B490"/>
      <c r="C490" s="21"/>
      <c r="D490"/>
      <c r="E490" s="82"/>
      <c r="F490" s="82"/>
      <c r="G490"/>
      <c r="H490"/>
      <c r="I490"/>
      <c r="J490"/>
      <c r="K490" s="82"/>
      <c r="L490" s="82"/>
      <c r="M490" s="1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hidden="1" customHeight="1" x14ac:dyDescent="0.25">
      <c r="A491" s="82"/>
      <c r="B491"/>
      <c r="C491" s="21"/>
      <c r="D491"/>
      <c r="E491" s="82"/>
      <c r="F491" s="82"/>
      <c r="G491"/>
      <c r="H491"/>
      <c r="I491"/>
      <c r="J491"/>
      <c r="K491" s="82"/>
      <c r="L491" s="82"/>
      <c r="M491" s="1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hidden="1" customHeight="1" x14ac:dyDescent="0.25">
      <c r="A492" s="82"/>
      <c r="B492"/>
      <c r="C492" s="21"/>
      <c r="D492"/>
      <c r="E492" s="82"/>
      <c r="F492" s="82"/>
      <c r="G492"/>
      <c r="H492"/>
      <c r="I492"/>
      <c r="J492"/>
      <c r="K492" s="82"/>
      <c r="L492" s="82"/>
      <c r="M492" s="1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hidden="1" customHeight="1" x14ac:dyDescent="0.25">
      <c r="A493" s="82"/>
      <c r="B493"/>
      <c r="C493" s="21"/>
      <c r="D493"/>
      <c r="E493" s="82"/>
      <c r="F493" s="82"/>
      <c r="G493"/>
      <c r="H493"/>
      <c r="I493"/>
      <c r="J493"/>
      <c r="K493" s="82"/>
      <c r="L493" s="82"/>
      <c r="M493" s="1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hidden="1" customHeight="1" x14ac:dyDescent="0.25">
      <c r="A494" s="82"/>
      <c r="B494"/>
      <c r="C494" s="21"/>
      <c r="D494"/>
      <c r="E494" s="82"/>
      <c r="F494" s="82"/>
      <c r="G494"/>
      <c r="H494"/>
      <c r="I494"/>
      <c r="J494"/>
      <c r="K494" s="82"/>
      <c r="L494" s="82"/>
      <c r="M494" s="1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hidden="1" customHeight="1" x14ac:dyDescent="0.25">
      <c r="A495" s="82"/>
      <c r="B495"/>
      <c r="C495" s="21"/>
      <c r="D495"/>
      <c r="E495" s="82"/>
      <c r="F495" s="82"/>
      <c r="G495"/>
      <c r="H495"/>
      <c r="I495"/>
      <c r="J495"/>
      <c r="K495" s="82"/>
      <c r="L495" s="82"/>
      <c r="M495" s="1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hidden="1" customHeight="1" x14ac:dyDescent="0.25">
      <c r="A496" s="82"/>
      <c r="B496"/>
      <c r="C496" s="21"/>
      <c r="D496"/>
      <c r="E496" s="82"/>
      <c r="F496" s="82"/>
      <c r="G496"/>
      <c r="H496"/>
      <c r="I496"/>
      <c r="J496"/>
      <c r="K496" s="82"/>
      <c r="L496" s="82"/>
      <c r="M496" s="1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hidden="1" customHeight="1" x14ac:dyDescent="0.25">
      <c r="A497" s="82"/>
      <c r="B497"/>
      <c r="C497" s="21"/>
      <c r="D497"/>
      <c r="E497" s="82"/>
      <c r="F497" s="82"/>
      <c r="G497"/>
      <c r="H497"/>
      <c r="I497"/>
      <c r="J497"/>
      <c r="K497" s="82"/>
      <c r="L497" s="82"/>
      <c r="M497" s="1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hidden="1" customHeight="1" x14ac:dyDescent="0.25">
      <c r="A498" s="82"/>
      <c r="B498"/>
      <c r="C498" s="21"/>
      <c r="D498"/>
      <c r="E498" s="82"/>
      <c r="F498" s="82"/>
      <c r="G498"/>
      <c r="H498"/>
      <c r="I498"/>
      <c r="J498"/>
      <c r="K498" s="82"/>
      <c r="L498" s="82"/>
      <c r="M498" s="1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hidden="1" customHeight="1" x14ac:dyDescent="0.25">
      <c r="A499" s="82"/>
      <c r="B499"/>
      <c r="C499" s="21"/>
      <c r="D499"/>
      <c r="E499" s="82"/>
      <c r="F499" s="82"/>
      <c r="G499"/>
      <c r="H499"/>
      <c r="I499"/>
      <c r="J499"/>
      <c r="K499" s="82"/>
      <c r="L499" s="82"/>
      <c r="M499" s="1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hidden="1" customHeight="1" x14ac:dyDescent="0.25">
      <c r="A500" s="82"/>
      <c r="B500"/>
      <c r="C500" s="21"/>
      <c r="D500"/>
      <c r="E500" s="82"/>
      <c r="F500" s="82"/>
      <c r="G500"/>
      <c r="H500"/>
      <c r="I500"/>
      <c r="J500"/>
      <c r="K500" s="82"/>
      <c r="L500" s="82"/>
      <c r="M500" s="1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hidden="1" customHeight="1" x14ac:dyDescent="0.25">
      <c r="A501" s="82"/>
      <c r="B501"/>
      <c r="C501" s="21"/>
      <c r="D501"/>
      <c r="E501" s="82"/>
      <c r="F501" s="82"/>
      <c r="G501"/>
      <c r="H501"/>
      <c r="I501"/>
      <c r="J501"/>
      <c r="K501" s="82"/>
      <c r="L501" s="82"/>
      <c r="M501" s="1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hidden="1" customHeight="1" x14ac:dyDescent="0.25">
      <c r="A502" s="82"/>
      <c r="B502"/>
      <c r="C502" s="21"/>
      <c r="D502"/>
      <c r="E502" s="82"/>
      <c r="F502" s="82"/>
      <c r="G502"/>
      <c r="H502"/>
      <c r="I502"/>
      <c r="J502"/>
      <c r="K502" s="82"/>
      <c r="L502" s="82"/>
      <c r="M502" s="1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hidden="1" customHeight="1" x14ac:dyDescent="0.25">
      <c r="A503" s="82"/>
      <c r="B503"/>
      <c r="C503" s="21"/>
      <c r="D503"/>
      <c r="E503" s="82"/>
      <c r="F503" s="82"/>
      <c r="G503"/>
      <c r="H503"/>
      <c r="I503"/>
      <c r="J503"/>
      <c r="K503" s="82"/>
      <c r="L503" s="82"/>
      <c r="M503" s="1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hidden="1" customHeight="1" x14ac:dyDescent="0.25">
      <c r="A504" s="82"/>
      <c r="B504"/>
      <c r="C504" s="21"/>
      <c r="D504"/>
      <c r="E504" s="82"/>
      <c r="F504" s="82"/>
      <c r="G504"/>
      <c r="H504"/>
      <c r="I504"/>
      <c r="J504"/>
      <c r="K504" s="82"/>
      <c r="L504" s="82"/>
      <c r="M504" s="1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hidden="1" customHeight="1" x14ac:dyDescent="0.25">
      <c r="A505" s="82"/>
      <c r="B505"/>
      <c r="C505" s="21"/>
      <c r="D505"/>
      <c r="E505" s="82"/>
      <c r="F505" s="82"/>
      <c r="G505"/>
      <c r="H505"/>
      <c r="I505"/>
      <c r="J505"/>
      <c r="K505" s="82"/>
      <c r="L505" s="82"/>
      <c r="M505" s="1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hidden="1" customHeight="1" x14ac:dyDescent="0.25">
      <c r="A506" s="82"/>
      <c r="B506"/>
      <c r="C506" s="21"/>
      <c r="D506"/>
      <c r="E506" s="82"/>
      <c r="F506" s="82"/>
      <c r="G506"/>
      <c r="H506"/>
      <c r="I506"/>
      <c r="J506"/>
      <c r="K506" s="82"/>
      <c r="L506" s="82"/>
      <c r="M506" s="1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hidden="1" customHeight="1" x14ac:dyDescent="0.25">
      <c r="A507" s="82"/>
      <c r="B507"/>
      <c r="C507" s="21"/>
      <c r="D507"/>
      <c r="E507" s="82"/>
      <c r="F507" s="82"/>
      <c r="G507"/>
      <c r="H507"/>
      <c r="I507"/>
      <c r="J507"/>
      <c r="K507" s="82"/>
      <c r="L507" s="82"/>
      <c r="M507" s="1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hidden="1" customHeight="1" x14ac:dyDescent="0.25">
      <c r="A508" s="82"/>
      <c r="B508"/>
      <c r="C508" s="21"/>
      <c r="D508"/>
      <c r="E508" s="82"/>
      <c r="F508" s="82"/>
      <c r="G508"/>
      <c r="H508"/>
      <c r="I508"/>
      <c r="J508"/>
      <c r="K508" s="82"/>
      <c r="L508" s="82"/>
      <c r="M508" s="1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hidden="1" customHeight="1" x14ac:dyDescent="0.25">
      <c r="A509" s="82"/>
      <c r="B509"/>
      <c r="C509" s="21"/>
      <c r="D509"/>
      <c r="E509" s="82"/>
      <c r="F509" s="82"/>
      <c r="G509"/>
      <c r="H509"/>
      <c r="I509"/>
      <c r="J509"/>
      <c r="K509" s="82"/>
      <c r="L509" s="82"/>
      <c r="M509" s="1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hidden="1" customHeight="1" x14ac:dyDescent="0.25">
      <c r="A510" s="82"/>
      <c r="B510"/>
      <c r="C510" s="21"/>
      <c r="D510"/>
      <c r="E510" s="82"/>
      <c r="F510" s="82"/>
      <c r="G510"/>
      <c r="H510"/>
      <c r="I510"/>
      <c r="J510"/>
      <c r="K510" s="82"/>
      <c r="L510" s="82"/>
      <c r="M510" s="1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hidden="1" customHeight="1" x14ac:dyDescent="0.25">
      <c r="A511" s="82"/>
      <c r="B511"/>
      <c r="C511" s="21"/>
      <c r="D511"/>
      <c r="E511" s="82"/>
      <c r="F511" s="82"/>
      <c r="G511"/>
      <c r="H511"/>
      <c r="I511"/>
      <c r="J511"/>
      <c r="K511" s="82"/>
      <c r="L511" s="82"/>
      <c r="M511" s="1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hidden="1" customHeight="1" x14ac:dyDescent="0.25">
      <c r="A512" s="82"/>
      <c r="B512"/>
      <c r="C512" s="21"/>
      <c r="D512"/>
      <c r="E512" s="82"/>
      <c r="F512" s="82"/>
      <c r="G512"/>
      <c r="H512"/>
      <c r="I512"/>
      <c r="J512"/>
      <c r="K512" s="82"/>
      <c r="L512" s="82"/>
      <c r="M512" s="1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hidden="1" customHeight="1" x14ac:dyDescent="0.25">
      <c r="A513" s="82"/>
      <c r="B513"/>
      <c r="C513" s="21"/>
      <c r="D513"/>
      <c r="E513" s="82"/>
      <c r="F513" s="82"/>
      <c r="G513"/>
      <c r="H513"/>
      <c r="I513"/>
      <c r="J513"/>
      <c r="K513" s="82"/>
      <c r="L513" s="82"/>
      <c r="M513" s="1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hidden="1" customHeight="1" x14ac:dyDescent="0.25">
      <c r="A514" s="82"/>
      <c r="B514"/>
      <c r="C514" s="21"/>
      <c r="D514"/>
      <c r="E514" s="82"/>
      <c r="F514" s="82"/>
      <c r="G514"/>
      <c r="H514"/>
      <c r="I514"/>
      <c r="J514"/>
      <c r="K514" s="82"/>
      <c r="L514" s="82"/>
      <c r="M514" s="1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hidden="1" customHeight="1" x14ac:dyDescent="0.25">
      <c r="A515" s="82"/>
      <c r="B515"/>
      <c r="C515" s="21"/>
      <c r="D515"/>
      <c r="E515" s="82"/>
      <c r="F515" s="82"/>
      <c r="G515"/>
      <c r="H515"/>
      <c r="I515"/>
      <c r="J515"/>
      <c r="K515" s="82"/>
      <c r="L515" s="82"/>
      <c r="M515" s="1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hidden="1" customHeight="1" x14ac:dyDescent="0.25">
      <c r="A516" s="82"/>
      <c r="B516"/>
      <c r="C516" s="21"/>
      <c r="D516"/>
      <c r="E516" s="82"/>
      <c r="F516" s="82"/>
      <c r="G516"/>
      <c r="H516"/>
      <c r="I516"/>
      <c r="J516"/>
      <c r="K516" s="82"/>
      <c r="L516" s="82"/>
      <c r="M516" s="1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hidden="1" customHeight="1" x14ac:dyDescent="0.25">
      <c r="A517" s="82"/>
      <c r="B517"/>
      <c r="C517" s="21"/>
      <c r="D517"/>
      <c r="E517" s="82"/>
      <c r="F517" s="82"/>
      <c r="G517"/>
      <c r="H517"/>
      <c r="I517"/>
      <c r="J517"/>
      <c r="K517" s="82"/>
      <c r="L517" s="82"/>
      <c r="M517" s="1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hidden="1" customHeight="1" x14ac:dyDescent="0.25">
      <c r="A518" s="82"/>
      <c r="B518"/>
      <c r="C518" s="21"/>
      <c r="D518"/>
      <c r="E518" s="82"/>
      <c r="F518" s="82"/>
      <c r="G518"/>
      <c r="H518"/>
      <c r="I518"/>
      <c r="J518"/>
      <c r="K518" s="82"/>
      <c r="L518" s="82"/>
      <c r="M518" s="1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hidden="1" customHeight="1" x14ac:dyDescent="0.25">
      <c r="A519" s="82"/>
      <c r="B519"/>
      <c r="C519" s="21"/>
      <c r="D519"/>
      <c r="E519" s="82"/>
      <c r="F519" s="82"/>
      <c r="G519"/>
      <c r="H519"/>
      <c r="I519"/>
      <c r="J519"/>
      <c r="K519" s="82"/>
      <c r="L519" s="82"/>
      <c r="M519" s="1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hidden="1" customHeight="1" x14ac:dyDescent="0.25">
      <c r="A520" s="82"/>
      <c r="B520"/>
      <c r="C520" s="21"/>
      <c r="D520"/>
      <c r="E520" s="82"/>
      <c r="F520" s="82"/>
      <c r="G520"/>
      <c r="H520"/>
      <c r="I520"/>
      <c r="J520"/>
      <c r="K520" s="82"/>
      <c r="L520" s="82"/>
      <c r="M520" s="1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hidden="1" customHeight="1" x14ac:dyDescent="0.25">
      <c r="A521" s="82"/>
      <c r="B521"/>
      <c r="C521" s="21"/>
      <c r="D521"/>
      <c r="E521" s="82"/>
      <c r="F521" s="82"/>
      <c r="G521"/>
      <c r="H521"/>
      <c r="I521"/>
      <c r="J521"/>
      <c r="K521" s="82"/>
      <c r="L521" s="82"/>
      <c r="M521" s="1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hidden="1" customHeight="1" x14ac:dyDescent="0.25">
      <c r="A522" s="82"/>
      <c r="B522"/>
      <c r="C522" s="21"/>
      <c r="D522"/>
      <c r="E522" s="82"/>
      <c r="F522" s="82"/>
      <c r="G522"/>
      <c r="H522"/>
      <c r="I522"/>
      <c r="J522"/>
      <c r="K522" s="82"/>
      <c r="L522" s="82"/>
      <c r="M522" s="1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hidden="1" customHeight="1" x14ac:dyDescent="0.25">
      <c r="A523" s="82"/>
      <c r="B523"/>
      <c r="C523" s="21"/>
      <c r="D523"/>
      <c r="E523" s="82"/>
      <c r="F523" s="82"/>
      <c r="G523"/>
      <c r="H523"/>
      <c r="I523"/>
      <c r="J523"/>
      <c r="K523" s="82"/>
      <c r="L523" s="82"/>
      <c r="M523" s="1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hidden="1" customHeight="1" x14ac:dyDescent="0.25">
      <c r="A524" s="82"/>
      <c r="B524"/>
      <c r="C524" s="21"/>
      <c r="D524"/>
      <c r="E524" s="82"/>
      <c r="F524" s="82"/>
      <c r="G524"/>
      <c r="H524"/>
      <c r="I524"/>
      <c r="J524"/>
      <c r="K524" s="82"/>
      <c r="L524" s="82"/>
      <c r="M524" s="1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hidden="1" customHeight="1" x14ac:dyDescent="0.25">
      <c r="A525" s="82"/>
      <c r="B525"/>
      <c r="C525" s="21"/>
      <c r="D525"/>
      <c r="E525" s="82"/>
      <c r="F525" s="82"/>
      <c r="G525"/>
      <c r="H525"/>
      <c r="I525"/>
      <c r="J525"/>
      <c r="K525" s="82"/>
      <c r="L525" s="82"/>
      <c r="M525" s="1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hidden="1" customHeight="1" x14ac:dyDescent="0.25">
      <c r="A526" s="82"/>
      <c r="B526"/>
      <c r="C526" s="21"/>
      <c r="D526"/>
      <c r="E526" s="82"/>
      <c r="F526" s="82"/>
      <c r="G526"/>
      <c r="H526"/>
      <c r="I526"/>
      <c r="J526"/>
      <c r="K526" s="82"/>
      <c r="L526" s="82"/>
      <c r="M526" s="1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hidden="1" customHeight="1" x14ac:dyDescent="0.25">
      <c r="A527" s="82"/>
      <c r="B527"/>
      <c r="C527" s="21"/>
      <c r="D527"/>
      <c r="E527" s="82"/>
      <c r="F527" s="82"/>
      <c r="G527"/>
      <c r="H527"/>
      <c r="I527"/>
      <c r="J527"/>
      <c r="K527" s="82"/>
      <c r="L527" s="82"/>
      <c r="M527" s="1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hidden="1" customHeight="1" x14ac:dyDescent="0.25">
      <c r="A528" s="82"/>
      <c r="B528"/>
      <c r="C528" s="21"/>
      <c r="D528"/>
      <c r="E528" s="82"/>
      <c r="F528" s="82"/>
      <c r="G528"/>
      <c r="H528"/>
      <c r="I528"/>
      <c r="J528"/>
      <c r="K528" s="82"/>
      <c r="L528" s="82"/>
      <c r="M528" s="1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hidden="1" customHeight="1" x14ac:dyDescent="0.25">
      <c r="A529" s="82"/>
      <c r="B529"/>
      <c r="C529" s="21"/>
      <c r="D529"/>
      <c r="E529" s="82"/>
      <c r="F529" s="82"/>
      <c r="G529"/>
      <c r="H529"/>
      <c r="I529"/>
      <c r="J529"/>
      <c r="K529" s="82"/>
      <c r="L529" s="82"/>
      <c r="M529" s="1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hidden="1" customHeight="1" x14ac:dyDescent="0.25">
      <c r="A530" s="82"/>
      <c r="B530"/>
      <c r="C530" s="21"/>
      <c r="D530"/>
      <c r="E530" s="82"/>
      <c r="F530" s="82"/>
      <c r="G530"/>
      <c r="H530"/>
      <c r="I530"/>
      <c r="J530"/>
      <c r="K530" s="82"/>
      <c r="L530" s="82"/>
      <c r="M530" s="1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hidden="1" customHeight="1" x14ac:dyDescent="0.25">
      <c r="A531" s="82"/>
      <c r="B531"/>
      <c r="C531" s="21"/>
      <c r="D531"/>
      <c r="E531" s="82"/>
      <c r="F531" s="82"/>
      <c r="G531"/>
      <c r="H531"/>
      <c r="I531"/>
      <c r="J531"/>
      <c r="K531" s="82"/>
      <c r="L531" s="82"/>
      <c r="M531" s="1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hidden="1" customHeight="1" x14ac:dyDescent="0.25">
      <c r="A532" s="82"/>
      <c r="B532"/>
      <c r="C532" s="21"/>
      <c r="D532"/>
      <c r="E532" s="82"/>
      <c r="F532" s="82"/>
      <c r="G532"/>
      <c r="H532"/>
      <c r="I532"/>
      <c r="J532"/>
      <c r="K532" s="82"/>
      <c r="L532" s="82"/>
      <c r="M532" s="1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hidden="1" customHeight="1" x14ac:dyDescent="0.25">
      <c r="A533" s="82"/>
      <c r="B533"/>
      <c r="C533" s="21"/>
      <c r="D533"/>
      <c r="E533" s="82"/>
      <c r="F533" s="82"/>
      <c r="G533"/>
      <c r="H533"/>
      <c r="I533"/>
      <c r="J533"/>
      <c r="K533" s="82"/>
      <c r="L533" s="82"/>
      <c r="M533" s="1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hidden="1" customHeight="1" x14ac:dyDescent="0.25">
      <c r="A534" s="82"/>
      <c r="B534"/>
      <c r="C534" s="21"/>
      <c r="D534"/>
      <c r="E534" s="82"/>
      <c r="F534" s="82"/>
      <c r="G534"/>
      <c r="H534"/>
      <c r="I534"/>
      <c r="J534"/>
      <c r="K534" s="82"/>
      <c r="L534" s="82"/>
      <c r="M534" s="1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hidden="1" customHeight="1" x14ac:dyDescent="0.25">
      <c r="A535" s="82"/>
      <c r="B535"/>
      <c r="C535" s="21"/>
      <c r="D535"/>
      <c r="E535" s="82"/>
      <c r="F535" s="82"/>
      <c r="G535"/>
      <c r="H535"/>
      <c r="I535"/>
      <c r="J535"/>
      <c r="K535" s="82"/>
      <c r="L535" s="82"/>
      <c r="M535" s="1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hidden="1" customHeight="1" x14ac:dyDescent="0.25">
      <c r="A536" s="82"/>
      <c r="B536"/>
      <c r="C536" s="21"/>
      <c r="D536"/>
      <c r="E536" s="82"/>
      <c r="F536" s="82"/>
      <c r="G536"/>
      <c r="H536"/>
      <c r="I536"/>
      <c r="J536"/>
      <c r="K536" s="82"/>
      <c r="L536" s="82"/>
      <c r="M536" s="1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hidden="1" customHeight="1" x14ac:dyDescent="0.25">
      <c r="A537" s="82"/>
      <c r="B537"/>
      <c r="C537" s="21"/>
      <c r="D537"/>
      <c r="E537" s="82"/>
      <c r="F537" s="82"/>
      <c r="G537"/>
      <c r="H537"/>
      <c r="I537"/>
      <c r="J537"/>
      <c r="K537" s="82"/>
      <c r="L537" s="82"/>
      <c r="M537" s="1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hidden="1" customHeight="1" x14ac:dyDescent="0.25">
      <c r="A538" s="82"/>
      <c r="B538"/>
      <c r="C538" s="21"/>
      <c r="D538"/>
      <c r="E538" s="82"/>
      <c r="F538" s="82"/>
      <c r="G538"/>
      <c r="H538"/>
      <c r="I538"/>
      <c r="J538"/>
      <c r="K538" s="82"/>
      <c r="L538" s="82"/>
      <c r="M538" s="1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hidden="1" customHeight="1" x14ac:dyDescent="0.25">
      <c r="A539" s="82"/>
      <c r="B539"/>
      <c r="C539" s="21"/>
      <c r="D539"/>
      <c r="E539" s="82"/>
      <c r="F539" s="82"/>
      <c r="G539"/>
      <c r="H539"/>
      <c r="I539"/>
      <c r="J539"/>
      <c r="K539" s="82"/>
      <c r="L539" s="82"/>
      <c r="M539" s="1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hidden="1" customHeight="1" x14ac:dyDescent="0.25">
      <c r="A540" s="82"/>
      <c r="B540"/>
      <c r="C540" s="21"/>
      <c r="D540"/>
      <c r="E540" s="82"/>
      <c r="F540" s="82"/>
      <c r="G540"/>
      <c r="H540"/>
      <c r="I540"/>
      <c r="J540"/>
      <c r="K540" s="82"/>
      <c r="L540" s="82"/>
      <c r="M540" s="1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hidden="1" customHeight="1" x14ac:dyDescent="0.25">
      <c r="A541" s="82"/>
      <c r="B541"/>
      <c r="C541" s="21"/>
      <c r="D541"/>
      <c r="E541" s="82"/>
      <c r="F541" s="82"/>
      <c r="G541"/>
      <c r="H541"/>
      <c r="I541"/>
      <c r="J541"/>
      <c r="K541" s="82"/>
      <c r="L541" s="82"/>
      <c r="M541" s="1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hidden="1" customHeight="1" x14ac:dyDescent="0.25">
      <c r="A542" s="82"/>
      <c r="B542"/>
      <c r="C542" s="21"/>
      <c r="D542"/>
      <c r="E542" s="82"/>
      <c r="F542" s="82"/>
      <c r="G542"/>
      <c r="H542"/>
      <c r="I542"/>
      <c r="J542"/>
      <c r="K542" s="82"/>
      <c r="L542" s="82"/>
      <c r="M542" s="1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hidden="1" customHeight="1" x14ac:dyDescent="0.25">
      <c r="A543" s="82"/>
      <c r="B543"/>
      <c r="C543" s="21"/>
      <c r="D543"/>
      <c r="E543" s="82"/>
      <c r="F543" s="82"/>
      <c r="G543"/>
      <c r="H543"/>
      <c r="I543"/>
      <c r="J543"/>
      <c r="K543" s="82"/>
      <c r="L543" s="82"/>
      <c r="M543" s="1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hidden="1" customHeight="1" x14ac:dyDescent="0.25">
      <c r="A544" s="82"/>
      <c r="B544"/>
      <c r="C544" s="21"/>
      <c r="D544"/>
      <c r="E544" s="82"/>
      <c r="F544" s="82"/>
      <c r="G544"/>
      <c r="H544"/>
      <c r="I544"/>
      <c r="J544"/>
      <c r="K544" s="82"/>
      <c r="L544" s="82"/>
      <c r="M544" s="1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hidden="1" customHeight="1" x14ac:dyDescent="0.25">
      <c r="A545" s="82"/>
      <c r="B545"/>
      <c r="C545" s="21"/>
      <c r="D545"/>
      <c r="E545" s="82"/>
      <c r="F545" s="82"/>
      <c r="G545"/>
      <c r="H545"/>
      <c r="I545"/>
      <c r="J545"/>
      <c r="K545" s="82"/>
      <c r="L545" s="82"/>
      <c r="M545" s="1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hidden="1" customHeight="1" x14ac:dyDescent="0.25">
      <c r="A546" s="82"/>
      <c r="B546"/>
      <c r="C546" s="21"/>
      <c r="D546"/>
      <c r="E546" s="82"/>
      <c r="F546" s="82"/>
      <c r="G546"/>
      <c r="H546"/>
      <c r="I546"/>
      <c r="J546"/>
      <c r="K546" s="82"/>
      <c r="L546" s="82"/>
      <c r="M546" s="1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hidden="1" customHeight="1" x14ac:dyDescent="0.25">
      <c r="A547" s="82"/>
      <c r="B547"/>
      <c r="C547" s="21"/>
      <c r="D547"/>
      <c r="E547" s="82"/>
      <c r="F547" s="82"/>
      <c r="G547"/>
      <c r="H547"/>
      <c r="I547"/>
      <c r="J547"/>
      <c r="K547" s="82"/>
      <c r="L547" s="82"/>
      <c r="M547" s="1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hidden="1" customHeight="1" x14ac:dyDescent="0.25">
      <c r="A548" s="82"/>
      <c r="B548"/>
      <c r="C548" s="21"/>
      <c r="D548"/>
      <c r="E548" s="82"/>
      <c r="F548" s="82"/>
      <c r="G548"/>
      <c r="H548"/>
      <c r="I548"/>
      <c r="J548"/>
      <c r="K548" s="82"/>
      <c r="L548" s="82"/>
      <c r="M548" s="1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hidden="1" customHeight="1" x14ac:dyDescent="0.25">
      <c r="A549" s="82"/>
      <c r="B549"/>
      <c r="C549" s="21"/>
      <c r="D549"/>
      <c r="E549" s="82"/>
      <c r="F549" s="82"/>
      <c r="G549"/>
      <c r="H549"/>
      <c r="I549"/>
      <c r="J549"/>
      <c r="K549" s="82"/>
      <c r="L549" s="82"/>
      <c r="M549" s="1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hidden="1" customHeight="1" x14ac:dyDescent="0.25">
      <c r="A550" s="82"/>
      <c r="B550"/>
      <c r="C550" s="21"/>
      <c r="D550"/>
      <c r="E550" s="82"/>
      <c r="F550" s="82"/>
      <c r="G550"/>
      <c r="H550"/>
      <c r="I550"/>
      <c r="J550"/>
      <c r="K550" s="82"/>
      <c r="L550" s="82"/>
      <c r="M550" s="1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hidden="1" customHeight="1" x14ac:dyDescent="0.25">
      <c r="A551" s="82"/>
      <c r="B551"/>
      <c r="C551" s="21"/>
      <c r="D551"/>
      <c r="E551" s="82"/>
      <c r="F551" s="82"/>
      <c r="G551"/>
      <c r="H551"/>
      <c r="I551"/>
      <c r="J551"/>
      <c r="K551" s="82"/>
      <c r="L551" s="82"/>
      <c r="M551" s="1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hidden="1" customHeight="1" x14ac:dyDescent="0.25">
      <c r="A552" s="82"/>
      <c r="B552"/>
      <c r="C552" s="21"/>
      <c r="D552"/>
      <c r="E552" s="82"/>
      <c r="F552" s="82"/>
      <c r="G552"/>
      <c r="H552"/>
      <c r="I552"/>
      <c r="J552"/>
      <c r="K552" s="82"/>
      <c r="L552" s="82"/>
      <c r="M552" s="1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hidden="1" customHeight="1" x14ac:dyDescent="0.25">
      <c r="A553" s="82"/>
      <c r="B553"/>
      <c r="C553" s="21"/>
      <c r="D553"/>
      <c r="E553" s="82"/>
      <c r="F553" s="82"/>
      <c r="G553"/>
      <c r="H553"/>
      <c r="I553"/>
      <c r="J553"/>
      <c r="K553" s="82"/>
      <c r="L553" s="82"/>
      <c r="M553" s="1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hidden="1" customHeight="1" x14ac:dyDescent="0.25">
      <c r="A554" s="82"/>
      <c r="B554"/>
      <c r="C554" s="21"/>
      <c r="D554"/>
      <c r="E554" s="82"/>
      <c r="F554" s="82"/>
      <c r="G554"/>
      <c r="H554"/>
      <c r="I554"/>
      <c r="J554"/>
      <c r="K554" s="82"/>
      <c r="L554" s="82"/>
      <c r="M554" s="1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hidden="1" customHeight="1" x14ac:dyDescent="0.25">
      <c r="A555" s="82"/>
      <c r="B555"/>
      <c r="C555" s="21"/>
      <c r="D555"/>
      <c r="E555" s="82"/>
      <c r="F555" s="82"/>
      <c r="G555"/>
      <c r="H555"/>
      <c r="I555"/>
      <c r="J555"/>
      <c r="K555" s="82"/>
      <c r="L555" s="82"/>
      <c r="M555" s="1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hidden="1" customHeight="1" x14ac:dyDescent="0.25">
      <c r="A556" s="82"/>
      <c r="B556"/>
      <c r="C556" s="21"/>
      <c r="D556"/>
      <c r="E556" s="82"/>
      <c r="F556" s="82"/>
      <c r="G556"/>
      <c r="H556"/>
      <c r="I556"/>
      <c r="J556"/>
      <c r="K556" s="82"/>
      <c r="L556" s="82"/>
      <c r="M556" s="1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hidden="1" customHeight="1" x14ac:dyDescent="0.25">
      <c r="A557" s="82"/>
      <c r="B557"/>
      <c r="C557" s="21"/>
      <c r="D557"/>
      <c r="E557" s="82"/>
      <c r="F557" s="82"/>
      <c r="G557"/>
      <c r="H557"/>
      <c r="I557"/>
      <c r="J557"/>
      <c r="K557" s="82"/>
      <c r="L557" s="82"/>
      <c r="M557" s="1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hidden="1" customHeight="1" x14ac:dyDescent="0.25">
      <c r="A558" s="82"/>
      <c r="B558"/>
      <c r="C558" s="21"/>
      <c r="D558"/>
      <c r="E558" s="82"/>
      <c r="F558" s="82"/>
      <c r="G558"/>
      <c r="H558"/>
      <c r="I558"/>
      <c r="J558"/>
      <c r="K558" s="82"/>
      <c r="L558" s="82"/>
      <c r="M558" s="1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hidden="1" customHeight="1" x14ac:dyDescent="0.25">
      <c r="A559" s="82"/>
      <c r="B559"/>
      <c r="C559" s="21"/>
      <c r="D559"/>
      <c r="E559" s="82"/>
      <c r="F559" s="82"/>
      <c r="G559"/>
      <c r="H559"/>
      <c r="I559"/>
      <c r="J559"/>
      <c r="K559" s="82"/>
      <c r="L559" s="82"/>
      <c r="M559" s="1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hidden="1" customHeight="1" x14ac:dyDescent="0.25">
      <c r="A560" s="82"/>
      <c r="B560"/>
      <c r="C560" s="21"/>
      <c r="D560"/>
      <c r="E560" s="82"/>
      <c r="F560" s="82"/>
      <c r="G560"/>
      <c r="H560"/>
      <c r="I560"/>
      <c r="J560"/>
      <c r="K560" s="82"/>
      <c r="L560" s="82"/>
      <c r="M560" s="1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hidden="1" customHeight="1" x14ac:dyDescent="0.25">
      <c r="A561" s="82"/>
      <c r="B561"/>
      <c r="C561" s="21"/>
      <c r="D561"/>
      <c r="E561" s="82"/>
      <c r="F561" s="82"/>
      <c r="G561"/>
      <c r="H561"/>
      <c r="I561"/>
      <c r="J561"/>
      <c r="K561" s="82"/>
      <c r="L561" s="82"/>
      <c r="M561" s="1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hidden="1" customHeight="1" x14ac:dyDescent="0.25">
      <c r="A562" s="82"/>
      <c r="B562"/>
      <c r="C562" s="21"/>
      <c r="D562"/>
      <c r="E562" s="82"/>
      <c r="F562" s="82"/>
      <c r="G562"/>
      <c r="H562"/>
      <c r="I562"/>
      <c r="J562"/>
      <c r="K562" s="82"/>
      <c r="L562" s="82"/>
      <c r="M562" s="1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hidden="1" customHeight="1" x14ac:dyDescent="0.25">
      <c r="A563" s="82"/>
      <c r="B563"/>
      <c r="C563" s="21"/>
      <c r="D563"/>
      <c r="E563" s="82"/>
      <c r="F563" s="82"/>
      <c r="G563"/>
      <c r="H563"/>
      <c r="I563"/>
      <c r="J563"/>
      <c r="K563" s="82"/>
      <c r="L563" s="82"/>
      <c r="M563" s="1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hidden="1" customHeight="1" x14ac:dyDescent="0.25">
      <c r="A564" s="82"/>
      <c r="B564"/>
      <c r="C564" s="21"/>
      <c r="D564"/>
      <c r="E564" s="82"/>
      <c r="F564" s="82"/>
      <c r="G564"/>
      <c r="H564"/>
      <c r="I564"/>
      <c r="J564"/>
      <c r="K564" s="82"/>
      <c r="L564" s="82"/>
      <c r="M564" s="1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hidden="1" customHeight="1" x14ac:dyDescent="0.25">
      <c r="A565" s="82"/>
      <c r="B565"/>
      <c r="C565" s="21"/>
      <c r="D565"/>
      <c r="E565" s="82"/>
      <c r="F565" s="82"/>
      <c r="G565"/>
      <c r="H565"/>
      <c r="I565"/>
      <c r="J565"/>
      <c r="K565" s="82"/>
      <c r="L565" s="82"/>
      <c r="M565" s="1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hidden="1" customHeight="1" x14ac:dyDescent="0.25">
      <c r="A566" s="82"/>
      <c r="B566"/>
      <c r="C566" s="21"/>
      <c r="D566"/>
      <c r="E566" s="82"/>
      <c r="F566" s="82"/>
      <c r="G566"/>
      <c r="H566"/>
      <c r="I566"/>
      <c r="J566"/>
      <c r="K566" s="82"/>
      <c r="L566" s="82"/>
      <c r="M566" s="1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hidden="1" customHeight="1" x14ac:dyDescent="0.25">
      <c r="A567" s="82"/>
      <c r="B567"/>
      <c r="C567" s="21"/>
      <c r="D567"/>
      <c r="E567" s="82"/>
      <c r="F567" s="82"/>
      <c r="G567"/>
      <c r="H567"/>
      <c r="I567"/>
      <c r="J567"/>
      <c r="K567" s="82"/>
      <c r="L567" s="82"/>
      <c r="M567" s="1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hidden="1" customHeight="1" x14ac:dyDescent="0.25">
      <c r="A568" s="82"/>
      <c r="B568"/>
      <c r="C568" s="21"/>
      <c r="D568"/>
      <c r="E568" s="82"/>
      <c r="F568" s="82"/>
      <c r="G568"/>
      <c r="H568"/>
      <c r="I568"/>
      <c r="J568"/>
      <c r="K568" s="82"/>
      <c r="L568" s="82"/>
      <c r="M568" s="1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hidden="1" customHeight="1" x14ac:dyDescent="0.25">
      <c r="A569" s="82"/>
      <c r="B569"/>
      <c r="C569" s="21"/>
      <c r="D569"/>
      <c r="E569" s="82"/>
      <c r="F569" s="82"/>
      <c r="G569"/>
      <c r="H569"/>
      <c r="I569"/>
      <c r="J569"/>
      <c r="K569" s="82"/>
      <c r="L569" s="82"/>
      <c r="M569" s="1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hidden="1" customHeight="1" x14ac:dyDescent="0.25">
      <c r="A570" s="82"/>
      <c r="B570"/>
      <c r="C570" s="21"/>
      <c r="D570"/>
      <c r="E570" s="82"/>
      <c r="F570" s="82"/>
      <c r="G570"/>
      <c r="H570"/>
      <c r="I570"/>
      <c r="J570"/>
      <c r="K570" s="82"/>
      <c r="L570" s="82"/>
      <c r="M570" s="1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hidden="1" customHeight="1" x14ac:dyDescent="0.25">
      <c r="A571" s="82"/>
      <c r="B571"/>
      <c r="C571" s="21"/>
      <c r="D571"/>
      <c r="E571" s="82"/>
      <c r="F571" s="82"/>
      <c r="G571"/>
      <c r="H571"/>
      <c r="I571"/>
      <c r="J571"/>
      <c r="K571" s="82"/>
      <c r="L571" s="82"/>
      <c r="M571" s="1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hidden="1" customHeight="1" x14ac:dyDescent="0.25">
      <c r="A572" s="82"/>
      <c r="B572"/>
      <c r="C572" s="21"/>
      <c r="D572"/>
      <c r="E572" s="82"/>
      <c r="F572" s="82"/>
      <c r="G572"/>
      <c r="H572"/>
      <c r="I572"/>
      <c r="J572"/>
      <c r="K572" s="82"/>
      <c r="L572" s="82"/>
      <c r="M572" s="1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hidden="1" customHeight="1" x14ac:dyDescent="0.25">
      <c r="A573" s="82"/>
      <c r="B573"/>
      <c r="C573" s="21"/>
      <c r="D573"/>
      <c r="E573" s="82"/>
      <c r="F573" s="82"/>
      <c r="G573"/>
      <c r="H573"/>
      <c r="I573"/>
      <c r="J573"/>
      <c r="K573" s="82"/>
      <c r="L573" s="82"/>
      <c r="M573" s="1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hidden="1" customHeight="1" x14ac:dyDescent="0.25">
      <c r="A574" s="82"/>
      <c r="B574"/>
      <c r="C574" s="21"/>
      <c r="D574"/>
      <c r="E574" s="82"/>
      <c r="F574" s="82"/>
      <c r="G574"/>
      <c r="H574"/>
      <c r="I574"/>
      <c r="J574"/>
      <c r="K574" s="82"/>
      <c r="L574" s="82"/>
      <c r="M574" s="1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hidden="1" customHeight="1" x14ac:dyDescent="0.25">
      <c r="A575" s="82"/>
      <c r="B575"/>
      <c r="C575" s="21"/>
      <c r="D575"/>
      <c r="E575" s="82"/>
      <c r="F575" s="82"/>
      <c r="G575"/>
      <c r="H575"/>
      <c r="I575"/>
      <c r="J575"/>
      <c r="K575" s="82"/>
      <c r="L575" s="82"/>
      <c r="M575" s="1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hidden="1" customHeight="1" x14ac:dyDescent="0.25">
      <c r="A576" s="82"/>
      <c r="B576"/>
      <c r="C576" s="21"/>
      <c r="D576"/>
      <c r="E576" s="82"/>
      <c r="F576" s="82"/>
      <c r="G576"/>
      <c r="H576"/>
      <c r="I576"/>
      <c r="J576"/>
      <c r="K576" s="82"/>
      <c r="L576" s="82"/>
      <c r="M576" s="1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hidden="1" customHeight="1" x14ac:dyDescent="0.25">
      <c r="A577" s="82"/>
      <c r="B577"/>
      <c r="C577" s="21"/>
      <c r="D577"/>
      <c r="E577" s="82"/>
      <c r="F577" s="82"/>
      <c r="G577"/>
      <c r="H577"/>
      <c r="I577"/>
      <c r="J577"/>
      <c r="K577" s="82"/>
      <c r="L577" s="82"/>
      <c r="M577" s="1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hidden="1" customHeight="1" x14ac:dyDescent="0.25">
      <c r="A578" s="82"/>
      <c r="B578"/>
      <c r="C578" s="21"/>
      <c r="D578"/>
      <c r="E578" s="82"/>
      <c r="F578" s="82"/>
      <c r="G578"/>
      <c r="H578"/>
      <c r="I578"/>
      <c r="J578"/>
      <c r="K578" s="82"/>
      <c r="L578" s="82"/>
      <c r="M578" s="1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hidden="1" customHeight="1" x14ac:dyDescent="0.25">
      <c r="A579" s="82"/>
      <c r="B579"/>
      <c r="C579" s="21"/>
      <c r="D579"/>
      <c r="E579" s="82"/>
      <c r="F579" s="82"/>
      <c r="G579"/>
      <c r="H579"/>
      <c r="I579"/>
      <c r="J579"/>
      <c r="K579" s="82"/>
      <c r="L579" s="82"/>
      <c r="M579" s="1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hidden="1" customHeight="1" x14ac:dyDescent="0.25">
      <c r="A580" s="82"/>
      <c r="B580"/>
      <c r="C580" s="21"/>
      <c r="D580"/>
      <c r="E580" s="82"/>
      <c r="F580" s="82"/>
      <c r="G580"/>
      <c r="H580"/>
      <c r="I580"/>
      <c r="J580"/>
      <c r="K580" s="82"/>
      <c r="L580" s="82"/>
      <c r="M580" s="1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hidden="1" customHeight="1" x14ac:dyDescent="0.25">
      <c r="A581" s="82"/>
      <c r="B581"/>
      <c r="C581" s="21"/>
      <c r="D581"/>
      <c r="E581" s="82"/>
      <c r="F581" s="82"/>
      <c r="G581"/>
      <c r="H581"/>
      <c r="I581"/>
      <c r="J581"/>
      <c r="K581" s="82"/>
      <c r="L581" s="82"/>
      <c r="M581" s="1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hidden="1" customHeight="1" x14ac:dyDescent="0.25">
      <c r="A582" s="82"/>
      <c r="B582"/>
      <c r="C582" s="21"/>
      <c r="D582"/>
      <c r="E582" s="82"/>
      <c r="F582" s="82"/>
      <c r="G582"/>
      <c r="H582"/>
      <c r="I582"/>
      <c r="J582"/>
      <c r="K582" s="82"/>
      <c r="L582" s="82"/>
      <c r="M582" s="1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hidden="1" customHeight="1" x14ac:dyDescent="0.25">
      <c r="A583" s="82"/>
      <c r="B583"/>
      <c r="C583" s="21"/>
      <c r="D583"/>
      <c r="E583" s="82"/>
      <c r="F583" s="82"/>
      <c r="G583"/>
      <c r="H583"/>
      <c r="I583"/>
      <c r="J583"/>
      <c r="K583" s="82"/>
      <c r="L583" s="82"/>
      <c r="M583" s="1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hidden="1" customHeight="1" x14ac:dyDescent="0.25">
      <c r="A584" s="82"/>
      <c r="B584"/>
      <c r="C584" s="21"/>
      <c r="D584"/>
      <c r="E584" s="82"/>
      <c r="F584" s="82"/>
      <c r="G584"/>
      <c r="H584"/>
      <c r="I584"/>
      <c r="J584"/>
      <c r="K584" s="82"/>
      <c r="L584" s="82"/>
      <c r="M584" s="1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hidden="1" customHeight="1" x14ac:dyDescent="0.25">
      <c r="A585" s="82"/>
      <c r="B585"/>
      <c r="C585" s="21"/>
      <c r="D585"/>
      <c r="E585" s="82"/>
      <c r="F585" s="82"/>
      <c r="G585"/>
      <c r="H585"/>
      <c r="I585"/>
      <c r="J585"/>
      <c r="K585" s="82"/>
      <c r="L585" s="82"/>
      <c r="M585" s="1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hidden="1" customHeight="1" x14ac:dyDescent="0.25">
      <c r="A586" s="82"/>
      <c r="B586"/>
      <c r="C586" s="21"/>
      <c r="D586"/>
      <c r="E586" s="82"/>
      <c r="F586" s="82"/>
      <c r="G586"/>
      <c r="H586"/>
      <c r="I586"/>
      <c r="J586"/>
      <c r="K586" s="82"/>
      <c r="L586" s="82"/>
      <c r="M586" s="1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hidden="1" customHeight="1" x14ac:dyDescent="0.25">
      <c r="A587" s="82"/>
      <c r="B587"/>
      <c r="C587" s="21"/>
      <c r="D587"/>
      <c r="E587" s="82"/>
      <c r="F587" s="82"/>
      <c r="G587"/>
      <c r="H587"/>
      <c r="I587"/>
      <c r="J587"/>
      <c r="K587" s="82"/>
      <c r="L587" s="82"/>
      <c r="M587" s="1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hidden="1" customHeight="1" x14ac:dyDescent="0.25">
      <c r="A588" s="82"/>
      <c r="B588"/>
      <c r="C588" s="21"/>
      <c r="D588"/>
      <c r="E588" s="82"/>
      <c r="F588" s="82"/>
      <c r="G588"/>
      <c r="H588"/>
      <c r="I588"/>
      <c r="J588"/>
      <c r="K588" s="82"/>
      <c r="L588" s="82"/>
      <c r="M588" s="1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hidden="1" customHeight="1" x14ac:dyDescent="0.25">
      <c r="A589" s="82"/>
      <c r="B589"/>
      <c r="C589" s="21"/>
      <c r="D589"/>
      <c r="E589" s="82"/>
      <c r="F589" s="82"/>
      <c r="G589"/>
      <c r="H589"/>
      <c r="I589"/>
      <c r="J589"/>
      <c r="K589" s="82"/>
      <c r="L589" s="82"/>
      <c r="M589" s="1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hidden="1" customHeight="1" x14ac:dyDescent="0.25">
      <c r="A590" s="82"/>
      <c r="B590"/>
      <c r="C590" s="21"/>
      <c r="D590"/>
      <c r="E590" s="82"/>
      <c r="F590" s="82"/>
      <c r="G590"/>
      <c r="H590"/>
      <c r="I590"/>
      <c r="J590"/>
      <c r="K590" s="82"/>
      <c r="L590" s="82"/>
      <c r="M590" s="1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hidden="1" customHeight="1" x14ac:dyDescent="0.25">
      <c r="A591" s="82"/>
      <c r="B591"/>
      <c r="C591" s="21"/>
      <c r="D591"/>
      <c r="E591" s="82"/>
      <c r="F591" s="82"/>
      <c r="G591"/>
      <c r="H591"/>
      <c r="I591"/>
      <c r="J591"/>
      <c r="K591" s="82"/>
      <c r="L591" s="82"/>
      <c r="M591" s="1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hidden="1" customHeight="1" x14ac:dyDescent="0.25">
      <c r="A592" s="82"/>
      <c r="B592"/>
      <c r="C592" s="21"/>
      <c r="D592"/>
      <c r="E592" s="82"/>
      <c r="F592" s="82"/>
      <c r="G592"/>
      <c r="H592"/>
      <c r="I592"/>
      <c r="J592"/>
      <c r="K592" s="82"/>
      <c r="L592" s="82"/>
      <c r="M592" s="1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hidden="1" customHeight="1" x14ac:dyDescent="0.25">
      <c r="A593" s="82"/>
      <c r="B593"/>
      <c r="C593" s="21"/>
      <c r="D593"/>
      <c r="E593" s="82"/>
      <c r="F593" s="82"/>
      <c r="G593"/>
      <c r="H593"/>
      <c r="I593"/>
      <c r="J593"/>
      <c r="K593" s="82"/>
      <c r="L593" s="82"/>
      <c r="M593" s="1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hidden="1" customHeight="1" x14ac:dyDescent="0.25">
      <c r="A594" s="82"/>
      <c r="B594"/>
      <c r="C594" s="21"/>
      <c r="D594"/>
      <c r="E594" s="82"/>
      <c r="F594" s="82"/>
      <c r="G594"/>
      <c r="H594"/>
      <c r="I594"/>
      <c r="J594"/>
      <c r="K594" s="82"/>
      <c r="L594" s="82"/>
      <c r="M594" s="1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hidden="1" customHeight="1" x14ac:dyDescent="0.25">
      <c r="A595" s="82"/>
      <c r="B595"/>
      <c r="C595" s="21"/>
      <c r="D595"/>
      <c r="E595" s="82"/>
      <c r="F595" s="82"/>
      <c r="G595"/>
      <c r="H595"/>
      <c r="I595"/>
      <c r="J595"/>
      <c r="K595" s="82"/>
      <c r="L595" s="82"/>
      <c r="M595" s="1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hidden="1" customHeight="1" x14ac:dyDescent="0.25">
      <c r="A596" s="82"/>
      <c r="B596"/>
      <c r="C596" s="21"/>
      <c r="D596"/>
      <c r="E596" s="82"/>
      <c r="F596" s="82"/>
      <c r="G596"/>
      <c r="H596"/>
      <c r="I596"/>
      <c r="J596"/>
      <c r="K596" s="82"/>
      <c r="L596" s="82"/>
      <c r="M596" s="1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hidden="1" customHeight="1" x14ac:dyDescent="0.25">
      <c r="A597" s="82"/>
      <c r="B597"/>
      <c r="C597" s="21"/>
      <c r="D597"/>
      <c r="E597" s="82"/>
      <c r="F597" s="82"/>
      <c r="G597"/>
      <c r="H597"/>
      <c r="I597"/>
      <c r="J597"/>
      <c r="K597" s="82"/>
      <c r="L597" s="82"/>
      <c r="M597" s="1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hidden="1" customHeight="1" x14ac:dyDescent="0.25">
      <c r="A598" s="82"/>
      <c r="B598"/>
      <c r="C598" s="21"/>
      <c r="D598"/>
      <c r="E598" s="82"/>
      <c r="F598" s="82"/>
      <c r="G598"/>
      <c r="H598"/>
      <c r="I598"/>
      <c r="J598"/>
      <c r="K598" s="82"/>
      <c r="L598" s="82"/>
      <c r="M598" s="1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hidden="1" customHeight="1" x14ac:dyDescent="0.25">
      <c r="A599" s="82"/>
      <c r="B599"/>
      <c r="C599" s="21"/>
      <c r="D599"/>
      <c r="E599" s="82"/>
      <c r="F599" s="82"/>
      <c r="G599"/>
      <c r="H599"/>
      <c r="I599"/>
      <c r="J599"/>
      <c r="K599" s="82"/>
      <c r="L599" s="82"/>
      <c r="M599" s="1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hidden="1" customHeight="1" x14ac:dyDescent="0.25">
      <c r="A600" s="82"/>
      <c r="B600"/>
      <c r="C600" s="21"/>
      <c r="D600"/>
      <c r="E600" s="82"/>
      <c r="F600" s="82"/>
      <c r="G600"/>
      <c r="H600"/>
      <c r="I600"/>
      <c r="J600"/>
      <c r="K600" s="82"/>
      <c r="L600" s="82"/>
      <c r="M600" s="1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hidden="1" customHeight="1" x14ac:dyDescent="0.25">
      <c r="A601" s="82"/>
      <c r="B601"/>
      <c r="C601" s="21"/>
      <c r="D601"/>
      <c r="E601" s="82"/>
      <c r="F601" s="82"/>
      <c r="G601"/>
      <c r="H601"/>
      <c r="I601"/>
      <c r="J601"/>
      <c r="K601" s="82"/>
      <c r="L601" s="82"/>
      <c r="M601" s="1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hidden="1" customHeight="1" x14ac:dyDescent="0.25">
      <c r="A602" s="82"/>
      <c r="B602"/>
      <c r="C602" s="21"/>
      <c r="D602"/>
      <c r="E602" s="82"/>
      <c r="F602" s="82"/>
      <c r="G602"/>
      <c r="H602"/>
      <c r="I602"/>
      <c r="J602"/>
      <c r="K602" s="82"/>
      <c r="L602" s="82"/>
      <c r="M602" s="1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hidden="1" customHeight="1" x14ac:dyDescent="0.25">
      <c r="A603" s="82"/>
      <c r="B603"/>
      <c r="C603" s="21"/>
      <c r="D603"/>
      <c r="E603" s="82"/>
      <c r="F603" s="82"/>
      <c r="G603"/>
      <c r="H603"/>
      <c r="I603"/>
      <c r="J603"/>
      <c r="K603" s="82"/>
      <c r="L603" s="82"/>
      <c r="M603" s="1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hidden="1" customHeight="1" x14ac:dyDescent="0.25">
      <c r="A604" s="82"/>
      <c r="B604"/>
      <c r="C604" s="21"/>
      <c r="D604"/>
      <c r="E604" s="82"/>
      <c r="F604" s="82"/>
      <c r="G604"/>
      <c r="H604"/>
      <c r="I604"/>
      <c r="J604"/>
      <c r="K604" s="82"/>
      <c r="L604" s="82"/>
      <c r="M604" s="1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hidden="1" customHeight="1" x14ac:dyDescent="0.25">
      <c r="A605" s="82"/>
      <c r="B605"/>
      <c r="C605" s="21"/>
      <c r="D605"/>
      <c r="E605" s="82"/>
      <c r="F605" s="82"/>
      <c r="G605"/>
      <c r="H605"/>
      <c r="I605"/>
      <c r="J605"/>
      <c r="K605" s="82"/>
      <c r="L605" s="82"/>
      <c r="M605" s="1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hidden="1" customHeight="1" x14ac:dyDescent="0.25">
      <c r="A606" s="82"/>
      <c r="B606"/>
      <c r="C606" s="21"/>
      <c r="D606"/>
      <c r="E606" s="82"/>
      <c r="F606" s="82"/>
      <c r="G606"/>
      <c r="H606"/>
      <c r="I606"/>
      <c r="J606"/>
      <c r="K606" s="82"/>
      <c r="L606" s="82"/>
      <c r="M606" s="1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hidden="1" customHeight="1" x14ac:dyDescent="0.25">
      <c r="A607" s="82"/>
      <c r="B607"/>
      <c r="C607" s="21"/>
      <c r="D607"/>
      <c r="E607" s="82"/>
      <c r="F607" s="82"/>
      <c r="G607"/>
      <c r="H607"/>
      <c r="I607"/>
      <c r="J607"/>
      <c r="K607" s="82"/>
      <c r="L607" s="82"/>
      <c r="M607" s="1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hidden="1" customHeight="1" x14ac:dyDescent="0.25">
      <c r="A608" s="82"/>
      <c r="B608"/>
      <c r="C608" s="21"/>
      <c r="D608"/>
      <c r="E608" s="82"/>
      <c r="F608" s="82"/>
      <c r="G608"/>
      <c r="H608"/>
      <c r="I608"/>
      <c r="J608"/>
      <c r="K608" s="82"/>
      <c r="L608" s="82"/>
      <c r="M608" s="1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hidden="1" customHeight="1" x14ac:dyDescent="0.25">
      <c r="A609" s="82"/>
      <c r="B609"/>
      <c r="C609" s="21"/>
      <c r="D609"/>
      <c r="E609" s="82"/>
      <c r="F609" s="82"/>
      <c r="G609"/>
      <c r="H609"/>
      <c r="I609"/>
      <c r="J609"/>
      <c r="K609" s="82"/>
      <c r="L609" s="82"/>
      <c r="M609" s="1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hidden="1" customHeight="1" x14ac:dyDescent="0.25">
      <c r="A610" s="82"/>
      <c r="B610"/>
      <c r="C610" s="21"/>
      <c r="D610"/>
      <c r="E610" s="82"/>
      <c r="F610" s="82"/>
      <c r="G610"/>
      <c r="H610"/>
      <c r="I610"/>
      <c r="J610"/>
      <c r="K610" s="82"/>
      <c r="L610" s="82"/>
      <c r="M610" s="1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hidden="1" customHeight="1" x14ac:dyDescent="0.25">
      <c r="A611" s="82"/>
      <c r="B611"/>
      <c r="C611" s="21"/>
      <c r="D611"/>
      <c r="E611" s="82"/>
      <c r="F611" s="82"/>
      <c r="G611"/>
      <c r="H611"/>
      <c r="I611"/>
      <c r="J611"/>
      <c r="K611" s="82"/>
      <c r="L611" s="82"/>
      <c r="M611" s="1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hidden="1" customHeight="1" x14ac:dyDescent="0.25">
      <c r="A612" s="82"/>
      <c r="B612"/>
      <c r="C612" s="21"/>
      <c r="D612"/>
      <c r="E612" s="82"/>
      <c r="F612" s="82"/>
      <c r="G612"/>
      <c r="H612"/>
      <c r="I612"/>
      <c r="J612"/>
      <c r="K612" s="82"/>
      <c r="L612" s="82"/>
      <c r="M612" s="1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hidden="1" customHeight="1" x14ac:dyDescent="0.25">
      <c r="A613" s="82"/>
      <c r="B613"/>
      <c r="C613" s="21"/>
      <c r="D613"/>
      <c r="E613" s="82"/>
      <c r="F613" s="82"/>
      <c r="G613"/>
      <c r="H613"/>
      <c r="I613"/>
      <c r="J613"/>
      <c r="K613" s="82"/>
      <c r="L613" s="82"/>
      <c r="M613" s="1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hidden="1" customHeight="1" x14ac:dyDescent="0.25">
      <c r="A614" s="82"/>
      <c r="B614"/>
      <c r="C614" s="21"/>
      <c r="D614"/>
      <c r="E614" s="82"/>
      <c r="F614" s="82"/>
      <c r="G614"/>
      <c r="H614"/>
      <c r="I614"/>
      <c r="J614"/>
      <c r="K614" s="82"/>
      <c r="L614" s="82"/>
      <c r="M614" s="1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hidden="1" customHeight="1" x14ac:dyDescent="0.25">
      <c r="A615" s="82"/>
      <c r="B615"/>
      <c r="C615" s="21"/>
      <c r="D615"/>
      <c r="E615" s="82"/>
      <c r="F615" s="82"/>
      <c r="G615"/>
      <c r="H615"/>
      <c r="I615"/>
      <c r="J615"/>
      <c r="K615" s="82"/>
      <c r="L615" s="82"/>
      <c r="M615" s="1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hidden="1" customHeight="1" x14ac:dyDescent="0.25">
      <c r="A616" s="82"/>
      <c r="B616"/>
      <c r="C616" s="21"/>
      <c r="D616"/>
      <c r="E616" s="82"/>
      <c r="F616" s="82"/>
      <c r="G616"/>
      <c r="H616"/>
      <c r="I616"/>
      <c r="J616"/>
      <c r="K616" s="82"/>
      <c r="L616" s="82"/>
      <c r="M616" s="1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hidden="1" customHeight="1" x14ac:dyDescent="0.25">
      <c r="A617" s="82"/>
      <c r="B617"/>
      <c r="C617" s="21"/>
      <c r="D617"/>
      <c r="E617" s="82"/>
      <c r="F617" s="82"/>
      <c r="G617"/>
      <c r="H617"/>
      <c r="I617"/>
      <c r="J617"/>
      <c r="K617" s="82"/>
      <c r="L617" s="82"/>
      <c r="M617" s="1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hidden="1" customHeight="1" x14ac:dyDescent="0.25">
      <c r="A618" s="82"/>
      <c r="B618"/>
      <c r="C618" s="21"/>
      <c r="D618"/>
      <c r="E618" s="82"/>
      <c r="F618" s="82"/>
      <c r="G618"/>
      <c r="H618"/>
      <c r="I618"/>
      <c r="J618"/>
      <c r="K618" s="82"/>
      <c r="L618" s="82"/>
      <c r="M618" s="1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hidden="1" customHeight="1" x14ac:dyDescent="0.25">
      <c r="A619" s="82"/>
      <c r="B619"/>
      <c r="C619" s="21"/>
      <c r="D619"/>
      <c r="E619" s="82"/>
      <c r="F619" s="82"/>
      <c r="G619"/>
      <c r="H619"/>
      <c r="I619"/>
      <c r="J619"/>
      <c r="K619" s="82"/>
      <c r="L619" s="82"/>
      <c r="M619" s="1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hidden="1" customHeight="1" x14ac:dyDescent="0.25">
      <c r="A620" s="82"/>
      <c r="B620"/>
      <c r="C620" s="21"/>
      <c r="D620"/>
      <c r="E620" s="82"/>
      <c r="F620" s="82"/>
      <c r="G620"/>
      <c r="H620"/>
      <c r="I620"/>
      <c r="J620"/>
      <c r="K620" s="82"/>
      <c r="L620" s="82"/>
      <c r="M620" s="1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hidden="1" customHeight="1" x14ac:dyDescent="0.25">
      <c r="A621" s="82"/>
      <c r="B621"/>
      <c r="C621" s="21"/>
      <c r="D621"/>
      <c r="E621" s="82"/>
      <c r="F621" s="82"/>
      <c r="G621"/>
      <c r="H621"/>
      <c r="I621"/>
      <c r="J621"/>
      <c r="K621" s="82"/>
      <c r="L621" s="82"/>
      <c r="M621" s="1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hidden="1" customHeight="1" x14ac:dyDescent="0.25">
      <c r="A622" s="82"/>
      <c r="B622"/>
      <c r="C622" s="21"/>
      <c r="D622"/>
      <c r="E622" s="82"/>
      <c r="F622" s="82"/>
      <c r="G622"/>
      <c r="H622"/>
      <c r="I622"/>
      <c r="J622"/>
      <c r="K622" s="82"/>
      <c r="L622" s="82"/>
      <c r="M622" s="1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hidden="1" customHeight="1" x14ac:dyDescent="0.25">
      <c r="A623" s="82"/>
      <c r="B623"/>
      <c r="C623" s="21"/>
      <c r="D623"/>
      <c r="E623" s="82"/>
      <c r="F623" s="82"/>
      <c r="G623"/>
      <c r="H623"/>
      <c r="I623"/>
      <c r="J623"/>
      <c r="K623" s="82"/>
      <c r="L623" s="82"/>
      <c r="M623" s="1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hidden="1" customHeight="1" x14ac:dyDescent="0.25">
      <c r="A624" s="82"/>
      <c r="B624"/>
      <c r="C624" s="21"/>
      <c r="D624"/>
      <c r="E624" s="82"/>
      <c r="F624" s="82"/>
      <c r="G624"/>
      <c r="H624"/>
      <c r="I624"/>
      <c r="J624"/>
      <c r="K624" s="82"/>
      <c r="L624" s="82"/>
      <c r="M624" s="1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hidden="1" customHeight="1" x14ac:dyDescent="0.25">
      <c r="A625" s="82"/>
      <c r="B625"/>
      <c r="C625" s="21"/>
      <c r="D625"/>
      <c r="E625" s="82"/>
      <c r="F625" s="82"/>
      <c r="G625"/>
      <c r="H625"/>
      <c r="I625"/>
      <c r="J625"/>
      <c r="K625" s="82"/>
      <c r="L625" s="82"/>
      <c r="M625" s="1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hidden="1" customHeight="1" x14ac:dyDescent="0.25">
      <c r="A626" s="82"/>
      <c r="B626"/>
      <c r="C626" s="21"/>
      <c r="D626"/>
      <c r="E626" s="82"/>
      <c r="F626" s="82"/>
      <c r="G626"/>
      <c r="H626"/>
      <c r="I626"/>
      <c r="J626"/>
      <c r="K626" s="82"/>
      <c r="L626" s="82"/>
      <c r="M626" s="1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hidden="1" customHeight="1" x14ac:dyDescent="0.25">
      <c r="A627" s="82"/>
      <c r="B627"/>
      <c r="C627" s="21"/>
      <c r="D627"/>
      <c r="E627" s="82"/>
      <c r="F627" s="82"/>
      <c r="G627"/>
      <c r="H627"/>
      <c r="I627"/>
      <c r="J627"/>
      <c r="K627" s="82"/>
      <c r="L627" s="82"/>
      <c r="M627" s="1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hidden="1" customHeight="1" x14ac:dyDescent="0.25">
      <c r="A628" s="82"/>
      <c r="B628"/>
      <c r="C628" s="21"/>
      <c r="D628"/>
      <c r="E628" s="82"/>
      <c r="F628" s="82"/>
      <c r="G628"/>
      <c r="H628"/>
      <c r="I628"/>
      <c r="J628"/>
      <c r="K628" s="82"/>
      <c r="L628" s="82"/>
      <c r="M628" s="1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hidden="1" customHeight="1" x14ac:dyDescent="0.25">
      <c r="A629" s="82"/>
      <c r="B629"/>
      <c r="C629" s="21"/>
      <c r="D629"/>
      <c r="E629" s="82"/>
      <c r="F629" s="82"/>
      <c r="G629"/>
      <c r="H629"/>
      <c r="I629"/>
      <c r="J629"/>
      <c r="K629" s="82"/>
      <c r="L629" s="82"/>
      <c r="M629" s="1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hidden="1" customHeight="1" x14ac:dyDescent="0.25">
      <c r="A630" s="82"/>
      <c r="B630"/>
      <c r="C630" s="21"/>
      <c r="D630"/>
      <c r="E630" s="82"/>
      <c r="F630" s="82"/>
      <c r="G630"/>
      <c r="H630"/>
      <c r="I630"/>
      <c r="J630"/>
      <c r="K630" s="82"/>
      <c r="L630" s="82"/>
      <c r="M630" s="1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hidden="1" customHeight="1" x14ac:dyDescent="0.25">
      <c r="A631" s="82"/>
      <c r="B631"/>
      <c r="C631" s="21"/>
      <c r="D631"/>
      <c r="E631" s="82"/>
      <c r="F631" s="82"/>
      <c r="G631"/>
      <c r="H631"/>
      <c r="I631"/>
      <c r="J631"/>
      <c r="K631" s="82"/>
      <c r="L631" s="82"/>
      <c r="M631" s="1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hidden="1" customHeight="1" x14ac:dyDescent="0.25">
      <c r="A632" s="82"/>
      <c r="B632"/>
      <c r="C632" s="21"/>
      <c r="D632"/>
      <c r="E632" s="82"/>
      <c r="F632" s="82"/>
      <c r="G632"/>
      <c r="H632"/>
      <c r="I632"/>
      <c r="J632"/>
      <c r="K632" s="82"/>
      <c r="L632" s="82"/>
      <c r="M632" s="1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hidden="1" customHeight="1" x14ac:dyDescent="0.25">
      <c r="A633" s="82"/>
      <c r="B633"/>
      <c r="C633" s="21"/>
      <c r="D633"/>
      <c r="E633" s="82"/>
      <c r="F633" s="82"/>
      <c r="G633"/>
      <c r="H633"/>
      <c r="I633"/>
      <c r="J633"/>
      <c r="K633" s="82"/>
      <c r="L633" s="82"/>
      <c r="M633" s="1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hidden="1" customHeight="1" x14ac:dyDescent="0.25">
      <c r="A634" s="82"/>
      <c r="B634"/>
      <c r="C634" s="21"/>
      <c r="D634"/>
      <c r="E634" s="82"/>
      <c r="F634" s="82"/>
      <c r="G634"/>
      <c r="H634"/>
      <c r="I634"/>
      <c r="J634"/>
      <c r="K634" s="82"/>
      <c r="L634" s="82"/>
      <c r="M634" s="1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hidden="1" customHeight="1" x14ac:dyDescent="0.25">
      <c r="A635" s="82"/>
      <c r="B635"/>
      <c r="C635" s="21"/>
      <c r="D635"/>
      <c r="E635" s="82"/>
      <c r="F635" s="82"/>
      <c r="G635"/>
      <c r="H635"/>
      <c r="I635"/>
      <c r="J635"/>
      <c r="K635" s="82"/>
      <c r="L635" s="82"/>
      <c r="M635" s="1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hidden="1" customHeight="1" x14ac:dyDescent="0.25">
      <c r="A636" s="82"/>
      <c r="B636"/>
      <c r="C636" s="21"/>
      <c r="D636"/>
      <c r="E636" s="82"/>
      <c r="F636" s="82"/>
      <c r="G636"/>
      <c r="H636"/>
      <c r="I636"/>
      <c r="J636"/>
      <c r="K636" s="82"/>
      <c r="L636" s="82"/>
      <c r="M636" s="1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hidden="1" customHeight="1" x14ac:dyDescent="0.25">
      <c r="A637" s="82"/>
      <c r="B637"/>
      <c r="C637" s="21"/>
      <c r="D637"/>
      <c r="E637" s="82"/>
      <c r="F637" s="82"/>
      <c r="G637"/>
      <c r="H637"/>
      <c r="I637"/>
      <c r="J637"/>
      <c r="K637" s="82"/>
      <c r="L637" s="82"/>
      <c r="M637" s="1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hidden="1" customHeight="1" x14ac:dyDescent="0.25">
      <c r="A638" s="82"/>
      <c r="B638"/>
      <c r="C638" s="21"/>
      <c r="D638"/>
      <c r="E638" s="82"/>
      <c r="F638" s="82"/>
      <c r="G638"/>
      <c r="H638"/>
      <c r="I638"/>
      <c r="J638"/>
      <c r="K638" s="82"/>
      <c r="L638" s="82"/>
      <c r="M638" s="1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hidden="1" customHeight="1" x14ac:dyDescent="0.25">
      <c r="A639" s="82"/>
      <c r="B639"/>
      <c r="C639" s="21"/>
      <c r="D639"/>
      <c r="E639" s="82"/>
      <c r="F639" s="82"/>
      <c r="G639"/>
      <c r="H639"/>
      <c r="I639"/>
      <c r="J639"/>
      <c r="K639" s="82"/>
      <c r="L639" s="82"/>
      <c r="M639" s="1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hidden="1" customHeight="1" x14ac:dyDescent="0.25">
      <c r="A640" s="82"/>
      <c r="B640"/>
      <c r="C640" s="21"/>
      <c r="D640"/>
      <c r="E640" s="82"/>
      <c r="F640" s="82"/>
      <c r="G640"/>
      <c r="H640"/>
      <c r="I640"/>
      <c r="J640"/>
      <c r="K640" s="82"/>
      <c r="L640" s="82"/>
      <c r="M640" s="1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hidden="1" customHeight="1" x14ac:dyDescent="0.25">
      <c r="A641" s="82"/>
      <c r="B641"/>
      <c r="C641" s="21"/>
      <c r="D641"/>
      <c r="E641" s="82"/>
      <c r="F641" s="82"/>
      <c r="G641"/>
      <c r="H641"/>
      <c r="I641"/>
      <c r="J641"/>
      <c r="K641" s="82"/>
      <c r="L641" s="82"/>
      <c r="M641" s="1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hidden="1" customHeight="1" x14ac:dyDescent="0.25">
      <c r="A642" s="82"/>
      <c r="B642"/>
      <c r="C642" s="21"/>
      <c r="D642"/>
      <c r="E642" s="82"/>
      <c r="F642" s="82"/>
      <c r="G642"/>
      <c r="H642"/>
      <c r="I642"/>
      <c r="J642"/>
      <c r="K642" s="82"/>
      <c r="L642" s="82"/>
      <c r="M642" s="1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hidden="1" customHeight="1" x14ac:dyDescent="0.25">
      <c r="A643" s="82"/>
      <c r="B643"/>
      <c r="C643" s="21"/>
      <c r="D643"/>
      <c r="E643" s="82"/>
      <c r="F643" s="82"/>
      <c r="G643"/>
      <c r="H643"/>
      <c r="I643"/>
      <c r="J643"/>
      <c r="K643" s="82"/>
      <c r="L643" s="82"/>
      <c r="M643" s="1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hidden="1" customHeight="1" x14ac:dyDescent="0.25">
      <c r="A644" s="82"/>
      <c r="B644"/>
      <c r="C644" s="21"/>
      <c r="D644"/>
      <c r="E644" s="82"/>
      <c r="F644" s="82"/>
      <c r="G644"/>
      <c r="H644"/>
      <c r="I644"/>
      <c r="J644"/>
      <c r="K644" s="82"/>
      <c r="L644" s="82"/>
      <c r="M644" s="1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hidden="1" customHeight="1" x14ac:dyDescent="0.25">
      <c r="A645" s="82"/>
      <c r="B645"/>
      <c r="C645" s="21"/>
      <c r="D645"/>
      <c r="E645" s="82"/>
      <c r="F645" s="82"/>
      <c r="G645"/>
      <c r="H645"/>
      <c r="I645"/>
      <c r="J645"/>
      <c r="K645" s="82"/>
      <c r="L645" s="82"/>
      <c r="M645" s="1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hidden="1" customHeight="1" x14ac:dyDescent="0.25">
      <c r="A646" s="82"/>
      <c r="B646"/>
      <c r="C646" s="21"/>
      <c r="D646"/>
      <c r="E646" s="82"/>
      <c r="F646" s="82"/>
      <c r="G646"/>
      <c r="H646"/>
      <c r="I646"/>
      <c r="J646"/>
      <c r="K646" s="82"/>
      <c r="L646" s="82"/>
      <c r="M646" s="1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hidden="1" customHeight="1" x14ac:dyDescent="0.25">
      <c r="A647" s="82"/>
      <c r="B647"/>
      <c r="C647" s="21"/>
      <c r="D647"/>
      <c r="E647" s="82"/>
      <c r="F647" s="82"/>
      <c r="G647"/>
      <c r="H647"/>
      <c r="I647"/>
      <c r="J647"/>
      <c r="K647" s="82"/>
      <c r="L647" s="82"/>
      <c r="M647" s="1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hidden="1" customHeight="1" x14ac:dyDescent="0.25">
      <c r="A648" s="82"/>
      <c r="B648"/>
      <c r="C648" s="21"/>
      <c r="D648"/>
      <c r="E648" s="82"/>
      <c r="F648" s="82"/>
      <c r="G648"/>
      <c r="H648"/>
      <c r="I648"/>
      <c r="J648"/>
      <c r="K648" s="82"/>
      <c r="L648" s="82"/>
      <c r="M648" s="1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hidden="1" customHeight="1" x14ac:dyDescent="0.25">
      <c r="A649" s="82"/>
      <c r="B649"/>
      <c r="C649" s="21"/>
      <c r="D649"/>
      <c r="E649" s="82"/>
      <c r="F649" s="82"/>
      <c r="G649"/>
      <c r="H649"/>
      <c r="I649"/>
      <c r="J649"/>
      <c r="K649" s="82"/>
      <c r="L649" s="82"/>
      <c r="M649" s="1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hidden="1" customHeight="1" x14ac:dyDescent="0.25">
      <c r="A650" s="82"/>
      <c r="B650"/>
      <c r="C650" s="21"/>
      <c r="D650"/>
      <c r="E650" s="82"/>
      <c r="F650" s="82"/>
      <c r="G650"/>
      <c r="H650"/>
      <c r="I650"/>
      <c r="J650"/>
      <c r="K650" s="82"/>
      <c r="L650" s="82"/>
      <c r="M650" s="1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hidden="1" customHeight="1" x14ac:dyDescent="0.25">
      <c r="A651" s="82"/>
      <c r="B651"/>
      <c r="C651" s="21"/>
      <c r="D651"/>
      <c r="E651" s="82"/>
      <c r="F651" s="82"/>
      <c r="G651"/>
      <c r="H651"/>
      <c r="I651"/>
      <c r="J651"/>
      <c r="K651" s="82"/>
      <c r="L651" s="82"/>
      <c r="M651" s="1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hidden="1" customHeight="1" x14ac:dyDescent="0.25">
      <c r="A652" s="82"/>
      <c r="B652"/>
      <c r="C652" s="21"/>
      <c r="D652"/>
      <c r="E652" s="82"/>
      <c r="F652" s="82"/>
      <c r="G652"/>
      <c r="H652"/>
      <c r="I652"/>
      <c r="J652"/>
      <c r="K652" s="82"/>
      <c r="L652" s="82"/>
      <c r="M652" s="1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hidden="1" customHeight="1" x14ac:dyDescent="0.25">
      <c r="A653" s="82"/>
      <c r="B653"/>
      <c r="C653" s="21"/>
      <c r="D653"/>
      <c r="E653" s="82"/>
      <c r="F653" s="82"/>
      <c r="G653"/>
      <c r="H653"/>
      <c r="I653"/>
      <c r="J653"/>
      <c r="K653" s="82"/>
      <c r="L653" s="82"/>
      <c r="M653" s="1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hidden="1" customHeight="1" x14ac:dyDescent="0.25">
      <c r="A654" s="82"/>
      <c r="B654"/>
      <c r="C654" s="21"/>
      <c r="D654"/>
      <c r="E654" s="82"/>
      <c r="F654" s="82"/>
      <c r="G654"/>
      <c r="H654"/>
      <c r="I654"/>
      <c r="J654"/>
      <c r="K654" s="82"/>
      <c r="L654" s="82"/>
      <c r="M654" s="1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hidden="1" customHeight="1" x14ac:dyDescent="0.25">
      <c r="A655" s="82"/>
      <c r="B655"/>
      <c r="C655" s="21"/>
      <c r="D655"/>
      <c r="E655" s="82"/>
      <c r="F655" s="82"/>
      <c r="G655"/>
      <c r="H655"/>
      <c r="I655"/>
      <c r="J655"/>
      <c r="K655" s="82"/>
      <c r="L655" s="82"/>
      <c r="M655" s="1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hidden="1" customHeight="1" x14ac:dyDescent="0.25">
      <c r="A656" s="82"/>
      <c r="B656"/>
      <c r="C656" s="21"/>
      <c r="D656"/>
      <c r="E656" s="82"/>
      <c r="F656" s="82"/>
      <c r="G656"/>
      <c r="H656"/>
      <c r="I656"/>
      <c r="J656"/>
      <c r="K656" s="82"/>
      <c r="L656" s="82"/>
      <c r="M656" s="1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hidden="1" customHeight="1" x14ac:dyDescent="0.25">
      <c r="A657" s="82"/>
      <c r="B657"/>
      <c r="C657" s="21"/>
      <c r="D657"/>
      <c r="E657" s="82"/>
      <c r="F657" s="82"/>
      <c r="G657"/>
      <c r="H657"/>
      <c r="I657"/>
      <c r="J657"/>
      <c r="K657" s="82"/>
      <c r="L657" s="82"/>
      <c r="M657" s="1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hidden="1" customHeight="1" x14ac:dyDescent="0.25">
      <c r="A658" s="82"/>
      <c r="B658"/>
      <c r="C658" s="21"/>
      <c r="D658"/>
      <c r="E658" s="82"/>
      <c r="F658" s="82"/>
      <c r="G658"/>
      <c r="H658"/>
      <c r="I658"/>
      <c r="J658"/>
      <c r="K658" s="82"/>
      <c r="L658" s="82"/>
      <c r="M658" s="1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hidden="1" customHeight="1" x14ac:dyDescent="0.25">
      <c r="A659" s="82"/>
      <c r="B659"/>
      <c r="C659" s="21"/>
      <c r="D659"/>
      <c r="E659" s="82"/>
      <c r="F659" s="82"/>
      <c r="G659"/>
      <c r="H659"/>
      <c r="I659"/>
      <c r="J659"/>
      <c r="K659" s="82"/>
      <c r="L659" s="82"/>
      <c r="M659" s="1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hidden="1" customHeight="1" x14ac:dyDescent="0.25">
      <c r="A660" s="82"/>
      <c r="B660"/>
      <c r="C660" s="21"/>
      <c r="D660"/>
      <c r="E660" s="82"/>
      <c r="F660" s="82"/>
      <c r="G660"/>
      <c r="H660"/>
      <c r="I660"/>
      <c r="J660"/>
      <c r="K660" s="82"/>
      <c r="L660" s="82"/>
      <c r="M660" s="1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hidden="1" customHeight="1" x14ac:dyDescent="0.25">
      <c r="A661" s="82"/>
      <c r="B661"/>
      <c r="C661" s="21"/>
      <c r="D661"/>
      <c r="E661" s="82"/>
      <c r="F661" s="82"/>
      <c r="G661"/>
      <c r="H661"/>
      <c r="I661"/>
      <c r="J661"/>
      <c r="K661" s="82"/>
      <c r="L661" s="82"/>
      <c r="M661" s="1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hidden="1" customHeight="1" x14ac:dyDescent="0.25">
      <c r="A662" s="82"/>
      <c r="B662"/>
      <c r="C662" s="21"/>
      <c r="D662"/>
      <c r="E662" s="82"/>
      <c r="F662" s="82"/>
      <c r="G662"/>
      <c r="H662"/>
      <c r="I662"/>
      <c r="J662"/>
      <c r="K662" s="82"/>
      <c r="L662" s="82"/>
      <c r="M662" s="1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hidden="1" customHeight="1" x14ac:dyDescent="0.25">
      <c r="A663" s="82"/>
      <c r="B663"/>
      <c r="C663" s="21"/>
      <c r="D663"/>
      <c r="E663" s="82"/>
      <c r="F663" s="82"/>
      <c r="G663"/>
      <c r="H663"/>
      <c r="I663"/>
      <c r="J663"/>
      <c r="K663" s="82"/>
      <c r="L663" s="82"/>
      <c r="M663" s="1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hidden="1" customHeight="1" x14ac:dyDescent="0.25">
      <c r="A664" s="82"/>
      <c r="B664"/>
      <c r="C664" s="21"/>
      <c r="D664"/>
      <c r="E664" s="82"/>
      <c r="F664" s="82"/>
      <c r="G664"/>
      <c r="H664"/>
      <c r="I664"/>
      <c r="J664"/>
      <c r="K664" s="82"/>
      <c r="L664" s="82"/>
      <c r="M664" s="1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hidden="1" customHeight="1" x14ac:dyDescent="0.25">
      <c r="A665" s="82"/>
      <c r="B665"/>
      <c r="C665" s="21"/>
      <c r="D665"/>
      <c r="E665" s="82"/>
      <c r="F665" s="82"/>
      <c r="G665"/>
      <c r="H665"/>
      <c r="I665"/>
      <c r="J665"/>
      <c r="K665" s="82"/>
      <c r="L665" s="82"/>
      <c r="M665" s="1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hidden="1" customHeight="1" x14ac:dyDescent="0.25">
      <c r="A666" s="82"/>
      <c r="B666"/>
      <c r="C666" s="21"/>
      <c r="D666"/>
      <c r="E666" s="82"/>
      <c r="F666" s="82"/>
      <c r="G666"/>
      <c r="H666"/>
      <c r="I666"/>
      <c r="J666"/>
      <c r="K666" s="82"/>
      <c r="L666" s="82"/>
      <c r="M666" s="1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hidden="1" customHeight="1" x14ac:dyDescent="0.25">
      <c r="A667" s="82"/>
      <c r="B667"/>
      <c r="C667" s="21"/>
      <c r="D667"/>
      <c r="E667" s="82"/>
      <c r="F667" s="82"/>
      <c r="G667"/>
      <c r="H667"/>
      <c r="I667"/>
      <c r="J667"/>
      <c r="K667" s="82"/>
      <c r="L667" s="82"/>
      <c r="M667" s="1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hidden="1" customHeight="1" x14ac:dyDescent="0.25">
      <c r="A668" s="82"/>
      <c r="B668"/>
      <c r="C668" s="21"/>
      <c r="D668"/>
      <c r="E668" s="82"/>
      <c r="F668" s="82"/>
      <c r="G668"/>
      <c r="H668"/>
      <c r="I668"/>
      <c r="J668"/>
      <c r="K668" s="82"/>
      <c r="L668" s="82"/>
      <c r="M668" s="1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hidden="1" customHeight="1" x14ac:dyDescent="0.25">
      <c r="A669" s="82"/>
      <c r="B669"/>
      <c r="C669" s="21"/>
      <c r="D669"/>
      <c r="E669" s="82"/>
      <c r="F669" s="82"/>
      <c r="G669"/>
      <c r="H669"/>
      <c r="I669"/>
      <c r="J669"/>
      <c r="K669" s="82"/>
      <c r="L669" s="82"/>
      <c r="M669" s="1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hidden="1" customHeight="1" x14ac:dyDescent="0.25">
      <c r="A670" s="82"/>
      <c r="B670"/>
      <c r="C670" s="21"/>
      <c r="D670"/>
      <c r="E670" s="82"/>
      <c r="F670" s="82"/>
      <c r="G670"/>
      <c r="H670"/>
      <c r="I670"/>
      <c r="J670"/>
      <c r="K670" s="82"/>
      <c r="L670" s="82"/>
      <c r="M670" s="1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hidden="1" customHeight="1" x14ac:dyDescent="0.25">
      <c r="A671" s="82"/>
      <c r="B671"/>
      <c r="C671" s="21"/>
      <c r="D671"/>
      <c r="E671" s="82"/>
      <c r="F671" s="82"/>
      <c r="G671"/>
      <c r="H671"/>
      <c r="I671"/>
      <c r="J671"/>
      <c r="K671" s="82"/>
      <c r="L671" s="82"/>
      <c r="M671" s="1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hidden="1" customHeight="1" x14ac:dyDescent="0.25">
      <c r="A672" s="82"/>
      <c r="B672"/>
      <c r="C672" s="21"/>
      <c r="D672"/>
      <c r="E672" s="82"/>
      <c r="F672" s="82"/>
      <c r="G672"/>
      <c r="H672"/>
      <c r="I672"/>
      <c r="J672"/>
      <c r="K672" s="82"/>
      <c r="L672" s="82"/>
      <c r="M672" s="1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hidden="1" customHeight="1" x14ac:dyDescent="0.25">
      <c r="A673" s="82"/>
      <c r="B673"/>
      <c r="C673" s="21"/>
      <c r="D673"/>
      <c r="E673" s="82"/>
      <c r="F673" s="82"/>
      <c r="G673"/>
      <c r="H673"/>
      <c r="I673"/>
      <c r="J673"/>
      <c r="K673" s="82"/>
      <c r="L673" s="82"/>
      <c r="M673" s="1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hidden="1" customHeight="1" x14ac:dyDescent="0.25">
      <c r="A674" s="82"/>
      <c r="B674"/>
      <c r="C674" s="21"/>
      <c r="D674"/>
      <c r="E674" s="82"/>
      <c r="F674" s="82"/>
      <c r="G674"/>
      <c r="H674"/>
      <c r="I674"/>
      <c r="J674"/>
      <c r="K674" s="82"/>
      <c r="L674" s="82"/>
      <c r="M674" s="1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hidden="1" customHeight="1" x14ac:dyDescent="0.25">
      <c r="A675" s="82"/>
      <c r="B675"/>
      <c r="C675" s="21"/>
      <c r="D675"/>
      <c r="E675" s="82"/>
      <c r="F675" s="82"/>
      <c r="G675"/>
      <c r="H675"/>
      <c r="I675"/>
      <c r="J675"/>
      <c r="K675" s="82"/>
      <c r="L675" s="82"/>
      <c r="M675" s="1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hidden="1" customHeight="1" x14ac:dyDescent="0.25">
      <c r="A676" s="82"/>
      <c r="B676"/>
      <c r="C676" s="21"/>
      <c r="D676"/>
      <c r="E676" s="82"/>
      <c r="F676" s="82"/>
      <c r="G676"/>
      <c r="H676"/>
      <c r="I676"/>
      <c r="J676"/>
      <c r="K676" s="82"/>
      <c r="L676" s="82"/>
      <c r="M676" s="1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hidden="1" customHeight="1" x14ac:dyDescent="0.25">
      <c r="A677" s="82"/>
      <c r="B677"/>
      <c r="C677" s="21"/>
      <c r="D677"/>
      <c r="E677" s="82"/>
      <c r="F677" s="82"/>
      <c r="G677"/>
      <c r="H677"/>
      <c r="I677"/>
      <c r="J677"/>
      <c r="K677" s="82"/>
      <c r="L677" s="82"/>
      <c r="M677" s="1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hidden="1" customHeight="1" x14ac:dyDescent="0.25">
      <c r="A678" s="82"/>
      <c r="B678"/>
      <c r="C678" s="21"/>
      <c r="D678"/>
      <c r="E678" s="82"/>
      <c r="F678" s="82"/>
      <c r="G678"/>
      <c r="H678"/>
      <c r="I678"/>
      <c r="J678"/>
      <c r="K678" s="82"/>
      <c r="L678" s="82"/>
      <c r="M678" s="1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hidden="1" customHeight="1" x14ac:dyDescent="0.25">
      <c r="A679" s="82"/>
      <c r="B679"/>
      <c r="C679" s="21"/>
      <c r="D679"/>
      <c r="E679" s="82"/>
      <c r="F679" s="82"/>
      <c r="G679"/>
      <c r="H679"/>
      <c r="I679"/>
      <c r="J679"/>
      <c r="K679" s="82"/>
      <c r="L679" s="82"/>
      <c r="M679" s="1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hidden="1" customHeight="1" x14ac:dyDescent="0.25">
      <c r="A680" s="82"/>
      <c r="B680"/>
      <c r="C680" s="21"/>
      <c r="D680"/>
      <c r="E680" s="82"/>
      <c r="F680" s="82"/>
      <c r="G680"/>
      <c r="H680"/>
      <c r="I680"/>
      <c r="J680"/>
      <c r="K680" s="82"/>
      <c r="L680" s="82"/>
      <c r="M680" s="1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hidden="1" customHeight="1" x14ac:dyDescent="0.25">
      <c r="A681" s="82"/>
      <c r="B681"/>
      <c r="C681" s="21"/>
      <c r="D681"/>
      <c r="E681" s="82"/>
      <c r="F681" s="82"/>
      <c r="G681"/>
      <c r="H681"/>
      <c r="I681"/>
      <c r="J681"/>
      <c r="K681" s="82"/>
      <c r="L681" s="82"/>
      <c r="M681" s="1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hidden="1" customHeight="1" x14ac:dyDescent="0.25">
      <c r="A682" s="82"/>
      <c r="B682"/>
      <c r="C682" s="21"/>
      <c r="D682"/>
      <c r="E682" s="82"/>
      <c r="F682" s="82"/>
      <c r="G682"/>
      <c r="H682"/>
      <c r="I682"/>
      <c r="J682"/>
      <c r="K682" s="82"/>
      <c r="L682" s="82"/>
      <c r="M682" s="1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hidden="1" customHeight="1" x14ac:dyDescent="0.25">
      <c r="A683" s="82"/>
      <c r="B683"/>
      <c r="C683" s="21"/>
      <c r="D683"/>
      <c r="E683" s="82"/>
      <c r="F683" s="82"/>
      <c r="G683"/>
      <c r="H683"/>
      <c r="I683"/>
      <c r="J683"/>
      <c r="K683" s="82"/>
      <c r="L683" s="82"/>
      <c r="M683" s="1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hidden="1" customHeight="1" x14ac:dyDescent="0.25">
      <c r="A684" s="82"/>
      <c r="B684"/>
      <c r="C684" s="21"/>
      <c r="D684"/>
      <c r="E684" s="82"/>
      <c r="F684" s="82"/>
      <c r="G684"/>
      <c r="H684"/>
      <c r="I684"/>
      <c r="J684"/>
      <c r="K684" s="82"/>
      <c r="L684" s="82"/>
      <c r="M684" s="1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hidden="1" customHeight="1" x14ac:dyDescent="0.25">
      <c r="A685" s="82"/>
      <c r="B685"/>
      <c r="C685" s="21"/>
      <c r="D685"/>
      <c r="E685" s="82"/>
      <c r="F685" s="82"/>
      <c r="G685"/>
      <c r="H685"/>
      <c r="I685"/>
      <c r="J685"/>
      <c r="K685" s="82"/>
      <c r="L685" s="82"/>
      <c r="M685" s="1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hidden="1" customHeight="1" x14ac:dyDescent="0.25">
      <c r="A686" s="82"/>
      <c r="B686"/>
      <c r="C686" s="21"/>
      <c r="D686"/>
      <c r="E686" s="82"/>
      <c r="F686" s="82"/>
      <c r="G686"/>
      <c r="H686"/>
      <c r="I686"/>
      <c r="J686"/>
      <c r="K686" s="82"/>
      <c r="L686" s="82"/>
      <c r="M686" s="1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hidden="1" customHeight="1" x14ac:dyDescent="0.25">
      <c r="A687" s="82"/>
      <c r="B687"/>
      <c r="C687" s="21"/>
      <c r="D687"/>
      <c r="E687" s="82"/>
      <c r="F687" s="82"/>
      <c r="G687"/>
      <c r="H687"/>
      <c r="I687"/>
      <c r="J687"/>
      <c r="K687" s="82"/>
      <c r="L687" s="82"/>
      <c r="M687" s="1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hidden="1" customHeight="1" x14ac:dyDescent="0.25">
      <c r="A688" s="82"/>
      <c r="B688"/>
      <c r="C688" s="21"/>
      <c r="D688"/>
      <c r="E688" s="82"/>
      <c r="F688" s="82"/>
      <c r="G688"/>
      <c r="H688"/>
      <c r="I688"/>
      <c r="J688"/>
      <c r="K688" s="82"/>
      <c r="L688" s="82"/>
      <c r="M688" s="1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hidden="1" customHeight="1" x14ac:dyDescent="0.25">
      <c r="A689" s="82"/>
      <c r="B689"/>
      <c r="C689" s="21"/>
      <c r="D689"/>
      <c r="E689" s="82"/>
      <c r="F689" s="82"/>
      <c r="G689"/>
      <c r="H689"/>
      <c r="I689"/>
      <c r="J689"/>
      <c r="K689" s="82"/>
      <c r="L689" s="82"/>
      <c r="M689" s="1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hidden="1" customHeight="1" x14ac:dyDescent="0.25">
      <c r="A690" s="82"/>
      <c r="B690"/>
      <c r="C690" s="21"/>
      <c r="D690"/>
      <c r="E690" s="82"/>
      <c r="F690" s="82"/>
      <c r="G690"/>
      <c r="H690"/>
      <c r="I690"/>
      <c r="J690"/>
      <c r="K690" s="82"/>
      <c r="L690" s="82"/>
      <c r="M690" s="1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hidden="1" customHeight="1" x14ac:dyDescent="0.25">
      <c r="A691" s="82"/>
      <c r="B691"/>
      <c r="C691" s="21"/>
      <c r="D691"/>
      <c r="E691" s="82"/>
      <c r="F691" s="82"/>
      <c r="G691"/>
      <c r="H691"/>
      <c r="I691"/>
      <c r="J691"/>
      <c r="K691" s="82"/>
      <c r="L691" s="82"/>
      <c r="M691" s="1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hidden="1" customHeight="1" x14ac:dyDescent="0.25">
      <c r="A692" s="82"/>
      <c r="B692"/>
      <c r="C692" s="21"/>
      <c r="D692"/>
      <c r="E692" s="82"/>
      <c r="F692" s="82"/>
      <c r="G692"/>
      <c r="H692"/>
      <c r="I692"/>
      <c r="J692"/>
      <c r="K692" s="82"/>
      <c r="L692" s="82"/>
      <c r="M692" s="1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hidden="1" customHeight="1" x14ac:dyDescent="0.25">
      <c r="A693" s="82"/>
      <c r="B693"/>
      <c r="C693" s="21"/>
      <c r="D693"/>
      <c r="E693" s="82"/>
      <c r="F693" s="82"/>
      <c r="G693"/>
      <c r="H693"/>
      <c r="I693"/>
      <c r="J693"/>
      <c r="K693" s="82"/>
      <c r="L693" s="82"/>
      <c r="M693" s="1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hidden="1" customHeight="1" x14ac:dyDescent="0.25">
      <c r="A694" s="82"/>
      <c r="B694"/>
      <c r="C694" s="21"/>
      <c r="D694"/>
      <c r="E694" s="82"/>
      <c r="F694" s="82"/>
      <c r="G694"/>
      <c r="H694"/>
      <c r="I694"/>
      <c r="J694"/>
      <c r="K694" s="82"/>
      <c r="L694" s="82"/>
      <c r="M694" s="1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hidden="1" customHeight="1" x14ac:dyDescent="0.25">
      <c r="A695" s="82"/>
      <c r="B695"/>
      <c r="C695" s="21"/>
      <c r="D695"/>
      <c r="E695" s="82"/>
      <c r="F695" s="82"/>
      <c r="G695"/>
      <c r="H695"/>
      <c r="I695"/>
      <c r="J695"/>
      <c r="K695" s="82"/>
      <c r="L695" s="82"/>
      <c r="M695" s="1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hidden="1" customHeight="1" x14ac:dyDescent="0.25">
      <c r="A696" s="82"/>
      <c r="B696"/>
      <c r="C696" s="21"/>
      <c r="D696"/>
      <c r="E696" s="82"/>
      <c r="F696" s="82"/>
      <c r="G696"/>
      <c r="H696"/>
      <c r="I696"/>
      <c r="J696"/>
      <c r="K696" s="82"/>
      <c r="L696" s="82"/>
      <c r="M696" s="1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hidden="1" customHeight="1" x14ac:dyDescent="0.25">
      <c r="A697" s="82"/>
      <c r="B697"/>
      <c r="C697" s="21"/>
      <c r="D697"/>
      <c r="E697" s="82"/>
      <c r="F697" s="82"/>
      <c r="G697"/>
      <c r="H697"/>
      <c r="I697"/>
      <c r="J697"/>
      <c r="K697" s="82"/>
      <c r="L697" s="82"/>
      <c r="M697" s="1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hidden="1" customHeight="1" x14ac:dyDescent="0.25">
      <c r="A698" s="82"/>
      <c r="B698"/>
      <c r="C698" s="21"/>
      <c r="D698"/>
      <c r="E698" s="82"/>
      <c r="F698" s="82"/>
      <c r="G698"/>
      <c r="H698"/>
      <c r="I698"/>
      <c r="J698"/>
      <c r="K698" s="82"/>
      <c r="L698" s="82"/>
      <c r="M698" s="1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hidden="1" customHeight="1" x14ac:dyDescent="0.25">
      <c r="A699" s="82"/>
      <c r="B699"/>
      <c r="C699" s="21"/>
      <c r="D699"/>
      <c r="E699" s="82"/>
      <c r="F699" s="82"/>
      <c r="G699"/>
      <c r="H699"/>
      <c r="I699"/>
      <c r="J699"/>
      <c r="K699" s="82"/>
      <c r="L699" s="82"/>
      <c r="M699" s="1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hidden="1" customHeight="1" x14ac:dyDescent="0.25">
      <c r="A700" s="82"/>
      <c r="B700"/>
      <c r="C700" s="21"/>
      <c r="D700"/>
      <c r="E700" s="82"/>
      <c r="F700" s="82"/>
      <c r="G700"/>
      <c r="H700"/>
      <c r="I700"/>
      <c r="J700"/>
      <c r="K700" s="82"/>
      <c r="L700" s="82"/>
      <c r="M700" s="1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hidden="1" customHeight="1" x14ac:dyDescent="0.25">
      <c r="A701" s="82"/>
      <c r="B701"/>
      <c r="C701" s="21"/>
      <c r="D701"/>
      <c r="E701" s="82"/>
      <c r="F701" s="82"/>
      <c r="G701"/>
      <c r="H701"/>
      <c r="I701"/>
      <c r="J701"/>
      <c r="K701" s="82"/>
      <c r="L701" s="82"/>
      <c r="M701" s="1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hidden="1" customHeight="1" x14ac:dyDescent="0.25">
      <c r="A702" s="82"/>
      <c r="B702"/>
      <c r="C702" s="21"/>
      <c r="D702"/>
      <c r="E702" s="82"/>
      <c r="F702" s="82"/>
      <c r="G702"/>
      <c r="H702"/>
      <c r="I702"/>
      <c r="J702"/>
      <c r="K702" s="82"/>
      <c r="L702" s="82"/>
      <c r="M702" s="1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hidden="1" customHeight="1" x14ac:dyDescent="0.25">
      <c r="A703" s="82"/>
      <c r="B703"/>
      <c r="C703" s="21"/>
      <c r="D703"/>
      <c r="E703" s="82"/>
      <c r="F703" s="82"/>
      <c r="G703"/>
      <c r="H703"/>
      <c r="I703"/>
      <c r="J703"/>
      <c r="K703" s="82"/>
      <c r="L703" s="82"/>
      <c r="M703" s="1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hidden="1" customHeight="1" x14ac:dyDescent="0.25">
      <c r="A704" s="82"/>
      <c r="B704"/>
      <c r="C704" s="21"/>
      <c r="D704"/>
      <c r="E704" s="82"/>
      <c r="F704" s="82"/>
      <c r="G704"/>
      <c r="H704"/>
      <c r="I704"/>
      <c r="J704"/>
      <c r="K704" s="82"/>
      <c r="L704" s="82"/>
      <c r="M704" s="1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hidden="1" customHeight="1" x14ac:dyDescent="0.25">
      <c r="A705" s="82"/>
      <c r="B705"/>
      <c r="C705" s="21"/>
      <c r="D705"/>
      <c r="E705" s="82"/>
      <c r="F705" s="82"/>
      <c r="G705"/>
      <c r="H705"/>
      <c r="I705"/>
      <c r="J705"/>
      <c r="K705" s="82"/>
      <c r="L705" s="82"/>
      <c r="M705" s="1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hidden="1" customHeight="1" x14ac:dyDescent="0.25">
      <c r="A706" s="82"/>
      <c r="B706"/>
      <c r="C706" s="21"/>
      <c r="D706"/>
      <c r="E706" s="82"/>
      <c r="F706" s="82"/>
      <c r="G706"/>
      <c r="H706"/>
      <c r="I706"/>
      <c r="J706"/>
      <c r="K706" s="82"/>
      <c r="L706" s="82"/>
      <c r="M706" s="1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hidden="1" customHeight="1" x14ac:dyDescent="0.25">
      <c r="A707" s="82"/>
      <c r="B707"/>
      <c r="C707" s="21"/>
      <c r="D707"/>
      <c r="E707" s="82"/>
      <c r="F707" s="82"/>
      <c r="G707"/>
      <c r="H707"/>
      <c r="I707"/>
      <c r="J707"/>
      <c r="K707" s="82"/>
      <c r="L707" s="82"/>
      <c r="M707" s="1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hidden="1" customHeight="1" x14ac:dyDescent="0.25">
      <c r="A708" s="82"/>
      <c r="B708"/>
      <c r="C708" s="21"/>
      <c r="D708"/>
      <c r="E708" s="82"/>
      <c r="F708" s="82"/>
      <c r="G708"/>
      <c r="H708"/>
      <c r="I708"/>
      <c r="J708"/>
      <c r="K708" s="82"/>
      <c r="L708" s="82"/>
      <c r="M708" s="1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hidden="1" customHeight="1" x14ac:dyDescent="0.25">
      <c r="A709" s="82"/>
      <c r="B709"/>
      <c r="C709" s="21"/>
      <c r="D709"/>
      <c r="E709" s="82"/>
      <c r="F709" s="82"/>
      <c r="G709"/>
      <c r="H709"/>
      <c r="I709"/>
      <c r="J709"/>
      <c r="K709" s="82"/>
      <c r="L709" s="82"/>
      <c r="M709" s="1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hidden="1" customHeight="1" x14ac:dyDescent="0.25">
      <c r="A710" s="82"/>
      <c r="B710"/>
      <c r="C710" s="21"/>
      <c r="D710"/>
      <c r="E710" s="82"/>
      <c r="F710" s="82"/>
      <c r="G710"/>
      <c r="H710"/>
      <c r="I710"/>
      <c r="J710"/>
      <c r="K710" s="82"/>
      <c r="L710" s="82"/>
      <c r="M710" s="1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hidden="1" customHeight="1" x14ac:dyDescent="0.25">
      <c r="A711" s="82"/>
      <c r="B711"/>
      <c r="C711" s="21"/>
      <c r="D711"/>
      <c r="E711" s="82"/>
      <c r="F711" s="82"/>
      <c r="G711"/>
      <c r="H711"/>
      <c r="I711"/>
      <c r="J711"/>
      <c r="K711" s="82"/>
      <c r="L711" s="82"/>
      <c r="M711" s="1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hidden="1" customHeight="1" x14ac:dyDescent="0.25">
      <c r="A712" s="82"/>
      <c r="B712"/>
      <c r="C712" s="21"/>
      <c r="D712"/>
      <c r="E712" s="82"/>
      <c r="F712" s="82"/>
      <c r="G712"/>
      <c r="H712"/>
      <c r="I712"/>
      <c r="J712"/>
      <c r="K712" s="82"/>
      <c r="L712" s="82"/>
      <c r="M712" s="1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hidden="1" customHeight="1" x14ac:dyDescent="0.25">
      <c r="A713" s="82"/>
      <c r="B713"/>
      <c r="C713" s="21"/>
      <c r="D713"/>
      <c r="E713" s="82"/>
      <c r="F713" s="82"/>
      <c r="G713"/>
      <c r="H713"/>
      <c r="I713"/>
      <c r="J713"/>
      <c r="K713" s="82"/>
      <c r="L713" s="82"/>
      <c r="M713" s="1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hidden="1" customHeight="1" x14ac:dyDescent="0.25">
      <c r="A714" s="82"/>
      <c r="B714"/>
      <c r="C714" s="21"/>
      <c r="D714"/>
      <c r="E714" s="82"/>
      <c r="F714" s="82"/>
      <c r="G714"/>
      <c r="H714"/>
      <c r="I714"/>
      <c r="J714"/>
      <c r="K714" s="82"/>
      <c r="L714" s="82"/>
      <c r="M714" s="1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hidden="1" customHeight="1" x14ac:dyDescent="0.25">
      <c r="A715" s="82"/>
      <c r="B715"/>
      <c r="C715" s="21"/>
      <c r="D715"/>
      <c r="E715" s="82"/>
      <c r="F715" s="82"/>
      <c r="G715"/>
      <c r="H715"/>
      <c r="I715"/>
      <c r="J715"/>
      <c r="K715" s="82"/>
      <c r="L715" s="82"/>
      <c r="M715" s="1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hidden="1" customHeight="1" x14ac:dyDescent="0.25">
      <c r="A716" s="82"/>
      <c r="B716"/>
      <c r="C716" s="21"/>
      <c r="D716"/>
      <c r="E716" s="82"/>
      <c r="F716" s="82"/>
      <c r="G716"/>
      <c r="H716"/>
      <c r="I716"/>
      <c r="J716"/>
      <c r="K716" s="82"/>
      <c r="L716" s="82"/>
      <c r="M716" s="1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hidden="1" customHeight="1" x14ac:dyDescent="0.25">
      <c r="A717" s="82"/>
      <c r="B717"/>
      <c r="C717" s="21"/>
      <c r="D717"/>
      <c r="E717" s="82"/>
      <c r="F717" s="82"/>
      <c r="G717"/>
      <c r="H717"/>
      <c r="I717"/>
      <c r="J717"/>
      <c r="K717" s="82"/>
      <c r="L717" s="82"/>
      <c r="M717" s="1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hidden="1" customHeight="1" x14ac:dyDescent="0.25">
      <c r="A718" s="82"/>
      <c r="B718"/>
      <c r="C718" s="21"/>
      <c r="D718"/>
      <c r="E718" s="82"/>
      <c r="F718" s="82"/>
      <c r="G718"/>
      <c r="H718"/>
      <c r="I718"/>
      <c r="J718"/>
      <c r="K718" s="82"/>
      <c r="L718" s="82"/>
      <c r="M718" s="1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hidden="1" customHeight="1" x14ac:dyDescent="0.25">
      <c r="A719" s="82"/>
      <c r="B719"/>
      <c r="C719" s="21"/>
      <c r="D719"/>
      <c r="E719" s="82"/>
      <c r="F719" s="82"/>
      <c r="G719"/>
      <c r="H719"/>
      <c r="I719"/>
      <c r="J719"/>
      <c r="K719" s="82"/>
      <c r="L719" s="82"/>
      <c r="M719" s="1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hidden="1" customHeight="1" x14ac:dyDescent="0.25">
      <c r="A720" s="82"/>
      <c r="B720"/>
      <c r="C720" s="21"/>
      <c r="D720"/>
      <c r="E720" s="82"/>
      <c r="F720" s="82"/>
      <c r="G720"/>
      <c r="H720"/>
      <c r="I720"/>
      <c r="J720"/>
      <c r="K720" s="82"/>
      <c r="L720" s="82"/>
      <c r="M720" s="1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hidden="1" customHeight="1" x14ac:dyDescent="0.25">
      <c r="A721" s="82"/>
      <c r="B721"/>
      <c r="C721" s="21"/>
      <c r="D721"/>
      <c r="E721" s="82"/>
      <c r="F721" s="82"/>
      <c r="G721"/>
      <c r="H721"/>
      <c r="I721"/>
      <c r="J721"/>
      <c r="K721" s="82"/>
      <c r="L721" s="82"/>
      <c r="M721" s="1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hidden="1" customHeight="1" x14ac:dyDescent="0.25">
      <c r="A722" s="82"/>
      <c r="B722"/>
      <c r="C722" s="21"/>
      <c r="D722"/>
      <c r="E722" s="82"/>
      <c r="F722" s="82"/>
      <c r="G722"/>
      <c r="H722"/>
      <c r="I722"/>
      <c r="J722"/>
      <c r="K722" s="82"/>
      <c r="L722" s="82"/>
      <c r="M722" s="1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hidden="1" customHeight="1" x14ac:dyDescent="0.25">
      <c r="A723" s="82"/>
      <c r="B723"/>
      <c r="C723" s="21"/>
      <c r="D723"/>
      <c r="E723" s="82"/>
      <c r="F723" s="82"/>
      <c r="G723"/>
      <c r="H723"/>
      <c r="I723"/>
      <c r="J723"/>
      <c r="K723" s="82"/>
      <c r="L723" s="82"/>
      <c r="M723" s="1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hidden="1" customHeight="1" x14ac:dyDescent="0.25">
      <c r="A724" s="82"/>
      <c r="B724"/>
      <c r="C724" s="21"/>
      <c r="D724"/>
      <c r="E724" s="82"/>
      <c r="F724" s="82"/>
      <c r="G724"/>
      <c r="H724"/>
      <c r="I724"/>
      <c r="J724"/>
      <c r="K724" s="82"/>
      <c r="L724" s="82"/>
      <c r="M724" s="1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hidden="1" customHeight="1" x14ac:dyDescent="0.25">
      <c r="A725" s="82"/>
      <c r="B725"/>
      <c r="C725" s="21"/>
      <c r="D725"/>
      <c r="E725" s="82"/>
      <c r="F725" s="82"/>
      <c r="G725"/>
      <c r="H725"/>
      <c r="I725"/>
      <c r="J725"/>
      <c r="K725" s="82"/>
      <c r="L725" s="82"/>
      <c r="M725" s="1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hidden="1" customHeight="1" x14ac:dyDescent="0.25">
      <c r="A726" s="82"/>
      <c r="B726"/>
      <c r="C726" s="21"/>
      <c r="D726"/>
      <c r="E726" s="82"/>
      <c r="F726" s="82"/>
      <c r="G726"/>
      <c r="H726"/>
      <c r="I726"/>
      <c r="J726"/>
      <c r="K726" s="82"/>
      <c r="L726" s="82"/>
      <c r="M726" s="1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hidden="1" customHeight="1" x14ac:dyDescent="0.25">
      <c r="A727" s="82"/>
      <c r="B727"/>
      <c r="C727" s="21"/>
      <c r="D727"/>
      <c r="E727" s="82"/>
      <c r="F727" s="82"/>
      <c r="G727"/>
      <c r="H727"/>
      <c r="I727"/>
      <c r="J727"/>
      <c r="K727" s="82"/>
      <c r="L727" s="82"/>
      <c r="M727" s="1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hidden="1" customHeight="1" x14ac:dyDescent="0.25">
      <c r="A728" s="82"/>
      <c r="B728"/>
      <c r="C728" s="21"/>
      <c r="D728"/>
      <c r="E728" s="82"/>
      <c r="F728" s="82"/>
      <c r="G728"/>
      <c r="H728"/>
      <c r="I728"/>
      <c r="J728"/>
      <c r="K728" s="82"/>
      <c r="L728" s="82"/>
      <c r="M728" s="1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hidden="1" customHeight="1" x14ac:dyDescent="0.25">
      <c r="A729" s="82"/>
      <c r="B729"/>
      <c r="C729" s="21"/>
      <c r="D729"/>
      <c r="E729" s="82"/>
      <c r="F729" s="82"/>
      <c r="G729"/>
      <c r="H729"/>
      <c r="I729"/>
      <c r="J729"/>
      <c r="K729" s="82"/>
      <c r="L729" s="82"/>
      <c r="M729" s="1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hidden="1" customHeight="1" x14ac:dyDescent="0.25">
      <c r="A730" s="82"/>
      <c r="B730"/>
      <c r="C730" s="21"/>
      <c r="D730"/>
      <c r="E730" s="82"/>
      <c r="F730" s="82"/>
      <c r="G730"/>
      <c r="H730"/>
      <c r="I730"/>
      <c r="J730"/>
      <c r="K730" s="82"/>
      <c r="L730" s="82"/>
      <c r="M730" s="1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hidden="1" customHeight="1" x14ac:dyDescent="0.25">
      <c r="A731" s="82"/>
      <c r="B731"/>
      <c r="C731" s="21"/>
      <c r="D731"/>
      <c r="E731" s="82"/>
      <c r="F731" s="82"/>
      <c r="G731"/>
      <c r="H731"/>
      <c r="I731"/>
      <c r="J731"/>
      <c r="K731" s="82"/>
      <c r="L731" s="82"/>
      <c r="M731" s="1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hidden="1" customHeight="1" x14ac:dyDescent="0.25">
      <c r="A732" s="82"/>
      <c r="B732"/>
      <c r="C732" s="21"/>
      <c r="D732"/>
      <c r="E732" s="82"/>
      <c r="F732" s="82"/>
      <c r="G732"/>
      <c r="H732"/>
      <c r="I732"/>
      <c r="J732"/>
      <c r="K732" s="82"/>
      <c r="L732" s="82"/>
      <c r="M732" s="1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hidden="1" customHeight="1" x14ac:dyDescent="0.25">
      <c r="A733" s="82"/>
      <c r="B733"/>
      <c r="C733" s="21"/>
      <c r="D733"/>
      <c r="E733" s="82"/>
      <c r="F733" s="82"/>
      <c r="G733"/>
      <c r="H733"/>
      <c r="I733"/>
      <c r="J733"/>
      <c r="K733" s="82"/>
      <c r="L733" s="82"/>
      <c r="M733" s="1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hidden="1" customHeight="1" x14ac:dyDescent="0.25">
      <c r="A734" s="82"/>
      <c r="B734"/>
      <c r="C734" s="21"/>
      <c r="D734"/>
      <c r="E734" s="82"/>
      <c r="F734" s="82"/>
      <c r="G734"/>
      <c r="H734"/>
      <c r="I734"/>
      <c r="J734"/>
      <c r="K734" s="82"/>
      <c r="L734" s="82"/>
      <c r="M734" s="1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hidden="1" customHeight="1" x14ac:dyDescent="0.25">
      <c r="A735" s="82"/>
      <c r="B735"/>
      <c r="C735" s="21"/>
      <c r="D735"/>
      <c r="E735" s="82"/>
      <c r="F735" s="82"/>
      <c r="G735"/>
      <c r="H735"/>
      <c r="I735"/>
      <c r="J735"/>
      <c r="K735" s="82"/>
      <c r="L735" s="82"/>
      <c r="M735" s="1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hidden="1" customHeight="1" x14ac:dyDescent="0.25">
      <c r="A736" s="82"/>
      <c r="B736"/>
      <c r="C736" s="21"/>
      <c r="D736"/>
      <c r="E736" s="82"/>
      <c r="F736" s="82"/>
      <c r="G736"/>
      <c r="H736"/>
      <c r="I736"/>
      <c r="J736"/>
      <c r="K736" s="82"/>
      <c r="L736" s="82"/>
      <c r="M736" s="1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hidden="1" customHeight="1" x14ac:dyDescent="0.25">
      <c r="A737" s="82"/>
      <c r="B737"/>
      <c r="C737" s="21"/>
      <c r="D737"/>
      <c r="E737" s="82"/>
      <c r="F737" s="82"/>
      <c r="G737"/>
      <c r="H737"/>
      <c r="I737"/>
      <c r="J737"/>
      <c r="K737" s="82"/>
      <c r="L737" s="82"/>
      <c r="M737" s="1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hidden="1" customHeight="1" x14ac:dyDescent="0.25">
      <c r="A738" s="82"/>
      <c r="B738"/>
      <c r="C738" s="21"/>
      <c r="D738"/>
      <c r="E738" s="82"/>
      <c r="F738" s="82"/>
      <c r="G738"/>
      <c r="H738"/>
      <c r="I738"/>
      <c r="J738"/>
      <c r="K738" s="82"/>
      <c r="L738" s="82"/>
      <c r="M738" s="1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hidden="1" customHeight="1" x14ac:dyDescent="0.25">
      <c r="A739" s="82"/>
      <c r="B739"/>
      <c r="C739" s="21"/>
      <c r="D739"/>
      <c r="E739" s="82"/>
      <c r="F739" s="82"/>
      <c r="G739"/>
      <c r="H739"/>
      <c r="I739"/>
      <c r="J739"/>
      <c r="K739" s="82"/>
      <c r="L739" s="82"/>
      <c r="M739" s="1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hidden="1" customHeight="1" x14ac:dyDescent="0.25">
      <c r="A740" s="82"/>
      <c r="B740"/>
      <c r="C740" s="21"/>
      <c r="D740"/>
      <c r="E740" s="82"/>
      <c r="F740" s="82"/>
      <c r="G740"/>
      <c r="H740"/>
      <c r="I740"/>
      <c r="J740"/>
      <c r="K740" s="82"/>
      <c r="L740" s="82"/>
      <c r="M740" s="1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hidden="1" customHeight="1" x14ac:dyDescent="0.25">
      <c r="A741" s="82"/>
      <c r="B741"/>
      <c r="C741" s="21"/>
      <c r="D741"/>
      <c r="E741" s="82"/>
      <c r="F741" s="82"/>
      <c r="G741"/>
      <c r="H741"/>
      <c r="I741"/>
      <c r="J741"/>
      <c r="K741" s="82"/>
      <c r="L741" s="82"/>
      <c r="M741" s="1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hidden="1" customHeight="1" x14ac:dyDescent="0.25">
      <c r="A742" s="82"/>
      <c r="B742"/>
      <c r="C742" s="21"/>
      <c r="D742"/>
      <c r="E742" s="82"/>
      <c r="F742" s="82"/>
      <c r="G742"/>
      <c r="H742"/>
      <c r="I742"/>
      <c r="J742"/>
      <c r="K742" s="82"/>
      <c r="L742" s="82"/>
      <c r="M742" s="1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hidden="1" customHeight="1" x14ac:dyDescent="0.25">
      <c r="A743" s="82"/>
      <c r="B743"/>
      <c r="C743" s="21"/>
      <c r="D743"/>
      <c r="E743" s="82"/>
      <c r="F743" s="82"/>
      <c r="G743"/>
      <c r="H743"/>
      <c r="I743"/>
      <c r="J743"/>
      <c r="K743" s="82"/>
      <c r="L743" s="82"/>
      <c r="M743" s="1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hidden="1" customHeight="1" x14ac:dyDescent="0.25">
      <c r="A744" s="82"/>
      <c r="B744"/>
      <c r="C744" s="21"/>
      <c r="D744"/>
      <c r="E744" s="82"/>
      <c r="F744" s="82"/>
      <c r="G744"/>
      <c r="H744"/>
      <c r="I744"/>
      <c r="J744"/>
      <c r="K744" s="82"/>
      <c r="L744" s="82"/>
      <c r="M744" s="1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hidden="1" customHeight="1" x14ac:dyDescent="0.25">
      <c r="A745" s="82"/>
      <c r="B745"/>
      <c r="C745" s="21"/>
      <c r="D745"/>
      <c r="E745" s="82"/>
      <c r="F745" s="82"/>
      <c r="G745"/>
      <c r="H745"/>
      <c r="I745"/>
      <c r="J745"/>
      <c r="K745" s="82"/>
      <c r="L745" s="82"/>
      <c r="M745" s="1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hidden="1" customHeight="1" x14ac:dyDescent="0.25">
      <c r="A746" s="82"/>
      <c r="B746"/>
      <c r="C746" s="21"/>
      <c r="D746"/>
      <c r="E746" s="82"/>
      <c r="F746" s="82"/>
      <c r="G746"/>
      <c r="H746"/>
      <c r="I746"/>
      <c r="J746"/>
      <c r="K746" s="82"/>
      <c r="L746" s="82"/>
      <c r="M746" s="1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hidden="1" customHeight="1" x14ac:dyDescent="0.25">
      <c r="A747" s="82"/>
      <c r="B747"/>
      <c r="C747" s="21"/>
      <c r="D747"/>
      <c r="E747" s="82"/>
      <c r="F747" s="82"/>
      <c r="G747"/>
      <c r="H747"/>
      <c r="I747"/>
      <c r="J747"/>
      <c r="K747" s="82"/>
      <c r="L747" s="82"/>
      <c r="M747" s="1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hidden="1" customHeight="1" x14ac:dyDescent="0.25">
      <c r="A748" s="82"/>
      <c r="B748"/>
      <c r="C748" s="21"/>
      <c r="D748"/>
      <c r="E748" s="82"/>
      <c r="F748" s="82"/>
      <c r="G748"/>
      <c r="H748"/>
      <c r="I748"/>
      <c r="J748"/>
      <c r="K748" s="82"/>
      <c r="L748" s="82"/>
      <c r="M748" s="1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hidden="1" customHeight="1" x14ac:dyDescent="0.25">
      <c r="A749" s="82"/>
      <c r="B749"/>
      <c r="C749" s="21"/>
      <c r="D749"/>
      <c r="E749" s="82"/>
      <c r="F749" s="82"/>
      <c r="G749"/>
      <c r="H749"/>
      <c r="I749"/>
      <c r="J749"/>
      <c r="K749" s="82"/>
      <c r="L749" s="82"/>
      <c r="M749" s="1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hidden="1" customHeight="1" x14ac:dyDescent="0.25">
      <c r="A750" s="82"/>
      <c r="B750"/>
      <c r="C750" s="21"/>
      <c r="D750"/>
      <c r="E750" s="82"/>
      <c r="F750" s="82"/>
      <c r="G750"/>
      <c r="H750"/>
      <c r="I750"/>
      <c r="J750"/>
      <c r="K750" s="82"/>
      <c r="L750" s="82"/>
      <c r="M750" s="1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hidden="1" customHeight="1" x14ac:dyDescent="0.25">
      <c r="A751" s="82"/>
      <c r="B751"/>
      <c r="C751" s="21"/>
      <c r="D751"/>
      <c r="E751" s="82"/>
      <c r="F751" s="82"/>
      <c r="G751"/>
      <c r="H751"/>
      <c r="I751"/>
      <c r="J751"/>
      <c r="K751" s="82"/>
      <c r="L751" s="82"/>
      <c r="M751" s="1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hidden="1" customHeight="1" x14ac:dyDescent="0.25">
      <c r="A752" s="82"/>
      <c r="B752"/>
      <c r="C752" s="21"/>
      <c r="D752"/>
      <c r="E752" s="82"/>
      <c r="F752" s="82"/>
      <c r="G752"/>
      <c r="H752"/>
      <c r="I752"/>
      <c r="J752"/>
      <c r="K752" s="82"/>
      <c r="L752" s="82"/>
      <c r="M752" s="1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hidden="1" customHeight="1" x14ac:dyDescent="0.25">
      <c r="A753" s="82"/>
      <c r="B753"/>
      <c r="C753" s="21"/>
      <c r="D753"/>
      <c r="E753" s="82"/>
      <c r="F753" s="82"/>
      <c r="G753"/>
      <c r="H753"/>
      <c r="I753"/>
      <c r="J753"/>
      <c r="K753" s="82"/>
      <c r="L753" s="82"/>
      <c r="M753" s="1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hidden="1" customHeight="1" x14ac:dyDescent="0.25">
      <c r="A754" s="82"/>
      <c r="B754"/>
      <c r="C754" s="21"/>
      <c r="D754"/>
      <c r="E754" s="82"/>
      <c r="F754" s="82"/>
      <c r="G754"/>
      <c r="H754"/>
      <c r="I754"/>
      <c r="J754"/>
      <c r="K754" s="82"/>
      <c r="L754" s="82"/>
      <c r="M754" s="1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hidden="1" customHeight="1" x14ac:dyDescent="0.25">
      <c r="A755" s="82"/>
      <c r="B755"/>
      <c r="C755" s="21"/>
      <c r="D755"/>
      <c r="E755" s="82"/>
      <c r="F755" s="82"/>
      <c r="G755"/>
      <c r="H755"/>
      <c r="I755"/>
      <c r="J755"/>
      <c r="K755" s="82"/>
      <c r="L755" s="82"/>
      <c r="M755" s="1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hidden="1" customHeight="1" x14ac:dyDescent="0.25">
      <c r="A756" s="82"/>
      <c r="B756"/>
      <c r="C756" s="21"/>
      <c r="D756"/>
      <c r="E756" s="82"/>
      <c r="F756" s="82"/>
      <c r="G756"/>
      <c r="H756"/>
      <c r="I756"/>
      <c r="J756"/>
      <c r="K756" s="82"/>
      <c r="L756" s="82"/>
      <c r="M756" s="1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hidden="1" customHeight="1" x14ac:dyDescent="0.25">
      <c r="A757" s="82"/>
      <c r="B757"/>
      <c r="C757" s="21"/>
      <c r="D757"/>
      <c r="E757" s="82"/>
      <c r="F757" s="82"/>
      <c r="G757"/>
      <c r="H757"/>
      <c r="I757"/>
      <c r="J757"/>
      <c r="K757" s="82"/>
      <c r="L757" s="82"/>
      <c r="M757" s="1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hidden="1" customHeight="1" x14ac:dyDescent="0.25">
      <c r="A758" s="82"/>
      <c r="B758"/>
      <c r="C758" s="21"/>
      <c r="D758"/>
      <c r="E758" s="82"/>
      <c r="F758" s="82"/>
      <c r="G758"/>
      <c r="H758"/>
      <c r="I758"/>
      <c r="J758"/>
      <c r="K758" s="82"/>
      <c r="L758" s="82"/>
      <c r="M758" s="1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hidden="1" customHeight="1" x14ac:dyDescent="0.25">
      <c r="A759" s="82"/>
      <c r="B759"/>
      <c r="C759" s="21"/>
      <c r="D759"/>
      <c r="E759" s="82"/>
      <c r="F759" s="82"/>
      <c r="G759"/>
      <c r="H759"/>
      <c r="I759"/>
      <c r="J759"/>
      <c r="K759" s="82"/>
      <c r="L759" s="82"/>
      <c r="M759" s="1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hidden="1" customHeight="1" x14ac:dyDescent="0.25">
      <c r="A760" s="82"/>
      <c r="B760"/>
      <c r="C760" s="21"/>
      <c r="D760"/>
      <c r="E760" s="82"/>
      <c r="F760" s="82"/>
      <c r="G760"/>
      <c r="H760"/>
      <c r="I760"/>
      <c r="J760"/>
      <c r="K760" s="82"/>
      <c r="L760" s="82"/>
      <c r="M760" s="1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hidden="1" customHeight="1" x14ac:dyDescent="0.25">
      <c r="A761" s="82"/>
      <c r="B761"/>
      <c r="C761" s="21"/>
      <c r="D761"/>
      <c r="E761" s="82"/>
      <c r="F761" s="82"/>
      <c r="G761"/>
      <c r="H761"/>
      <c r="I761"/>
      <c r="J761"/>
      <c r="K761" s="82"/>
      <c r="L761" s="82"/>
      <c r="M761" s="1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hidden="1" customHeight="1" x14ac:dyDescent="0.25">
      <c r="A762" s="82"/>
      <c r="B762"/>
      <c r="C762" s="21"/>
      <c r="D762"/>
      <c r="E762" s="82"/>
      <c r="F762" s="82"/>
      <c r="G762"/>
      <c r="H762"/>
      <c r="I762"/>
      <c r="J762"/>
      <c r="K762" s="82"/>
      <c r="L762" s="82"/>
      <c r="M762" s="1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hidden="1" customHeight="1" x14ac:dyDescent="0.25">
      <c r="A763" s="82"/>
      <c r="B763"/>
      <c r="C763" s="21"/>
      <c r="D763"/>
      <c r="E763" s="82"/>
      <c r="F763" s="82"/>
      <c r="G763"/>
      <c r="H763"/>
      <c r="I763"/>
      <c r="J763"/>
      <c r="K763" s="82"/>
      <c r="L763" s="82"/>
      <c r="M763" s="1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hidden="1" customHeight="1" x14ac:dyDescent="0.25">
      <c r="A764" s="82"/>
      <c r="B764"/>
      <c r="C764" s="21"/>
      <c r="D764"/>
      <c r="E764" s="82"/>
      <c r="F764" s="82"/>
      <c r="G764"/>
      <c r="H764"/>
      <c r="I764"/>
      <c r="J764"/>
      <c r="K764" s="82"/>
      <c r="L764" s="82"/>
      <c r="M764" s="1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hidden="1" customHeight="1" x14ac:dyDescent="0.25">
      <c r="A765" s="82"/>
      <c r="B765"/>
      <c r="C765" s="21"/>
      <c r="D765"/>
      <c r="E765" s="82"/>
      <c r="F765" s="82"/>
      <c r="G765"/>
      <c r="H765"/>
      <c r="I765"/>
      <c r="J765"/>
      <c r="K765" s="82"/>
      <c r="L765" s="82"/>
      <c r="M765" s="1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hidden="1" customHeight="1" x14ac:dyDescent="0.25">
      <c r="A766" s="82"/>
      <c r="B766"/>
      <c r="C766" s="21"/>
      <c r="D766"/>
      <c r="E766" s="82"/>
      <c r="F766" s="82"/>
      <c r="G766"/>
      <c r="H766"/>
      <c r="I766"/>
      <c r="J766"/>
      <c r="K766" s="82"/>
      <c r="L766" s="82"/>
      <c r="M766" s="1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hidden="1" customHeight="1" x14ac:dyDescent="0.25">
      <c r="A767" s="82"/>
      <c r="B767"/>
      <c r="C767" s="21"/>
      <c r="D767"/>
      <c r="E767" s="82"/>
      <c r="F767" s="82"/>
      <c r="G767"/>
      <c r="H767"/>
      <c r="I767"/>
      <c r="J767"/>
      <c r="K767" s="82"/>
      <c r="L767" s="82"/>
      <c r="M767" s="1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hidden="1" customHeight="1" x14ac:dyDescent="0.25">
      <c r="A768" s="82"/>
      <c r="B768"/>
      <c r="C768" s="21"/>
      <c r="D768"/>
      <c r="E768" s="82"/>
      <c r="F768" s="82"/>
      <c r="G768"/>
      <c r="H768"/>
      <c r="I768"/>
      <c r="J768"/>
      <c r="K768" s="82"/>
      <c r="L768" s="82"/>
      <c r="M768" s="1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hidden="1" customHeight="1" x14ac:dyDescent="0.25">
      <c r="A769" s="82"/>
      <c r="B769"/>
      <c r="C769" s="21"/>
      <c r="D769"/>
      <c r="E769" s="82"/>
      <c r="F769" s="82"/>
      <c r="G769"/>
      <c r="H769"/>
      <c r="I769"/>
      <c r="J769"/>
      <c r="K769" s="82"/>
      <c r="L769" s="82"/>
      <c r="M769" s="1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hidden="1" customHeight="1" x14ac:dyDescent="0.25">
      <c r="A770" s="82"/>
      <c r="B770"/>
      <c r="C770" s="21"/>
      <c r="D770"/>
      <c r="E770" s="82"/>
      <c r="F770" s="82"/>
      <c r="G770"/>
      <c r="H770"/>
      <c r="I770"/>
      <c r="J770"/>
      <c r="K770" s="82"/>
      <c r="L770" s="82"/>
      <c r="M770" s="1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hidden="1" customHeight="1" x14ac:dyDescent="0.25">
      <c r="A771" s="82"/>
      <c r="B771"/>
      <c r="C771" s="21"/>
      <c r="D771"/>
      <c r="E771" s="82"/>
      <c r="F771" s="82"/>
      <c r="G771"/>
      <c r="H771"/>
      <c r="I771"/>
      <c r="J771"/>
      <c r="K771" s="82"/>
      <c r="L771" s="82"/>
      <c r="M771" s="1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hidden="1" customHeight="1" x14ac:dyDescent="0.25">
      <c r="A772" s="82"/>
      <c r="B772"/>
      <c r="C772" s="21"/>
      <c r="D772"/>
      <c r="E772" s="82"/>
      <c r="F772" s="82"/>
      <c r="G772"/>
      <c r="H772"/>
      <c r="I772"/>
      <c r="J772"/>
      <c r="K772" s="82"/>
      <c r="L772" s="82"/>
      <c r="M772" s="1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hidden="1" customHeight="1" x14ac:dyDescent="0.25">
      <c r="A773" s="82"/>
      <c r="B773"/>
      <c r="C773" s="21"/>
      <c r="D773"/>
      <c r="E773" s="82"/>
      <c r="F773" s="82"/>
      <c r="G773"/>
      <c r="H773"/>
      <c r="I773"/>
      <c r="J773"/>
      <c r="K773" s="82"/>
      <c r="L773" s="82"/>
      <c r="M773" s="1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hidden="1" customHeight="1" x14ac:dyDescent="0.25">
      <c r="A774" s="82"/>
      <c r="B774"/>
      <c r="C774" s="21"/>
      <c r="D774"/>
      <c r="E774" s="82"/>
      <c r="F774" s="82"/>
      <c r="G774"/>
      <c r="H774"/>
      <c r="I774"/>
      <c r="J774"/>
      <c r="K774" s="82"/>
      <c r="L774" s="82"/>
      <c r="M774" s="1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hidden="1" customHeight="1" x14ac:dyDescent="0.25">
      <c r="A775" s="82"/>
      <c r="B775"/>
      <c r="C775" s="21"/>
      <c r="D775"/>
      <c r="E775" s="82"/>
      <c r="F775" s="82"/>
      <c r="G775"/>
      <c r="H775"/>
      <c r="I775"/>
      <c r="J775"/>
      <c r="K775" s="82"/>
      <c r="L775" s="82"/>
      <c r="M775" s="1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hidden="1" customHeight="1" x14ac:dyDescent="0.25">
      <c r="A776" s="82"/>
      <c r="B776"/>
      <c r="C776" s="21"/>
      <c r="D776"/>
      <c r="E776" s="82"/>
      <c r="F776" s="82"/>
      <c r="G776"/>
      <c r="H776"/>
      <c r="I776"/>
      <c r="J776"/>
      <c r="K776" s="82"/>
      <c r="L776" s="82"/>
      <c r="M776" s="1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hidden="1" customHeight="1" x14ac:dyDescent="0.25">
      <c r="A777" s="82"/>
      <c r="B777"/>
      <c r="C777" s="21"/>
      <c r="D777"/>
      <c r="E777" s="82"/>
      <c r="F777" s="82"/>
      <c r="G777"/>
      <c r="H777"/>
      <c r="I777"/>
      <c r="J777"/>
      <c r="K777" s="82"/>
      <c r="L777" s="82"/>
      <c r="M777" s="1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hidden="1" customHeight="1" x14ac:dyDescent="0.25">
      <c r="A778" s="82"/>
      <c r="B778"/>
      <c r="C778" s="21"/>
      <c r="D778"/>
      <c r="E778" s="82"/>
      <c r="F778" s="82"/>
      <c r="G778"/>
      <c r="H778"/>
      <c r="I778"/>
      <c r="J778"/>
      <c r="K778" s="82"/>
      <c r="L778" s="82"/>
      <c r="M778" s="1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hidden="1" customHeight="1" x14ac:dyDescent="0.25">
      <c r="A779" s="82"/>
      <c r="B779"/>
      <c r="C779" s="21"/>
      <c r="D779"/>
      <c r="E779" s="82"/>
      <c r="F779" s="82"/>
      <c r="G779"/>
      <c r="H779"/>
      <c r="I779"/>
      <c r="J779"/>
      <c r="K779" s="82"/>
      <c r="L779" s="82"/>
      <c r="M779" s="1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hidden="1" customHeight="1" x14ac:dyDescent="0.25">
      <c r="A780" s="82"/>
      <c r="B780"/>
      <c r="C780" s="21"/>
      <c r="D780"/>
      <c r="E780" s="82"/>
      <c r="F780" s="82"/>
      <c r="G780"/>
      <c r="H780"/>
      <c r="I780"/>
      <c r="J780"/>
      <c r="K780" s="82"/>
      <c r="L780" s="82"/>
      <c r="M780" s="1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hidden="1" customHeight="1" x14ac:dyDescent="0.25">
      <c r="A781" s="82"/>
      <c r="B781"/>
      <c r="C781" s="21"/>
      <c r="D781"/>
      <c r="E781" s="82"/>
      <c r="F781" s="82"/>
      <c r="G781"/>
      <c r="H781"/>
      <c r="I781"/>
      <c r="J781"/>
      <c r="K781" s="82"/>
      <c r="L781" s="82"/>
      <c r="M781" s="1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hidden="1" customHeight="1" x14ac:dyDescent="0.25">
      <c r="A782" s="82"/>
      <c r="B782"/>
      <c r="C782" s="21"/>
      <c r="D782"/>
      <c r="E782" s="82"/>
      <c r="F782" s="82"/>
      <c r="G782"/>
      <c r="H782"/>
      <c r="I782"/>
      <c r="J782"/>
      <c r="K782" s="82"/>
      <c r="L782" s="82"/>
      <c r="M782" s="1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hidden="1" customHeight="1" x14ac:dyDescent="0.25">
      <c r="A783" s="82"/>
      <c r="B783"/>
      <c r="C783" s="21"/>
      <c r="D783"/>
      <c r="E783" s="82"/>
      <c r="F783" s="82"/>
      <c r="G783"/>
      <c r="H783"/>
      <c r="I783"/>
      <c r="J783"/>
      <c r="K783" s="82"/>
      <c r="L783" s="82"/>
      <c r="M783" s="1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hidden="1" customHeight="1" x14ac:dyDescent="0.25">
      <c r="A784" s="82"/>
      <c r="B784"/>
      <c r="C784" s="21"/>
      <c r="D784"/>
      <c r="E784" s="82"/>
      <c r="F784" s="82"/>
      <c r="G784"/>
      <c r="H784"/>
      <c r="I784"/>
      <c r="J784"/>
      <c r="K784" s="82"/>
      <c r="L784" s="82"/>
      <c r="M784" s="1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hidden="1" customHeight="1" x14ac:dyDescent="0.25">
      <c r="A785" s="82"/>
      <c r="B785"/>
      <c r="C785" s="21"/>
      <c r="D785"/>
      <c r="E785" s="82"/>
      <c r="F785" s="82"/>
      <c r="G785"/>
      <c r="H785"/>
      <c r="I785"/>
      <c r="J785"/>
      <c r="K785" s="82"/>
      <c r="L785" s="82"/>
      <c r="M785" s="1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hidden="1" customHeight="1" x14ac:dyDescent="0.25">
      <c r="A786" s="82"/>
      <c r="B786"/>
      <c r="C786" s="21"/>
      <c r="D786"/>
      <c r="E786" s="82"/>
      <c r="F786" s="82"/>
      <c r="G786"/>
      <c r="H786"/>
      <c r="I786"/>
      <c r="J786"/>
      <c r="K786" s="82"/>
      <c r="L786" s="82"/>
      <c r="M786" s="1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hidden="1" customHeight="1" x14ac:dyDescent="0.25">
      <c r="A787" s="82"/>
      <c r="B787"/>
      <c r="C787" s="21"/>
      <c r="D787"/>
      <c r="E787" s="82"/>
      <c r="F787" s="82"/>
      <c r="G787"/>
      <c r="H787"/>
      <c r="I787"/>
      <c r="J787"/>
      <c r="K787" s="82"/>
      <c r="L787" s="82"/>
      <c r="M787" s="1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hidden="1" customHeight="1" x14ac:dyDescent="0.25">
      <c r="A788" s="82"/>
      <c r="B788"/>
      <c r="C788" s="21"/>
      <c r="D788"/>
      <c r="E788" s="82"/>
      <c r="F788" s="82"/>
      <c r="G788"/>
      <c r="H788"/>
      <c r="I788"/>
      <c r="J788"/>
      <c r="K788" s="82"/>
      <c r="L788" s="82"/>
      <c r="M788" s="1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hidden="1" customHeight="1" x14ac:dyDescent="0.25">
      <c r="A789" s="82"/>
      <c r="B789"/>
      <c r="C789" s="21"/>
      <c r="D789"/>
      <c r="E789" s="82"/>
      <c r="F789" s="82"/>
      <c r="G789"/>
      <c r="H789"/>
      <c r="I789"/>
      <c r="J789"/>
      <c r="K789" s="82"/>
      <c r="L789" s="82"/>
      <c r="M789" s="1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hidden="1" customHeight="1" x14ac:dyDescent="0.25">
      <c r="A790" s="82"/>
      <c r="B790"/>
      <c r="C790" s="21"/>
      <c r="D790"/>
      <c r="E790" s="82"/>
      <c r="F790" s="82"/>
      <c r="G790"/>
      <c r="H790"/>
      <c r="I790"/>
      <c r="J790"/>
      <c r="K790" s="82"/>
      <c r="L790" s="82"/>
      <c r="M790" s="1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hidden="1" customHeight="1" x14ac:dyDescent="0.25">
      <c r="A791" s="82"/>
      <c r="B791"/>
      <c r="C791" s="21"/>
      <c r="D791"/>
      <c r="E791" s="82"/>
      <c r="F791" s="82"/>
      <c r="G791"/>
      <c r="H791"/>
      <c r="I791"/>
      <c r="J791"/>
      <c r="K791" s="82"/>
      <c r="L791" s="82"/>
      <c r="M791" s="1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hidden="1" customHeight="1" x14ac:dyDescent="0.25">
      <c r="A792" s="82"/>
      <c r="B792"/>
      <c r="C792" s="21"/>
      <c r="D792"/>
      <c r="E792" s="82"/>
      <c r="F792" s="82"/>
      <c r="G792"/>
      <c r="H792"/>
      <c r="I792"/>
      <c r="J792"/>
      <c r="K792" s="82"/>
      <c r="L792" s="82"/>
      <c r="M792" s="1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hidden="1" customHeight="1" x14ac:dyDescent="0.25">
      <c r="A793" s="82"/>
      <c r="B793"/>
      <c r="C793" s="21"/>
      <c r="D793"/>
      <c r="E793" s="82"/>
      <c r="F793" s="82"/>
      <c r="G793"/>
      <c r="H793"/>
      <c r="I793"/>
      <c r="J793"/>
      <c r="K793" s="82"/>
      <c r="L793" s="82"/>
      <c r="M793" s="1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hidden="1" customHeight="1" x14ac:dyDescent="0.25">
      <c r="A794" s="82"/>
      <c r="B794"/>
      <c r="C794" s="21"/>
      <c r="D794"/>
      <c r="E794" s="82"/>
      <c r="F794" s="82"/>
      <c r="G794"/>
      <c r="H794"/>
      <c r="I794"/>
      <c r="J794"/>
      <c r="K794" s="82"/>
      <c r="L794" s="82"/>
      <c r="M794" s="1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hidden="1" customHeight="1" x14ac:dyDescent="0.25">
      <c r="A795" s="82"/>
      <c r="B795"/>
      <c r="C795" s="21"/>
      <c r="D795"/>
      <c r="E795" s="82"/>
      <c r="F795" s="82"/>
      <c r="G795"/>
      <c r="H795"/>
      <c r="I795"/>
      <c r="J795"/>
      <c r="K795" s="82"/>
      <c r="L795" s="82"/>
      <c r="M795" s="1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hidden="1" customHeight="1" x14ac:dyDescent="0.25">
      <c r="A796" s="82"/>
      <c r="B796"/>
      <c r="C796" s="21"/>
      <c r="D796"/>
      <c r="E796" s="82"/>
      <c r="F796" s="82"/>
      <c r="G796"/>
      <c r="H796"/>
      <c r="I796"/>
      <c r="J796"/>
      <c r="K796" s="82"/>
      <c r="L796" s="82"/>
      <c r="M796" s="1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hidden="1" customHeight="1" x14ac:dyDescent="0.25">
      <c r="A797" s="82"/>
      <c r="B797"/>
      <c r="C797" s="21"/>
      <c r="D797"/>
      <c r="E797" s="82"/>
      <c r="F797" s="82"/>
      <c r="G797"/>
      <c r="H797"/>
      <c r="I797"/>
      <c r="J797"/>
      <c r="K797" s="82"/>
      <c r="L797" s="82"/>
      <c r="M797" s="1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hidden="1" customHeight="1" x14ac:dyDescent="0.25">
      <c r="A798" s="82"/>
      <c r="B798"/>
      <c r="C798" s="21"/>
      <c r="D798"/>
      <c r="E798" s="82"/>
      <c r="F798" s="82"/>
      <c r="G798"/>
      <c r="H798"/>
      <c r="I798"/>
      <c r="J798"/>
      <c r="K798" s="82"/>
      <c r="L798" s="82"/>
      <c r="M798" s="1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hidden="1" customHeight="1" x14ac:dyDescent="0.25">
      <c r="A799" s="82"/>
      <c r="B799"/>
      <c r="C799" s="21"/>
      <c r="D799"/>
      <c r="E799" s="82"/>
      <c r="F799" s="82"/>
      <c r="G799"/>
      <c r="H799"/>
      <c r="I799"/>
      <c r="J799"/>
      <c r="K799" s="82"/>
      <c r="L799" s="82"/>
      <c r="M799" s="1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hidden="1" customHeight="1" x14ac:dyDescent="0.25">
      <c r="A800" s="82"/>
      <c r="B800"/>
      <c r="C800" s="21"/>
      <c r="D800"/>
      <c r="E800" s="82"/>
      <c r="F800" s="82"/>
      <c r="G800"/>
      <c r="H800"/>
      <c r="I800"/>
      <c r="J800"/>
      <c r="K800" s="82"/>
      <c r="L800" s="82"/>
      <c r="M800" s="1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hidden="1" customHeight="1" x14ac:dyDescent="0.25">
      <c r="A801" s="82"/>
      <c r="B801"/>
      <c r="C801" s="21"/>
      <c r="D801"/>
      <c r="E801" s="82"/>
      <c r="F801" s="82"/>
      <c r="G801"/>
      <c r="H801"/>
      <c r="I801"/>
      <c r="J801"/>
      <c r="K801" s="82"/>
      <c r="L801" s="82"/>
      <c r="M801" s="1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hidden="1" customHeight="1" x14ac:dyDescent="0.25">
      <c r="A802" s="82"/>
      <c r="B802"/>
      <c r="C802" s="21"/>
      <c r="D802"/>
      <c r="E802" s="82"/>
      <c r="F802" s="82"/>
      <c r="G802"/>
      <c r="H802"/>
      <c r="I802"/>
      <c r="J802"/>
      <c r="K802" s="82"/>
      <c r="L802" s="82"/>
      <c r="M802" s="1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hidden="1" customHeight="1" x14ac:dyDescent="0.25">
      <c r="A803" s="82"/>
      <c r="B803"/>
      <c r="C803" s="21"/>
      <c r="D803"/>
      <c r="E803" s="82"/>
      <c r="F803" s="82"/>
      <c r="G803"/>
      <c r="H803"/>
      <c r="I803"/>
      <c r="J803"/>
      <c r="K803" s="82"/>
      <c r="L803" s="82"/>
      <c r="M803" s="1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hidden="1" customHeight="1" x14ac:dyDescent="0.25">
      <c r="A804" s="82"/>
      <c r="B804"/>
      <c r="C804" s="21"/>
      <c r="D804"/>
      <c r="E804" s="82"/>
      <c r="F804" s="82"/>
      <c r="G804"/>
      <c r="H804"/>
      <c r="I804"/>
      <c r="J804"/>
      <c r="K804" s="82"/>
      <c r="L804" s="82"/>
      <c r="M804" s="1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hidden="1" customHeight="1" x14ac:dyDescent="0.25">
      <c r="A805" s="82"/>
      <c r="B805"/>
      <c r="C805" s="21"/>
      <c r="D805"/>
      <c r="E805" s="82"/>
      <c r="F805" s="82"/>
      <c r="G805"/>
      <c r="H805"/>
      <c r="I805"/>
      <c r="J805"/>
      <c r="K805" s="82"/>
      <c r="L805" s="82"/>
      <c r="M805" s="1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hidden="1" customHeight="1" x14ac:dyDescent="0.25">
      <c r="A806" s="82"/>
      <c r="B806"/>
      <c r="C806" s="21"/>
      <c r="D806"/>
      <c r="E806" s="82"/>
      <c r="F806" s="82"/>
      <c r="G806"/>
      <c r="H806"/>
      <c r="I806"/>
      <c r="J806"/>
      <c r="K806" s="82"/>
      <c r="L806" s="82"/>
      <c r="M806" s="1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hidden="1" customHeight="1" x14ac:dyDescent="0.25">
      <c r="A807" s="82"/>
      <c r="B807"/>
      <c r="C807" s="21"/>
      <c r="D807"/>
      <c r="E807" s="82"/>
      <c r="F807" s="82"/>
      <c r="G807"/>
      <c r="H807"/>
      <c r="I807"/>
      <c r="J807"/>
      <c r="K807" s="82"/>
      <c r="L807" s="82"/>
      <c r="M807" s="1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hidden="1" customHeight="1" x14ac:dyDescent="0.25">
      <c r="A808" s="82"/>
      <c r="B808"/>
      <c r="C808" s="21"/>
      <c r="D808"/>
      <c r="E808" s="82"/>
      <c r="F808" s="82"/>
      <c r="G808"/>
      <c r="H808"/>
      <c r="I808"/>
      <c r="J808"/>
      <c r="K808" s="82"/>
      <c r="L808" s="82"/>
      <c r="M808" s="1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hidden="1" customHeight="1" x14ac:dyDescent="0.25">
      <c r="A809" s="82"/>
      <c r="B809"/>
      <c r="C809" s="21"/>
      <c r="D809"/>
      <c r="E809" s="82"/>
      <c r="F809" s="82"/>
      <c r="G809"/>
      <c r="H809"/>
      <c r="I809"/>
      <c r="J809"/>
      <c r="K809" s="82"/>
      <c r="L809" s="82"/>
      <c r="M809" s="1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hidden="1" customHeight="1" x14ac:dyDescent="0.25">
      <c r="A810" s="82"/>
      <c r="B810"/>
      <c r="C810" s="21"/>
      <c r="D810"/>
      <c r="E810" s="82"/>
      <c r="F810" s="82"/>
      <c r="G810"/>
      <c r="H810"/>
      <c r="I810"/>
      <c r="J810"/>
      <c r="K810" s="82"/>
      <c r="L810" s="82"/>
      <c r="M810" s="1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hidden="1" customHeight="1" x14ac:dyDescent="0.25">
      <c r="A811" s="82"/>
      <c r="B811"/>
      <c r="C811" s="21"/>
      <c r="D811"/>
      <c r="E811" s="82"/>
      <c r="F811" s="82"/>
      <c r="G811"/>
      <c r="H811"/>
      <c r="I811"/>
      <c r="J811"/>
      <c r="K811" s="82"/>
      <c r="L811" s="82"/>
      <c r="M811" s="1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hidden="1" customHeight="1" x14ac:dyDescent="0.25">
      <c r="A812" s="82"/>
      <c r="B812"/>
      <c r="C812" s="21"/>
      <c r="D812"/>
      <c r="E812" s="82"/>
      <c r="F812" s="82"/>
      <c r="G812"/>
      <c r="H812"/>
      <c r="I812"/>
      <c r="J812"/>
      <c r="K812" s="82"/>
      <c r="L812" s="82"/>
      <c r="M812" s="1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hidden="1" customHeight="1" x14ac:dyDescent="0.25">
      <c r="A813" s="82"/>
      <c r="B813"/>
      <c r="C813" s="21"/>
      <c r="D813"/>
      <c r="E813" s="82"/>
      <c r="F813" s="82"/>
      <c r="G813"/>
      <c r="H813"/>
      <c r="I813"/>
      <c r="J813"/>
      <c r="K813" s="82"/>
      <c r="L813" s="82"/>
      <c r="M813" s="1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hidden="1" customHeight="1" x14ac:dyDescent="0.25">
      <c r="A814" s="82"/>
      <c r="B814"/>
      <c r="C814" s="21"/>
      <c r="D814"/>
      <c r="E814" s="82"/>
      <c r="F814" s="82"/>
      <c r="G814"/>
      <c r="H814"/>
      <c r="I814"/>
      <c r="J814"/>
      <c r="K814" s="82"/>
      <c r="L814" s="82"/>
      <c r="M814" s="1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hidden="1" customHeight="1" x14ac:dyDescent="0.25">
      <c r="A815" s="82"/>
      <c r="B815"/>
      <c r="C815" s="21"/>
      <c r="D815"/>
      <c r="E815" s="82"/>
      <c r="F815" s="82"/>
      <c r="G815"/>
      <c r="H815"/>
      <c r="I815"/>
      <c r="J815"/>
      <c r="K815" s="82"/>
      <c r="L815" s="82"/>
      <c r="M815" s="1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hidden="1" customHeight="1" x14ac:dyDescent="0.25">
      <c r="A816" s="82"/>
      <c r="B816"/>
      <c r="C816" s="21"/>
      <c r="D816"/>
      <c r="E816" s="82"/>
      <c r="F816" s="82"/>
      <c r="G816"/>
      <c r="H816"/>
      <c r="I816"/>
      <c r="J816"/>
      <c r="K816" s="82"/>
      <c r="L816" s="82"/>
      <c r="M816" s="1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hidden="1" customHeight="1" x14ac:dyDescent="0.25">
      <c r="A817" s="82"/>
      <c r="B817"/>
      <c r="C817" s="21"/>
      <c r="D817"/>
      <c r="E817" s="82"/>
      <c r="F817" s="82"/>
      <c r="G817"/>
      <c r="H817"/>
      <c r="I817"/>
      <c r="J817"/>
      <c r="K817" s="82"/>
      <c r="L817" s="82"/>
      <c r="M817" s="1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hidden="1" customHeight="1" x14ac:dyDescent="0.25">
      <c r="A818" s="82"/>
      <c r="B818"/>
      <c r="C818" s="21"/>
      <c r="D818"/>
      <c r="E818" s="82"/>
      <c r="F818" s="82"/>
      <c r="G818"/>
      <c r="H818"/>
      <c r="I818"/>
      <c r="J818"/>
      <c r="K818" s="82"/>
      <c r="L818" s="82"/>
      <c r="M818" s="1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hidden="1" customHeight="1" x14ac:dyDescent="0.25">
      <c r="A819" s="82"/>
      <c r="B819"/>
      <c r="C819" s="21"/>
      <c r="D819"/>
      <c r="E819" s="82"/>
      <c r="F819" s="82"/>
      <c r="G819"/>
      <c r="H819"/>
      <c r="I819"/>
      <c r="J819"/>
      <c r="K819" s="82"/>
      <c r="L819" s="82"/>
      <c r="M819" s="1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hidden="1" customHeight="1" x14ac:dyDescent="0.25">
      <c r="A820" s="82"/>
      <c r="B820"/>
      <c r="C820" s="21"/>
      <c r="D820"/>
      <c r="E820" s="82"/>
      <c r="F820" s="82"/>
      <c r="G820"/>
      <c r="H820"/>
      <c r="I820"/>
      <c r="J820"/>
      <c r="K820" s="82"/>
      <c r="L820" s="82"/>
      <c r="M820" s="1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hidden="1" customHeight="1" x14ac:dyDescent="0.25">
      <c r="A821" s="82"/>
      <c r="B821"/>
      <c r="C821" s="21"/>
      <c r="D821"/>
      <c r="E821" s="82"/>
      <c r="F821" s="82"/>
      <c r="G821"/>
      <c r="H821"/>
      <c r="I821"/>
      <c r="J821"/>
      <c r="K821" s="82"/>
      <c r="L821" s="82"/>
      <c r="M821" s="1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hidden="1" customHeight="1" x14ac:dyDescent="0.25">
      <c r="A822" s="82"/>
      <c r="B822"/>
      <c r="C822" s="21"/>
      <c r="D822"/>
      <c r="E822" s="82"/>
      <c r="F822" s="82"/>
      <c r="G822"/>
      <c r="H822"/>
      <c r="I822"/>
      <c r="J822"/>
      <c r="K822" s="82"/>
      <c r="L822" s="82"/>
      <c r="M822" s="1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hidden="1" customHeight="1" x14ac:dyDescent="0.25">
      <c r="A823" s="82"/>
      <c r="B823"/>
      <c r="C823" s="21"/>
      <c r="D823"/>
      <c r="E823" s="82"/>
      <c r="F823" s="82"/>
      <c r="G823"/>
      <c r="H823"/>
      <c r="I823"/>
      <c r="J823"/>
      <c r="K823" s="82"/>
      <c r="L823" s="82"/>
      <c r="M823" s="1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hidden="1" customHeight="1" x14ac:dyDescent="0.25">
      <c r="A824" s="82"/>
      <c r="B824"/>
      <c r="C824" s="21"/>
      <c r="D824"/>
      <c r="E824" s="82"/>
      <c r="F824" s="82"/>
      <c r="G824"/>
      <c r="H824"/>
      <c r="I824"/>
      <c r="J824"/>
      <c r="K824" s="82"/>
      <c r="L824" s="82"/>
      <c r="M824" s="1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hidden="1" customHeight="1" x14ac:dyDescent="0.25">
      <c r="A825" s="82"/>
      <c r="B825"/>
      <c r="C825" s="21"/>
      <c r="D825"/>
      <c r="E825" s="82"/>
      <c r="F825" s="82"/>
      <c r="G825"/>
      <c r="H825"/>
      <c r="I825"/>
      <c r="J825"/>
      <c r="K825" s="82"/>
      <c r="L825" s="82"/>
      <c r="M825" s="1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hidden="1" customHeight="1" x14ac:dyDescent="0.25">
      <c r="A826" s="82"/>
      <c r="B826"/>
      <c r="C826" s="21"/>
      <c r="D826"/>
      <c r="E826" s="82"/>
      <c r="F826" s="82"/>
      <c r="G826"/>
      <c r="H826"/>
      <c r="I826"/>
      <c r="J826"/>
      <c r="K826" s="82"/>
      <c r="L826" s="82"/>
      <c r="M826" s="1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hidden="1" customHeight="1" x14ac:dyDescent="0.25">
      <c r="A827" s="82"/>
      <c r="B827"/>
      <c r="C827" s="21"/>
      <c r="D827"/>
      <c r="E827" s="82"/>
      <c r="F827" s="82"/>
      <c r="G827"/>
      <c r="H827"/>
      <c r="I827"/>
      <c r="J827"/>
      <c r="K827" s="82"/>
      <c r="L827" s="82"/>
      <c r="M827" s="1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hidden="1" customHeight="1" x14ac:dyDescent="0.25">
      <c r="A828" s="82"/>
      <c r="B828"/>
      <c r="C828" s="21"/>
      <c r="D828"/>
      <c r="E828" s="82"/>
      <c r="F828" s="82"/>
      <c r="G828"/>
      <c r="H828"/>
      <c r="I828"/>
      <c r="J828"/>
      <c r="K828" s="82"/>
      <c r="L828" s="82"/>
      <c r="M828" s="1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hidden="1" customHeight="1" x14ac:dyDescent="0.25">
      <c r="A829" s="82"/>
      <c r="B829"/>
      <c r="C829" s="21"/>
      <c r="D829"/>
      <c r="E829" s="82"/>
      <c r="F829" s="82"/>
      <c r="G829"/>
      <c r="H829"/>
      <c r="I829"/>
      <c r="J829"/>
      <c r="K829" s="82"/>
      <c r="L829" s="82"/>
      <c r="M829" s="1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hidden="1" customHeight="1" x14ac:dyDescent="0.25">
      <c r="A830" s="82"/>
      <c r="B830"/>
      <c r="C830" s="21"/>
      <c r="D830"/>
      <c r="E830" s="82"/>
      <c r="F830" s="82"/>
      <c r="G830"/>
      <c r="H830"/>
      <c r="I830"/>
      <c r="J830"/>
      <c r="K830" s="82"/>
      <c r="L830" s="82"/>
      <c r="M830" s="1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hidden="1" customHeight="1" x14ac:dyDescent="0.25">
      <c r="A831" s="82"/>
      <c r="B831"/>
      <c r="C831" s="21"/>
      <c r="D831"/>
      <c r="E831" s="82"/>
      <c r="F831" s="82"/>
      <c r="G831"/>
      <c r="H831"/>
      <c r="I831"/>
      <c r="J831"/>
      <c r="K831" s="82"/>
      <c r="L831" s="82"/>
      <c r="M831" s="1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hidden="1" customHeight="1" x14ac:dyDescent="0.25">
      <c r="A832" s="82"/>
      <c r="B832"/>
      <c r="C832" s="21"/>
      <c r="D832"/>
      <c r="E832" s="82"/>
      <c r="F832" s="82"/>
      <c r="G832"/>
      <c r="H832"/>
      <c r="I832"/>
      <c r="J832"/>
      <c r="K832" s="82"/>
      <c r="L832" s="82"/>
      <c r="M832" s="1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hidden="1" customHeight="1" x14ac:dyDescent="0.25">
      <c r="A833" s="82"/>
      <c r="B833"/>
      <c r="C833" s="21"/>
      <c r="D833"/>
      <c r="E833" s="82"/>
      <c r="F833" s="82"/>
      <c r="G833"/>
      <c r="H833"/>
      <c r="I833"/>
      <c r="J833"/>
      <c r="K833" s="82"/>
      <c r="L833" s="82"/>
      <c r="M833" s="1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hidden="1" customHeight="1" x14ac:dyDescent="0.25">
      <c r="A834" s="82"/>
      <c r="B834"/>
      <c r="C834" s="21"/>
      <c r="D834"/>
      <c r="E834" s="82"/>
      <c r="F834" s="82"/>
      <c r="G834"/>
      <c r="H834"/>
      <c r="I834"/>
      <c r="J834"/>
      <c r="K834" s="82"/>
      <c r="L834" s="82"/>
      <c r="M834" s="1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hidden="1" customHeight="1" x14ac:dyDescent="0.25">
      <c r="A835" s="82"/>
      <c r="B835"/>
      <c r="C835" s="21"/>
      <c r="D835"/>
      <c r="E835" s="82"/>
      <c r="F835" s="82"/>
      <c r="G835"/>
      <c r="H835"/>
      <c r="I835"/>
      <c r="J835"/>
      <c r="K835" s="82"/>
      <c r="L835" s="82"/>
      <c r="M835" s="1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hidden="1" customHeight="1" x14ac:dyDescent="0.25">
      <c r="A836" s="82"/>
      <c r="B836"/>
      <c r="C836" s="21"/>
      <c r="D836"/>
      <c r="E836" s="82"/>
      <c r="F836" s="82"/>
      <c r="G836"/>
      <c r="H836"/>
      <c r="I836"/>
      <c r="J836"/>
      <c r="K836" s="82"/>
      <c r="L836" s="82"/>
      <c r="M836" s="1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hidden="1" customHeight="1" x14ac:dyDescent="0.25">
      <c r="A837" s="82"/>
      <c r="B837"/>
      <c r="C837" s="21"/>
      <c r="D837"/>
      <c r="E837" s="82"/>
      <c r="F837" s="82"/>
      <c r="G837"/>
      <c r="H837"/>
      <c r="I837"/>
      <c r="J837"/>
      <c r="K837" s="82"/>
      <c r="L837" s="82"/>
      <c r="M837" s="1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hidden="1" customHeight="1" x14ac:dyDescent="0.25">
      <c r="A838" s="82"/>
      <c r="B838"/>
      <c r="C838" s="21"/>
      <c r="D838"/>
      <c r="E838" s="82"/>
      <c r="F838" s="82"/>
      <c r="G838"/>
      <c r="H838"/>
      <c r="I838"/>
      <c r="J838"/>
      <c r="K838" s="82"/>
      <c r="L838" s="82"/>
      <c r="M838" s="1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hidden="1" customHeight="1" x14ac:dyDescent="0.25">
      <c r="A839" s="82"/>
      <c r="B839"/>
      <c r="C839" s="21"/>
      <c r="D839"/>
      <c r="E839" s="82"/>
      <c r="F839" s="82"/>
      <c r="G839"/>
      <c r="H839"/>
      <c r="I839"/>
      <c r="J839"/>
      <c r="K839" s="82"/>
      <c r="L839" s="82"/>
      <c r="M839" s="1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hidden="1" customHeight="1" x14ac:dyDescent="0.25">
      <c r="A840" s="82"/>
      <c r="B840"/>
      <c r="C840" s="21"/>
      <c r="D840"/>
      <c r="E840" s="82"/>
      <c r="F840" s="82"/>
      <c r="G840"/>
      <c r="H840"/>
      <c r="I840"/>
      <c r="J840"/>
      <c r="K840" s="82"/>
      <c r="L840" s="82"/>
      <c r="M840" s="1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hidden="1" customHeight="1" x14ac:dyDescent="0.25">
      <c r="A841" s="82"/>
      <c r="B841"/>
      <c r="C841" s="21"/>
      <c r="D841"/>
      <c r="E841" s="82"/>
      <c r="F841" s="82"/>
      <c r="G841"/>
      <c r="H841"/>
      <c r="I841"/>
      <c r="J841"/>
      <c r="K841" s="82"/>
      <c r="L841" s="82"/>
      <c r="M841" s="1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hidden="1" customHeight="1" x14ac:dyDescent="0.25">
      <c r="A842" s="82"/>
      <c r="B842"/>
      <c r="C842" s="21"/>
      <c r="D842"/>
      <c r="E842" s="82"/>
      <c r="F842" s="82"/>
      <c r="G842"/>
      <c r="H842"/>
      <c r="I842"/>
      <c r="J842"/>
      <c r="K842" s="82"/>
      <c r="L842" s="82"/>
      <c r="M842" s="1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hidden="1" customHeight="1" x14ac:dyDescent="0.25">
      <c r="A843" s="82"/>
      <c r="B843"/>
      <c r="C843" s="21"/>
      <c r="D843"/>
      <c r="E843" s="82"/>
      <c r="F843" s="82"/>
      <c r="G843"/>
      <c r="H843"/>
      <c r="I843"/>
      <c r="J843"/>
      <c r="K843" s="82"/>
      <c r="L843" s="82"/>
      <c r="M843" s="1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hidden="1" customHeight="1" x14ac:dyDescent="0.25">
      <c r="A844" s="82"/>
      <c r="B844"/>
      <c r="C844" s="21"/>
      <c r="D844"/>
      <c r="E844" s="82"/>
      <c r="F844" s="82"/>
      <c r="G844"/>
      <c r="H844"/>
      <c r="I844"/>
      <c r="J844"/>
      <c r="K844" s="82"/>
      <c r="L844" s="82"/>
      <c r="M844" s="1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hidden="1" customHeight="1" x14ac:dyDescent="0.25">
      <c r="A845" s="82"/>
      <c r="B845"/>
      <c r="C845" s="21"/>
      <c r="D845"/>
      <c r="E845" s="82"/>
      <c r="F845" s="82"/>
      <c r="G845"/>
      <c r="H845"/>
      <c r="I845"/>
      <c r="J845"/>
      <c r="K845" s="82"/>
      <c r="L845" s="82"/>
      <c r="M845" s="1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hidden="1" customHeight="1" x14ac:dyDescent="0.25">
      <c r="A846" s="82"/>
      <c r="B846"/>
      <c r="C846" s="21"/>
      <c r="D846"/>
      <c r="E846" s="82"/>
      <c r="F846" s="82"/>
      <c r="G846"/>
      <c r="H846"/>
      <c r="I846"/>
      <c r="J846"/>
      <c r="K846" s="82"/>
      <c r="L846" s="82"/>
      <c r="M846" s="1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hidden="1" customHeight="1" x14ac:dyDescent="0.25">
      <c r="A847" s="82"/>
      <c r="B847"/>
      <c r="C847" s="21"/>
      <c r="D847"/>
      <c r="E847" s="82"/>
      <c r="F847" s="82"/>
      <c r="G847"/>
      <c r="H847"/>
      <c r="I847"/>
      <c r="J847"/>
      <c r="K847" s="82"/>
      <c r="L847" s="82"/>
      <c r="M847" s="1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hidden="1" customHeight="1" x14ac:dyDescent="0.25">
      <c r="A848" s="82"/>
      <c r="B848"/>
      <c r="C848" s="21"/>
      <c r="D848"/>
      <c r="E848" s="82"/>
      <c r="F848" s="82"/>
      <c r="G848"/>
      <c r="H848"/>
      <c r="I848"/>
      <c r="J848"/>
      <c r="K848" s="82"/>
      <c r="L848" s="82"/>
      <c r="M848" s="1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hidden="1" customHeight="1" x14ac:dyDescent="0.25">
      <c r="A849" s="82"/>
      <c r="B849"/>
      <c r="C849" s="21"/>
      <c r="D849"/>
      <c r="E849" s="82"/>
      <c r="F849" s="82"/>
      <c r="G849"/>
      <c r="H849"/>
      <c r="I849"/>
      <c r="J849"/>
      <c r="K849" s="82"/>
      <c r="L849" s="82"/>
      <c r="M849" s="1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hidden="1" customHeight="1" x14ac:dyDescent="0.25">
      <c r="A850" s="82"/>
      <c r="B850"/>
      <c r="C850" s="21"/>
      <c r="D850"/>
      <c r="E850" s="82"/>
      <c r="F850" s="82"/>
      <c r="G850"/>
      <c r="H850"/>
      <c r="I850"/>
      <c r="J850"/>
      <c r="K850" s="82"/>
      <c r="L850" s="82"/>
      <c r="M850" s="1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hidden="1" customHeight="1" x14ac:dyDescent="0.25">
      <c r="A851" s="82"/>
      <c r="B851"/>
      <c r="C851" s="21"/>
      <c r="D851"/>
      <c r="E851" s="82"/>
      <c r="F851" s="82"/>
      <c r="G851"/>
      <c r="H851"/>
      <c r="I851"/>
      <c r="J851"/>
      <c r="K851" s="82"/>
      <c r="L851" s="82"/>
      <c r="M851" s="1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hidden="1" customHeight="1" x14ac:dyDescent="0.25">
      <c r="A852" s="82"/>
      <c r="B852"/>
      <c r="C852" s="21"/>
      <c r="D852"/>
      <c r="E852" s="82"/>
      <c r="F852" s="82"/>
      <c r="G852"/>
      <c r="H852"/>
      <c r="I852"/>
      <c r="J852"/>
      <c r="K852" s="82"/>
      <c r="L852" s="82"/>
      <c r="M852" s="1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hidden="1" customHeight="1" x14ac:dyDescent="0.25">
      <c r="A853" s="82"/>
      <c r="B853"/>
      <c r="C853" s="21"/>
      <c r="D853"/>
      <c r="E853" s="82"/>
      <c r="F853" s="82"/>
      <c r="G853"/>
      <c r="H853"/>
      <c r="I853"/>
      <c r="J853"/>
      <c r="K853" s="82"/>
      <c r="L853" s="82"/>
      <c r="M853" s="1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hidden="1" customHeight="1" x14ac:dyDescent="0.25">
      <c r="A854" s="82"/>
      <c r="B854"/>
      <c r="C854" s="21"/>
      <c r="D854"/>
      <c r="E854" s="82"/>
      <c r="F854" s="82"/>
      <c r="G854"/>
      <c r="H854"/>
      <c r="I854"/>
      <c r="J854"/>
      <c r="K854" s="82"/>
      <c r="L854" s="82"/>
      <c r="M854" s="1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hidden="1" customHeight="1" x14ac:dyDescent="0.25">
      <c r="A855" s="82"/>
      <c r="B855"/>
      <c r="C855" s="21"/>
      <c r="D855"/>
      <c r="E855" s="82"/>
      <c r="F855" s="82"/>
      <c r="G855"/>
      <c r="H855"/>
      <c r="I855"/>
      <c r="J855"/>
      <c r="K855" s="82"/>
      <c r="L855" s="82"/>
      <c r="M855" s="1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hidden="1" customHeight="1" x14ac:dyDescent="0.25">
      <c r="A856" s="82"/>
      <c r="B856"/>
      <c r="C856" s="21"/>
      <c r="D856"/>
      <c r="E856" s="82"/>
      <c r="F856" s="82"/>
      <c r="G856"/>
      <c r="H856"/>
      <c r="I856"/>
      <c r="J856"/>
      <c r="K856" s="82"/>
      <c r="L856" s="82"/>
      <c r="M856" s="1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hidden="1" customHeight="1" x14ac:dyDescent="0.25">
      <c r="A857" s="82"/>
      <c r="B857"/>
      <c r="C857" s="21"/>
      <c r="D857"/>
      <c r="E857" s="82"/>
      <c r="F857" s="82"/>
      <c r="G857"/>
      <c r="H857"/>
      <c r="I857"/>
      <c r="J857"/>
      <c r="K857" s="82"/>
      <c r="L857" s="82"/>
      <c r="M857" s="1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hidden="1" customHeight="1" x14ac:dyDescent="0.25">
      <c r="A858" s="82"/>
      <c r="B858"/>
      <c r="C858" s="21"/>
      <c r="D858"/>
      <c r="E858" s="82"/>
      <c r="F858" s="82"/>
      <c r="G858"/>
      <c r="H858"/>
      <c r="I858"/>
      <c r="J858"/>
      <c r="K858" s="82"/>
      <c r="L858" s="82"/>
      <c r="M858" s="1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hidden="1" customHeight="1" x14ac:dyDescent="0.25">
      <c r="A859" s="82"/>
      <c r="B859"/>
      <c r="C859" s="21"/>
      <c r="D859"/>
      <c r="E859" s="82"/>
      <c r="F859" s="82"/>
      <c r="G859"/>
      <c r="H859"/>
      <c r="I859"/>
      <c r="J859"/>
      <c r="K859" s="82"/>
      <c r="L859" s="82"/>
      <c r="M859" s="1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hidden="1" customHeight="1" x14ac:dyDescent="0.25">
      <c r="A860" s="82"/>
      <c r="B860"/>
      <c r="C860" s="21"/>
      <c r="D860"/>
      <c r="E860" s="82"/>
      <c r="F860" s="82"/>
      <c r="G860"/>
      <c r="H860"/>
      <c r="I860"/>
      <c r="J860"/>
      <c r="K860" s="82"/>
      <c r="L860" s="82"/>
      <c r="M860" s="1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hidden="1" customHeight="1" x14ac:dyDescent="0.25">
      <c r="A861" s="82"/>
      <c r="B861"/>
      <c r="C861" s="21"/>
      <c r="D861"/>
      <c r="E861" s="82"/>
      <c r="F861" s="82"/>
      <c r="G861"/>
      <c r="H861"/>
      <c r="I861"/>
      <c r="J861"/>
      <c r="K861" s="82"/>
      <c r="L861" s="82"/>
      <c r="M861" s="1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hidden="1" customHeight="1" x14ac:dyDescent="0.25">
      <c r="A862" s="82"/>
      <c r="B862"/>
      <c r="C862" s="21"/>
      <c r="D862"/>
      <c r="E862" s="82"/>
      <c r="F862" s="82"/>
      <c r="G862"/>
      <c r="H862"/>
      <c r="I862"/>
      <c r="J862"/>
      <c r="K862" s="82"/>
      <c r="L862" s="82"/>
      <c r="M862" s="1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hidden="1" customHeight="1" x14ac:dyDescent="0.25">
      <c r="A863" s="82"/>
      <c r="B863"/>
      <c r="C863" s="21"/>
      <c r="D863"/>
      <c r="E863" s="82"/>
      <c r="F863" s="82"/>
      <c r="G863"/>
      <c r="H863"/>
      <c r="I863"/>
      <c r="J863"/>
      <c r="K863" s="82"/>
      <c r="L863" s="82"/>
      <c r="M863" s="1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hidden="1" customHeight="1" x14ac:dyDescent="0.25">
      <c r="A864" s="82"/>
      <c r="B864"/>
      <c r="C864" s="21"/>
      <c r="D864"/>
      <c r="E864" s="82"/>
      <c r="F864" s="82"/>
      <c r="G864"/>
      <c r="H864"/>
      <c r="I864"/>
      <c r="J864"/>
      <c r="K864" s="82"/>
      <c r="L864" s="82"/>
      <c r="M864" s="1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hidden="1" customHeight="1" x14ac:dyDescent="0.25">
      <c r="A865" s="82"/>
      <c r="B865"/>
      <c r="C865" s="21"/>
      <c r="D865"/>
      <c r="E865" s="82"/>
      <c r="F865" s="82"/>
      <c r="G865"/>
      <c r="H865"/>
      <c r="I865"/>
      <c r="J865"/>
      <c r="K865" s="82"/>
      <c r="L865" s="82"/>
      <c r="M865" s="1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hidden="1" customHeight="1" x14ac:dyDescent="0.25">
      <c r="A866" s="82"/>
      <c r="B866"/>
      <c r="C866" s="21"/>
      <c r="D866"/>
      <c r="E866" s="82"/>
      <c r="F866" s="82"/>
      <c r="G866"/>
      <c r="H866"/>
      <c r="I866"/>
      <c r="J866"/>
      <c r="K866" s="82"/>
      <c r="L866" s="82"/>
      <c r="M866" s="1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hidden="1" customHeight="1" x14ac:dyDescent="0.25">
      <c r="A867" s="82"/>
      <c r="B867"/>
      <c r="C867" s="21"/>
      <c r="D867"/>
      <c r="E867" s="82"/>
      <c r="F867" s="82"/>
      <c r="G867"/>
      <c r="H867"/>
      <c r="I867"/>
      <c r="J867"/>
      <c r="K867" s="82"/>
      <c r="L867" s="82"/>
      <c r="M867" s="1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hidden="1" customHeight="1" x14ac:dyDescent="0.25">
      <c r="A868" s="82"/>
      <c r="B868"/>
      <c r="C868" s="21"/>
      <c r="D868"/>
      <c r="E868" s="82"/>
      <c r="F868" s="82"/>
      <c r="G868"/>
      <c r="H868"/>
      <c r="I868"/>
      <c r="J868"/>
      <c r="K868" s="82"/>
      <c r="L868" s="82"/>
      <c r="M868" s="1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hidden="1" customHeight="1" x14ac:dyDescent="0.25">
      <c r="A869" s="82"/>
      <c r="B869"/>
      <c r="C869" s="21"/>
      <c r="D869"/>
      <c r="E869" s="82"/>
      <c r="F869" s="82"/>
      <c r="G869"/>
      <c r="H869"/>
      <c r="I869"/>
      <c r="J869"/>
      <c r="K869" s="82"/>
      <c r="L869" s="82"/>
      <c r="M869" s="1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hidden="1" customHeight="1" x14ac:dyDescent="0.25">
      <c r="A870" s="82"/>
      <c r="B870"/>
      <c r="C870" s="21"/>
      <c r="D870"/>
      <c r="E870" s="82"/>
      <c r="F870" s="82"/>
      <c r="G870"/>
      <c r="H870"/>
      <c r="I870"/>
      <c r="J870"/>
      <c r="K870" s="82"/>
      <c r="L870" s="82"/>
      <c r="M870" s="1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hidden="1" customHeight="1" x14ac:dyDescent="0.25">
      <c r="A871" s="82"/>
      <c r="B871"/>
      <c r="C871" s="21"/>
      <c r="D871"/>
      <c r="E871" s="82"/>
      <c r="F871" s="82"/>
      <c r="G871"/>
      <c r="H871"/>
      <c r="I871"/>
      <c r="J871"/>
      <c r="K871" s="82"/>
      <c r="L871" s="82"/>
      <c r="M871" s="1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hidden="1" customHeight="1" x14ac:dyDescent="0.25">
      <c r="A872" s="82"/>
      <c r="B872"/>
      <c r="C872" s="21"/>
      <c r="D872"/>
      <c r="E872" s="82"/>
      <c r="F872" s="82"/>
      <c r="G872"/>
      <c r="H872"/>
      <c r="I872"/>
      <c r="J872"/>
      <c r="K872" s="82"/>
      <c r="L872" s="82"/>
      <c r="M872" s="1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hidden="1" customHeight="1" x14ac:dyDescent="0.25">
      <c r="A873" s="82"/>
      <c r="B873"/>
      <c r="C873" s="21"/>
      <c r="D873"/>
      <c r="E873" s="82"/>
      <c r="F873" s="82"/>
      <c r="G873"/>
      <c r="H873"/>
      <c r="I873"/>
      <c r="J873"/>
      <c r="K873" s="82"/>
      <c r="L873" s="82"/>
      <c r="M873" s="1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hidden="1" customHeight="1" x14ac:dyDescent="0.25">
      <c r="A874" s="82"/>
      <c r="B874"/>
      <c r="C874" s="21"/>
      <c r="D874"/>
      <c r="E874" s="82"/>
      <c r="F874" s="82"/>
      <c r="G874"/>
      <c r="H874"/>
      <c r="I874"/>
      <c r="J874"/>
      <c r="K874" s="82"/>
      <c r="L874" s="82"/>
      <c r="M874" s="1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hidden="1" customHeight="1" x14ac:dyDescent="0.25">
      <c r="A875" s="82"/>
      <c r="B875"/>
      <c r="C875" s="21"/>
      <c r="D875"/>
      <c r="E875" s="82"/>
      <c r="F875" s="82"/>
      <c r="G875"/>
      <c r="H875"/>
      <c r="I875"/>
      <c r="J875"/>
      <c r="K875" s="82"/>
      <c r="L875" s="82"/>
      <c r="M875" s="1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hidden="1" customHeight="1" x14ac:dyDescent="0.25">
      <c r="A876" s="82"/>
      <c r="B876"/>
      <c r="C876" s="21"/>
      <c r="D876"/>
      <c r="E876" s="82"/>
      <c r="F876" s="82"/>
      <c r="G876"/>
      <c r="H876"/>
      <c r="I876"/>
      <c r="J876"/>
      <c r="K876" s="82"/>
      <c r="L876" s="82"/>
      <c r="M876" s="1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hidden="1" customHeight="1" x14ac:dyDescent="0.25">
      <c r="A877" s="82"/>
      <c r="B877"/>
      <c r="C877" s="21"/>
      <c r="D877"/>
      <c r="E877" s="82"/>
      <c r="F877" s="82"/>
      <c r="G877"/>
      <c r="H877"/>
      <c r="I877"/>
      <c r="J877"/>
      <c r="K877" s="82"/>
      <c r="L877" s="82"/>
      <c r="M877" s="1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hidden="1" customHeight="1" x14ac:dyDescent="0.25">
      <c r="A878" s="82"/>
      <c r="B878"/>
      <c r="C878" s="21"/>
      <c r="D878"/>
      <c r="E878" s="82"/>
      <c r="F878" s="82"/>
      <c r="G878"/>
      <c r="H878"/>
      <c r="I878"/>
      <c r="J878"/>
      <c r="K878" s="82"/>
      <c r="L878" s="82"/>
      <c r="M878" s="1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hidden="1" customHeight="1" x14ac:dyDescent="0.25">
      <c r="A879" s="82"/>
      <c r="B879"/>
      <c r="C879" s="21"/>
      <c r="D879"/>
      <c r="E879" s="82"/>
      <c r="F879" s="82"/>
      <c r="G879"/>
      <c r="H879"/>
      <c r="I879"/>
      <c r="J879"/>
      <c r="K879" s="82"/>
      <c r="L879" s="82"/>
      <c r="M879" s="1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hidden="1" customHeight="1" x14ac:dyDescent="0.25">
      <c r="A880" s="82"/>
      <c r="B880"/>
      <c r="C880" s="21"/>
      <c r="D880"/>
      <c r="E880" s="82"/>
      <c r="F880" s="82"/>
      <c r="G880"/>
      <c r="H880"/>
      <c r="I880"/>
      <c r="J880"/>
      <c r="K880" s="82"/>
      <c r="L880" s="82"/>
      <c r="M880" s="1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hidden="1" customHeight="1" x14ac:dyDescent="0.25">
      <c r="A881" s="82"/>
      <c r="B881"/>
      <c r="C881" s="21"/>
      <c r="D881"/>
      <c r="E881" s="82"/>
      <c r="F881" s="82"/>
      <c r="G881"/>
      <c r="H881"/>
      <c r="I881"/>
      <c r="J881"/>
      <c r="K881" s="82"/>
      <c r="L881" s="82"/>
      <c r="M881" s="1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hidden="1" customHeight="1" x14ac:dyDescent="0.25">
      <c r="A882" s="82"/>
      <c r="B882"/>
      <c r="C882" s="21"/>
      <c r="D882"/>
      <c r="E882" s="82"/>
      <c r="F882" s="82"/>
      <c r="G882"/>
      <c r="H882"/>
      <c r="I882"/>
      <c r="J882"/>
      <c r="K882" s="82"/>
      <c r="L882" s="82"/>
      <c r="M882" s="1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hidden="1" customHeight="1" x14ac:dyDescent="0.25">
      <c r="A883" s="82"/>
      <c r="B883"/>
      <c r="C883" s="21"/>
      <c r="D883"/>
      <c r="E883" s="82"/>
      <c r="F883" s="82"/>
      <c r="G883"/>
      <c r="H883"/>
      <c r="I883"/>
      <c r="J883"/>
      <c r="K883" s="82"/>
      <c r="L883" s="82"/>
      <c r="M883" s="1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hidden="1" customHeight="1" x14ac:dyDescent="0.25">
      <c r="A884" s="82"/>
      <c r="B884"/>
      <c r="C884" s="21"/>
      <c r="D884"/>
      <c r="E884" s="82"/>
      <c r="F884" s="82"/>
      <c r="G884"/>
      <c r="H884"/>
      <c r="I884"/>
      <c r="J884"/>
      <c r="K884" s="82"/>
      <c r="L884" s="82"/>
      <c r="M884" s="1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hidden="1" customHeight="1" x14ac:dyDescent="0.25">
      <c r="A885" s="82"/>
      <c r="B885"/>
      <c r="C885" s="21"/>
      <c r="D885"/>
      <c r="E885" s="82"/>
      <c r="F885" s="82"/>
      <c r="G885"/>
      <c r="H885"/>
      <c r="I885"/>
      <c r="J885"/>
      <c r="K885" s="82"/>
      <c r="L885" s="82"/>
      <c r="M885" s="1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hidden="1" customHeight="1" x14ac:dyDescent="0.25">
      <c r="A886" s="82"/>
      <c r="B886"/>
      <c r="C886" s="21"/>
      <c r="D886"/>
      <c r="E886" s="82"/>
      <c r="F886" s="82"/>
      <c r="G886"/>
      <c r="H886"/>
      <c r="I886"/>
      <c r="J886"/>
      <c r="K886" s="82"/>
      <c r="L886" s="82"/>
      <c r="M886" s="1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hidden="1" customHeight="1" x14ac:dyDescent="0.25">
      <c r="A887" s="82"/>
      <c r="B887"/>
      <c r="C887" s="21"/>
      <c r="D887"/>
      <c r="E887" s="82"/>
      <c r="F887" s="82"/>
      <c r="G887"/>
      <c r="H887"/>
      <c r="I887"/>
      <c r="J887"/>
      <c r="K887" s="82"/>
      <c r="L887" s="82"/>
      <c r="M887" s="1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hidden="1" customHeight="1" x14ac:dyDescent="0.25">
      <c r="A888" s="82"/>
      <c r="B888"/>
      <c r="C888" s="21"/>
      <c r="D888"/>
      <c r="E888" s="82"/>
      <c r="F888" s="82"/>
      <c r="G888"/>
      <c r="H888"/>
      <c r="I888"/>
      <c r="J888"/>
      <c r="K888" s="82"/>
      <c r="L888" s="82"/>
      <c r="M888" s="1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hidden="1" customHeight="1" x14ac:dyDescent="0.25">
      <c r="A889" s="82"/>
      <c r="B889"/>
      <c r="C889" s="21"/>
      <c r="D889"/>
      <c r="E889" s="82"/>
      <c r="F889" s="82"/>
      <c r="G889"/>
      <c r="H889"/>
      <c r="I889"/>
      <c r="J889"/>
      <c r="K889" s="82"/>
      <c r="L889" s="82"/>
      <c r="M889" s="1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hidden="1" customHeight="1" x14ac:dyDescent="0.25">
      <c r="A890" s="82"/>
      <c r="B890"/>
      <c r="C890" s="21"/>
      <c r="D890"/>
      <c r="E890" s="82"/>
      <c r="F890" s="82"/>
      <c r="G890"/>
      <c r="H890"/>
      <c r="I890"/>
      <c r="J890"/>
      <c r="K890" s="82"/>
      <c r="L890" s="82"/>
      <c r="M890" s="1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hidden="1" customHeight="1" x14ac:dyDescent="0.25">
      <c r="A891" s="82"/>
      <c r="B891"/>
      <c r="C891" s="21"/>
      <c r="D891"/>
      <c r="E891" s="82"/>
      <c r="F891" s="82"/>
      <c r="G891"/>
      <c r="H891"/>
      <c r="I891"/>
      <c r="J891"/>
      <c r="K891" s="82"/>
      <c r="L891" s="82"/>
      <c r="M891" s="1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hidden="1" customHeight="1" x14ac:dyDescent="0.25">
      <c r="A892" s="82"/>
      <c r="B892"/>
      <c r="C892" s="21"/>
      <c r="D892"/>
      <c r="E892" s="82"/>
      <c r="F892" s="82"/>
      <c r="G892"/>
      <c r="H892"/>
      <c r="I892"/>
      <c r="J892"/>
      <c r="K892" s="82"/>
      <c r="L892" s="82"/>
      <c r="M892" s="1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hidden="1" customHeight="1" x14ac:dyDescent="0.25">
      <c r="A893" s="82"/>
      <c r="B893"/>
      <c r="C893" s="21"/>
      <c r="D893"/>
      <c r="E893" s="82"/>
      <c r="F893" s="82"/>
      <c r="G893"/>
      <c r="H893"/>
      <c r="I893"/>
      <c r="J893"/>
      <c r="K893" s="82"/>
      <c r="L893" s="82"/>
      <c r="M893" s="1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hidden="1" customHeight="1" x14ac:dyDescent="0.25">
      <c r="A894" s="82"/>
      <c r="B894"/>
      <c r="C894" s="21"/>
      <c r="D894"/>
      <c r="E894" s="82"/>
      <c r="F894" s="82"/>
      <c r="G894"/>
      <c r="H894"/>
      <c r="I894"/>
      <c r="J894"/>
      <c r="K894" s="82"/>
      <c r="L894" s="82"/>
      <c r="M894" s="1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hidden="1" customHeight="1" x14ac:dyDescent="0.25">
      <c r="A895" s="82"/>
      <c r="B895"/>
      <c r="C895" s="21"/>
      <c r="D895"/>
      <c r="E895" s="82"/>
      <c r="F895" s="82"/>
      <c r="G895"/>
      <c r="H895"/>
      <c r="I895"/>
      <c r="J895"/>
      <c r="K895" s="82"/>
      <c r="L895" s="82"/>
      <c r="M895" s="1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hidden="1" customHeight="1" x14ac:dyDescent="0.25">
      <c r="A896" s="82"/>
      <c r="B896"/>
      <c r="C896" s="21"/>
      <c r="D896"/>
      <c r="E896" s="82"/>
      <c r="F896" s="82"/>
      <c r="G896"/>
      <c r="H896"/>
      <c r="I896"/>
      <c r="J896"/>
      <c r="K896" s="82"/>
      <c r="L896" s="82"/>
      <c r="M896" s="1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hidden="1" customHeight="1" x14ac:dyDescent="0.25">
      <c r="A897" s="82"/>
      <c r="B897"/>
      <c r="C897" s="21"/>
      <c r="D897"/>
      <c r="E897" s="82"/>
      <c r="F897" s="82"/>
      <c r="G897"/>
      <c r="H897"/>
      <c r="I897"/>
      <c r="J897"/>
      <c r="K897" s="82"/>
      <c r="L897" s="82"/>
      <c r="M897" s="1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hidden="1" customHeight="1" x14ac:dyDescent="0.25">
      <c r="A898" s="82"/>
      <c r="B898"/>
      <c r="C898" s="21"/>
      <c r="D898"/>
      <c r="E898" s="82"/>
      <c r="F898" s="82"/>
      <c r="G898"/>
      <c r="H898"/>
      <c r="I898"/>
      <c r="J898"/>
      <c r="K898" s="82"/>
      <c r="L898" s="82"/>
      <c r="M898" s="1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hidden="1" customHeight="1" x14ac:dyDescent="0.25">
      <c r="A899" s="82"/>
      <c r="B899"/>
      <c r="C899" s="21"/>
      <c r="D899"/>
      <c r="E899" s="82"/>
      <c r="F899" s="82"/>
      <c r="G899"/>
      <c r="H899"/>
      <c r="I899"/>
      <c r="J899"/>
      <c r="K899" s="82"/>
      <c r="L899" s="82"/>
      <c r="M899" s="1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hidden="1" customHeight="1" x14ac:dyDescent="0.25">
      <c r="A900" s="82"/>
      <c r="B900"/>
      <c r="C900" s="21"/>
      <c r="D900"/>
      <c r="E900" s="82"/>
      <c r="F900" s="82"/>
      <c r="G900"/>
      <c r="H900"/>
      <c r="I900"/>
      <c r="J900"/>
      <c r="K900" s="82"/>
      <c r="L900" s="82"/>
      <c r="M900" s="1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hidden="1" customHeight="1" x14ac:dyDescent="0.25">
      <c r="A901" s="82"/>
      <c r="B901"/>
      <c r="C901" s="21"/>
      <c r="D901"/>
      <c r="E901" s="82"/>
      <c r="F901" s="82"/>
      <c r="G901"/>
      <c r="H901"/>
      <c r="I901"/>
      <c r="J901"/>
      <c r="K901" s="82"/>
      <c r="L901" s="82"/>
      <c r="M901" s="1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hidden="1" customHeight="1" x14ac:dyDescent="0.25">
      <c r="A902" s="82"/>
      <c r="B902"/>
      <c r="C902" s="21"/>
      <c r="D902"/>
      <c r="E902" s="82"/>
      <c r="F902" s="82"/>
      <c r="G902"/>
      <c r="H902"/>
      <c r="I902"/>
      <c r="J902"/>
      <c r="K902" s="82"/>
      <c r="L902" s="82"/>
      <c r="M902" s="1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hidden="1" customHeight="1" x14ac:dyDescent="0.25">
      <c r="A903" s="82"/>
      <c r="B903"/>
      <c r="C903" s="21"/>
      <c r="D903"/>
      <c r="E903" s="82"/>
      <c r="F903" s="82"/>
      <c r="G903"/>
      <c r="H903"/>
      <c r="I903"/>
      <c r="J903"/>
      <c r="K903" s="82"/>
      <c r="L903" s="82"/>
      <c r="M903" s="1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hidden="1" customHeight="1" x14ac:dyDescent="0.25">
      <c r="A904" s="82"/>
      <c r="B904"/>
      <c r="C904" s="21"/>
      <c r="D904"/>
      <c r="E904" s="82"/>
      <c r="F904" s="82"/>
      <c r="G904"/>
      <c r="H904"/>
      <c r="I904"/>
      <c r="J904"/>
      <c r="K904" s="82"/>
      <c r="L904" s="82"/>
      <c r="M904" s="1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hidden="1" customHeight="1" x14ac:dyDescent="0.25">
      <c r="A905" s="82"/>
      <c r="B905"/>
      <c r="C905" s="21"/>
      <c r="D905"/>
      <c r="E905" s="82"/>
      <c r="F905" s="82"/>
      <c r="G905"/>
      <c r="H905"/>
      <c r="I905"/>
      <c r="J905"/>
      <c r="K905" s="82"/>
      <c r="L905" s="82"/>
      <c r="M905" s="1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hidden="1" customHeight="1" x14ac:dyDescent="0.25">
      <c r="A906" s="82"/>
      <c r="B906"/>
      <c r="C906" s="21"/>
      <c r="D906"/>
      <c r="E906" s="82"/>
      <c r="F906" s="82"/>
      <c r="G906"/>
      <c r="H906"/>
      <c r="I906"/>
      <c r="J906"/>
      <c r="K906" s="82"/>
      <c r="L906" s="82"/>
      <c r="M906" s="1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hidden="1" customHeight="1" x14ac:dyDescent="0.25">
      <c r="A907" s="82"/>
      <c r="B907"/>
      <c r="C907" s="21"/>
      <c r="D907"/>
      <c r="E907" s="82"/>
      <c r="F907" s="82"/>
      <c r="G907"/>
      <c r="H907"/>
      <c r="I907"/>
      <c r="J907"/>
      <c r="K907" s="82"/>
      <c r="L907" s="82"/>
      <c r="M907" s="1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hidden="1" customHeight="1" x14ac:dyDescent="0.25">
      <c r="A908" s="82"/>
      <c r="B908"/>
      <c r="C908" s="21"/>
      <c r="D908"/>
      <c r="E908" s="82"/>
      <c r="F908" s="82"/>
      <c r="G908"/>
      <c r="H908"/>
      <c r="I908"/>
      <c r="J908"/>
      <c r="K908" s="82"/>
      <c r="L908" s="82"/>
      <c r="M908" s="1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hidden="1" customHeight="1" x14ac:dyDescent="0.25">
      <c r="A909" s="82"/>
      <c r="B909"/>
      <c r="C909" s="21"/>
      <c r="D909"/>
      <c r="E909" s="82"/>
      <c r="F909" s="82"/>
      <c r="G909"/>
      <c r="H909"/>
      <c r="I909"/>
      <c r="J909"/>
      <c r="K909" s="82"/>
      <c r="L909" s="82"/>
      <c r="M909" s="1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hidden="1" customHeight="1" x14ac:dyDescent="0.25">
      <c r="A910" s="82"/>
      <c r="B910"/>
      <c r="C910" s="21"/>
      <c r="D910"/>
      <c r="E910" s="82"/>
      <c r="F910" s="82"/>
      <c r="G910"/>
      <c r="H910"/>
      <c r="I910"/>
      <c r="J910"/>
      <c r="K910" s="82"/>
      <c r="L910" s="82"/>
      <c r="M910" s="1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hidden="1" customHeight="1" x14ac:dyDescent="0.25">
      <c r="A911" s="82"/>
      <c r="B911"/>
      <c r="C911" s="21"/>
      <c r="D911"/>
      <c r="E911" s="82"/>
      <c r="F911" s="82"/>
      <c r="G911"/>
      <c r="H911"/>
      <c r="I911"/>
      <c r="J911"/>
      <c r="K911" s="82"/>
      <c r="L911" s="82"/>
      <c r="M911" s="1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hidden="1" customHeight="1" x14ac:dyDescent="0.25">
      <c r="A912" s="82"/>
      <c r="B912"/>
      <c r="C912" s="21"/>
      <c r="D912"/>
      <c r="E912" s="82"/>
      <c r="F912" s="82"/>
      <c r="G912"/>
      <c r="H912"/>
      <c r="I912"/>
      <c r="J912"/>
      <c r="K912" s="82"/>
      <c r="L912" s="82"/>
      <c r="M912" s="1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hidden="1" customHeight="1" x14ac:dyDescent="0.25">
      <c r="A913" s="82"/>
      <c r="B913"/>
      <c r="C913" s="21"/>
      <c r="D913"/>
      <c r="E913" s="82"/>
      <c r="F913" s="82"/>
      <c r="G913"/>
      <c r="H913"/>
      <c r="I913"/>
      <c r="J913"/>
      <c r="K913" s="82"/>
      <c r="L913" s="82"/>
      <c r="M913" s="1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hidden="1" customHeight="1" x14ac:dyDescent="0.25">
      <c r="A914" s="82"/>
      <c r="B914"/>
      <c r="C914" s="21"/>
      <c r="D914"/>
      <c r="E914" s="82"/>
      <c r="F914" s="82"/>
      <c r="G914"/>
      <c r="H914"/>
      <c r="I914"/>
      <c r="J914"/>
      <c r="K914" s="82"/>
      <c r="L914" s="82"/>
      <c r="M914" s="1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hidden="1" customHeight="1" x14ac:dyDescent="0.25">
      <c r="A915" s="82"/>
      <c r="B915"/>
      <c r="C915" s="21"/>
      <c r="D915"/>
      <c r="E915" s="82"/>
      <c r="F915" s="82"/>
      <c r="G915"/>
      <c r="H915"/>
      <c r="I915"/>
      <c r="J915"/>
      <c r="K915" s="82"/>
      <c r="L915" s="82"/>
      <c r="M915" s="1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hidden="1" customHeight="1" x14ac:dyDescent="0.25">
      <c r="A916" s="82"/>
      <c r="B916"/>
      <c r="C916" s="21"/>
      <c r="D916"/>
      <c r="E916" s="82"/>
      <c r="F916" s="82"/>
      <c r="G916"/>
      <c r="H916"/>
      <c r="I916"/>
      <c r="J916"/>
      <c r="K916" s="82"/>
      <c r="L916" s="82"/>
      <c r="M916" s="1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hidden="1" customHeight="1" x14ac:dyDescent="0.25">
      <c r="A917" s="82"/>
      <c r="B917"/>
      <c r="C917" s="21"/>
      <c r="D917"/>
      <c r="E917" s="82"/>
      <c r="F917" s="82"/>
      <c r="G917"/>
      <c r="H917"/>
      <c r="I917"/>
      <c r="J917"/>
      <c r="K917" s="82"/>
      <c r="L917" s="82"/>
      <c r="M917" s="1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hidden="1" customHeight="1" x14ac:dyDescent="0.25">
      <c r="A918" s="82"/>
      <c r="B918"/>
      <c r="C918" s="21"/>
      <c r="D918"/>
      <c r="E918" s="82"/>
      <c r="F918" s="82"/>
      <c r="G918"/>
      <c r="H918"/>
      <c r="I918"/>
      <c r="J918"/>
      <c r="K918" s="82"/>
      <c r="L918" s="82"/>
      <c r="M918" s="1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hidden="1" customHeight="1" x14ac:dyDescent="0.25">
      <c r="A919" s="82"/>
      <c r="B919"/>
      <c r="C919" s="21"/>
      <c r="D919"/>
      <c r="E919" s="82"/>
      <c r="F919" s="82"/>
      <c r="G919"/>
      <c r="H919"/>
      <c r="I919"/>
      <c r="J919"/>
      <c r="K919" s="82"/>
      <c r="L919" s="82"/>
      <c r="M919" s="1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hidden="1" customHeight="1" x14ac:dyDescent="0.25">
      <c r="A920" s="82"/>
      <c r="B920"/>
      <c r="C920" s="21"/>
      <c r="D920"/>
      <c r="E920" s="82"/>
      <c r="F920" s="82"/>
      <c r="G920"/>
      <c r="H920"/>
      <c r="I920"/>
      <c r="J920"/>
      <c r="K920" s="82"/>
      <c r="L920" s="82"/>
      <c r="M920" s="1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hidden="1" customHeight="1" x14ac:dyDescent="0.25">
      <c r="A921" s="82"/>
      <c r="B921"/>
      <c r="C921" s="21"/>
      <c r="D921"/>
      <c r="E921" s="82"/>
      <c r="F921" s="82"/>
      <c r="G921"/>
      <c r="H921"/>
      <c r="I921"/>
      <c r="J921"/>
      <c r="K921" s="82"/>
      <c r="L921" s="82"/>
      <c r="M921" s="1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hidden="1" customHeight="1" x14ac:dyDescent="0.25">
      <c r="A922" s="82"/>
      <c r="B922"/>
      <c r="C922" s="21"/>
      <c r="D922"/>
      <c r="E922" s="82"/>
      <c r="F922" s="82"/>
      <c r="G922"/>
      <c r="H922"/>
      <c r="I922"/>
      <c r="J922"/>
      <c r="K922" s="82"/>
      <c r="L922" s="82"/>
      <c r="M922" s="1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hidden="1" customHeight="1" x14ac:dyDescent="0.25">
      <c r="A923" s="82"/>
      <c r="B923"/>
      <c r="C923" s="21"/>
      <c r="D923"/>
      <c r="E923" s="82"/>
      <c r="F923" s="82"/>
      <c r="G923"/>
      <c r="H923"/>
      <c r="I923"/>
      <c r="J923"/>
      <c r="K923" s="82"/>
      <c r="L923" s="82"/>
      <c r="M923" s="1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hidden="1" customHeight="1" x14ac:dyDescent="0.25">
      <c r="A924" s="82"/>
      <c r="B924"/>
      <c r="C924" s="21"/>
      <c r="D924"/>
      <c r="E924" s="82"/>
      <c r="F924" s="82"/>
      <c r="G924"/>
      <c r="H924"/>
      <c r="I924"/>
      <c r="J924"/>
      <c r="K924" s="82"/>
      <c r="L924" s="82"/>
      <c r="M924" s="1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hidden="1" customHeight="1" x14ac:dyDescent="0.25">
      <c r="A925" s="82"/>
      <c r="B925"/>
      <c r="C925" s="21"/>
      <c r="D925"/>
      <c r="E925" s="82"/>
      <c r="F925" s="82"/>
      <c r="G925"/>
      <c r="H925"/>
      <c r="I925"/>
      <c r="J925"/>
      <c r="K925" s="82"/>
      <c r="L925" s="82"/>
      <c r="M925" s="1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hidden="1" customHeight="1" x14ac:dyDescent="0.25">
      <c r="A926" s="82"/>
      <c r="B926"/>
      <c r="C926" s="21"/>
      <c r="D926"/>
      <c r="E926" s="82"/>
      <c r="F926" s="82"/>
      <c r="G926"/>
      <c r="H926"/>
      <c r="I926"/>
      <c r="J926"/>
      <c r="K926" s="82"/>
      <c r="L926" s="82"/>
      <c r="M926" s="1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hidden="1" customHeight="1" x14ac:dyDescent="0.25">
      <c r="A927" s="82"/>
      <c r="B927"/>
      <c r="C927" s="21"/>
      <c r="D927"/>
      <c r="E927" s="82"/>
      <c r="F927" s="82"/>
      <c r="G927"/>
      <c r="H927"/>
      <c r="I927"/>
      <c r="J927"/>
      <c r="K927" s="82"/>
      <c r="L927" s="82"/>
      <c r="M927" s="1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hidden="1" customHeight="1" x14ac:dyDescent="0.25">
      <c r="A928" s="82"/>
      <c r="B928"/>
      <c r="C928" s="21"/>
      <c r="D928"/>
      <c r="E928" s="82"/>
      <c r="F928" s="82"/>
      <c r="G928"/>
      <c r="H928"/>
      <c r="I928"/>
      <c r="J928"/>
      <c r="K928" s="82"/>
      <c r="L928" s="82"/>
      <c r="M928" s="1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hidden="1" customHeight="1" x14ac:dyDescent="0.25">
      <c r="A929" s="82"/>
      <c r="B929"/>
      <c r="C929" s="21"/>
      <c r="D929"/>
      <c r="E929" s="82"/>
      <c r="F929" s="82"/>
      <c r="G929"/>
      <c r="H929"/>
      <c r="I929"/>
      <c r="J929"/>
      <c r="K929" s="82"/>
      <c r="L929" s="82"/>
      <c r="M929" s="1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hidden="1" customHeight="1" x14ac:dyDescent="0.25">
      <c r="A930" s="82"/>
      <c r="B930"/>
      <c r="C930" s="21"/>
      <c r="D930"/>
      <c r="E930" s="82"/>
      <c r="F930" s="82"/>
      <c r="G930"/>
      <c r="H930"/>
      <c r="I930"/>
      <c r="J930"/>
      <c r="K930" s="82"/>
      <c r="L930" s="82"/>
      <c r="M930" s="1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hidden="1" customHeight="1" x14ac:dyDescent="0.25">
      <c r="A931" s="82"/>
      <c r="B931"/>
      <c r="C931" s="21"/>
      <c r="D931"/>
      <c r="E931" s="82"/>
      <c r="F931" s="82"/>
      <c r="G931"/>
      <c r="H931"/>
      <c r="I931"/>
      <c r="J931"/>
      <c r="K931" s="82"/>
      <c r="L931" s="82"/>
      <c r="M931" s="1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hidden="1" customHeight="1" x14ac:dyDescent="0.25">
      <c r="A932" s="82"/>
      <c r="B932"/>
      <c r="C932" s="21"/>
      <c r="D932"/>
      <c r="E932" s="82"/>
      <c r="F932" s="82"/>
      <c r="G932"/>
      <c r="H932"/>
      <c r="I932"/>
      <c r="J932"/>
      <c r="K932" s="82"/>
      <c r="L932" s="82"/>
      <c r="M932" s="1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hidden="1" customHeight="1" x14ac:dyDescent="0.25">
      <c r="A933" s="82"/>
      <c r="B933"/>
      <c r="C933" s="21"/>
      <c r="D933"/>
      <c r="E933" s="82"/>
      <c r="F933" s="82"/>
      <c r="G933"/>
      <c r="H933"/>
      <c r="I933"/>
      <c r="J933"/>
      <c r="K933" s="82"/>
      <c r="L933" s="82"/>
      <c r="M933" s="1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hidden="1" customHeight="1" x14ac:dyDescent="0.25">
      <c r="A934" s="82"/>
      <c r="B934"/>
      <c r="C934" s="21"/>
      <c r="D934"/>
      <c r="E934" s="82"/>
      <c r="F934" s="82"/>
      <c r="G934"/>
      <c r="H934"/>
      <c r="I934"/>
      <c r="J934"/>
      <c r="K934" s="82"/>
      <c r="L934" s="82"/>
      <c r="M934" s="1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hidden="1" customHeight="1" x14ac:dyDescent="0.25">
      <c r="A935" s="82"/>
      <c r="B935"/>
      <c r="C935" s="21"/>
      <c r="D935"/>
      <c r="E935" s="82"/>
      <c r="F935" s="82"/>
      <c r="G935"/>
      <c r="H935"/>
      <c r="I935"/>
      <c r="J935"/>
      <c r="K935" s="82"/>
      <c r="L935" s="82"/>
      <c r="M935" s="1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hidden="1" customHeight="1" x14ac:dyDescent="0.25">
      <c r="A936" s="82"/>
      <c r="B936"/>
      <c r="C936" s="21"/>
      <c r="D936"/>
      <c r="E936" s="82"/>
      <c r="F936" s="82"/>
      <c r="G936"/>
      <c r="H936"/>
      <c r="I936"/>
      <c r="J936"/>
      <c r="K936" s="82"/>
      <c r="L936" s="82"/>
      <c r="M936" s="1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hidden="1" customHeight="1" x14ac:dyDescent="0.25">
      <c r="A937" s="82"/>
      <c r="B937"/>
      <c r="C937" s="21"/>
      <c r="D937"/>
      <c r="E937" s="82"/>
      <c r="F937" s="82"/>
      <c r="G937"/>
      <c r="H937"/>
      <c r="I937"/>
      <c r="J937"/>
      <c r="K937" s="82"/>
      <c r="L937" s="82"/>
      <c r="M937" s="1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hidden="1" customHeight="1" x14ac:dyDescent="0.25">
      <c r="A938" s="82"/>
      <c r="B938"/>
      <c r="C938" s="21"/>
      <c r="D938"/>
      <c r="E938" s="82"/>
      <c r="F938" s="82"/>
      <c r="G938"/>
      <c r="H938"/>
      <c r="I938"/>
      <c r="J938"/>
      <c r="K938" s="82"/>
      <c r="L938" s="82"/>
      <c r="M938" s="1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hidden="1" customHeight="1" x14ac:dyDescent="0.25">
      <c r="A939" s="82"/>
      <c r="B939"/>
      <c r="C939" s="21"/>
      <c r="D939"/>
      <c r="E939" s="82"/>
      <c r="F939" s="82"/>
      <c r="G939"/>
      <c r="H939"/>
      <c r="I939"/>
      <c r="J939"/>
      <c r="K939" s="82"/>
      <c r="L939" s="82"/>
      <c r="M939" s="1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hidden="1" customHeight="1" x14ac:dyDescent="0.25">
      <c r="A940" s="82"/>
      <c r="B940"/>
      <c r="C940" s="21"/>
      <c r="D940"/>
      <c r="E940" s="82"/>
      <c r="F940" s="82"/>
      <c r="G940"/>
      <c r="H940"/>
      <c r="I940"/>
      <c r="J940"/>
      <c r="K940" s="82"/>
      <c r="L940" s="82"/>
      <c r="M940" s="1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hidden="1" customHeight="1" x14ac:dyDescent="0.25">
      <c r="A941" s="82"/>
      <c r="B941"/>
      <c r="C941" s="21"/>
      <c r="D941"/>
      <c r="E941" s="82"/>
      <c r="F941" s="82"/>
      <c r="G941"/>
      <c r="H941"/>
      <c r="I941"/>
      <c r="J941"/>
      <c r="K941" s="82"/>
      <c r="L941" s="82"/>
      <c r="M941" s="1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hidden="1" customHeight="1" x14ac:dyDescent="0.25">
      <c r="A942" s="82"/>
      <c r="B942"/>
      <c r="C942" s="21"/>
      <c r="D942"/>
      <c r="E942" s="82"/>
      <c r="F942" s="82"/>
      <c r="G942"/>
      <c r="H942"/>
      <c r="I942"/>
      <c r="J942"/>
      <c r="K942" s="82"/>
      <c r="L942" s="82"/>
      <c r="M942" s="1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hidden="1" customHeight="1" x14ac:dyDescent="0.25">
      <c r="A943" s="82"/>
      <c r="B943"/>
      <c r="C943" s="21"/>
      <c r="D943"/>
      <c r="E943" s="82"/>
      <c r="F943" s="82"/>
      <c r="G943"/>
      <c r="H943"/>
      <c r="I943"/>
      <c r="J943"/>
      <c r="K943" s="82"/>
      <c r="L943" s="82"/>
      <c r="M943" s="1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hidden="1" customHeight="1" x14ac:dyDescent="0.25">
      <c r="A944" s="82"/>
      <c r="B944"/>
      <c r="C944" s="21"/>
      <c r="D944"/>
      <c r="E944" s="82"/>
      <c r="F944" s="82"/>
      <c r="G944"/>
      <c r="H944"/>
      <c r="I944"/>
      <c r="J944"/>
      <c r="K944" s="82"/>
      <c r="L944" s="82"/>
      <c r="M944" s="1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hidden="1" customHeight="1" x14ac:dyDescent="0.25">
      <c r="A945" s="82"/>
      <c r="B945"/>
      <c r="C945" s="21"/>
      <c r="D945"/>
      <c r="E945" s="82"/>
      <c r="F945" s="82"/>
      <c r="G945"/>
      <c r="H945"/>
      <c r="I945"/>
      <c r="J945"/>
      <c r="K945" s="82"/>
      <c r="L945" s="82"/>
      <c r="M945" s="1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hidden="1" customHeight="1" x14ac:dyDescent="0.25">
      <c r="A946" s="82"/>
      <c r="B946"/>
      <c r="C946" s="21"/>
      <c r="D946"/>
      <c r="E946" s="82"/>
      <c r="F946" s="82"/>
      <c r="G946"/>
      <c r="H946"/>
      <c r="I946"/>
      <c r="J946"/>
      <c r="K946" s="82"/>
      <c r="L946" s="82"/>
      <c r="M946" s="1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hidden="1" customHeight="1" x14ac:dyDescent="0.25">
      <c r="A947" s="82"/>
      <c r="B947"/>
      <c r="C947" s="21"/>
      <c r="D947"/>
      <c r="E947" s="82"/>
      <c r="F947" s="82"/>
      <c r="G947"/>
      <c r="H947"/>
      <c r="I947"/>
      <c r="J947"/>
      <c r="K947" s="82"/>
      <c r="L947" s="82"/>
      <c r="M947" s="1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hidden="1" customHeight="1" x14ac:dyDescent="0.25">
      <c r="A948" s="82"/>
      <c r="B948"/>
      <c r="C948" s="21"/>
      <c r="D948"/>
      <c r="E948" s="82"/>
      <c r="F948" s="82"/>
      <c r="G948"/>
      <c r="H948"/>
      <c r="I948"/>
      <c r="J948"/>
      <c r="K948" s="82"/>
      <c r="L948" s="82"/>
      <c r="M948" s="1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hidden="1" customHeight="1" x14ac:dyDescent="0.25">
      <c r="A949" s="82"/>
      <c r="B949"/>
      <c r="C949" s="21"/>
      <c r="D949"/>
      <c r="E949" s="82"/>
      <c r="F949" s="82"/>
      <c r="G949"/>
      <c r="H949"/>
      <c r="I949"/>
      <c r="J949"/>
      <c r="K949" s="82"/>
      <c r="L949" s="82"/>
      <c r="M949" s="1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hidden="1" customHeight="1" x14ac:dyDescent="0.25">
      <c r="A950" s="82"/>
      <c r="B950"/>
      <c r="C950" s="21"/>
      <c r="D950"/>
      <c r="E950" s="82"/>
      <c r="F950" s="82"/>
      <c r="G950"/>
      <c r="H950"/>
      <c r="I950"/>
      <c r="J950"/>
      <c r="K950" s="82"/>
      <c r="L950" s="82"/>
      <c r="M950" s="1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hidden="1" customHeight="1" x14ac:dyDescent="0.25">
      <c r="A951" s="82"/>
      <c r="B951"/>
      <c r="C951" s="21"/>
      <c r="D951"/>
      <c r="E951" s="82"/>
      <c r="F951" s="82"/>
      <c r="G951"/>
      <c r="H951"/>
      <c r="I951"/>
      <c r="J951"/>
      <c r="K951" s="82"/>
      <c r="L951" s="82"/>
      <c r="M951" s="1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hidden="1" customHeight="1" x14ac:dyDescent="0.25">
      <c r="A952" s="82"/>
      <c r="B952"/>
      <c r="C952" s="21"/>
      <c r="D952"/>
      <c r="E952" s="82"/>
      <c r="F952" s="82"/>
      <c r="G952"/>
      <c r="H952"/>
      <c r="I952"/>
      <c r="J952"/>
      <c r="K952" s="82"/>
      <c r="L952" s="82"/>
      <c r="M952" s="1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hidden="1" customHeight="1" x14ac:dyDescent="0.25">
      <c r="A953" s="82"/>
      <c r="B953"/>
      <c r="C953" s="21"/>
      <c r="D953"/>
      <c r="E953" s="82"/>
      <c r="F953" s="82"/>
      <c r="G953"/>
      <c r="H953"/>
      <c r="I953"/>
      <c r="J953"/>
      <c r="K953" s="82"/>
      <c r="L953" s="82"/>
      <c r="M953" s="1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hidden="1" customHeight="1" x14ac:dyDescent="0.25">
      <c r="A954" s="82"/>
      <c r="B954"/>
      <c r="C954" s="21"/>
      <c r="D954"/>
      <c r="E954" s="82"/>
      <c r="F954" s="82"/>
      <c r="G954"/>
      <c r="H954"/>
      <c r="I954"/>
      <c r="J954"/>
      <c r="K954" s="82"/>
      <c r="L954" s="82"/>
      <c r="M954" s="1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hidden="1" customHeight="1" x14ac:dyDescent="0.25">
      <c r="A955" s="82"/>
      <c r="B955"/>
      <c r="C955" s="21"/>
      <c r="D955"/>
      <c r="E955" s="82"/>
      <c r="F955" s="82"/>
      <c r="G955"/>
      <c r="H955"/>
      <c r="I955"/>
      <c r="J955"/>
      <c r="K955" s="82"/>
      <c r="L955" s="82"/>
      <c r="M955" s="1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hidden="1" customHeight="1" x14ac:dyDescent="0.25">
      <c r="A956" s="82"/>
      <c r="B956"/>
      <c r="C956" s="21"/>
      <c r="D956"/>
      <c r="E956" s="82"/>
      <c r="F956" s="82"/>
      <c r="G956"/>
      <c r="H956"/>
      <c r="I956"/>
      <c r="J956"/>
      <c r="K956" s="82"/>
      <c r="L956" s="82"/>
      <c r="M956" s="1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hidden="1" customHeight="1" x14ac:dyDescent="0.25">
      <c r="A957" s="82"/>
      <c r="B957"/>
      <c r="C957" s="21"/>
      <c r="D957"/>
      <c r="E957" s="82"/>
      <c r="F957" s="82"/>
      <c r="G957"/>
      <c r="H957"/>
      <c r="I957"/>
      <c r="J957"/>
      <c r="K957" s="82"/>
      <c r="L957" s="82"/>
      <c r="M957" s="1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hidden="1" customHeight="1" x14ac:dyDescent="0.25">
      <c r="A958" s="82"/>
      <c r="B958"/>
      <c r="C958" s="21"/>
      <c r="D958"/>
      <c r="E958" s="82"/>
      <c r="F958" s="82"/>
      <c r="G958"/>
      <c r="H958"/>
      <c r="I958"/>
      <c r="J958"/>
      <c r="K958" s="82"/>
      <c r="L958" s="82"/>
      <c r="M958" s="1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hidden="1" customHeight="1" x14ac:dyDescent="0.25">
      <c r="A959" s="82"/>
      <c r="B959"/>
      <c r="C959" s="21"/>
      <c r="D959"/>
      <c r="E959" s="82"/>
      <c r="F959" s="82"/>
      <c r="G959"/>
      <c r="H959"/>
      <c r="I959"/>
      <c r="J959"/>
      <c r="K959" s="82"/>
      <c r="L959" s="82"/>
      <c r="M959" s="1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hidden="1" customHeight="1" x14ac:dyDescent="0.25">
      <c r="A960" s="82"/>
      <c r="B960"/>
      <c r="C960" s="21"/>
      <c r="D960"/>
      <c r="E960" s="82"/>
      <c r="F960" s="82"/>
      <c r="G960"/>
      <c r="H960"/>
      <c r="I960"/>
      <c r="J960"/>
      <c r="K960" s="82"/>
      <c r="L960" s="82"/>
      <c r="M960" s="1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hidden="1" customHeight="1" x14ac:dyDescent="0.25">
      <c r="A961" s="82"/>
      <c r="B961"/>
      <c r="C961" s="21"/>
      <c r="D961"/>
      <c r="E961" s="82"/>
      <c r="F961" s="82"/>
      <c r="G961"/>
      <c r="H961"/>
      <c r="I961"/>
      <c r="J961"/>
      <c r="K961" s="82"/>
      <c r="L961" s="82"/>
      <c r="M961" s="1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hidden="1" customHeight="1" x14ac:dyDescent="0.25">
      <c r="A962" s="82"/>
      <c r="B962"/>
      <c r="C962" s="21"/>
      <c r="D962"/>
      <c r="E962" s="82"/>
      <c r="F962" s="82"/>
      <c r="G962"/>
      <c r="H962"/>
      <c r="I962"/>
      <c r="J962"/>
      <c r="K962" s="82"/>
      <c r="L962" s="82"/>
      <c r="M962" s="1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hidden="1" customHeight="1" x14ac:dyDescent="0.25">
      <c r="A963" s="82"/>
      <c r="B963"/>
      <c r="C963" s="21"/>
      <c r="D963"/>
      <c r="E963" s="82"/>
      <c r="F963" s="82"/>
      <c r="G963"/>
      <c r="H963"/>
      <c r="I963"/>
      <c r="J963"/>
      <c r="K963" s="82"/>
      <c r="L963" s="82"/>
      <c r="M963" s="1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hidden="1" customHeight="1" x14ac:dyDescent="0.25">
      <c r="A964" s="82"/>
      <c r="B964"/>
      <c r="C964" s="21"/>
      <c r="D964"/>
      <c r="E964" s="82"/>
      <c r="F964" s="82"/>
      <c r="G964"/>
      <c r="H964"/>
      <c r="I964"/>
      <c r="J964"/>
      <c r="K964" s="82"/>
      <c r="L964" s="82"/>
      <c r="M964" s="1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hidden="1" customHeight="1" x14ac:dyDescent="0.25">
      <c r="A965" s="82"/>
      <c r="B965"/>
      <c r="C965" s="21"/>
      <c r="D965"/>
      <c r="E965" s="82"/>
      <c r="F965" s="82"/>
      <c r="G965"/>
      <c r="H965"/>
      <c r="I965"/>
      <c r="J965"/>
      <c r="K965" s="82"/>
      <c r="L965" s="82"/>
      <c r="M965" s="1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hidden="1" customHeight="1" x14ac:dyDescent="0.25">
      <c r="A966" s="82"/>
      <c r="B966"/>
      <c r="C966" s="21"/>
      <c r="D966"/>
      <c r="E966" s="82"/>
      <c r="F966" s="82"/>
      <c r="G966"/>
      <c r="H966"/>
      <c r="I966"/>
      <c r="J966"/>
      <c r="K966" s="82"/>
      <c r="L966" s="82"/>
      <c r="M966" s="1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hidden="1" customHeight="1" x14ac:dyDescent="0.25">
      <c r="A967" s="82"/>
      <c r="B967"/>
      <c r="C967" s="21"/>
      <c r="D967"/>
      <c r="E967" s="82"/>
      <c r="F967" s="82"/>
      <c r="G967"/>
      <c r="H967"/>
      <c r="I967"/>
      <c r="J967"/>
      <c r="K967" s="82"/>
      <c r="L967" s="82"/>
      <c r="M967" s="1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hidden="1" customHeight="1" x14ac:dyDescent="0.25">
      <c r="A968" s="82"/>
      <c r="B968"/>
      <c r="C968" s="21"/>
      <c r="D968"/>
      <c r="E968" s="82"/>
      <c r="F968" s="82"/>
      <c r="G968"/>
      <c r="H968"/>
      <c r="I968"/>
      <c r="J968"/>
      <c r="K968" s="82"/>
      <c r="L968" s="82"/>
      <c r="M968" s="1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hidden="1" customHeight="1" x14ac:dyDescent="0.25">
      <c r="A969" s="82"/>
      <c r="B969"/>
      <c r="C969" s="21"/>
      <c r="D969"/>
      <c r="E969" s="82"/>
      <c r="F969" s="82"/>
      <c r="G969"/>
      <c r="H969"/>
      <c r="I969"/>
      <c r="J969"/>
      <c r="K969" s="82"/>
      <c r="L969" s="82"/>
      <c r="M969" s="1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hidden="1" customHeight="1" x14ac:dyDescent="0.25">
      <c r="A970" s="82"/>
      <c r="B970"/>
      <c r="C970" s="21"/>
      <c r="D970"/>
      <c r="E970" s="82"/>
      <c r="F970" s="82"/>
      <c r="G970"/>
      <c r="H970"/>
      <c r="I970"/>
      <c r="J970"/>
      <c r="K970" s="82"/>
      <c r="L970" s="82"/>
      <c r="M970" s="1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hidden="1" customHeight="1" x14ac:dyDescent="0.25">
      <c r="A971" s="82"/>
      <c r="B971"/>
      <c r="C971" s="21"/>
      <c r="D971"/>
      <c r="E971" s="82"/>
      <c r="F971" s="82"/>
      <c r="G971"/>
      <c r="H971"/>
      <c r="I971"/>
      <c r="J971"/>
      <c r="K971" s="82"/>
      <c r="L971" s="82"/>
      <c r="M971" s="1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hidden="1" customHeight="1" x14ac:dyDescent="0.25">
      <c r="A972" s="82"/>
      <c r="B972"/>
      <c r="C972" s="21"/>
      <c r="D972"/>
      <c r="E972" s="82"/>
      <c r="F972" s="82"/>
      <c r="G972"/>
      <c r="H972"/>
      <c r="I972"/>
      <c r="J972"/>
      <c r="K972" s="82"/>
      <c r="L972" s="82"/>
      <c r="M972" s="1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hidden="1" customHeight="1" x14ac:dyDescent="0.25">
      <c r="A973" s="82"/>
      <c r="B973"/>
      <c r="C973" s="21"/>
      <c r="D973"/>
      <c r="E973" s="82"/>
      <c r="F973" s="82"/>
      <c r="G973"/>
      <c r="H973"/>
      <c r="I973"/>
      <c r="J973"/>
      <c r="K973" s="82"/>
      <c r="L973" s="82"/>
      <c r="M973" s="1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hidden="1" customHeight="1" x14ac:dyDescent="0.25">
      <c r="A974" s="82"/>
      <c r="B974"/>
      <c r="C974" s="21"/>
      <c r="D974"/>
      <c r="E974" s="82"/>
      <c r="F974" s="82"/>
      <c r="G974"/>
      <c r="H974"/>
      <c r="I974"/>
      <c r="J974"/>
      <c r="K974" s="82"/>
      <c r="L974" s="82"/>
      <c r="M974" s="1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hidden="1" customHeight="1" x14ac:dyDescent="0.25">
      <c r="A975" s="82"/>
      <c r="B975"/>
      <c r="C975" s="21"/>
      <c r="D975"/>
      <c r="E975" s="82"/>
      <c r="F975" s="82"/>
      <c r="G975"/>
      <c r="H975"/>
      <c r="I975"/>
      <c r="J975"/>
      <c r="K975" s="82"/>
      <c r="L975" s="82"/>
      <c r="M975" s="1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hidden="1" customHeight="1" x14ac:dyDescent="0.25">
      <c r="A976" s="82"/>
      <c r="B976"/>
      <c r="C976" s="21"/>
      <c r="D976"/>
      <c r="E976" s="82"/>
      <c r="F976" s="82"/>
      <c r="G976"/>
      <c r="H976"/>
      <c r="I976"/>
      <c r="J976"/>
      <c r="K976" s="82"/>
      <c r="L976" s="82"/>
      <c r="M976" s="1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hidden="1" customHeight="1" x14ac:dyDescent="0.25">
      <c r="A977" s="82"/>
      <c r="B977"/>
      <c r="C977" s="21"/>
      <c r="D977"/>
      <c r="E977" s="82"/>
      <c r="F977" s="82"/>
      <c r="G977"/>
      <c r="H977"/>
      <c r="I977"/>
      <c r="J977"/>
      <c r="K977" s="82"/>
      <c r="L977" s="82"/>
      <c r="M977" s="1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hidden="1" customHeight="1" x14ac:dyDescent="0.25">
      <c r="A978" s="82"/>
      <c r="B978"/>
      <c r="C978" s="21"/>
      <c r="D978"/>
      <c r="E978" s="82"/>
      <c r="F978" s="82"/>
      <c r="G978"/>
      <c r="H978"/>
      <c r="I978"/>
      <c r="J978"/>
      <c r="K978" s="82"/>
      <c r="L978" s="82"/>
      <c r="M978" s="1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hidden="1" customHeight="1" x14ac:dyDescent="0.25">
      <c r="A979" s="82"/>
      <c r="B979"/>
      <c r="C979" s="21"/>
      <c r="D979"/>
      <c r="E979" s="82"/>
      <c r="F979" s="82"/>
      <c r="G979"/>
      <c r="H979"/>
      <c r="I979"/>
      <c r="J979"/>
      <c r="K979" s="82"/>
      <c r="L979" s="82"/>
      <c r="M979" s="1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hidden="1" customHeight="1" x14ac:dyDescent="0.25">
      <c r="A980" s="82"/>
      <c r="B980"/>
      <c r="C980" s="21"/>
      <c r="D980"/>
      <c r="E980" s="82"/>
      <c r="F980" s="82"/>
      <c r="G980"/>
      <c r="H980"/>
      <c r="I980"/>
      <c r="J980"/>
      <c r="K980" s="82"/>
      <c r="L980" s="82"/>
      <c r="M980" s="1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hidden="1" customHeight="1" x14ac:dyDescent="0.25">
      <c r="A981" s="82"/>
      <c r="B981"/>
      <c r="C981" s="21"/>
      <c r="D981"/>
      <c r="E981" s="82"/>
      <c r="F981" s="82"/>
      <c r="G981"/>
      <c r="H981"/>
      <c r="I981"/>
      <c r="J981"/>
      <c r="K981" s="82"/>
      <c r="L981" s="82"/>
      <c r="M981" s="1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hidden="1" customHeight="1" x14ac:dyDescent="0.25">
      <c r="A982" s="82"/>
      <c r="B982"/>
      <c r="C982" s="21"/>
      <c r="D982"/>
      <c r="E982" s="82"/>
      <c r="F982" s="82"/>
      <c r="G982"/>
      <c r="H982"/>
      <c r="I982"/>
      <c r="J982"/>
      <c r="K982" s="82"/>
      <c r="L982" s="82"/>
      <c r="M982" s="1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hidden="1" customHeight="1" x14ac:dyDescent="0.25">
      <c r="A983" s="82"/>
      <c r="B983"/>
      <c r="C983" s="21"/>
      <c r="D983"/>
      <c r="E983" s="82"/>
      <c r="F983" s="82"/>
      <c r="G983"/>
      <c r="H983"/>
      <c r="I983"/>
      <c r="J983"/>
      <c r="K983" s="82"/>
      <c r="L983" s="82"/>
      <c r="M983" s="1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hidden="1" customHeight="1" x14ac:dyDescent="0.25">
      <c r="A984" s="82"/>
      <c r="B984"/>
      <c r="C984" s="21"/>
      <c r="D984"/>
      <c r="E984" s="82"/>
      <c r="F984" s="82"/>
      <c r="G984"/>
      <c r="H984"/>
      <c r="I984"/>
      <c r="J984"/>
      <c r="K984" s="82"/>
      <c r="L984" s="82"/>
      <c r="M984" s="1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hidden="1" customHeight="1" x14ac:dyDescent="0.25">
      <c r="A985" s="82"/>
      <c r="B985"/>
      <c r="C985" s="21"/>
      <c r="D985"/>
      <c r="E985" s="82"/>
      <c r="F985" s="82"/>
      <c r="G985"/>
      <c r="H985"/>
      <c r="I985"/>
      <c r="J985"/>
      <c r="K985" s="82"/>
      <c r="L985" s="82"/>
      <c r="M985" s="1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hidden="1" customHeight="1" x14ac:dyDescent="0.25">
      <c r="A986" s="82"/>
      <c r="B986"/>
      <c r="C986" s="21"/>
      <c r="D986"/>
      <c r="E986" s="82"/>
      <c r="F986" s="82"/>
      <c r="G986"/>
      <c r="H986"/>
      <c r="I986"/>
      <c r="J986"/>
      <c r="K986" s="82"/>
      <c r="L986" s="82"/>
      <c r="M986" s="1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hidden="1" customHeight="1" x14ac:dyDescent="0.25">
      <c r="A987" s="82"/>
      <c r="B987"/>
      <c r="C987" s="21"/>
      <c r="D987"/>
      <c r="E987" s="82"/>
      <c r="F987" s="82"/>
      <c r="G987"/>
      <c r="H987"/>
      <c r="I987"/>
      <c r="J987"/>
      <c r="K987" s="82"/>
      <c r="L987" s="82"/>
      <c r="M987" s="1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hidden="1" customHeight="1" x14ac:dyDescent="0.25">
      <c r="A988" s="82"/>
      <c r="B988"/>
      <c r="C988" s="21"/>
      <c r="D988"/>
      <c r="E988" s="82"/>
      <c r="F988" s="82"/>
      <c r="G988"/>
      <c r="H988"/>
      <c r="I988"/>
      <c r="J988"/>
      <c r="K988" s="82"/>
      <c r="L988" s="82"/>
      <c r="M988" s="1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5.75" hidden="1" customHeight="1" x14ac:dyDescent="0.25">
      <c r="A989" s="82"/>
      <c r="B989"/>
      <c r="C989" s="21"/>
      <c r="D989"/>
      <c r="E989" s="82"/>
      <c r="F989" s="82"/>
      <c r="G989"/>
      <c r="H989"/>
      <c r="I989"/>
      <c r="J989"/>
      <c r="K989" s="82"/>
      <c r="L989" s="82"/>
      <c r="M989" s="1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5.75" hidden="1" customHeight="1" x14ac:dyDescent="0.25">
      <c r="A990" s="82"/>
      <c r="B990"/>
      <c r="C990" s="21"/>
      <c r="D990"/>
      <c r="E990" s="82"/>
      <c r="F990" s="82"/>
      <c r="G990"/>
      <c r="H990"/>
      <c r="I990"/>
      <c r="J990"/>
      <c r="K990" s="82"/>
      <c r="L990" s="82"/>
      <c r="M990" s="1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5.75" hidden="1" customHeight="1" x14ac:dyDescent="0.25">
      <c r="A991" s="82"/>
      <c r="B991"/>
      <c r="C991" s="21"/>
      <c r="D991"/>
      <c r="E991" s="82"/>
      <c r="F991" s="82"/>
      <c r="G991"/>
      <c r="H991"/>
      <c r="I991"/>
      <c r="J991"/>
      <c r="K991" s="82"/>
      <c r="L991" s="82"/>
      <c r="M991" s="1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5.75" hidden="1" customHeight="1" x14ac:dyDescent="0.25">
      <c r="A992" s="82"/>
      <c r="B992"/>
      <c r="C992" s="21"/>
      <c r="D992"/>
      <c r="E992" s="82"/>
      <c r="F992" s="82"/>
      <c r="G992"/>
      <c r="H992"/>
      <c r="I992"/>
      <c r="J992"/>
      <c r="K992" s="82"/>
      <c r="L992" s="82"/>
      <c r="M992" s="1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5.75" hidden="1" customHeight="1" x14ac:dyDescent="0.25">
      <c r="A993" s="82"/>
      <c r="B993"/>
      <c r="C993" s="21"/>
      <c r="D993"/>
      <c r="E993" s="82"/>
      <c r="F993" s="82"/>
      <c r="G993"/>
      <c r="H993"/>
      <c r="I993"/>
      <c r="J993"/>
      <c r="K993" s="82"/>
      <c r="L993" s="82"/>
      <c r="M993" s="1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5.75" hidden="1" customHeight="1" x14ac:dyDescent="0.25">
      <c r="A994" s="82"/>
      <c r="B994"/>
      <c r="C994" s="21"/>
      <c r="D994"/>
      <c r="E994" s="82"/>
      <c r="F994" s="82"/>
      <c r="G994"/>
      <c r="H994"/>
      <c r="I994"/>
      <c r="J994"/>
      <c r="K994" s="82"/>
      <c r="L994" s="82"/>
      <c r="M994" s="1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5.75" hidden="1" customHeight="1" x14ac:dyDescent="0.25">
      <c r="A995" s="82"/>
      <c r="B995"/>
      <c r="C995" s="21"/>
      <c r="D995"/>
      <c r="E995" s="82"/>
      <c r="F995" s="82"/>
      <c r="G995"/>
      <c r="H995"/>
      <c r="I995"/>
      <c r="J995"/>
      <c r="K995" s="82"/>
      <c r="L995" s="82"/>
      <c r="M995" s="1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5.75" hidden="1" customHeight="1" x14ac:dyDescent="0.25">
      <c r="A996" s="82"/>
      <c r="B996"/>
      <c r="C996" s="21"/>
      <c r="D996"/>
      <c r="E996" s="82"/>
      <c r="F996" s="82"/>
      <c r="G996"/>
      <c r="H996"/>
      <c r="I996"/>
      <c r="J996"/>
      <c r="K996" s="82"/>
      <c r="L996" s="82"/>
      <c r="M996" s="1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5.75" hidden="1" customHeight="1" x14ac:dyDescent="0.25">
      <c r="A997" s="82"/>
      <c r="B997"/>
      <c r="C997" s="21"/>
      <c r="D997"/>
      <c r="E997" s="82"/>
      <c r="F997" s="82"/>
      <c r="G997"/>
      <c r="H997"/>
      <c r="I997"/>
      <c r="J997"/>
      <c r="K997" s="82"/>
      <c r="L997" s="82"/>
      <c r="M997" s="1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5.75" hidden="1" customHeight="1" x14ac:dyDescent="0.25">
      <c r="A998" s="82"/>
      <c r="B998"/>
      <c r="C998" s="21"/>
      <c r="D998"/>
      <c r="E998" s="82"/>
      <c r="F998" s="82"/>
      <c r="G998"/>
      <c r="H998"/>
      <c r="I998"/>
      <c r="J998"/>
      <c r="K998" s="82"/>
      <c r="L998" s="82"/>
      <c r="M998" s="1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5.75" hidden="1" customHeight="1" x14ac:dyDescent="0.25">
      <c r="A999" s="82"/>
      <c r="B999"/>
      <c r="C999" s="21"/>
      <c r="D999"/>
      <c r="E999" s="82"/>
      <c r="F999" s="82"/>
      <c r="G999"/>
      <c r="H999"/>
      <c r="I999"/>
      <c r="J999"/>
      <c r="K999" s="82"/>
      <c r="L999" s="82"/>
      <c r="M999" s="1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5.75" hidden="1" customHeight="1" x14ac:dyDescent="0.25">
      <c r="A1000" s="82"/>
      <c r="B1000"/>
      <c r="C1000" s="21"/>
      <c r="D1000"/>
      <c r="E1000" s="82"/>
      <c r="F1000" s="82"/>
      <c r="G1000"/>
      <c r="H1000"/>
      <c r="I1000"/>
      <c r="J1000"/>
      <c r="K1000" s="82"/>
      <c r="L1000" s="82"/>
      <c r="M1000" s="1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spans="1:26" ht="15.75" hidden="1" customHeight="1" x14ac:dyDescent="0.25">
      <c r="A1001" s="82"/>
      <c r="B1001"/>
      <c r="C1001" s="21"/>
      <c r="D1001"/>
      <c r="E1001" s="82"/>
      <c r="F1001" s="82"/>
      <c r="G1001"/>
      <c r="H1001"/>
      <c r="I1001"/>
      <c r="J1001"/>
      <c r="K1001" s="82"/>
      <c r="L1001" s="82"/>
      <c r="M1001" s="1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spans="1:26" ht="15.75" hidden="1" customHeight="1" x14ac:dyDescent="0.25">
      <c r="A1002" s="82"/>
      <c r="B1002"/>
      <c r="C1002" s="21"/>
      <c r="D1002"/>
      <c r="E1002" s="82"/>
      <c r="F1002" s="82"/>
      <c r="G1002"/>
      <c r="H1002"/>
      <c r="I1002"/>
      <c r="J1002"/>
      <c r="K1002" s="82"/>
      <c r="L1002" s="82"/>
      <c r="M1002" s="1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  <row r="1003" spans="1:26" ht="15.75" hidden="1" customHeight="1" x14ac:dyDescent="0.25">
      <c r="A1003" s="82"/>
      <c r="B1003"/>
      <c r="C1003" s="21"/>
      <c r="D1003"/>
      <c r="E1003" s="82"/>
      <c r="F1003" s="82"/>
      <c r="G1003"/>
      <c r="H1003"/>
      <c r="I1003"/>
      <c r="J1003"/>
      <c r="K1003" s="82"/>
      <c r="L1003" s="82"/>
      <c r="M1003" s="1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</row>
    <row r="1004" spans="1:26" ht="15.75" hidden="1" customHeight="1" x14ac:dyDescent="0.25">
      <c r="A1004" s="82"/>
      <c r="B1004"/>
      <c r="C1004" s="21"/>
      <c r="D1004"/>
      <c r="E1004" s="82"/>
      <c r="F1004" s="82"/>
      <c r="G1004"/>
      <c r="H1004"/>
      <c r="I1004"/>
      <c r="J1004"/>
      <c r="K1004" s="82"/>
      <c r="L1004" s="82"/>
      <c r="M1004" s="1"/>
      <c r="N1004" s="2"/>
      <c r="O1004" s="2"/>
      <c r="P1004" s="2"/>
      <c r="Q1004" s="2"/>
      <c r="R1004" s="2"/>
      <c r="S1004" s="2"/>
      <c r="T1004" s="2"/>
      <c r="U1004" s="2"/>
      <c r="V1004" s="2"/>
      <c r="W1004" s="2"/>
      <c r="X1004" s="2"/>
      <c r="Y1004" s="2"/>
      <c r="Z1004" s="2"/>
    </row>
    <row r="1005" spans="1:26" ht="15.75" hidden="1" customHeight="1" x14ac:dyDescent="0.25">
      <c r="A1005" s="82"/>
      <c r="B1005"/>
      <c r="C1005" s="21"/>
      <c r="D1005"/>
      <c r="E1005" s="82"/>
      <c r="F1005" s="82"/>
      <c r="G1005"/>
      <c r="H1005"/>
      <c r="I1005"/>
      <c r="J1005"/>
      <c r="K1005" s="82"/>
      <c r="L1005" s="82"/>
      <c r="M1005" s="1"/>
      <c r="N1005" s="2"/>
      <c r="O1005" s="2"/>
      <c r="P1005" s="2"/>
      <c r="Q1005" s="2"/>
      <c r="R1005" s="2"/>
      <c r="S1005" s="2"/>
      <c r="T1005" s="2"/>
      <c r="U1005" s="2"/>
      <c r="V1005" s="2"/>
      <c r="W1005" s="2"/>
      <c r="X1005" s="2"/>
      <c r="Y1005" s="2"/>
      <c r="Z1005" s="2"/>
    </row>
    <row r="1006" spans="1:26" ht="15.75" hidden="1" customHeight="1" x14ac:dyDescent="0.25">
      <c r="A1006" s="82"/>
      <c r="B1006"/>
      <c r="C1006" s="21"/>
      <c r="D1006"/>
      <c r="E1006" s="82"/>
      <c r="F1006" s="82"/>
      <c r="G1006"/>
      <c r="H1006"/>
      <c r="I1006"/>
      <c r="J1006"/>
      <c r="K1006" s="82"/>
      <c r="L1006" s="82"/>
      <c r="M1006" s="1"/>
      <c r="N1006" s="2"/>
      <c r="O1006" s="2"/>
      <c r="P1006" s="2"/>
      <c r="Q1006" s="2"/>
      <c r="R1006" s="2"/>
      <c r="S1006" s="2"/>
      <c r="T1006" s="2"/>
      <c r="U1006" s="2"/>
      <c r="V1006" s="2"/>
      <c r="W1006" s="2"/>
      <c r="X1006" s="2"/>
      <c r="Y1006" s="2"/>
      <c r="Z1006" s="2"/>
    </row>
    <row r="1007" spans="1:26" ht="15.75" hidden="1" customHeight="1" x14ac:dyDescent="0.25">
      <c r="A1007" s="82"/>
      <c r="B1007"/>
      <c r="C1007" s="21"/>
      <c r="D1007"/>
      <c r="E1007" s="82"/>
      <c r="F1007" s="82"/>
      <c r="G1007"/>
      <c r="H1007"/>
      <c r="I1007"/>
      <c r="J1007"/>
      <c r="K1007" s="82"/>
      <c r="L1007" s="82"/>
      <c r="M1007" s="1"/>
      <c r="N1007" s="2"/>
      <c r="O1007" s="2"/>
      <c r="P1007" s="2"/>
      <c r="Q1007" s="2"/>
      <c r="R1007" s="2"/>
      <c r="S1007" s="2"/>
      <c r="T1007" s="2"/>
      <c r="U1007" s="2"/>
      <c r="V1007" s="2"/>
      <c r="W1007" s="2"/>
      <c r="X1007" s="2"/>
      <c r="Y1007" s="2"/>
      <c r="Z1007" s="2"/>
    </row>
    <row r="1008" spans="1:26" ht="15.75" hidden="1" customHeight="1" x14ac:dyDescent="0.25">
      <c r="A1008" s="82"/>
      <c r="B1008"/>
      <c r="C1008" s="21"/>
      <c r="D1008"/>
      <c r="E1008" s="82"/>
      <c r="F1008" s="82"/>
      <c r="G1008"/>
      <c r="H1008"/>
      <c r="I1008"/>
      <c r="J1008"/>
      <c r="K1008" s="82"/>
      <c r="L1008" s="82"/>
      <c r="M1008" s="1"/>
      <c r="N1008" s="2"/>
      <c r="O1008" s="2"/>
      <c r="P1008" s="2"/>
      <c r="Q1008" s="2"/>
      <c r="R1008" s="2"/>
      <c r="S1008" s="2"/>
      <c r="T1008" s="2"/>
      <c r="U1008" s="2"/>
      <c r="V1008" s="2"/>
      <c r="W1008" s="2"/>
      <c r="X1008" s="2"/>
      <c r="Y1008" s="2"/>
      <c r="Z1008" s="2"/>
    </row>
    <row r="1009" spans="1:26" ht="15.75" hidden="1" customHeight="1" x14ac:dyDescent="0.25">
      <c r="A1009" s="82"/>
      <c r="B1009"/>
      <c r="C1009" s="21"/>
      <c r="D1009"/>
      <c r="E1009" s="82"/>
      <c r="F1009" s="82"/>
      <c r="G1009"/>
      <c r="H1009"/>
      <c r="I1009"/>
      <c r="J1009"/>
      <c r="K1009" s="82"/>
      <c r="L1009" s="82"/>
      <c r="M1009" s="1"/>
      <c r="N1009" s="2"/>
      <c r="O1009" s="2"/>
      <c r="P1009" s="2"/>
      <c r="Q1009" s="2"/>
      <c r="R1009" s="2"/>
      <c r="S1009" s="2"/>
      <c r="T1009" s="2"/>
      <c r="U1009" s="2"/>
      <c r="V1009" s="2"/>
      <c r="W1009" s="2"/>
      <c r="X1009" s="2"/>
      <c r="Y1009" s="2"/>
      <c r="Z1009" s="2"/>
    </row>
    <row r="1010" spans="1:26" ht="15.75" hidden="1" customHeight="1" x14ac:dyDescent="0.25">
      <c r="A1010" s="82"/>
      <c r="B1010"/>
      <c r="C1010" s="21"/>
      <c r="D1010"/>
      <c r="E1010" s="82"/>
      <c r="F1010" s="82"/>
      <c r="G1010"/>
      <c r="H1010"/>
      <c r="I1010"/>
      <c r="J1010"/>
      <c r="K1010" s="82"/>
      <c r="L1010" s="82"/>
      <c r="M1010" s="1"/>
      <c r="N1010" s="2"/>
      <c r="O1010" s="2"/>
      <c r="P1010" s="2"/>
      <c r="Q1010" s="2"/>
      <c r="R1010" s="2"/>
      <c r="S1010" s="2"/>
      <c r="T1010" s="2"/>
      <c r="U1010" s="2"/>
      <c r="V1010" s="2"/>
      <c r="W1010" s="2"/>
      <c r="X1010" s="2"/>
      <c r="Y1010" s="2"/>
      <c r="Z1010" s="2"/>
    </row>
    <row r="1011" spans="1:26" ht="15.75" hidden="1" customHeight="1" x14ac:dyDescent="0.25">
      <c r="A1011" s="82"/>
      <c r="B1011"/>
      <c r="C1011" s="21"/>
      <c r="D1011"/>
      <c r="E1011" s="82"/>
      <c r="F1011" s="82"/>
      <c r="G1011"/>
      <c r="H1011"/>
      <c r="I1011"/>
      <c r="J1011"/>
      <c r="K1011" s="82"/>
      <c r="L1011" s="82"/>
      <c r="M1011" s="1"/>
      <c r="N1011" s="2"/>
      <c r="O1011" s="2"/>
      <c r="P1011" s="2"/>
      <c r="Q1011" s="2"/>
      <c r="R1011" s="2"/>
      <c r="S1011" s="2"/>
      <c r="T1011" s="2"/>
      <c r="U1011" s="2"/>
      <c r="V1011" s="2"/>
      <c r="W1011" s="2"/>
      <c r="X1011" s="2"/>
      <c r="Y1011" s="2"/>
      <c r="Z1011" s="2"/>
    </row>
    <row r="1012" spans="1:26" ht="15.75" hidden="1" customHeight="1" x14ac:dyDescent="0.25">
      <c r="A1012" s="82"/>
      <c r="B1012"/>
      <c r="C1012" s="21"/>
      <c r="D1012"/>
      <c r="E1012" s="82"/>
      <c r="F1012" s="82"/>
      <c r="G1012"/>
      <c r="H1012"/>
      <c r="I1012"/>
      <c r="J1012"/>
      <c r="K1012" s="82"/>
      <c r="L1012" s="82"/>
      <c r="M1012" s="1"/>
      <c r="N1012" s="2"/>
      <c r="O1012" s="2"/>
      <c r="P1012" s="2"/>
      <c r="Q1012" s="2"/>
      <c r="R1012" s="2"/>
      <c r="S1012" s="2"/>
      <c r="T1012" s="2"/>
      <c r="U1012" s="2"/>
      <c r="V1012" s="2"/>
      <c r="W1012" s="2"/>
      <c r="X1012" s="2"/>
      <c r="Y1012" s="2"/>
      <c r="Z1012" s="2"/>
    </row>
    <row r="1013" spans="1:26" ht="15.75" hidden="1" customHeight="1" x14ac:dyDescent="0.25">
      <c r="A1013" s="82"/>
      <c r="B1013"/>
      <c r="C1013" s="21"/>
      <c r="D1013"/>
      <c r="E1013" s="82"/>
      <c r="F1013" s="82"/>
      <c r="G1013"/>
      <c r="H1013"/>
      <c r="I1013"/>
      <c r="J1013"/>
      <c r="K1013" s="82"/>
      <c r="L1013" s="82"/>
      <c r="M1013" s="1"/>
      <c r="N1013" s="2"/>
      <c r="O1013" s="2"/>
      <c r="P1013" s="2"/>
      <c r="Q1013" s="2"/>
      <c r="R1013" s="2"/>
      <c r="S1013" s="2"/>
      <c r="T1013" s="2"/>
      <c r="U1013" s="2"/>
      <c r="V1013" s="2"/>
      <c r="W1013" s="2"/>
      <c r="X1013" s="2"/>
      <c r="Y1013" s="2"/>
      <c r="Z1013" s="2"/>
    </row>
    <row r="1014" spans="1:26" ht="15.75" hidden="1" customHeight="1" x14ac:dyDescent="0.25">
      <c r="A1014" s="82"/>
      <c r="B1014"/>
      <c r="C1014" s="21"/>
      <c r="D1014"/>
      <c r="E1014" s="82"/>
      <c r="F1014" s="82"/>
      <c r="G1014"/>
      <c r="H1014"/>
      <c r="I1014"/>
      <c r="J1014"/>
      <c r="K1014" s="82"/>
      <c r="L1014" s="82"/>
      <c r="M1014" s="1"/>
      <c r="N1014" s="2"/>
      <c r="O1014" s="2"/>
      <c r="P1014" s="2"/>
      <c r="Q1014" s="2"/>
      <c r="R1014" s="2"/>
      <c r="S1014" s="2"/>
      <c r="T1014" s="2"/>
      <c r="U1014" s="2"/>
      <c r="V1014" s="2"/>
      <c r="W1014" s="2"/>
      <c r="X1014" s="2"/>
      <c r="Y1014" s="2"/>
      <c r="Z1014" s="2"/>
    </row>
    <row r="1015" spans="1:26" ht="15.75" hidden="1" customHeight="1" x14ac:dyDescent="0.25">
      <c r="A1015" s="82"/>
      <c r="B1015"/>
      <c r="C1015" s="21"/>
      <c r="D1015"/>
      <c r="E1015" s="82"/>
      <c r="F1015" s="82"/>
      <c r="G1015"/>
      <c r="H1015"/>
      <c r="I1015"/>
      <c r="J1015"/>
      <c r="K1015" s="82"/>
      <c r="L1015" s="82"/>
      <c r="M1015" s="1"/>
      <c r="N1015" s="2"/>
      <c r="O1015" s="2"/>
      <c r="P1015" s="2"/>
      <c r="Q1015" s="2"/>
      <c r="R1015" s="2"/>
      <c r="S1015" s="2"/>
      <c r="T1015" s="2"/>
      <c r="U1015" s="2"/>
      <c r="V1015" s="2"/>
      <c r="W1015" s="2"/>
      <c r="X1015" s="2"/>
      <c r="Y1015" s="2"/>
      <c r="Z1015" s="2"/>
    </row>
    <row r="1016" spans="1:26" ht="15.75" hidden="1" customHeight="1" x14ac:dyDescent="0.25">
      <c r="A1016" s="82"/>
      <c r="B1016"/>
      <c r="C1016" s="21"/>
      <c r="D1016"/>
      <c r="E1016" s="82"/>
      <c r="F1016" s="82"/>
      <c r="G1016"/>
      <c r="H1016"/>
      <c r="I1016"/>
      <c r="J1016"/>
      <c r="K1016" s="82"/>
      <c r="L1016" s="82"/>
      <c r="M1016" s="1"/>
      <c r="N1016" s="2"/>
      <c r="O1016" s="2"/>
      <c r="P1016" s="2"/>
      <c r="Q1016" s="2"/>
      <c r="R1016" s="2"/>
      <c r="S1016" s="2"/>
      <c r="T1016" s="2"/>
      <c r="U1016" s="2"/>
      <c r="V1016" s="2"/>
      <c r="W1016" s="2"/>
      <c r="X1016" s="2"/>
      <c r="Y1016" s="2"/>
      <c r="Z1016" s="2"/>
    </row>
    <row r="1017" spans="1:26" ht="15.75" hidden="1" customHeight="1" x14ac:dyDescent="0.25">
      <c r="A1017" s="82"/>
      <c r="B1017"/>
      <c r="C1017" s="21"/>
      <c r="D1017"/>
      <c r="E1017" s="82"/>
      <c r="F1017" s="82"/>
      <c r="G1017"/>
      <c r="H1017"/>
      <c r="I1017"/>
      <c r="J1017"/>
      <c r="K1017" s="82"/>
      <c r="L1017" s="82"/>
      <c r="M1017" s="1"/>
      <c r="N1017" s="2"/>
      <c r="O1017" s="2"/>
      <c r="P1017" s="2"/>
      <c r="Q1017" s="2"/>
      <c r="R1017" s="2"/>
      <c r="S1017" s="2"/>
      <c r="T1017" s="2"/>
      <c r="U1017" s="2"/>
      <c r="V1017" s="2"/>
      <c r="W1017" s="2"/>
      <c r="X1017" s="2"/>
      <c r="Y1017" s="2"/>
      <c r="Z1017" s="2"/>
    </row>
    <row r="1018" spans="1:26" ht="15.75" hidden="1" customHeight="1" x14ac:dyDescent="0.25">
      <c r="A1018" s="82"/>
      <c r="B1018"/>
      <c r="C1018" s="21"/>
      <c r="D1018"/>
      <c r="E1018" s="82"/>
      <c r="F1018" s="82"/>
      <c r="G1018"/>
      <c r="H1018"/>
      <c r="I1018"/>
      <c r="J1018"/>
      <c r="K1018" s="82"/>
      <c r="L1018" s="82"/>
      <c r="M1018" s="1"/>
      <c r="N1018" s="2"/>
      <c r="O1018" s="2"/>
      <c r="P1018" s="2"/>
      <c r="Q1018" s="2"/>
      <c r="R1018" s="2"/>
      <c r="S1018" s="2"/>
      <c r="T1018" s="2"/>
      <c r="U1018" s="2"/>
      <c r="V1018" s="2"/>
      <c r="W1018" s="2"/>
      <c r="X1018" s="2"/>
      <c r="Y1018" s="2"/>
      <c r="Z1018" s="2"/>
    </row>
    <row r="1019" spans="1:26" ht="15.75" hidden="1" customHeight="1" x14ac:dyDescent="0.25">
      <c r="A1019" s="82"/>
      <c r="B1019"/>
      <c r="C1019" s="21"/>
      <c r="D1019"/>
      <c r="E1019" s="82"/>
      <c r="F1019" s="82"/>
      <c r="G1019"/>
      <c r="H1019"/>
      <c r="I1019"/>
      <c r="J1019"/>
      <c r="K1019" s="82"/>
      <c r="L1019" s="82"/>
      <c r="M1019" s="1"/>
      <c r="N1019" s="2"/>
      <c r="O1019" s="2"/>
      <c r="P1019" s="2"/>
      <c r="Q1019" s="2"/>
      <c r="R1019" s="2"/>
      <c r="S1019" s="2"/>
      <c r="T1019" s="2"/>
      <c r="U1019" s="2"/>
      <c r="V1019" s="2"/>
      <c r="W1019" s="2"/>
      <c r="X1019" s="2"/>
      <c r="Y1019" s="2"/>
      <c r="Z1019" s="2"/>
    </row>
    <row r="1020" spans="1:26" ht="15.75" hidden="1" customHeight="1" x14ac:dyDescent="0.25">
      <c r="A1020" s="82"/>
      <c r="B1020"/>
      <c r="C1020" s="21"/>
      <c r="D1020"/>
      <c r="E1020" s="82"/>
      <c r="F1020" s="82"/>
      <c r="G1020"/>
      <c r="H1020"/>
      <c r="I1020"/>
      <c r="J1020"/>
      <c r="K1020" s="82"/>
      <c r="L1020" s="82"/>
      <c r="M1020" s="1"/>
      <c r="N1020" s="2"/>
      <c r="O1020" s="2"/>
      <c r="P1020" s="2"/>
      <c r="Q1020" s="2"/>
      <c r="R1020" s="2"/>
      <c r="S1020" s="2"/>
      <c r="T1020" s="2"/>
      <c r="U1020" s="2"/>
      <c r="V1020" s="2"/>
      <c r="W1020" s="2"/>
      <c r="X1020" s="2"/>
      <c r="Y1020" s="2"/>
      <c r="Z1020" s="2"/>
    </row>
    <row r="1021" spans="1:26" ht="15" hidden="1" customHeight="1" x14ac:dyDescent="0.25">
      <c r="A1021" s="86"/>
      <c r="B1021" s="2"/>
      <c r="C1021" s="92"/>
      <c r="D1021" s="2"/>
      <c r="E1021" s="86"/>
      <c r="F1021" s="86"/>
      <c r="G1021" s="2"/>
      <c r="H1021" s="2"/>
      <c r="I1021" s="2"/>
      <c r="J1021" s="2"/>
      <c r="K1021" s="86"/>
      <c r="L1021" s="86"/>
      <c r="M1021" s="1"/>
      <c r="N1021" s="2"/>
      <c r="O1021" s="2"/>
      <c r="P1021" s="2"/>
      <c r="Q1021" s="2"/>
      <c r="R1021" s="2"/>
      <c r="S1021" s="2"/>
      <c r="T1021" s="2"/>
      <c r="U1021" s="2"/>
      <c r="V1021" s="2"/>
      <c r="W1021" s="2"/>
      <c r="X1021" s="2"/>
      <c r="Y1021" s="2"/>
      <c r="Z1021" s="2"/>
    </row>
    <row r="1022" spans="1:26" ht="15" hidden="1" customHeight="1" x14ac:dyDescent="0.25">
      <c r="A1022" s="86"/>
      <c r="B1022" s="2"/>
      <c r="C1022" s="92"/>
      <c r="D1022" s="2"/>
      <c r="E1022" s="86"/>
      <c r="F1022" s="86"/>
      <c r="G1022" s="2"/>
      <c r="H1022" s="2"/>
      <c r="I1022" s="2"/>
      <c r="J1022" s="2"/>
      <c r="K1022" s="86"/>
      <c r="L1022" s="86"/>
      <c r="M1022" s="1"/>
      <c r="N1022" s="2"/>
      <c r="O1022" s="2"/>
      <c r="P1022" s="2"/>
      <c r="Q1022" s="2"/>
      <c r="R1022" s="2"/>
      <c r="S1022" s="2"/>
      <c r="T1022" s="2"/>
      <c r="U1022" s="2"/>
      <c r="V1022" s="2"/>
      <c r="W1022" s="2"/>
      <c r="X1022" s="2"/>
      <c r="Y1022" s="2"/>
      <c r="Z1022" s="2"/>
    </row>
    <row r="1023" spans="1:26" ht="15" hidden="1" customHeight="1" x14ac:dyDescent="0.25">
      <c r="A1023" s="86"/>
      <c r="B1023" s="2"/>
      <c r="C1023" s="92"/>
      <c r="D1023" s="2"/>
      <c r="E1023" s="86"/>
      <c r="F1023" s="86"/>
      <c r="G1023" s="2"/>
      <c r="H1023" s="2"/>
      <c r="I1023" s="2"/>
      <c r="J1023" s="2"/>
      <c r="K1023" s="86"/>
      <c r="L1023" s="86"/>
      <c r="M1023" s="1"/>
      <c r="N1023" s="2"/>
      <c r="O1023" s="2"/>
      <c r="P1023" s="2"/>
      <c r="Q1023" s="2"/>
      <c r="R1023" s="2"/>
      <c r="S1023" s="2"/>
      <c r="T1023" s="2"/>
      <c r="U1023" s="2"/>
      <c r="V1023" s="2"/>
      <c r="W1023" s="2"/>
      <c r="X1023" s="2"/>
      <c r="Y1023" s="2"/>
      <c r="Z1023" s="2"/>
    </row>
    <row r="1024" spans="1:26" ht="15" hidden="1" customHeight="1" x14ac:dyDescent="0.25">
      <c r="A1024" s="86"/>
      <c r="B1024" s="2"/>
      <c r="C1024" s="92"/>
      <c r="D1024" s="2"/>
      <c r="E1024" s="86"/>
      <c r="F1024" s="86"/>
      <c r="G1024" s="2"/>
      <c r="H1024" s="2"/>
      <c r="I1024" s="2"/>
      <c r="J1024" s="2"/>
      <c r="K1024" s="86"/>
      <c r="L1024" s="86"/>
      <c r="M1024" s="1"/>
      <c r="N1024" s="2"/>
      <c r="O1024" s="2"/>
      <c r="P1024" s="2"/>
      <c r="Q1024" s="2"/>
      <c r="R1024" s="2"/>
      <c r="S1024" s="2"/>
      <c r="T1024" s="2"/>
      <c r="U1024" s="2"/>
      <c r="V1024" s="2"/>
      <c r="W1024" s="2"/>
      <c r="X1024" s="2"/>
      <c r="Y1024" s="2"/>
      <c r="Z1024" s="2"/>
    </row>
    <row r="1025" spans="1:26" ht="15" hidden="1" customHeight="1" x14ac:dyDescent="0.25">
      <c r="A1025" s="86"/>
      <c r="B1025" s="2"/>
      <c r="C1025" s="92"/>
      <c r="D1025" s="2"/>
      <c r="E1025" s="86"/>
      <c r="F1025" s="86"/>
      <c r="G1025" s="2"/>
      <c r="H1025" s="2"/>
      <c r="I1025" s="2"/>
      <c r="J1025" s="2"/>
      <c r="K1025" s="86"/>
      <c r="L1025" s="86"/>
      <c r="M1025" s="1"/>
      <c r="N1025" s="2"/>
      <c r="O1025" s="2"/>
      <c r="P1025" s="2"/>
      <c r="Q1025" s="2"/>
      <c r="R1025" s="2"/>
      <c r="S1025" s="2"/>
      <c r="T1025" s="2"/>
      <c r="U1025" s="2"/>
      <c r="V1025" s="2"/>
      <c r="W1025" s="2"/>
      <c r="X1025" s="2"/>
      <c r="Y1025" s="2"/>
      <c r="Z1025" s="2"/>
    </row>
    <row r="1026" spans="1:26" ht="15" hidden="1" customHeight="1" x14ac:dyDescent="0.25">
      <c r="A1026" s="86"/>
      <c r="B1026" s="2"/>
      <c r="C1026" s="92"/>
      <c r="D1026" s="2"/>
      <c r="E1026" s="86"/>
      <c r="F1026" s="86"/>
      <c r="G1026" s="2"/>
      <c r="H1026" s="2"/>
      <c r="I1026" s="2"/>
      <c r="J1026" s="2"/>
      <c r="K1026" s="86"/>
      <c r="L1026" s="86"/>
      <c r="M1026" s="1"/>
      <c r="N1026" s="2"/>
      <c r="O1026" s="2"/>
      <c r="P1026" s="2"/>
      <c r="Q1026" s="2"/>
      <c r="R1026" s="2"/>
      <c r="S1026" s="2"/>
      <c r="T1026" s="2"/>
      <c r="U1026" s="2"/>
      <c r="V1026" s="2"/>
      <c r="W1026" s="2"/>
      <c r="X1026" s="2"/>
      <c r="Y1026" s="2"/>
      <c r="Z1026" s="2"/>
    </row>
    <row r="1027" spans="1:26" ht="15" hidden="1" customHeight="1" x14ac:dyDescent="0.25">
      <c r="A1027" s="86"/>
      <c r="B1027" s="2"/>
      <c r="C1027" s="92"/>
      <c r="D1027" s="2"/>
      <c r="E1027" s="86"/>
      <c r="F1027" s="86"/>
      <c r="G1027" s="2"/>
      <c r="H1027" s="2"/>
      <c r="I1027" s="2"/>
      <c r="J1027" s="2"/>
      <c r="K1027" s="86"/>
      <c r="L1027" s="86"/>
      <c r="M1027" s="1"/>
      <c r="N1027" s="2"/>
      <c r="O1027" s="2"/>
      <c r="P1027" s="2"/>
      <c r="Q1027" s="2"/>
      <c r="R1027" s="2"/>
      <c r="S1027" s="2"/>
      <c r="T1027" s="2"/>
      <c r="U1027" s="2"/>
      <c r="V1027" s="2"/>
      <c r="W1027" s="2"/>
      <c r="X1027" s="2"/>
      <c r="Y1027" s="2"/>
      <c r="Z1027" s="2"/>
    </row>
    <row r="1028" spans="1:26" ht="15" hidden="1" customHeight="1" x14ac:dyDescent="0.25">
      <c r="A1028" s="86"/>
      <c r="B1028" s="2"/>
      <c r="C1028" s="92"/>
      <c r="D1028" s="2"/>
      <c r="E1028" s="86"/>
      <c r="F1028" s="86"/>
      <c r="G1028" s="2"/>
      <c r="H1028" s="2"/>
      <c r="I1028" s="2"/>
      <c r="J1028" s="2"/>
      <c r="K1028" s="86"/>
      <c r="L1028" s="86"/>
      <c r="M1028" s="1"/>
      <c r="N1028" s="2"/>
      <c r="O1028" s="2"/>
      <c r="P1028" s="2"/>
      <c r="Q1028" s="2"/>
      <c r="R1028" s="2"/>
      <c r="S1028" s="2"/>
      <c r="T1028" s="2"/>
      <c r="U1028" s="2"/>
      <c r="V1028" s="2"/>
      <c r="W1028" s="2"/>
      <c r="X1028" s="2"/>
      <c r="Y1028" s="2"/>
      <c r="Z1028" s="2"/>
    </row>
    <row r="1029" spans="1:26" ht="15" hidden="1" customHeight="1" x14ac:dyDescent="0.25">
      <c r="A1029" s="86"/>
      <c r="B1029" s="2"/>
      <c r="C1029" s="92"/>
      <c r="D1029" s="2"/>
      <c r="E1029" s="86"/>
      <c r="F1029" s="86"/>
      <c r="G1029" s="2"/>
      <c r="H1029" s="2"/>
      <c r="I1029" s="2"/>
      <c r="J1029" s="2"/>
      <c r="K1029" s="86"/>
      <c r="L1029" s="86"/>
      <c r="M1029" s="1"/>
      <c r="N1029" s="2"/>
      <c r="O1029" s="2"/>
      <c r="P1029" s="2"/>
      <c r="Q1029" s="2"/>
      <c r="R1029" s="2"/>
      <c r="S1029" s="2"/>
      <c r="T1029" s="2"/>
      <c r="U1029" s="2"/>
      <c r="V1029" s="2"/>
      <c r="W1029" s="2"/>
      <c r="X1029" s="2"/>
      <c r="Y1029" s="2"/>
      <c r="Z1029" s="2"/>
    </row>
    <row r="1030" spans="1:26" ht="15" hidden="1" customHeight="1" x14ac:dyDescent="0.25">
      <c r="A1030" s="86"/>
      <c r="B1030" s="2"/>
      <c r="C1030" s="92"/>
      <c r="D1030" s="2"/>
      <c r="E1030" s="86"/>
      <c r="F1030" s="86"/>
      <c r="G1030" s="2"/>
      <c r="H1030" s="2"/>
      <c r="I1030" s="2"/>
      <c r="J1030" s="2"/>
      <c r="K1030" s="86"/>
      <c r="L1030" s="86"/>
      <c r="M1030" s="1"/>
      <c r="N1030" s="2"/>
      <c r="O1030" s="2"/>
      <c r="P1030" s="2"/>
      <c r="Q1030" s="2"/>
      <c r="R1030" s="2"/>
      <c r="S1030" s="2"/>
      <c r="T1030" s="2"/>
      <c r="U1030" s="2"/>
      <c r="V1030" s="2"/>
      <c r="W1030" s="2"/>
      <c r="X1030" s="2"/>
      <c r="Y1030" s="2"/>
      <c r="Z1030" s="2"/>
    </row>
    <row r="1031" spans="1:26" ht="15" hidden="1" customHeight="1" x14ac:dyDescent="0.25">
      <c r="A1031" s="86"/>
      <c r="B1031" s="2"/>
      <c r="C1031" s="92"/>
      <c r="D1031" s="2"/>
      <c r="E1031" s="86"/>
      <c r="F1031" s="86"/>
      <c r="G1031" s="2"/>
      <c r="H1031" s="2"/>
      <c r="I1031" s="2"/>
      <c r="J1031" s="2"/>
      <c r="K1031" s="86"/>
      <c r="L1031" s="86"/>
      <c r="M1031" s="1"/>
      <c r="N1031" s="2"/>
      <c r="O1031" s="2"/>
      <c r="P1031" s="2"/>
      <c r="Q1031" s="2"/>
      <c r="R1031" s="2"/>
      <c r="S1031" s="2"/>
      <c r="T1031" s="2"/>
      <c r="U1031" s="2"/>
      <c r="V1031" s="2"/>
      <c r="W1031" s="2"/>
      <c r="X1031" s="2"/>
      <c r="Y1031" s="2"/>
      <c r="Z1031" s="2"/>
    </row>
    <row r="1032" spans="1:26" ht="15" hidden="1" customHeight="1" x14ac:dyDescent="0.25">
      <c r="A1032" s="86"/>
      <c r="B1032" s="2"/>
      <c r="C1032" s="92"/>
      <c r="D1032" s="2"/>
      <c r="E1032" s="86"/>
      <c r="F1032" s="86"/>
      <c r="G1032" s="2"/>
      <c r="H1032" s="2"/>
      <c r="I1032" s="2"/>
      <c r="J1032" s="2"/>
      <c r="K1032" s="86"/>
      <c r="L1032" s="86"/>
      <c r="M1032" s="1"/>
      <c r="N1032" s="2"/>
      <c r="O1032" s="2"/>
      <c r="P1032" s="2"/>
      <c r="Q1032" s="2"/>
      <c r="R1032" s="2"/>
      <c r="S1032" s="2"/>
      <c r="T1032" s="2"/>
      <c r="U1032" s="2"/>
      <c r="V1032" s="2"/>
      <c r="W1032" s="2"/>
      <c r="X1032" s="2"/>
      <c r="Y1032" s="2"/>
      <c r="Z1032" s="2"/>
    </row>
    <row r="1033" spans="1:26" ht="15" hidden="1" customHeight="1" x14ac:dyDescent="0.25">
      <c r="A1033" s="86"/>
      <c r="B1033" s="2"/>
      <c r="C1033" s="92"/>
      <c r="D1033" s="2"/>
      <c r="E1033" s="86"/>
      <c r="F1033" s="86"/>
      <c r="G1033" s="2"/>
      <c r="H1033" s="2"/>
      <c r="I1033" s="2"/>
      <c r="J1033" s="2"/>
      <c r="K1033" s="86"/>
      <c r="L1033" s="86"/>
      <c r="M1033" s="1"/>
      <c r="N1033" s="2"/>
      <c r="O1033" s="2"/>
      <c r="P1033" s="2"/>
      <c r="Q1033" s="2"/>
      <c r="R1033" s="2"/>
      <c r="S1033" s="2"/>
      <c r="T1033" s="2"/>
      <c r="U1033" s="2"/>
      <c r="V1033" s="2"/>
      <c r="W1033" s="2"/>
      <c r="X1033" s="2"/>
      <c r="Y1033" s="2"/>
      <c r="Z1033" s="2"/>
    </row>
    <row r="1034" spans="1:26" ht="15" hidden="1" customHeight="1" x14ac:dyDescent="0.25">
      <c r="A1034" s="86"/>
      <c r="B1034" s="2"/>
      <c r="C1034" s="92"/>
      <c r="D1034" s="2"/>
      <c r="E1034" s="86"/>
      <c r="F1034" s="86"/>
      <c r="G1034" s="2"/>
      <c r="H1034" s="2"/>
      <c r="I1034" s="2"/>
      <c r="J1034" s="2"/>
      <c r="K1034" s="86"/>
      <c r="L1034" s="86"/>
      <c r="M1034" s="1"/>
      <c r="N1034" s="2"/>
      <c r="O1034" s="2"/>
      <c r="P1034" s="2"/>
      <c r="Q1034" s="2"/>
      <c r="R1034" s="2"/>
      <c r="S1034" s="2"/>
      <c r="T1034" s="2"/>
      <c r="U1034" s="2"/>
      <c r="V1034" s="2"/>
      <c r="W1034" s="2"/>
      <c r="X1034" s="2"/>
      <c r="Y1034" s="2"/>
      <c r="Z1034" s="2"/>
    </row>
    <row r="1035" spans="1:26" ht="15" hidden="1" customHeight="1" x14ac:dyDescent="0.25">
      <c r="A1035" s="86"/>
      <c r="B1035" s="2"/>
      <c r="C1035" s="92"/>
      <c r="D1035" s="2"/>
      <c r="E1035" s="86"/>
      <c r="F1035" s="86"/>
      <c r="G1035" s="2"/>
      <c r="H1035" s="2"/>
      <c r="I1035" s="2"/>
      <c r="J1035" s="2"/>
      <c r="K1035" s="86"/>
      <c r="L1035" s="86"/>
      <c r="M1035" s="1"/>
      <c r="N1035" s="2"/>
      <c r="O1035" s="2"/>
      <c r="P1035" s="2"/>
      <c r="Q1035" s="2"/>
      <c r="R1035" s="2"/>
      <c r="S1035" s="2"/>
      <c r="T1035" s="2"/>
      <c r="U1035" s="2"/>
      <c r="V1035" s="2"/>
      <c r="W1035" s="2"/>
      <c r="X1035" s="2"/>
      <c r="Y1035" s="2"/>
      <c r="Z1035" s="2"/>
    </row>
    <row r="1036" spans="1:26" ht="15" hidden="1" customHeight="1" x14ac:dyDescent="0.25">
      <c r="A1036" s="86"/>
      <c r="B1036" s="2"/>
      <c r="C1036" s="92"/>
      <c r="D1036" s="2"/>
      <c r="E1036" s="86"/>
      <c r="F1036" s="86"/>
      <c r="G1036" s="2"/>
      <c r="H1036" s="2"/>
      <c r="I1036" s="2"/>
      <c r="J1036" s="2"/>
      <c r="K1036" s="86"/>
      <c r="L1036" s="86"/>
      <c r="M1036" s="1"/>
      <c r="N1036" s="2"/>
      <c r="O1036" s="2"/>
      <c r="P1036" s="2"/>
      <c r="Q1036" s="2"/>
      <c r="R1036" s="2"/>
      <c r="S1036" s="2"/>
      <c r="T1036" s="2"/>
      <c r="U1036" s="2"/>
      <c r="V1036" s="2"/>
      <c r="W1036" s="2"/>
      <c r="X1036" s="2"/>
      <c r="Y1036" s="2"/>
      <c r="Z1036" s="2"/>
    </row>
    <row r="1037" spans="1:26" ht="15" hidden="1" customHeight="1" x14ac:dyDescent="0.25">
      <c r="A1037" s="86"/>
      <c r="B1037" s="2"/>
      <c r="C1037" s="92"/>
      <c r="D1037" s="2"/>
      <c r="E1037" s="86"/>
      <c r="F1037" s="86"/>
      <c r="G1037" s="2"/>
      <c r="H1037" s="2"/>
      <c r="I1037" s="2"/>
      <c r="J1037" s="2"/>
      <c r="K1037" s="86"/>
      <c r="L1037" s="86"/>
      <c r="M1037" s="1"/>
      <c r="N1037" s="2"/>
      <c r="O1037" s="2"/>
      <c r="P1037" s="2"/>
      <c r="Q1037" s="2"/>
      <c r="R1037" s="2"/>
      <c r="S1037" s="2"/>
      <c r="T1037" s="2"/>
      <c r="U1037" s="2"/>
      <c r="V1037" s="2"/>
      <c r="W1037" s="2"/>
      <c r="X1037" s="2"/>
      <c r="Y1037" s="2"/>
      <c r="Z1037" s="2"/>
    </row>
    <row r="1038" spans="1:26" ht="15" hidden="1" customHeight="1" x14ac:dyDescent="0.25">
      <c r="A1038" s="86"/>
      <c r="B1038" s="2"/>
      <c r="C1038" s="92"/>
      <c r="D1038" s="2"/>
      <c r="E1038" s="86"/>
      <c r="F1038" s="86"/>
      <c r="G1038" s="2"/>
      <c r="H1038" s="2"/>
      <c r="I1038" s="2"/>
      <c r="J1038" s="2"/>
      <c r="K1038" s="86"/>
      <c r="L1038" s="86"/>
      <c r="M1038" s="1"/>
      <c r="N1038" s="2"/>
      <c r="O1038" s="2"/>
      <c r="P1038" s="2"/>
      <c r="Q1038" s="2"/>
      <c r="R1038" s="2"/>
      <c r="S1038" s="2"/>
      <c r="T1038" s="2"/>
      <c r="U1038" s="2"/>
      <c r="V1038" s="2"/>
      <c r="W1038" s="2"/>
      <c r="X1038" s="2"/>
      <c r="Y1038" s="2"/>
      <c r="Z1038" s="2"/>
    </row>
    <row r="1039" spans="1:26" ht="15" hidden="1" customHeight="1" x14ac:dyDescent="0.25">
      <c r="A1039" s="86"/>
      <c r="B1039" s="2"/>
      <c r="C1039" s="92"/>
      <c r="D1039" s="2"/>
      <c r="E1039" s="86"/>
      <c r="F1039" s="86"/>
      <c r="G1039" s="2"/>
      <c r="H1039" s="2"/>
      <c r="I1039" s="2"/>
      <c r="J1039" s="2"/>
      <c r="K1039" s="86"/>
      <c r="L1039" s="86"/>
      <c r="M1039" s="1"/>
      <c r="N1039" s="2"/>
      <c r="O1039" s="2"/>
      <c r="P1039" s="2"/>
      <c r="Q1039" s="2"/>
      <c r="R1039" s="2"/>
      <c r="S1039" s="2"/>
      <c r="T1039" s="2"/>
      <c r="U1039" s="2"/>
      <c r="V1039" s="2"/>
      <c r="W1039" s="2"/>
      <c r="X1039" s="2"/>
      <c r="Y1039" s="2"/>
      <c r="Z1039" s="2"/>
    </row>
    <row r="1040" spans="1:26" ht="15" hidden="1" customHeight="1" x14ac:dyDescent="0.25">
      <c r="A1040" s="86"/>
      <c r="B1040" s="2"/>
      <c r="C1040" s="92"/>
      <c r="D1040" s="2"/>
      <c r="E1040" s="86"/>
      <c r="F1040" s="86"/>
      <c r="G1040" s="2"/>
      <c r="H1040" s="2"/>
      <c r="I1040" s="2"/>
      <c r="J1040" s="2"/>
      <c r="K1040" s="86"/>
      <c r="L1040" s="86"/>
      <c r="M1040" s="1"/>
      <c r="N1040" s="2"/>
      <c r="O1040" s="2"/>
      <c r="P1040" s="2"/>
      <c r="Q1040" s="2"/>
      <c r="R1040" s="2"/>
      <c r="S1040" s="2"/>
      <c r="T1040" s="2"/>
      <c r="U1040" s="2"/>
      <c r="V1040" s="2"/>
      <c r="W1040" s="2"/>
      <c r="X1040" s="2"/>
      <c r="Y1040" s="2"/>
      <c r="Z1040" s="2"/>
    </row>
    <row r="1041" spans="1:26" ht="15" hidden="1" customHeight="1" x14ac:dyDescent="0.25">
      <c r="A1041" s="86"/>
      <c r="B1041" s="2"/>
      <c r="C1041" s="92"/>
      <c r="D1041" s="2"/>
      <c r="E1041" s="86"/>
      <c r="F1041" s="86"/>
      <c r="G1041" s="2"/>
      <c r="H1041" s="2"/>
      <c r="I1041" s="2"/>
      <c r="J1041" s="2"/>
      <c r="K1041" s="86"/>
      <c r="L1041" s="86"/>
      <c r="M1041" s="1"/>
      <c r="N1041" s="2"/>
      <c r="O1041" s="2"/>
      <c r="P1041" s="2"/>
      <c r="Q1041" s="2"/>
      <c r="R1041" s="2"/>
      <c r="S1041" s="2"/>
      <c r="T1041" s="2"/>
      <c r="U1041" s="2"/>
      <c r="V1041" s="2"/>
      <c r="W1041" s="2"/>
      <c r="X1041" s="2"/>
      <c r="Y1041" s="2"/>
      <c r="Z1041" s="2"/>
    </row>
  </sheetData>
  <mergeCells count="4">
    <mergeCell ref="A1:L1"/>
    <mergeCell ref="G3:H3"/>
    <mergeCell ref="I3:J3"/>
    <mergeCell ref="H15:H16"/>
  </mergeCells>
  <pageMargins left="0.7" right="0.7" top="0.75" bottom="0.75" header="0" footer="0"/>
  <pageSetup orientation="landscape"/>
  <drawing r:id="rId1"/>
  <picture r:id="rId2"/>
  <tableParts count="1">
    <tablePart r:id="rId3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763780-36C7-4035-B16F-56621A13BEDB}">
  <dimension ref="A2:L64"/>
  <sheetViews>
    <sheetView workbookViewId="0">
      <selection activeCell="I64" sqref="I64"/>
    </sheetView>
  </sheetViews>
  <sheetFormatPr baseColWidth="10" defaultRowHeight="15" x14ac:dyDescent="0.25"/>
  <cols>
    <col min="3" max="3" width="14.42578125" bestFit="1" customWidth="1"/>
    <col min="4" max="4" width="18.28515625" bestFit="1" customWidth="1"/>
    <col min="5" max="5" width="40.140625" bestFit="1" customWidth="1"/>
  </cols>
  <sheetData>
    <row r="2" spans="1:12" ht="15.75" thickBot="1" x14ac:dyDescent="0.3">
      <c r="A2" s="312" t="s">
        <v>370</v>
      </c>
      <c r="B2" s="312" t="s">
        <v>366</v>
      </c>
      <c r="C2" s="312" t="s">
        <v>27</v>
      </c>
      <c r="D2" s="313" t="s">
        <v>1</v>
      </c>
      <c r="E2" s="313" t="s">
        <v>28</v>
      </c>
      <c r="F2" s="313" t="s">
        <v>367</v>
      </c>
      <c r="G2" s="313" t="s">
        <v>364</v>
      </c>
      <c r="H2" s="313" t="s">
        <v>30</v>
      </c>
      <c r="I2" s="314" t="s">
        <v>365</v>
      </c>
      <c r="J2" s="315" t="s">
        <v>32</v>
      </c>
      <c r="K2" s="315" t="s">
        <v>33</v>
      </c>
      <c r="L2" s="316" t="s">
        <v>34</v>
      </c>
    </row>
    <row r="3" spans="1:12" x14ac:dyDescent="0.25">
      <c r="A3" s="194">
        <v>46025</v>
      </c>
      <c r="B3" s="195" t="s">
        <v>48</v>
      </c>
      <c r="C3" s="195" t="s">
        <v>340</v>
      </c>
      <c r="D3" s="196" t="s">
        <v>10</v>
      </c>
      <c r="E3" s="196" t="s">
        <v>41</v>
      </c>
      <c r="F3" s="249">
        <v>1</v>
      </c>
      <c r="G3" s="196" t="s">
        <v>51</v>
      </c>
      <c r="H3" s="250" t="s">
        <v>76</v>
      </c>
      <c r="I3" s="251">
        <f t="shared" ref="I3:I8" si="0">+J3/F3</f>
        <v>1950000</v>
      </c>
      <c r="J3" s="252">
        <v>1950000</v>
      </c>
      <c r="K3" s="252">
        <v>370500</v>
      </c>
      <c r="L3" s="252">
        <v>2320500</v>
      </c>
    </row>
    <row r="4" spans="1:12" x14ac:dyDescent="0.25">
      <c r="A4" s="194">
        <v>46025</v>
      </c>
      <c r="B4" s="255" t="s">
        <v>48</v>
      </c>
      <c r="C4" s="195" t="s">
        <v>340</v>
      </c>
      <c r="D4" s="256" t="s">
        <v>16</v>
      </c>
      <c r="E4" s="256" t="s">
        <v>38</v>
      </c>
      <c r="F4" s="257">
        <v>6</v>
      </c>
      <c r="G4" s="256" t="s">
        <v>51</v>
      </c>
      <c r="H4" s="258" t="s">
        <v>76</v>
      </c>
      <c r="I4" s="251">
        <f t="shared" si="0"/>
        <v>235000</v>
      </c>
      <c r="J4" s="259">
        <v>1410000</v>
      </c>
      <c r="K4" s="259">
        <v>267900</v>
      </c>
      <c r="L4" s="259">
        <v>1677900</v>
      </c>
    </row>
    <row r="5" spans="1:12" x14ac:dyDescent="0.25">
      <c r="A5" s="194">
        <v>46025</v>
      </c>
      <c r="B5" s="195" t="s">
        <v>48</v>
      </c>
      <c r="C5" s="195" t="s">
        <v>340</v>
      </c>
      <c r="D5" s="196" t="s">
        <v>13</v>
      </c>
      <c r="E5" s="196" t="s">
        <v>50</v>
      </c>
      <c r="F5" s="249">
        <v>2</v>
      </c>
      <c r="G5" s="196" t="s">
        <v>51</v>
      </c>
      <c r="H5" s="250" t="s">
        <v>76</v>
      </c>
      <c r="I5" s="251">
        <f t="shared" si="0"/>
        <v>495000</v>
      </c>
      <c r="J5" s="252">
        <v>990000</v>
      </c>
      <c r="K5" s="252">
        <v>188100</v>
      </c>
      <c r="L5" s="252">
        <v>1178100</v>
      </c>
    </row>
    <row r="6" spans="1:12" x14ac:dyDescent="0.25">
      <c r="A6" s="194">
        <v>46026</v>
      </c>
      <c r="B6" s="195" t="s">
        <v>48</v>
      </c>
      <c r="C6" s="195" t="s">
        <v>342</v>
      </c>
      <c r="D6" s="196" t="s">
        <v>16</v>
      </c>
      <c r="E6" s="196" t="s">
        <v>38</v>
      </c>
      <c r="F6" s="249">
        <v>6</v>
      </c>
      <c r="G6" s="196" t="s">
        <v>51</v>
      </c>
      <c r="H6" s="250" t="s">
        <v>56</v>
      </c>
      <c r="I6" s="251">
        <f t="shared" si="0"/>
        <v>235000</v>
      </c>
      <c r="J6" s="252">
        <v>1410000</v>
      </c>
      <c r="K6" s="252">
        <v>267900</v>
      </c>
      <c r="L6" s="252">
        <v>1677900</v>
      </c>
    </row>
    <row r="7" spans="1:12" x14ac:dyDescent="0.25">
      <c r="A7" s="194">
        <v>46026</v>
      </c>
      <c r="B7" s="283" t="s">
        <v>48</v>
      </c>
      <c r="C7" s="195" t="s">
        <v>342</v>
      </c>
      <c r="D7" s="284" t="s">
        <v>10</v>
      </c>
      <c r="E7" s="284" t="s">
        <v>41</v>
      </c>
      <c r="F7" s="285">
        <v>1</v>
      </c>
      <c r="G7" s="284" t="s">
        <v>51</v>
      </c>
      <c r="H7" s="258" t="s">
        <v>56</v>
      </c>
      <c r="I7" s="251">
        <f t="shared" si="0"/>
        <v>1950000</v>
      </c>
      <c r="J7" s="259">
        <v>1950000</v>
      </c>
      <c r="K7" s="259">
        <v>370500</v>
      </c>
      <c r="L7" s="259">
        <v>2320500</v>
      </c>
    </row>
    <row r="8" spans="1:12" x14ac:dyDescent="0.25">
      <c r="A8" s="289"/>
      <c r="B8" s="290"/>
      <c r="C8" s="290"/>
      <c r="D8" s="291"/>
      <c r="E8" s="291"/>
      <c r="F8" s="292"/>
      <c r="G8" s="291"/>
      <c r="H8" s="298" t="s">
        <v>34</v>
      </c>
      <c r="I8" s="286"/>
      <c r="J8" s="287">
        <f>SUM(J3:J7)</f>
        <v>7710000</v>
      </c>
      <c r="K8" s="287">
        <f t="shared" ref="K8:L8" si="1">SUM(K3:K7)</f>
        <v>1464900</v>
      </c>
      <c r="L8" s="287">
        <f t="shared" si="1"/>
        <v>9174900</v>
      </c>
    </row>
    <row r="9" spans="1:12" ht="15.75" thickBot="1" x14ac:dyDescent="0.3">
      <c r="A9" s="312" t="s">
        <v>363</v>
      </c>
      <c r="B9" s="312" t="s">
        <v>366</v>
      </c>
      <c r="C9" s="312" t="s">
        <v>27</v>
      </c>
      <c r="D9" s="313" t="s">
        <v>1</v>
      </c>
      <c r="E9" s="313" t="s">
        <v>28</v>
      </c>
      <c r="F9" s="313" t="s">
        <v>367</v>
      </c>
      <c r="G9" s="313" t="s">
        <v>364</v>
      </c>
      <c r="H9" s="313" t="s">
        <v>30</v>
      </c>
      <c r="I9" s="314" t="s">
        <v>365</v>
      </c>
      <c r="J9" s="315" t="s">
        <v>32</v>
      </c>
      <c r="K9" s="315" t="s">
        <v>33</v>
      </c>
      <c r="L9" s="316" t="s">
        <v>34</v>
      </c>
    </row>
    <row r="10" spans="1:12" x14ac:dyDescent="0.25">
      <c r="A10" s="194">
        <v>46025</v>
      </c>
      <c r="B10" s="255" t="s">
        <v>48</v>
      </c>
      <c r="C10" s="255" t="s">
        <v>341</v>
      </c>
      <c r="D10" s="256" t="s">
        <v>10</v>
      </c>
      <c r="E10" s="256" t="s">
        <v>41</v>
      </c>
      <c r="F10" s="257">
        <v>1</v>
      </c>
      <c r="G10" s="256" t="s">
        <v>51</v>
      </c>
      <c r="H10" s="258" t="s">
        <v>78</v>
      </c>
      <c r="I10" s="251">
        <f t="shared" ref="I10:I15" si="2">+J10/F10</f>
        <v>1950000</v>
      </c>
      <c r="J10" s="259">
        <v>1950000</v>
      </c>
      <c r="K10" s="259">
        <v>370500</v>
      </c>
      <c r="L10" s="259">
        <v>2320500</v>
      </c>
    </row>
    <row r="11" spans="1:12" x14ac:dyDescent="0.25">
      <c r="A11" s="194">
        <v>46025</v>
      </c>
      <c r="B11" s="195" t="s">
        <v>48</v>
      </c>
      <c r="C11" s="255" t="s">
        <v>341</v>
      </c>
      <c r="D11" s="196" t="s">
        <v>16</v>
      </c>
      <c r="E11" s="196" t="s">
        <v>38</v>
      </c>
      <c r="F11" s="249">
        <v>5</v>
      </c>
      <c r="G11" s="196" t="s">
        <v>51</v>
      </c>
      <c r="H11" s="250" t="s">
        <v>78</v>
      </c>
      <c r="I11" s="251">
        <f t="shared" si="2"/>
        <v>235000</v>
      </c>
      <c r="J11" s="252">
        <v>1175000</v>
      </c>
      <c r="K11" s="252">
        <v>223250</v>
      </c>
      <c r="L11" s="252">
        <v>1398250</v>
      </c>
    </row>
    <row r="12" spans="1:12" x14ac:dyDescent="0.25">
      <c r="A12" s="194">
        <v>46025</v>
      </c>
      <c r="B12" s="255" t="s">
        <v>48</v>
      </c>
      <c r="C12" s="255" t="s">
        <v>341</v>
      </c>
      <c r="D12" s="256" t="s">
        <v>13</v>
      </c>
      <c r="E12" s="256" t="s">
        <v>50</v>
      </c>
      <c r="F12" s="257">
        <v>2</v>
      </c>
      <c r="G12" s="256" t="s">
        <v>51</v>
      </c>
      <c r="H12" s="258" t="s">
        <v>78</v>
      </c>
      <c r="I12" s="251">
        <f t="shared" si="2"/>
        <v>495000</v>
      </c>
      <c r="J12" s="259">
        <v>990000</v>
      </c>
      <c r="K12" s="259">
        <v>188100</v>
      </c>
      <c r="L12" s="259">
        <v>1178100</v>
      </c>
    </row>
    <row r="13" spans="1:12" x14ac:dyDescent="0.25">
      <c r="A13" s="194">
        <v>46026</v>
      </c>
      <c r="B13" s="195" t="s">
        <v>48</v>
      </c>
      <c r="C13" s="255" t="s">
        <v>343</v>
      </c>
      <c r="D13" s="196" t="s">
        <v>16</v>
      </c>
      <c r="E13" s="196" t="s">
        <v>38</v>
      </c>
      <c r="F13" s="249">
        <v>5</v>
      </c>
      <c r="G13" s="196" t="s">
        <v>51</v>
      </c>
      <c r="H13" s="250" t="s">
        <v>58</v>
      </c>
      <c r="I13" s="251">
        <f t="shared" si="2"/>
        <v>235000</v>
      </c>
      <c r="J13" s="252">
        <v>1175000</v>
      </c>
      <c r="K13" s="252">
        <v>223250</v>
      </c>
      <c r="L13" s="252">
        <v>1398250</v>
      </c>
    </row>
    <row r="14" spans="1:12" x14ac:dyDescent="0.25">
      <c r="A14" s="194">
        <v>46026</v>
      </c>
      <c r="B14" s="283" t="s">
        <v>48</v>
      </c>
      <c r="C14" s="255" t="s">
        <v>343</v>
      </c>
      <c r="D14" s="284" t="s">
        <v>10</v>
      </c>
      <c r="E14" s="284" t="s">
        <v>41</v>
      </c>
      <c r="F14" s="285">
        <v>1</v>
      </c>
      <c r="G14" s="284" t="s">
        <v>51</v>
      </c>
      <c r="H14" s="258" t="s">
        <v>58</v>
      </c>
      <c r="I14" s="251">
        <f t="shared" si="2"/>
        <v>1950000</v>
      </c>
      <c r="J14" s="259">
        <v>1950000</v>
      </c>
      <c r="K14" s="259">
        <v>370500</v>
      </c>
      <c r="L14" s="259">
        <v>2320500</v>
      </c>
    </row>
    <row r="15" spans="1:12" x14ac:dyDescent="0.25">
      <c r="A15" s="289"/>
      <c r="B15" s="290"/>
      <c r="C15" s="290"/>
      <c r="D15" s="291"/>
      <c r="E15" s="291"/>
      <c r="F15" s="292"/>
      <c r="G15" s="291"/>
      <c r="H15" s="299" t="s">
        <v>34</v>
      </c>
      <c r="I15" s="244"/>
      <c r="J15" s="239">
        <f>SUM(J10:J14)</f>
        <v>7240000</v>
      </c>
      <c r="K15" s="239">
        <f t="shared" ref="K15:L15" si="3">SUM(K10:K14)</f>
        <v>1375600</v>
      </c>
      <c r="L15" s="239">
        <f t="shared" si="3"/>
        <v>8615600</v>
      </c>
    </row>
    <row r="16" spans="1:12" x14ac:dyDescent="0.25">
      <c r="A16" s="307" t="s">
        <v>363</v>
      </c>
      <c r="B16" s="307" t="s">
        <v>366</v>
      </c>
      <c r="C16" s="307" t="s">
        <v>27</v>
      </c>
      <c r="D16" s="307" t="s">
        <v>1</v>
      </c>
      <c r="E16" s="307" t="s">
        <v>28</v>
      </c>
      <c r="F16" s="307" t="s">
        <v>367</v>
      </c>
      <c r="G16" s="307" t="s">
        <v>364</v>
      </c>
      <c r="H16" s="307" t="s">
        <v>30</v>
      </c>
      <c r="I16" s="308" t="s">
        <v>365</v>
      </c>
      <c r="J16" s="309" t="s">
        <v>32</v>
      </c>
      <c r="K16" s="309" t="s">
        <v>33</v>
      </c>
      <c r="L16" s="309" t="s">
        <v>34</v>
      </c>
    </row>
    <row r="17" spans="1:12" x14ac:dyDescent="0.25">
      <c r="A17" s="266">
        <v>46032</v>
      </c>
      <c r="B17" s="267" t="s">
        <v>48</v>
      </c>
      <c r="C17" s="267" t="s">
        <v>344</v>
      </c>
      <c r="D17" s="268" t="s">
        <v>10</v>
      </c>
      <c r="E17" s="268" t="s">
        <v>41</v>
      </c>
      <c r="F17" s="269">
        <v>1</v>
      </c>
      <c r="G17" s="268" t="s">
        <v>51</v>
      </c>
      <c r="H17" s="270" t="s">
        <v>76</v>
      </c>
      <c r="I17" s="271">
        <f>+J17/F17</f>
        <v>1950000</v>
      </c>
      <c r="J17" s="272">
        <v>1950000</v>
      </c>
      <c r="K17" s="272">
        <v>370500</v>
      </c>
      <c r="L17" s="272">
        <v>2320500</v>
      </c>
    </row>
    <row r="18" spans="1:12" x14ac:dyDescent="0.25">
      <c r="A18" s="266">
        <v>46032</v>
      </c>
      <c r="B18" s="274" t="s">
        <v>48</v>
      </c>
      <c r="C18" s="267" t="s">
        <v>344</v>
      </c>
      <c r="D18" s="275" t="s">
        <v>16</v>
      </c>
      <c r="E18" s="275" t="s">
        <v>38</v>
      </c>
      <c r="F18" s="276">
        <v>6</v>
      </c>
      <c r="G18" s="275" t="s">
        <v>51</v>
      </c>
      <c r="H18" s="277" t="s">
        <v>76</v>
      </c>
      <c r="I18" s="271">
        <f t="shared" ref="I18:I33" si="4">+J18/F18</f>
        <v>235000</v>
      </c>
      <c r="J18" s="278">
        <v>1410000</v>
      </c>
      <c r="K18" s="278">
        <v>267900</v>
      </c>
      <c r="L18" s="278">
        <v>1677900</v>
      </c>
    </row>
    <row r="19" spans="1:12" x14ac:dyDescent="0.25">
      <c r="A19" s="266">
        <v>46032</v>
      </c>
      <c r="B19" s="267" t="s">
        <v>48</v>
      </c>
      <c r="C19" s="267" t="s">
        <v>344</v>
      </c>
      <c r="D19" s="268" t="s">
        <v>13</v>
      </c>
      <c r="E19" s="268" t="s">
        <v>50</v>
      </c>
      <c r="F19" s="269">
        <v>2</v>
      </c>
      <c r="G19" s="268" t="s">
        <v>51</v>
      </c>
      <c r="H19" s="270" t="s">
        <v>76</v>
      </c>
      <c r="I19" s="271">
        <f t="shared" si="4"/>
        <v>495000</v>
      </c>
      <c r="J19" s="272">
        <v>990000</v>
      </c>
      <c r="K19" s="272">
        <v>188100</v>
      </c>
      <c r="L19" s="272">
        <v>1178100</v>
      </c>
    </row>
    <row r="20" spans="1:12" x14ac:dyDescent="0.25">
      <c r="A20" s="266">
        <v>46033</v>
      </c>
      <c r="B20" s="274" t="s">
        <v>48</v>
      </c>
      <c r="C20" s="267" t="s">
        <v>344</v>
      </c>
      <c r="D20" s="275" t="s">
        <v>13</v>
      </c>
      <c r="E20" s="275" t="s">
        <v>50</v>
      </c>
      <c r="F20" s="276">
        <v>2</v>
      </c>
      <c r="G20" s="275" t="s">
        <v>51</v>
      </c>
      <c r="H20" s="277" t="s">
        <v>76</v>
      </c>
      <c r="I20" s="271">
        <f t="shared" si="4"/>
        <v>495000</v>
      </c>
      <c r="J20" s="278">
        <v>990000</v>
      </c>
      <c r="K20" s="278">
        <v>188100</v>
      </c>
      <c r="L20" s="278">
        <v>1178100</v>
      </c>
    </row>
    <row r="21" spans="1:12" x14ac:dyDescent="0.25">
      <c r="A21" s="266">
        <v>46034</v>
      </c>
      <c r="B21" s="267" t="s">
        <v>48</v>
      </c>
      <c r="C21" s="267" t="s">
        <v>346</v>
      </c>
      <c r="D21" s="268" t="s">
        <v>16</v>
      </c>
      <c r="E21" s="268" t="s">
        <v>38</v>
      </c>
      <c r="F21" s="269">
        <v>6</v>
      </c>
      <c r="G21" s="268" t="s">
        <v>51</v>
      </c>
      <c r="H21" s="270" t="s">
        <v>56</v>
      </c>
      <c r="I21" s="271">
        <f t="shared" si="4"/>
        <v>235000</v>
      </c>
      <c r="J21" s="272">
        <v>1410000</v>
      </c>
      <c r="K21" s="272">
        <v>267900</v>
      </c>
      <c r="L21" s="272">
        <v>1677900</v>
      </c>
    </row>
    <row r="22" spans="1:12" x14ac:dyDescent="0.25">
      <c r="A22" s="266">
        <v>46034</v>
      </c>
      <c r="B22" s="301" t="s">
        <v>48</v>
      </c>
      <c r="C22" s="267" t="s">
        <v>346</v>
      </c>
      <c r="D22" s="302" t="s">
        <v>10</v>
      </c>
      <c r="E22" s="302" t="s">
        <v>41</v>
      </c>
      <c r="F22" s="303">
        <v>1</v>
      </c>
      <c r="G22" s="302" t="s">
        <v>51</v>
      </c>
      <c r="H22" s="277" t="s">
        <v>56</v>
      </c>
      <c r="I22" s="271">
        <f t="shared" si="4"/>
        <v>1950000</v>
      </c>
      <c r="J22" s="278">
        <v>1950000</v>
      </c>
      <c r="K22" s="278">
        <v>370500</v>
      </c>
      <c r="L22" s="278">
        <v>2320500</v>
      </c>
    </row>
    <row r="23" spans="1:12" x14ac:dyDescent="0.25">
      <c r="A23" s="289"/>
      <c r="B23" s="290"/>
      <c r="C23" s="290"/>
      <c r="D23" s="291"/>
      <c r="E23" s="291"/>
      <c r="F23" s="292"/>
      <c r="G23" s="291"/>
      <c r="H23" s="298" t="s">
        <v>34</v>
      </c>
      <c r="I23" s="286"/>
      <c r="J23" s="287">
        <f>SUM(J17:J22)</f>
        <v>8700000</v>
      </c>
      <c r="K23" s="287">
        <f t="shared" ref="K23:L23" si="5">SUM(K17:K22)</f>
        <v>1653000</v>
      </c>
      <c r="L23" s="287">
        <f t="shared" si="5"/>
        <v>10353000</v>
      </c>
    </row>
    <row r="24" spans="1:12" x14ac:dyDescent="0.25">
      <c r="A24" s="289"/>
      <c r="B24" s="290"/>
      <c r="C24" s="290"/>
      <c r="D24" s="291"/>
      <c r="E24" s="291"/>
      <c r="F24" s="292"/>
      <c r="G24" s="291"/>
      <c r="H24" s="293"/>
      <c r="I24" s="294"/>
      <c r="J24" s="295"/>
      <c r="K24" s="295"/>
      <c r="L24" s="295"/>
    </row>
    <row r="25" spans="1:12" ht="15.75" thickBot="1" x14ac:dyDescent="0.3">
      <c r="A25" s="312" t="s">
        <v>363</v>
      </c>
      <c r="B25" s="312" t="s">
        <v>366</v>
      </c>
      <c r="C25" s="312" t="s">
        <v>27</v>
      </c>
      <c r="D25" s="313" t="s">
        <v>1</v>
      </c>
      <c r="E25" s="313" t="s">
        <v>28</v>
      </c>
      <c r="F25" s="313" t="s">
        <v>367</v>
      </c>
      <c r="G25" s="313" t="s">
        <v>364</v>
      </c>
      <c r="H25" s="313" t="s">
        <v>30</v>
      </c>
      <c r="I25" s="314" t="s">
        <v>365</v>
      </c>
      <c r="J25" s="315" t="s">
        <v>32</v>
      </c>
      <c r="K25" s="315" t="s">
        <v>33</v>
      </c>
      <c r="L25" s="316" t="s">
        <v>34</v>
      </c>
    </row>
    <row r="26" spans="1:12" x14ac:dyDescent="0.25">
      <c r="A26" s="266">
        <v>46032</v>
      </c>
      <c r="B26" s="195" t="s">
        <v>48</v>
      </c>
      <c r="C26" s="267" t="s">
        <v>345</v>
      </c>
      <c r="D26" s="196" t="s">
        <v>10</v>
      </c>
      <c r="E26" s="196" t="s">
        <v>41</v>
      </c>
      <c r="F26" s="249">
        <v>1</v>
      </c>
      <c r="G26" s="196" t="s">
        <v>51</v>
      </c>
      <c r="H26" s="250" t="s">
        <v>78</v>
      </c>
      <c r="I26" s="251">
        <f t="shared" si="4"/>
        <v>1950000</v>
      </c>
      <c r="J26" s="252">
        <v>1950000</v>
      </c>
      <c r="K26" s="252">
        <v>370500</v>
      </c>
      <c r="L26" s="252">
        <v>2320500</v>
      </c>
    </row>
    <row r="27" spans="1:12" x14ac:dyDescent="0.25">
      <c r="A27" s="266">
        <v>46032</v>
      </c>
      <c r="B27" s="261" t="s">
        <v>48</v>
      </c>
      <c r="C27" s="267" t="s">
        <v>345</v>
      </c>
      <c r="D27" s="196" t="s">
        <v>16</v>
      </c>
      <c r="E27" s="196" t="s">
        <v>38</v>
      </c>
      <c r="F27" s="257">
        <v>5</v>
      </c>
      <c r="G27" s="262" t="s">
        <v>51</v>
      </c>
      <c r="H27" s="263" t="s">
        <v>78</v>
      </c>
      <c r="I27" s="251">
        <f t="shared" si="4"/>
        <v>235000</v>
      </c>
      <c r="J27" s="259">
        <v>1175000</v>
      </c>
      <c r="K27" s="259">
        <v>223250</v>
      </c>
      <c r="L27" s="259">
        <v>1398250</v>
      </c>
    </row>
    <row r="28" spans="1:12" x14ac:dyDescent="0.25">
      <c r="A28" s="266">
        <v>46032</v>
      </c>
      <c r="B28" s="195" t="s">
        <v>48</v>
      </c>
      <c r="C28" s="267" t="s">
        <v>345</v>
      </c>
      <c r="D28" s="196" t="s">
        <v>13</v>
      </c>
      <c r="E28" s="196" t="s">
        <v>50</v>
      </c>
      <c r="F28" s="249">
        <v>2</v>
      </c>
      <c r="G28" s="196" t="s">
        <v>51</v>
      </c>
      <c r="H28" s="250" t="s">
        <v>78</v>
      </c>
      <c r="I28" s="251">
        <f t="shared" si="4"/>
        <v>495000</v>
      </c>
      <c r="J28" s="252">
        <v>990000</v>
      </c>
      <c r="K28" s="252">
        <v>188100</v>
      </c>
      <c r="L28" s="252">
        <v>1178100</v>
      </c>
    </row>
    <row r="29" spans="1:12" x14ac:dyDescent="0.25">
      <c r="A29" s="266">
        <v>46033</v>
      </c>
      <c r="B29" s="195" t="s">
        <v>48</v>
      </c>
      <c r="C29" s="267" t="s">
        <v>345</v>
      </c>
      <c r="D29" s="196" t="s">
        <v>13</v>
      </c>
      <c r="E29" s="196" t="s">
        <v>50</v>
      </c>
      <c r="F29" s="249">
        <v>2</v>
      </c>
      <c r="G29" s="196" t="s">
        <v>51</v>
      </c>
      <c r="H29" s="250" t="s">
        <v>78</v>
      </c>
      <c r="I29" s="251">
        <f t="shared" si="4"/>
        <v>495000</v>
      </c>
      <c r="J29" s="252">
        <v>990000</v>
      </c>
      <c r="K29" s="252">
        <v>188100</v>
      </c>
      <c r="L29" s="252">
        <v>1178100</v>
      </c>
    </row>
    <row r="30" spans="1:12" x14ac:dyDescent="0.25">
      <c r="A30" s="266">
        <v>46034</v>
      </c>
      <c r="B30" s="195" t="s">
        <v>48</v>
      </c>
      <c r="C30" s="267" t="s">
        <v>347</v>
      </c>
      <c r="D30" s="196" t="s">
        <v>16</v>
      </c>
      <c r="E30" s="196" t="s">
        <v>38</v>
      </c>
      <c r="F30" s="249">
        <v>5</v>
      </c>
      <c r="G30" s="196" t="s">
        <v>51</v>
      </c>
      <c r="H30" s="250" t="s">
        <v>58</v>
      </c>
      <c r="I30" s="251">
        <f t="shared" si="4"/>
        <v>235000</v>
      </c>
      <c r="J30" s="252">
        <v>1175000</v>
      </c>
      <c r="K30" s="252">
        <v>223250</v>
      </c>
      <c r="L30" s="252">
        <v>1398250</v>
      </c>
    </row>
    <row r="31" spans="1:12" x14ac:dyDescent="0.25">
      <c r="A31" s="266">
        <v>46034</v>
      </c>
      <c r="B31" s="283" t="s">
        <v>48</v>
      </c>
      <c r="C31" s="267" t="s">
        <v>347</v>
      </c>
      <c r="D31" s="284" t="s">
        <v>10</v>
      </c>
      <c r="E31" s="284" t="s">
        <v>41</v>
      </c>
      <c r="F31" s="285">
        <v>1</v>
      </c>
      <c r="G31" s="284" t="s">
        <v>51</v>
      </c>
      <c r="H31" s="258" t="s">
        <v>58</v>
      </c>
      <c r="I31" s="251">
        <f t="shared" si="4"/>
        <v>1950000</v>
      </c>
      <c r="J31" s="259">
        <v>1950000</v>
      </c>
      <c r="K31" s="259">
        <v>370500</v>
      </c>
      <c r="L31" s="259">
        <v>2320500</v>
      </c>
    </row>
    <row r="32" spans="1:12" x14ac:dyDescent="0.25">
      <c r="A32" s="289"/>
      <c r="B32" s="290"/>
      <c r="C32" s="290"/>
      <c r="D32" s="291"/>
      <c r="E32" s="291"/>
      <c r="F32" s="292"/>
      <c r="G32" s="291"/>
      <c r="H32" s="298" t="s">
        <v>34</v>
      </c>
      <c r="I32" s="286"/>
      <c r="J32" s="287">
        <f>SUM(J26:J31)</f>
        <v>8230000</v>
      </c>
      <c r="K32" s="287">
        <f t="shared" ref="K32:L32" si="6">SUM(K26:K31)</f>
        <v>1563700</v>
      </c>
      <c r="L32" s="287">
        <f t="shared" si="6"/>
        <v>9793700</v>
      </c>
    </row>
    <row r="33" spans="1:12" x14ac:dyDescent="0.25">
      <c r="A33" s="289"/>
      <c r="B33" s="290"/>
      <c r="C33" s="290"/>
      <c r="D33" s="291"/>
      <c r="E33" s="291"/>
      <c r="F33" s="292"/>
      <c r="G33" s="291"/>
      <c r="H33" s="293"/>
      <c r="I33" s="294"/>
      <c r="J33" s="295"/>
      <c r="K33" s="295"/>
      <c r="L33" s="295"/>
    </row>
    <row r="34" spans="1:12" ht="15.75" thickBot="1" x14ac:dyDescent="0.3">
      <c r="A34" s="312" t="s">
        <v>370</v>
      </c>
      <c r="B34" s="312" t="s">
        <v>366</v>
      </c>
      <c r="C34" s="312" t="s">
        <v>27</v>
      </c>
      <c r="D34" s="313" t="s">
        <v>1</v>
      </c>
      <c r="E34" s="313" t="s">
        <v>28</v>
      </c>
      <c r="F34" s="313" t="s">
        <v>367</v>
      </c>
      <c r="G34" s="313" t="s">
        <v>364</v>
      </c>
      <c r="H34" s="313" t="s">
        <v>30</v>
      </c>
      <c r="I34" s="314" t="s">
        <v>365</v>
      </c>
      <c r="J34" s="315" t="s">
        <v>32</v>
      </c>
      <c r="K34" s="315" t="s">
        <v>33</v>
      </c>
      <c r="L34" s="316" t="s">
        <v>34</v>
      </c>
    </row>
    <row r="35" spans="1:12" x14ac:dyDescent="0.25">
      <c r="A35" s="194">
        <v>46039</v>
      </c>
      <c r="B35" s="195" t="s">
        <v>48</v>
      </c>
      <c r="C35" s="195" t="s">
        <v>348</v>
      </c>
      <c r="D35" s="196" t="s">
        <v>10</v>
      </c>
      <c r="E35" s="196" t="s">
        <v>41</v>
      </c>
      <c r="F35" s="249">
        <v>1</v>
      </c>
      <c r="G35" s="196" t="s">
        <v>51</v>
      </c>
      <c r="H35" s="250" t="s">
        <v>76</v>
      </c>
      <c r="I35" s="251">
        <f t="shared" ref="I35:I40" si="7">+J35/F35</f>
        <v>1950000</v>
      </c>
      <c r="J35" s="252">
        <v>1950000</v>
      </c>
      <c r="K35" s="252">
        <v>370500</v>
      </c>
      <c r="L35" s="252">
        <v>2320500</v>
      </c>
    </row>
    <row r="36" spans="1:12" x14ac:dyDescent="0.25">
      <c r="A36" s="194">
        <v>46039</v>
      </c>
      <c r="B36" s="255" t="s">
        <v>48</v>
      </c>
      <c r="C36" s="195" t="s">
        <v>348</v>
      </c>
      <c r="D36" s="256" t="s">
        <v>16</v>
      </c>
      <c r="E36" s="256" t="s">
        <v>38</v>
      </c>
      <c r="F36" s="257">
        <v>6</v>
      </c>
      <c r="G36" s="256" t="s">
        <v>51</v>
      </c>
      <c r="H36" s="258" t="s">
        <v>76</v>
      </c>
      <c r="I36" s="251">
        <f t="shared" si="7"/>
        <v>235000</v>
      </c>
      <c r="J36" s="259">
        <v>1410000</v>
      </c>
      <c r="K36" s="259">
        <v>267900</v>
      </c>
      <c r="L36" s="259">
        <v>1677900</v>
      </c>
    </row>
    <row r="37" spans="1:12" x14ac:dyDescent="0.25">
      <c r="A37" s="194">
        <v>46039</v>
      </c>
      <c r="B37" s="195" t="s">
        <v>48</v>
      </c>
      <c r="C37" s="195" t="s">
        <v>348</v>
      </c>
      <c r="D37" s="196" t="s">
        <v>13</v>
      </c>
      <c r="E37" s="196" t="s">
        <v>50</v>
      </c>
      <c r="F37" s="249">
        <v>2</v>
      </c>
      <c r="G37" s="196" t="s">
        <v>51</v>
      </c>
      <c r="H37" s="250" t="s">
        <v>76</v>
      </c>
      <c r="I37" s="251">
        <f t="shared" si="7"/>
        <v>495000</v>
      </c>
      <c r="J37" s="252">
        <v>990000</v>
      </c>
      <c r="K37" s="252">
        <v>188100</v>
      </c>
      <c r="L37" s="252">
        <v>1178100</v>
      </c>
    </row>
    <row r="38" spans="1:12" x14ac:dyDescent="0.25">
      <c r="A38" s="194">
        <v>46040</v>
      </c>
      <c r="B38" s="195" t="s">
        <v>48</v>
      </c>
      <c r="C38" s="195" t="s">
        <v>350</v>
      </c>
      <c r="D38" s="196" t="s">
        <v>16</v>
      </c>
      <c r="E38" s="196" t="s">
        <v>38</v>
      </c>
      <c r="F38" s="249">
        <v>6</v>
      </c>
      <c r="G38" s="196" t="s">
        <v>51</v>
      </c>
      <c r="H38" s="250" t="s">
        <v>56</v>
      </c>
      <c r="I38" s="251">
        <f t="shared" si="7"/>
        <v>235000</v>
      </c>
      <c r="J38" s="252">
        <v>1410000</v>
      </c>
      <c r="K38" s="252">
        <v>267900</v>
      </c>
      <c r="L38" s="252">
        <v>1677900</v>
      </c>
    </row>
    <row r="39" spans="1:12" x14ac:dyDescent="0.25">
      <c r="A39" s="194">
        <v>46040</v>
      </c>
      <c r="B39" s="283" t="s">
        <v>48</v>
      </c>
      <c r="C39" s="195" t="s">
        <v>350</v>
      </c>
      <c r="D39" s="284" t="s">
        <v>10</v>
      </c>
      <c r="E39" s="284" t="s">
        <v>41</v>
      </c>
      <c r="F39" s="285">
        <v>1</v>
      </c>
      <c r="G39" s="284" t="s">
        <v>51</v>
      </c>
      <c r="H39" s="258" t="s">
        <v>56</v>
      </c>
      <c r="I39" s="251">
        <f t="shared" si="7"/>
        <v>1950000</v>
      </c>
      <c r="J39" s="259">
        <v>1950000</v>
      </c>
      <c r="K39" s="259">
        <v>370500</v>
      </c>
      <c r="L39" s="259">
        <v>2320500</v>
      </c>
    </row>
    <row r="40" spans="1:12" x14ac:dyDescent="0.25">
      <c r="A40" s="289"/>
      <c r="B40" s="290"/>
      <c r="C40" s="290"/>
      <c r="D40" s="291"/>
      <c r="E40" s="291"/>
      <c r="F40" s="292"/>
      <c r="G40" s="291"/>
      <c r="H40" s="298" t="s">
        <v>34</v>
      </c>
      <c r="I40" s="286"/>
      <c r="J40" s="287">
        <f>SUM(J35:J39)</f>
        <v>7710000</v>
      </c>
      <c r="K40" s="287">
        <f t="shared" ref="K40:L40" si="8">SUM(K35:K39)</f>
        <v>1464900</v>
      </c>
      <c r="L40" s="287">
        <f t="shared" si="8"/>
        <v>9174900</v>
      </c>
    </row>
    <row r="41" spans="1:12" ht="15.75" thickBot="1" x14ac:dyDescent="0.3">
      <c r="A41" s="312" t="s">
        <v>363</v>
      </c>
      <c r="B41" s="312" t="s">
        <v>366</v>
      </c>
      <c r="C41" s="312" t="s">
        <v>27</v>
      </c>
      <c r="D41" s="313" t="s">
        <v>1</v>
      </c>
      <c r="E41" s="313" t="s">
        <v>28</v>
      </c>
      <c r="F41" s="313" t="s">
        <v>367</v>
      </c>
      <c r="G41" s="313" t="s">
        <v>364</v>
      </c>
      <c r="H41" s="313" t="s">
        <v>30</v>
      </c>
      <c r="I41" s="314" t="s">
        <v>365</v>
      </c>
      <c r="J41" s="315" t="s">
        <v>32</v>
      </c>
      <c r="K41" s="315" t="s">
        <v>33</v>
      </c>
      <c r="L41" s="316" t="s">
        <v>34</v>
      </c>
    </row>
    <row r="42" spans="1:12" x14ac:dyDescent="0.25">
      <c r="A42" s="194">
        <v>46039</v>
      </c>
      <c r="B42" s="255" t="s">
        <v>48</v>
      </c>
      <c r="C42" s="195" t="s">
        <v>349</v>
      </c>
      <c r="D42" s="256" t="s">
        <v>10</v>
      </c>
      <c r="E42" s="256" t="s">
        <v>41</v>
      </c>
      <c r="F42" s="257">
        <v>1</v>
      </c>
      <c r="G42" s="256" t="s">
        <v>51</v>
      </c>
      <c r="H42" s="258" t="s">
        <v>78</v>
      </c>
      <c r="I42" s="251">
        <f t="shared" ref="I42:I47" si="9">+J42/F42</f>
        <v>1950000</v>
      </c>
      <c r="J42" s="259">
        <v>1950000</v>
      </c>
      <c r="K42" s="259">
        <v>370500</v>
      </c>
      <c r="L42" s="259">
        <v>2320500</v>
      </c>
    </row>
    <row r="43" spans="1:12" x14ac:dyDescent="0.25">
      <c r="A43" s="194">
        <v>46039</v>
      </c>
      <c r="B43" s="195" t="s">
        <v>48</v>
      </c>
      <c r="C43" s="195" t="s">
        <v>349</v>
      </c>
      <c r="D43" s="196" t="s">
        <v>16</v>
      </c>
      <c r="E43" s="196" t="s">
        <v>38</v>
      </c>
      <c r="F43" s="249">
        <v>5</v>
      </c>
      <c r="G43" s="196" t="s">
        <v>51</v>
      </c>
      <c r="H43" s="250" t="s">
        <v>78</v>
      </c>
      <c r="I43" s="251">
        <f t="shared" si="9"/>
        <v>235000</v>
      </c>
      <c r="J43" s="252">
        <v>1175000</v>
      </c>
      <c r="K43" s="252">
        <v>223250</v>
      </c>
      <c r="L43" s="252">
        <v>1398250</v>
      </c>
    </row>
    <row r="44" spans="1:12" x14ac:dyDescent="0.25">
      <c r="A44" s="194">
        <v>46039</v>
      </c>
      <c r="B44" s="255" t="s">
        <v>48</v>
      </c>
      <c r="C44" s="195" t="s">
        <v>349</v>
      </c>
      <c r="D44" s="256" t="s">
        <v>13</v>
      </c>
      <c r="E44" s="256" t="s">
        <v>50</v>
      </c>
      <c r="F44" s="257">
        <v>2</v>
      </c>
      <c r="G44" s="256" t="s">
        <v>51</v>
      </c>
      <c r="H44" s="258" t="s">
        <v>78</v>
      </c>
      <c r="I44" s="251">
        <f t="shared" si="9"/>
        <v>495000</v>
      </c>
      <c r="J44" s="259">
        <v>990000</v>
      </c>
      <c r="K44" s="259">
        <v>188100</v>
      </c>
      <c r="L44" s="259">
        <v>1178100</v>
      </c>
    </row>
    <row r="45" spans="1:12" x14ac:dyDescent="0.25">
      <c r="A45" s="194">
        <v>46040</v>
      </c>
      <c r="B45" s="195" t="s">
        <v>48</v>
      </c>
      <c r="C45" s="195" t="s">
        <v>351</v>
      </c>
      <c r="D45" s="196" t="s">
        <v>16</v>
      </c>
      <c r="E45" s="196" t="s">
        <v>38</v>
      </c>
      <c r="F45" s="249">
        <v>5</v>
      </c>
      <c r="G45" s="196" t="s">
        <v>51</v>
      </c>
      <c r="H45" s="250" t="s">
        <v>58</v>
      </c>
      <c r="I45" s="251">
        <f t="shared" si="9"/>
        <v>235000</v>
      </c>
      <c r="J45" s="252">
        <v>1175000</v>
      </c>
      <c r="K45" s="252">
        <v>223250</v>
      </c>
      <c r="L45" s="252">
        <v>1398250</v>
      </c>
    </row>
    <row r="46" spans="1:12" x14ac:dyDescent="0.25">
      <c r="A46" s="194">
        <v>46040</v>
      </c>
      <c r="B46" s="283" t="s">
        <v>48</v>
      </c>
      <c r="C46" s="255" t="s">
        <v>351</v>
      </c>
      <c r="D46" s="284" t="s">
        <v>10</v>
      </c>
      <c r="E46" s="284" t="s">
        <v>41</v>
      </c>
      <c r="F46" s="285">
        <v>1</v>
      </c>
      <c r="G46" s="284" t="s">
        <v>51</v>
      </c>
      <c r="H46" s="258" t="s">
        <v>58</v>
      </c>
      <c r="I46" s="251">
        <f t="shared" si="9"/>
        <v>1950000</v>
      </c>
      <c r="J46" s="259">
        <v>1950000</v>
      </c>
      <c r="K46" s="259">
        <v>370500</v>
      </c>
      <c r="L46" s="259">
        <v>2320500</v>
      </c>
    </row>
    <row r="47" spans="1:12" x14ac:dyDescent="0.25">
      <c r="A47" s="289"/>
      <c r="B47" s="290"/>
      <c r="C47" s="290"/>
      <c r="D47" s="291"/>
      <c r="E47" s="291"/>
      <c r="F47" s="292"/>
      <c r="G47" s="291"/>
      <c r="H47" s="299" t="s">
        <v>34</v>
      </c>
      <c r="I47" s="244"/>
      <c r="J47" s="239">
        <f>SUM(J42:J46)</f>
        <v>7240000</v>
      </c>
      <c r="K47" s="239">
        <f t="shared" ref="K47:L47" si="10">SUM(K42:K46)</f>
        <v>1375600</v>
      </c>
      <c r="L47" s="239">
        <f t="shared" si="10"/>
        <v>8615600</v>
      </c>
    </row>
    <row r="48" spans="1:12" x14ac:dyDescent="0.25">
      <c r="A48" s="289"/>
      <c r="B48" s="290"/>
      <c r="C48" s="290"/>
      <c r="D48" s="291"/>
      <c r="E48" s="291"/>
      <c r="F48" s="292"/>
      <c r="G48" s="291"/>
      <c r="H48" s="293"/>
      <c r="I48" s="294"/>
      <c r="J48" s="295"/>
      <c r="K48" s="295"/>
      <c r="L48" s="295"/>
    </row>
    <row r="49" spans="1:12" ht="15.75" thickBot="1" x14ac:dyDescent="0.3">
      <c r="A49" s="312" t="s">
        <v>370</v>
      </c>
      <c r="B49" s="312" t="s">
        <v>366</v>
      </c>
      <c r="C49" s="312" t="s">
        <v>27</v>
      </c>
      <c r="D49" s="313" t="s">
        <v>1</v>
      </c>
      <c r="E49" s="313" t="s">
        <v>28</v>
      </c>
      <c r="F49" s="313" t="s">
        <v>367</v>
      </c>
      <c r="G49" s="313" t="s">
        <v>364</v>
      </c>
      <c r="H49" s="313" t="s">
        <v>30</v>
      </c>
      <c r="I49" s="314" t="s">
        <v>365</v>
      </c>
      <c r="J49" s="315" t="s">
        <v>32</v>
      </c>
      <c r="K49" s="315" t="s">
        <v>33</v>
      </c>
      <c r="L49" s="316" t="s">
        <v>34</v>
      </c>
    </row>
    <row r="50" spans="1:12" x14ac:dyDescent="0.25">
      <c r="A50" s="194">
        <v>46046</v>
      </c>
      <c r="B50" s="195" t="s">
        <v>48</v>
      </c>
      <c r="C50" s="195" t="s">
        <v>352</v>
      </c>
      <c r="D50" s="196" t="s">
        <v>10</v>
      </c>
      <c r="E50" s="196" t="s">
        <v>41</v>
      </c>
      <c r="F50" s="249">
        <v>1</v>
      </c>
      <c r="G50" s="196" t="s">
        <v>51</v>
      </c>
      <c r="H50" s="250" t="s">
        <v>76</v>
      </c>
      <c r="I50" s="251">
        <f t="shared" ref="I50:I55" si="11">+J50/F50</f>
        <v>1950000</v>
      </c>
      <c r="J50" s="252">
        <v>1950000</v>
      </c>
      <c r="K50" s="252">
        <v>370500</v>
      </c>
      <c r="L50" s="252">
        <v>2320500</v>
      </c>
    </row>
    <row r="51" spans="1:12" x14ac:dyDescent="0.25">
      <c r="A51" s="194">
        <v>46046</v>
      </c>
      <c r="B51" s="255" t="s">
        <v>48</v>
      </c>
      <c r="C51" s="195" t="s">
        <v>352</v>
      </c>
      <c r="D51" s="256" t="s">
        <v>16</v>
      </c>
      <c r="E51" s="256" t="s">
        <v>38</v>
      </c>
      <c r="F51" s="257">
        <v>6</v>
      </c>
      <c r="G51" s="256" t="s">
        <v>51</v>
      </c>
      <c r="H51" s="258" t="s">
        <v>76</v>
      </c>
      <c r="I51" s="251">
        <f t="shared" si="11"/>
        <v>235000</v>
      </c>
      <c r="J51" s="259">
        <v>1410000</v>
      </c>
      <c r="K51" s="259">
        <v>267900</v>
      </c>
      <c r="L51" s="259">
        <v>1677900</v>
      </c>
    </row>
    <row r="52" spans="1:12" x14ac:dyDescent="0.25">
      <c r="A52" s="194">
        <v>46046</v>
      </c>
      <c r="B52" s="195" t="s">
        <v>48</v>
      </c>
      <c r="C52" s="195" t="s">
        <v>352</v>
      </c>
      <c r="D52" s="196" t="s">
        <v>13</v>
      </c>
      <c r="E52" s="196" t="s">
        <v>50</v>
      </c>
      <c r="F52" s="249">
        <v>2</v>
      </c>
      <c r="G52" s="196" t="s">
        <v>51</v>
      </c>
      <c r="H52" s="250" t="s">
        <v>76</v>
      </c>
      <c r="I52" s="251">
        <f t="shared" si="11"/>
        <v>495000</v>
      </c>
      <c r="J52" s="252">
        <v>990000</v>
      </c>
      <c r="K52" s="252">
        <v>188100</v>
      </c>
      <c r="L52" s="252">
        <v>1178100</v>
      </c>
    </row>
    <row r="53" spans="1:12" x14ac:dyDescent="0.25">
      <c r="A53" s="194">
        <v>46047</v>
      </c>
      <c r="B53" s="195" t="s">
        <v>48</v>
      </c>
      <c r="C53" s="195" t="s">
        <v>354</v>
      </c>
      <c r="D53" s="196" t="s">
        <v>16</v>
      </c>
      <c r="E53" s="196" t="s">
        <v>38</v>
      </c>
      <c r="F53" s="249">
        <v>6</v>
      </c>
      <c r="G53" s="196" t="s">
        <v>51</v>
      </c>
      <c r="H53" s="250" t="s">
        <v>56</v>
      </c>
      <c r="I53" s="251">
        <f t="shared" si="11"/>
        <v>235000</v>
      </c>
      <c r="J53" s="252">
        <v>1410000</v>
      </c>
      <c r="K53" s="252">
        <v>267900</v>
      </c>
      <c r="L53" s="252">
        <v>1677900</v>
      </c>
    </row>
    <row r="54" spans="1:12" x14ac:dyDescent="0.25">
      <c r="A54" s="194">
        <v>46047</v>
      </c>
      <c r="B54" s="283" t="s">
        <v>48</v>
      </c>
      <c r="C54" s="195" t="s">
        <v>354</v>
      </c>
      <c r="D54" s="284" t="s">
        <v>10</v>
      </c>
      <c r="E54" s="284" t="s">
        <v>41</v>
      </c>
      <c r="F54" s="285">
        <v>1</v>
      </c>
      <c r="G54" s="284" t="s">
        <v>51</v>
      </c>
      <c r="H54" s="258" t="s">
        <v>56</v>
      </c>
      <c r="I54" s="251">
        <f t="shared" si="11"/>
        <v>1950000</v>
      </c>
      <c r="J54" s="259">
        <v>1950000</v>
      </c>
      <c r="K54" s="259">
        <v>370500</v>
      </c>
      <c r="L54" s="259">
        <v>2320500</v>
      </c>
    </row>
    <row r="55" spans="1:12" x14ac:dyDescent="0.25">
      <c r="A55" s="289"/>
      <c r="B55" s="290"/>
      <c r="C55" s="290"/>
      <c r="D55" s="291"/>
      <c r="E55" s="291"/>
      <c r="F55" s="292"/>
      <c r="G55" s="291"/>
      <c r="H55" s="298" t="s">
        <v>34</v>
      </c>
      <c r="I55" s="286"/>
      <c r="J55" s="287">
        <f>SUM(J50:J54)</f>
        <v>7710000</v>
      </c>
      <c r="K55" s="287">
        <f t="shared" ref="K55:L55" si="12">SUM(K50:K54)</f>
        <v>1464900</v>
      </c>
      <c r="L55" s="287">
        <f t="shared" si="12"/>
        <v>9174900</v>
      </c>
    </row>
    <row r="56" spans="1:12" ht="15.75" thickBot="1" x14ac:dyDescent="0.3">
      <c r="A56" s="312" t="s">
        <v>363</v>
      </c>
      <c r="B56" s="312" t="s">
        <v>366</v>
      </c>
      <c r="C56" s="312" t="s">
        <v>27</v>
      </c>
      <c r="D56" s="313" t="s">
        <v>1</v>
      </c>
      <c r="E56" s="313" t="s">
        <v>28</v>
      </c>
      <c r="F56" s="313" t="s">
        <v>367</v>
      </c>
      <c r="G56" s="313" t="s">
        <v>364</v>
      </c>
      <c r="H56" s="313" t="s">
        <v>30</v>
      </c>
      <c r="I56" s="314" t="s">
        <v>365</v>
      </c>
      <c r="J56" s="315" t="s">
        <v>32</v>
      </c>
      <c r="K56" s="315" t="s">
        <v>33</v>
      </c>
      <c r="L56" s="316" t="s">
        <v>34</v>
      </c>
    </row>
    <row r="57" spans="1:12" x14ac:dyDescent="0.25">
      <c r="A57" s="194">
        <v>46046</v>
      </c>
      <c r="B57" s="255" t="s">
        <v>48</v>
      </c>
      <c r="C57" s="195" t="s">
        <v>353</v>
      </c>
      <c r="D57" s="256" t="s">
        <v>10</v>
      </c>
      <c r="E57" s="256" t="s">
        <v>41</v>
      </c>
      <c r="F57" s="257">
        <v>1</v>
      </c>
      <c r="G57" s="256" t="s">
        <v>51</v>
      </c>
      <c r="H57" s="258" t="s">
        <v>78</v>
      </c>
      <c r="I57" s="251">
        <f t="shared" ref="I57:I62" si="13">+J57/F57</f>
        <v>1950000</v>
      </c>
      <c r="J57" s="259">
        <v>1950000</v>
      </c>
      <c r="K57" s="259">
        <v>370500</v>
      </c>
      <c r="L57" s="259">
        <v>2320500</v>
      </c>
    </row>
    <row r="58" spans="1:12" x14ac:dyDescent="0.25">
      <c r="A58" s="194">
        <v>46046</v>
      </c>
      <c r="B58" s="195" t="s">
        <v>48</v>
      </c>
      <c r="C58" s="195" t="s">
        <v>353</v>
      </c>
      <c r="D58" s="196" t="s">
        <v>16</v>
      </c>
      <c r="E58" s="196" t="s">
        <v>38</v>
      </c>
      <c r="F58" s="249">
        <v>5</v>
      </c>
      <c r="G58" s="196" t="s">
        <v>51</v>
      </c>
      <c r="H58" s="250" t="s">
        <v>78</v>
      </c>
      <c r="I58" s="251">
        <f t="shared" si="13"/>
        <v>235000</v>
      </c>
      <c r="J58" s="252">
        <v>1175000</v>
      </c>
      <c r="K58" s="252">
        <v>223250</v>
      </c>
      <c r="L58" s="252">
        <v>1398250</v>
      </c>
    </row>
    <row r="59" spans="1:12" x14ac:dyDescent="0.25">
      <c r="A59" s="194">
        <v>46046</v>
      </c>
      <c r="B59" s="255" t="s">
        <v>48</v>
      </c>
      <c r="C59" s="195" t="s">
        <v>353</v>
      </c>
      <c r="D59" s="256" t="s">
        <v>13</v>
      </c>
      <c r="E59" s="256" t="s">
        <v>50</v>
      </c>
      <c r="F59" s="257">
        <v>2</v>
      </c>
      <c r="G59" s="256" t="s">
        <v>51</v>
      </c>
      <c r="H59" s="258" t="s">
        <v>78</v>
      </c>
      <c r="I59" s="251">
        <f t="shared" si="13"/>
        <v>495000</v>
      </c>
      <c r="J59" s="259">
        <v>990000</v>
      </c>
      <c r="K59" s="259">
        <v>188100</v>
      </c>
      <c r="L59" s="259">
        <v>1178100</v>
      </c>
    </row>
    <row r="60" spans="1:12" x14ac:dyDescent="0.25">
      <c r="A60" s="194">
        <v>46047</v>
      </c>
      <c r="B60" s="195" t="s">
        <v>48</v>
      </c>
      <c r="C60" s="195" t="s">
        <v>358</v>
      </c>
      <c r="D60" s="196" t="s">
        <v>16</v>
      </c>
      <c r="E60" s="196" t="s">
        <v>38</v>
      </c>
      <c r="F60" s="249">
        <v>5</v>
      </c>
      <c r="G60" s="196" t="s">
        <v>51</v>
      </c>
      <c r="H60" s="250" t="s">
        <v>58</v>
      </c>
      <c r="I60" s="251">
        <f t="shared" si="13"/>
        <v>235000</v>
      </c>
      <c r="J60" s="252">
        <v>1175000</v>
      </c>
      <c r="K60" s="252">
        <v>223250</v>
      </c>
      <c r="L60" s="252">
        <v>1398250</v>
      </c>
    </row>
    <row r="61" spans="1:12" x14ac:dyDescent="0.25">
      <c r="A61" s="194">
        <v>46047</v>
      </c>
      <c r="B61" s="283" t="s">
        <v>48</v>
      </c>
      <c r="C61" s="195" t="s">
        <v>358</v>
      </c>
      <c r="D61" s="284" t="s">
        <v>10</v>
      </c>
      <c r="E61" s="284" t="s">
        <v>41</v>
      </c>
      <c r="F61" s="285">
        <v>1</v>
      </c>
      <c r="G61" s="284" t="s">
        <v>51</v>
      </c>
      <c r="H61" s="258" t="s">
        <v>58</v>
      </c>
      <c r="I61" s="251">
        <f t="shared" si="13"/>
        <v>1950000</v>
      </c>
      <c r="J61" s="259">
        <v>1950000</v>
      </c>
      <c r="K61" s="259">
        <v>370500</v>
      </c>
      <c r="L61" s="259">
        <v>2320500</v>
      </c>
    </row>
    <row r="62" spans="1:12" x14ac:dyDescent="0.25">
      <c r="A62" s="289"/>
      <c r="B62" s="290"/>
      <c r="C62" s="290"/>
      <c r="D62" s="291"/>
      <c r="E62" s="291"/>
      <c r="F62" s="292"/>
      <c r="G62" s="291"/>
      <c r="H62" s="299" t="s">
        <v>34</v>
      </c>
      <c r="I62" s="244"/>
      <c r="J62" s="239">
        <f>SUM(J57:J61)</f>
        <v>7240000</v>
      </c>
      <c r="K62" s="239">
        <f t="shared" ref="K62:L62" si="14">SUM(K57:K61)</f>
        <v>1375600</v>
      </c>
      <c r="L62" s="239">
        <f t="shared" si="14"/>
        <v>8615600</v>
      </c>
    </row>
    <row r="64" spans="1:12" x14ac:dyDescent="0.25">
      <c r="J64" s="354" t="s">
        <v>371</v>
      </c>
      <c r="L64" s="353">
        <f>+L62+L55+L47+L40+L32+L23+L15+L8</f>
        <v>73518200</v>
      </c>
    </row>
  </sheetData>
  <pageMargins left="0.7" right="0.7" top="0.75" bottom="0.75" header="0.3" footer="0.3"/>
  <tableParts count="1">
    <tablePart r:id="rId1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2E75B5"/>
  </sheetPr>
  <dimension ref="A1:Z994"/>
  <sheetViews>
    <sheetView topLeftCell="B1" workbookViewId="0">
      <pane ySplit="1" topLeftCell="A519" activePane="bottomLeft" state="frozen"/>
      <selection sqref="A1:L1"/>
      <selection pane="bottomLeft" activeCell="B533" sqref="B533"/>
    </sheetView>
  </sheetViews>
  <sheetFormatPr baseColWidth="10" defaultColWidth="14.42578125" defaultRowHeight="15" customHeight="1" x14ac:dyDescent="0.25"/>
  <cols>
    <col min="1" max="1" width="16.28515625" style="165" customWidth="1"/>
    <col min="2" max="2" width="16.140625" style="165" customWidth="1"/>
    <col min="3" max="3" width="14.85546875" style="165" customWidth="1"/>
    <col min="4" max="4" width="22" style="165" customWidth="1"/>
    <col min="5" max="5" width="33.28515625" style="165" customWidth="1"/>
    <col min="6" max="6" width="44.7109375" style="165" customWidth="1"/>
    <col min="7" max="7" width="17.5703125" style="165" customWidth="1"/>
    <col min="8" max="8" width="64.7109375" style="165" customWidth="1"/>
    <col min="9" max="9" width="11" style="165" customWidth="1"/>
    <col min="10" max="10" width="14.7109375" style="165" customWidth="1"/>
    <col min="11" max="11" width="15.7109375" style="165" customWidth="1"/>
    <col min="12" max="12" width="18.85546875" style="165" customWidth="1"/>
    <col min="13" max="13" width="15.7109375" style="165" customWidth="1"/>
    <col min="14" max="15" width="13" style="165" customWidth="1"/>
    <col min="16" max="26" width="10.7109375" style="165" customWidth="1"/>
    <col min="27" max="16384" width="14.42578125" style="165"/>
  </cols>
  <sheetData>
    <row r="1" spans="1:26" x14ac:dyDescent="0.25">
      <c r="A1" s="30" t="s">
        <v>24</v>
      </c>
      <c r="B1" s="31" t="s">
        <v>25</v>
      </c>
      <c r="C1" s="32" t="s">
        <v>26</v>
      </c>
      <c r="D1" s="32" t="s">
        <v>27</v>
      </c>
      <c r="E1" s="32" t="s">
        <v>1</v>
      </c>
      <c r="F1" s="33" t="s">
        <v>28</v>
      </c>
      <c r="G1" s="34" t="s">
        <v>29</v>
      </c>
      <c r="H1" s="34" t="s">
        <v>30</v>
      </c>
      <c r="I1" s="34" t="s">
        <v>31</v>
      </c>
      <c r="J1" s="35" t="s">
        <v>32</v>
      </c>
      <c r="K1" s="35" t="s">
        <v>33</v>
      </c>
      <c r="L1" s="35" t="s">
        <v>34</v>
      </c>
      <c r="M1"/>
      <c r="N1"/>
      <c r="O1"/>
      <c r="P1"/>
      <c r="Q1"/>
      <c r="R1"/>
      <c r="S1"/>
      <c r="T1"/>
      <c r="U1"/>
      <c r="V1"/>
      <c r="W1"/>
      <c r="X1"/>
      <c r="Y1"/>
      <c r="Z1"/>
    </row>
    <row r="2" spans="1:26" x14ac:dyDescent="0.25">
      <c r="A2" s="36" t="s">
        <v>35</v>
      </c>
      <c r="B2" s="36" t="s">
        <v>35</v>
      </c>
      <c r="C2" s="37" t="s">
        <v>36</v>
      </c>
      <c r="D2" s="38" t="s">
        <v>37</v>
      </c>
      <c r="E2" s="38" t="s">
        <v>16</v>
      </c>
      <c r="F2" s="38" t="s">
        <v>38</v>
      </c>
      <c r="G2" s="39" t="s">
        <v>39</v>
      </c>
      <c r="H2" s="40" t="s">
        <v>40</v>
      </c>
      <c r="I2" s="41">
        <v>6</v>
      </c>
      <c r="J2" s="42">
        <v>1410000</v>
      </c>
      <c r="K2" s="42">
        <f t="shared" ref="K2:K256" si="0">J2*0.19</f>
        <v>267900</v>
      </c>
      <c r="L2" s="42">
        <f t="shared" ref="L2:L256" si="1">J2+K2</f>
        <v>1677900</v>
      </c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</row>
    <row r="3" spans="1:26" x14ac:dyDescent="0.25">
      <c r="A3" s="36" t="s">
        <v>35</v>
      </c>
      <c r="B3" s="36" t="s">
        <v>35</v>
      </c>
      <c r="C3" s="37" t="s">
        <v>36</v>
      </c>
      <c r="D3" s="38" t="s">
        <v>37</v>
      </c>
      <c r="E3" s="38" t="s">
        <v>10</v>
      </c>
      <c r="F3" s="38" t="s">
        <v>41</v>
      </c>
      <c r="G3" s="39" t="s">
        <v>39</v>
      </c>
      <c r="H3" s="43" t="s">
        <v>42</v>
      </c>
      <c r="I3" s="41">
        <v>1</v>
      </c>
      <c r="J3" s="42">
        <v>1950000</v>
      </c>
      <c r="K3" s="42">
        <f t="shared" si="0"/>
        <v>370500</v>
      </c>
      <c r="L3" s="42">
        <f t="shared" si="1"/>
        <v>2320500</v>
      </c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</row>
    <row r="4" spans="1:26" x14ac:dyDescent="0.25">
      <c r="A4" s="36" t="s">
        <v>35</v>
      </c>
      <c r="B4" s="36">
        <v>45780</v>
      </c>
      <c r="C4" s="37" t="s">
        <v>36</v>
      </c>
      <c r="D4" s="38" t="s">
        <v>43</v>
      </c>
      <c r="E4" s="38" t="s">
        <v>6</v>
      </c>
      <c r="F4" s="38" t="s">
        <v>44</v>
      </c>
      <c r="G4" s="39" t="s">
        <v>39</v>
      </c>
      <c r="H4" s="43" t="s">
        <v>42</v>
      </c>
      <c r="I4" s="41">
        <v>1</v>
      </c>
      <c r="J4" s="42">
        <v>4950000</v>
      </c>
      <c r="K4" s="42">
        <f t="shared" si="0"/>
        <v>940500</v>
      </c>
      <c r="L4" s="42">
        <f t="shared" si="1"/>
        <v>5890500</v>
      </c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</row>
    <row r="5" spans="1:26" x14ac:dyDescent="0.25">
      <c r="A5" s="36" t="s">
        <v>35</v>
      </c>
      <c r="B5" s="36">
        <v>45780</v>
      </c>
      <c r="C5" s="37" t="s">
        <v>36</v>
      </c>
      <c r="D5" s="38" t="s">
        <v>43</v>
      </c>
      <c r="E5" s="38" t="s">
        <v>12</v>
      </c>
      <c r="F5" s="38" t="s">
        <v>45</v>
      </c>
      <c r="G5" s="39" t="s">
        <v>39</v>
      </c>
      <c r="H5" s="43" t="s">
        <v>42</v>
      </c>
      <c r="I5" s="41">
        <v>200</v>
      </c>
      <c r="J5" s="42">
        <v>5300000</v>
      </c>
      <c r="K5" s="42">
        <f t="shared" si="0"/>
        <v>1007000</v>
      </c>
      <c r="L5" s="42">
        <f t="shared" si="1"/>
        <v>6307000</v>
      </c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</row>
    <row r="6" spans="1:26" x14ac:dyDescent="0.25">
      <c r="A6" s="36" t="s">
        <v>35</v>
      </c>
      <c r="B6" s="36">
        <v>45780</v>
      </c>
      <c r="C6" s="37" t="s">
        <v>36</v>
      </c>
      <c r="D6" s="38" t="s">
        <v>43</v>
      </c>
      <c r="E6" s="38" t="s">
        <v>8</v>
      </c>
      <c r="F6" s="38" t="s">
        <v>46</v>
      </c>
      <c r="G6" s="39" t="s">
        <v>39</v>
      </c>
      <c r="H6" s="43" t="s">
        <v>42</v>
      </c>
      <c r="I6" s="41">
        <v>1</v>
      </c>
      <c r="J6" s="42">
        <v>2950000</v>
      </c>
      <c r="K6" s="42">
        <f t="shared" si="0"/>
        <v>560500</v>
      </c>
      <c r="L6" s="42">
        <f t="shared" si="1"/>
        <v>3510500</v>
      </c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</row>
    <row r="7" spans="1:26" x14ac:dyDescent="0.25">
      <c r="A7" s="36" t="s">
        <v>35</v>
      </c>
      <c r="B7" s="36">
        <v>45780</v>
      </c>
      <c r="C7" s="37" t="s">
        <v>36</v>
      </c>
      <c r="D7" s="38" t="s">
        <v>43</v>
      </c>
      <c r="E7" s="38" t="s">
        <v>8</v>
      </c>
      <c r="F7" s="38" t="s">
        <v>47</v>
      </c>
      <c r="G7" s="39" t="s">
        <v>39</v>
      </c>
      <c r="H7" s="43" t="s">
        <v>42</v>
      </c>
      <c r="I7" s="41">
        <v>35</v>
      </c>
      <c r="J7" s="42">
        <v>5075000</v>
      </c>
      <c r="K7" s="42">
        <f t="shared" si="0"/>
        <v>964250</v>
      </c>
      <c r="L7" s="42">
        <f t="shared" si="1"/>
        <v>6039250</v>
      </c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</row>
    <row r="8" spans="1:26" x14ac:dyDescent="0.25">
      <c r="A8" s="36" t="s">
        <v>35</v>
      </c>
      <c r="B8" s="36">
        <v>45780</v>
      </c>
      <c r="C8" s="37" t="s">
        <v>48</v>
      </c>
      <c r="D8" s="38" t="s">
        <v>49</v>
      </c>
      <c r="E8" s="38" t="s">
        <v>13</v>
      </c>
      <c r="F8" s="38" t="s">
        <v>50</v>
      </c>
      <c r="G8" s="39" t="s">
        <v>51</v>
      </c>
      <c r="H8" s="43" t="s">
        <v>52</v>
      </c>
      <c r="I8" s="41">
        <v>2</v>
      </c>
      <c r="J8" s="42">
        <v>990000</v>
      </c>
      <c r="K8" s="42">
        <f t="shared" si="0"/>
        <v>188100</v>
      </c>
      <c r="L8" s="42">
        <f t="shared" si="1"/>
        <v>1178100</v>
      </c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</row>
    <row r="9" spans="1:26" x14ac:dyDescent="0.25">
      <c r="A9" s="36" t="s">
        <v>35</v>
      </c>
      <c r="B9" s="36">
        <v>45780</v>
      </c>
      <c r="C9" s="37" t="s">
        <v>48</v>
      </c>
      <c r="D9" s="38" t="s">
        <v>49</v>
      </c>
      <c r="E9" s="38" t="s">
        <v>16</v>
      </c>
      <c r="F9" s="38" t="s">
        <v>38</v>
      </c>
      <c r="G9" s="39" t="s">
        <v>51</v>
      </c>
      <c r="H9" s="43" t="s">
        <v>52</v>
      </c>
      <c r="I9" s="41">
        <v>6</v>
      </c>
      <c r="J9" s="42">
        <v>1410000</v>
      </c>
      <c r="K9" s="42">
        <f t="shared" si="0"/>
        <v>267900</v>
      </c>
      <c r="L9" s="42">
        <f t="shared" si="1"/>
        <v>1677900</v>
      </c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</row>
    <row r="10" spans="1:26" x14ac:dyDescent="0.25">
      <c r="A10" s="36" t="s">
        <v>35</v>
      </c>
      <c r="B10" s="36">
        <v>45780</v>
      </c>
      <c r="C10" s="37" t="s">
        <v>48</v>
      </c>
      <c r="D10" s="38" t="s">
        <v>49</v>
      </c>
      <c r="E10" s="38" t="s">
        <v>10</v>
      </c>
      <c r="F10" s="38" t="s">
        <v>41</v>
      </c>
      <c r="G10" s="39" t="s">
        <v>51</v>
      </c>
      <c r="H10" s="43" t="s">
        <v>52</v>
      </c>
      <c r="I10" s="41">
        <v>1</v>
      </c>
      <c r="J10" s="42">
        <v>1950000</v>
      </c>
      <c r="K10" s="42">
        <f t="shared" si="0"/>
        <v>370500</v>
      </c>
      <c r="L10" s="42">
        <f t="shared" si="1"/>
        <v>2320500</v>
      </c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</row>
    <row r="11" spans="1:26" x14ac:dyDescent="0.25">
      <c r="A11" s="36" t="s">
        <v>35</v>
      </c>
      <c r="B11" s="36">
        <v>45780</v>
      </c>
      <c r="C11" s="37" t="s">
        <v>48</v>
      </c>
      <c r="D11" s="38" t="s">
        <v>53</v>
      </c>
      <c r="E11" s="38" t="s">
        <v>13</v>
      </c>
      <c r="F11" s="38" t="s">
        <v>50</v>
      </c>
      <c r="G11" s="39" t="s">
        <v>51</v>
      </c>
      <c r="H11" s="43" t="s">
        <v>54</v>
      </c>
      <c r="I11" s="41">
        <v>2</v>
      </c>
      <c r="J11" s="42">
        <v>990000</v>
      </c>
      <c r="K11" s="42">
        <f t="shared" si="0"/>
        <v>188100</v>
      </c>
      <c r="L11" s="42">
        <f t="shared" si="1"/>
        <v>1178100</v>
      </c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</row>
    <row r="12" spans="1:26" x14ac:dyDescent="0.25">
      <c r="A12" s="36" t="s">
        <v>35</v>
      </c>
      <c r="B12" s="36">
        <v>45780</v>
      </c>
      <c r="C12" s="37" t="s">
        <v>48</v>
      </c>
      <c r="D12" s="38" t="s">
        <v>53</v>
      </c>
      <c r="E12" s="38" t="s">
        <v>16</v>
      </c>
      <c r="F12" s="38" t="s">
        <v>38</v>
      </c>
      <c r="G12" s="39" t="s">
        <v>51</v>
      </c>
      <c r="H12" s="43" t="s">
        <v>54</v>
      </c>
      <c r="I12" s="41">
        <v>5</v>
      </c>
      <c r="J12" s="42">
        <v>1175000</v>
      </c>
      <c r="K12" s="42">
        <f t="shared" si="0"/>
        <v>223250</v>
      </c>
      <c r="L12" s="42">
        <f t="shared" si="1"/>
        <v>1398250</v>
      </c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</row>
    <row r="13" spans="1:26" x14ac:dyDescent="0.25">
      <c r="A13" s="36" t="s">
        <v>35</v>
      </c>
      <c r="B13" s="36">
        <v>45781</v>
      </c>
      <c r="C13" s="37" t="s">
        <v>48</v>
      </c>
      <c r="D13" s="38" t="s">
        <v>53</v>
      </c>
      <c r="E13" s="38" t="s">
        <v>10</v>
      </c>
      <c r="F13" s="38" t="s">
        <v>41</v>
      </c>
      <c r="G13" s="39" t="s">
        <v>51</v>
      </c>
      <c r="H13" s="43" t="s">
        <v>54</v>
      </c>
      <c r="I13" s="41">
        <v>1</v>
      </c>
      <c r="J13" s="42">
        <v>1950000</v>
      </c>
      <c r="K13" s="42">
        <f t="shared" si="0"/>
        <v>370500</v>
      </c>
      <c r="L13" s="42">
        <f t="shared" si="1"/>
        <v>2320500</v>
      </c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</row>
    <row r="14" spans="1:26" x14ac:dyDescent="0.25">
      <c r="A14" s="36" t="s">
        <v>35</v>
      </c>
      <c r="B14" s="36">
        <v>45781</v>
      </c>
      <c r="C14" s="37" t="s">
        <v>48</v>
      </c>
      <c r="D14" s="38" t="s">
        <v>55</v>
      </c>
      <c r="E14" s="38" t="s">
        <v>16</v>
      </c>
      <c r="F14" s="38" t="s">
        <v>38</v>
      </c>
      <c r="G14" s="39" t="s">
        <v>51</v>
      </c>
      <c r="H14" s="40" t="s">
        <v>56</v>
      </c>
      <c r="I14" s="41">
        <v>6</v>
      </c>
      <c r="J14" s="42">
        <v>1410000</v>
      </c>
      <c r="K14" s="42">
        <f t="shared" si="0"/>
        <v>267900</v>
      </c>
      <c r="L14" s="42">
        <f t="shared" si="1"/>
        <v>1677900</v>
      </c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</row>
    <row r="15" spans="1:26" x14ac:dyDescent="0.25">
      <c r="A15" s="36" t="s">
        <v>35</v>
      </c>
      <c r="B15" s="36">
        <v>45781</v>
      </c>
      <c r="C15" s="37" t="s">
        <v>48</v>
      </c>
      <c r="D15" s="38" t="s">
        <v>55</v>
      </c>
      <c r="E15" s="38" t="s">
        <v>10</v>
      </c>
      <c r="F15" s="38" t="s">
        <v>41</v>
      </c>
      <c r="G15" s="39" t="s">
        <v>51</v>
      </c>
      <c r="H15" s="40" t="s">
        <v>56</v>
      </c>
      <c r="I15" s="41">
        <v>1</v>
      </c>
      <c r="J15" s="42">
        <v>1950000</v>
      </c>
      <c r="K15" s="42">
        <f t="shared" si="0"/>
        <v>370500</v>
      </c>
      <c r="L15" s="42">
        <f t="shared" si="1"/>
        <v>2320500</v>
      </c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</row>
    <row r="16" spans="1:26" x14ac:dyDescent="0.25">
      <c r="A16" s="36" t="s">
        <v>35</v>
      </c>
      <c r="B16" s="36">
        <v>45781</v>
      </c>
      <c r="C16" s="37" t="s">
        <v>48</v>
      </c>
      <c r="D16" s="38" t="s">
        <v>57</v>
      </c>
      <c r="E16" s="38" t="s">
        <v>16</v>
      </c>
      <c r="F16" s="38" t="s">
        <v>38</v>
      </c>
      <c r="G16" s="39" t="s">
        <v>51</v>
      </c>
      <c r="H16" s="40" t="s">
        <v>58</v>
      </c>
      <c r="I16" s="41">
        <v>5</v>
      </c>
      <c r="J16" s="42">
        <v>1175000</v>
      </c>
      <c r="K16" s="42">
        <f t="shared" si="0"/>
        <v>223250</v>
      </c>
      <c r="L16" s="42">
        <f t="shared" si="1"/>
        <v>1398250</v>
      </c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</row>
    <row r="17" spans="1:26" x14ac:dyDescent="0.25">
      <c r="A17" s="36" t="s">
        <v>35</v>
      </c>
      <c r="B17" s="36">
        <v>45781</v>
      </c>
      <c r="C17" s="37" t="s">
        <v>48</v>
      </c>
      <c r="D17" s="38" t="s">
        <v>57</v>
      </c>
      <c r="E17" s="38" t="s">
        <v>10</v>
      </c>
      <c r="F17" s="38" t="s">
        <v>41</v>
      </c>
      <c r="G17" s="39" t="s">
        <v>51</v>
      </c>
      <c r="H17" s="40" t="s">
        <v>58</v>
      </c>
      <c r="I17" s="41">
        <v>1</v>
      </c>
      <c r="J17" s="42">
        <v>1950000</v>
      </c>
      <c r="K17" s="42">
        <f t="shared" si="0"/>
        <v>370500</v>
      </c>
      <c r="L17" s="42">
        <f t="shared" si="1"/>
        <v>2320500</v>
      </c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</row>
    <row r="18" spans="1:26" x14ac:dyDescent="0.25">
      <c r="A18" s="36" t="s">
        <v>35</v>
      </c>
      <c r="B18" s="36">
        <v>45781</v>
      </c>
      <c r="C18" s="37" t="s">
        <v>36</v>
      </c>
      <c r="D18" s="38" t="s">
        <v>59</v>
      </c>
      <c r="E18" s="38" t="s">
        <v>6</v>
      </c>
      <c r="F18" s="38" t="s">
        <v>44</v>
      </c>
      <c r="G18" s="39" t="s">
        <v>39</v>
      </c>
      <c r="H18" s="43" t="s">
        <v>42</v>
      </c>
      <c r="I18" s="41">
        <v>1</v>
      </c>
      <c r="J18" s="42">
        <v>4950000</v>
      </c>
      <c r="K18" s="42">
        <f t="shared" si="0"/>
        <v>940500</v>
      </c>
      <c r="L18" s="42">
        <f t="shared" si="1"/>
        <v>5890500</v>
      </c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</row>
    <row r="19" spans="1:26" x14ac:dyDescent="0.25">
      <c r="A19" s="36" t="s">
        <v>35</v>
      </c>
      <c r="B19" s="36">
        <v>45781</v>
      </c>
      <c r="C19" s="37" t="s">
        <v>36</v>
      </c>
      <c r="D19" s="38" t="s">
        <v>59</v>
      </c>
      <c r="E19" s="38" t="s">
        <v>12</v>
      </c>
      <c r="F19" s="38" t="s">
        <v>45</v>
      </c>
      <c r="G19" s="39" t="s">
        <v>39</v>
      </c>
      <c r="H19" s="43" t="s">
        <v>42</v>
      </c>
      <c r="I19" s="41">
        <v>200</v>
      </c>
      <c r="J19" s="42">
        <v>5300000</v>
      </c>
      <c r="K19" s="42">
        <f t="shared" si="0"/>
        <v>1007000</v>
      </c>
      <c r="L19" s="42">
        <f t="shared" si="1"/>
        <v>6307000</v>
      </c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</row>
    <row r="20" spans="1:26" x14ac:dyDescent="0.25">
      <c r="A20" s="36" t="s">
        <v>35</v>
      </c>
      <c r="B20" s="36">
        <v>45782</v>
      </c>
      <c r="C20" s="37" t="s">
        <v>36</v>
      </c>
      <c r="D20" s="38" t="s">
        <v>59</v>
      </c>
      <c r="E20" s="38" t="s">
        <v>8</v>
      </c>
      <c r="F20" s="38" t="s">
        <v>46</v>
      </c>
      <c r="G20" s="39" t="s">
        <v>39</v>
      </c>
      <c r="H20" s="43" t="s">
        <v>42</v>
      </c>
      <c r="I20" s="41">
        <v>1</v>
      </c>
      <c r="J20" s="42">
        <v>2950000</v>
      </c>
      <c r="K20" s="42">
        <f t="shared" si="0"/>
        <v>560500</v>
      </c>
      <c r="L20" s="42">
        <f t="shared" si="1"/>
        <v>3510500</v>
      </c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</row>
    <row r="21" spans="1:26" ht="15.75" customHeight="1" x14ac:dyDescent="0.25">
      <c r="A21" s="36" t="s">
        <v>35</v>
      </c>
      <c r="B21" s="36">
        <v>45782</v>
      </c>
      <c r="C21" s="37" t="s">
        <v>36</v>
      </c>
      <c r="D21" s="38" t="s">
        <v>60</v>
      </c>
      <c r="E21" s="38" t="s">
        <v>16</v>
      </c>
      <c r="F21" s="38" t="s">
        <v>38</v>
      </c>
      <c r="G21" s="39" t="s">
        <v>39</v>
      </c>
      <c r="H21" s="43" t="s">
        <v>42</v>
      </c>
      <c r="I21" s="41">
        <v>6</v>
      </c>
      <c r="J21" s="42">
        <v>1410000</v>
      </c>
      <c r="K21" s="42">
        <f t="shared" si="0"/>
        <v>267900</v>
      </c>
      <c r="L21" s="42">
        <f t="shared" si="1"/>
        <v>1677900</v>
      </c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</row>
    <row r="22" spans="1:26" ht="15.75" customHeight="1" x14ac:dyDescent="0.25">
      <c r="A22" s="36">
        <v>45779</v>
      </c>
      <c r="B22" s="36">
        <v>45782</v>
      </c>
      <c r="C22" s="37" t="s">
        <v>36</v>
      </c>
      <c r="D22" s="38" t="s">
        <v>60</v>
      </c>
      <c r="E22" s="38" t="s">
        <v>10</v>
      </c>
      <c r="F22" s="38" t="s">
        <v>41</v>
      </c>
      <c r="G22" s="39" t="s">
        <v>39</v>
      </c>
      <c r="H22" s="43" t="s">
        <v>42</v>
      </c>
      <c r="I22" s="41">
        <v>1</v>
      </c>
      <c r="J22" s="42">
        <v>1950000</v>
      </c>
      <c r="K22" s="42">
        <f t="shared" si="0"/>
        <v>370500</v>
      </c>
      <c r="L22" s="42">
        <f t="shared" si="1"/>
        <v>2320500</v>
      </c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</row>
    <row r="23" spans="1:26" ht="15.75" customHeight="1" x14ac:dyDescent="0.25">
      <c r="A23" s="36">
        <v>45787</v>
      </c>
      <c r="B23" s="36">
        <v>45788</v>
      </c>
      <c r="C23" s="37" t="s">
        <v>48</v>
      </c>
      <c r="D23" s="38" t="s">
        <v>61</v>
      </c>
      <c r="E23" s="38" t="s">
        <v>13</v>
      </c>
      <c r="F23" s="38" t="s">
        <v>50</v>
      </c>
      <c r="G23" s="39" t="s">
        <v>51</v>
      </c>
      <c r="H23" s="43" t="s">
        <v>54</v>
      </c>
      <c r="I23" s="41">
        <v>2</v>
      </c>
      <c r="J23" s="42">
        <v>990000</v>
      </c>
      <c r="K23" s="42">
        <f t="shared" si="0"/>
        <v>188100</v>
      </c>
      <c r="L23" s="42">
        <f t="shared" si="1"/>
        <v>1178100</v>
      </c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</row>
    <row r="24" spans="1:26" ht="15.75" customHeight="1" x14ac:dyDescent="0.25">
      <c r="A24" s="36">
        <v>45787</v>
      </c>
      <c r="B24" s="36">
        <v>45788</v>
      </c>
      <c r="C24" s="37" t="s">
        <v>48</v>
      </c>
      <c r="D24" s="38" t="s">
        <v>61</v>
      </c>
      <c r="E24" s="38" t="s">
        <v>16</v>
      </c>
      <c r="F24" s="38" t="s">
        <v>38</v>
      </c>
      <c r="G24" s="39" t="s">
        <v>51</v>
      </c>
      <c r="H24" s="43" t="s">
        <v>54</v>
      </c>
      <c r="I24" s="41">
        <v>5</v>
      </c>
      <c r="J24" s="42">
        <v>1175000</v>
      </c>
      <c r="K24" s="42">
        <f t="shared" si="0"/>
        <v>223250</v>
      </c>
      <c r="L24" s="42">
        <f t="shared" si="1"/>
        <v>1398250</v>
      </c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</row>
    <row r="25" spans="1:26" ht="15.75" customHeight="1" x14ac:dyDescent="0.25">
      <c r="A25" s="36">
        <v>45787</v>
      </c>
      <c r="B25" s="36">
        <v>45788</v>
      </c>
      <c r="C25" s="37" t="s">
        <v>48</v>
      </c>
      <c r="D25" s="38" t="s">
        <v>61</v>
      </c>
      <c r="E25" s="38" t="s">
        <v>10</v>
      </c>
      <c r="F25" s="38" t="s">
        <v>41</v>
      </c>
      <c r="G25" s="39" t="s">
        <v>51</v>
      </c>
      <c r="H25" s="43" t="s">
        <v>54</v>
      </c>
      <c r="I25" s="41">
        <v>1</v>
      </c>
      <c r="J25" s="42">
        <v>1950000</v>
      </c>
      <c r="K25" s="42">
        <f t="shared" si="0"/>
        <v>370500</v>
      </c>
      <c r="L25" s="42">
        <f t="shared" si="1"/>
        <v>2320500</v>
      </c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</row>
    <row r="26" spans="1:26" ht="15.75" customHeight="1" x14ac:dyDescent="0.25">
      <c r="A26" s="36">
        <v>45787</v>
      </c>
      <c r="B26" s="36">
        <v>45788</v>
      </c>
      <c r="C26" s="37" t="s">
        <v>48</v>
      </c>
      <c r="D26" s="38" t="s">
        <v>62</v>
      </c>
      <c r="E26" s="38" t="s">
        <v>13</v>
      </c>
      <c r="F26" s="38" t="s">
        <v>50</v>
      </c>
      <c r="G26" s="39" t="s">
        <v>51</v>
      </c>
      <c r="H26" s="43" t="s">
        <v>52</v>
      </c>
      <c r="I26" s="41">
        <v>2</v>
      </c>
      <c r="J26" s="42">
        <v>990000</v>
      </c>
      <c r="K26" s="42">
        <f t="shared" si="0"/>
        <v>188100</v>
      </c>
      <c r="L26" s="42">
        <f t="shared" si="1"/>
        <v>1178100</v>
      </c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</row>
    <row r="27" spans="1:26" ht="15.75" customHeight="1" x14ac:dyDescent="0.25">
      <c r="A27" s="36">
        <v>45787</v>
      </c>
      <c r="B27" s="36">
        <v>45788</v>
      </c>
      <c r="C27" s="37" t="s">
        <v>48</v>
      </c>
      <c r="D27" s="38" t="s">
        <v>62</v>
      </c>
      <c r="E27" s="38" t="s">
        <v>16</v>
      </c>
      <c r="F27" s="38" t="s">
        <v>38</v>
      </c>
      <c r="G27" s="39" t="s">
        <v>51</v>
      </c>
      <c r="H27" s="43" t="s">
        <v>52</v>
      </c>
      <c r="I27" s="41">
        <v>6</v>
      </c>
      <c r="J27" s="42">
        <v>1410000</v>
      </c>
      <c r="K27" s="42">
        <f t="shared" si="0"/>
        <v>267900</v>
      </c>
      <c r="L27" s="42">
        <f t="shared" si="1"/>
        <v>1677900</v>
      </c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</row>
    <row r="28" spans="1:26" ht="15.75" customHeight="1" x14ac:dyDescent="0.25">
      <c r="A28" s="36">
        <v>45787</v>
      </c>
      <c r="B28" s="36">
        <v>45788</v>
      </c>
      <c r="C28" s="37" t="s">
        <v>48</v>
      </c>
      <c r="D28" s="38" t="s">
        <v>62</v>
      </c>
      <c r="E28" s="38" t="s">
        <v>10</v>
      </c>
      <c r="F28" s="38" t="s">
        <v>41</v>
      </c>
      <c r="G28" s="39" t="s">
        <v>51</v>
      </c>
      <c r="H28" s="43" t="s">
        <v>52</v>
      </c>
      <c r="I28" s="41">
        <v>1</v>
      </c>
      <c r="J28" s="42">
        <v>1950000</v>
      </c>
      <c r="K28" s="42">
        <f t="shared" si="0"/>
        <v>370500</v>
      </c>
      <c r="L28" s="42">
        <f t="shared" si="1"/>
        <v>2320500</v>
      </c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</row>
    <row r="29" spans="1:26" ht="15.75" customHeight="1" x14ac:dyDescent="0.25">
      <c r="A29" s="36">
        <v>45788</v>
      </c>
      <c r="B29" s="36">
        <v>45789</v>
      </c>
      <c r="C29" s="37" t="s">
        <v>48</v>
      </c>
      <c r="D29" s="38" t="s">
        <v>63</v>
      </c>
      <c r="E29" s="38" t="s">
        <v>16</v>
      </c>
      <c r="F29" s="38" t="s">
        <v>38</v>
      </c>
      <c r="G29" s="39" t="s">
        <v>51</v>
      </c>
      <c r="H29" s="40" t="s">
        <v>56</v>
      </c>
      <c r="I29" s="41">
        <v>6</v>
      </c>
      <c r="J29" s="42">
        <v>1410000</v>
      </c>
      <c r="K29" s="42">
        <f t="shared" si="0"/>
        <v>267900</v>
      </c>
      <c r="L29" s="42">
        <f t="shared" si="1"/>
        <v>1677900</v>
      </c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</row>
    <row r="30" spans="1:26" ht="15.75" customHeight="1" x14ac:dyDescent="0.25">
      <c r="A30" s="36">
        <v>45788</v>
      </c>
      <c r="B30" s="36">
        <v>45789</v>
      </c>
      <c r="C30" s="37" t="s">
        <v>48</v>
      </c>
      <c r="D30" s="38" t="s">
        <v>63</v>
      </c>
      <c r="E30" s="38" t="s">
        <v>10</v>
      </c>
      <c r="F30" s="38" t="s">
        <v>41</v>
      </c>
      <c r="G30" s="39" t="s">
        <v>51</v>
      </c>
      <c r="H30" s="40" t="s">
        <v>56</v>
      </c>
      <c r="I30" s="41">
        <v>1</v>
      </c>
      <c r="J30" s="42">
        <v>1950000</v>
      </c>
      <c r="K30" s="42">
        <f t="shared" si="0"/>
        <v>370500</v>
      </c>
      <c r="L30" s="42">
        <f t="shared" si="1"/>
        <v>2320500</v>
      </c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</row>
    <row r="31" spans="1:26" ht="15.75" customHeight="1" x14ac:dyDescent="0.25">
      <c r="A31" s="36">
        <v>45788</v>
      </c>
      <c r="B31" s="36">
        <v>45789</v>
      </c>
      <c r="C31" s="37" t="s">
        <v>48</v>
      </c>
      <c r="D31" s="38" t="s">
        <v>64</v>
      </c>
      <c r="E31" s="38" t="s">
        <v>16</v>
      </c>
      <c r="F31" s="38" t="s">
        <v>38</v>
      </c>
      <c r="G31" s="39" t="s">
        <v>51</v>
      </c>
      <c r="H31" s="40" t="s">
        <v>58</v>
      </c>
      <c r="I31" s="41">
        <v>5</v>
      </c>
      <c r="J31" s="42">
        <v>1175000</v>
      </c>
      <c r="K31" s="42">
        <f t="shared" si="0"/>
        <v>223250</v>
      </c>
      <c r="L31" s="42">
        <f t="shared" si="1"/>
        <v>1398250</v>
      </c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</row>
    <row r="32" spans="1:26" ht="15.75" customHeight="1" x14ac:dyDescent="0.25">
      <c r="A32" s="36">
        <v>45788</v>
      </c>
      <c r="B32" s="36">
        <v>45789</v>
      </c>
      <c r="C32" s="37" t="s">
        <v>48</v>
      </c>
      <c r="D32" s="38" t="s">
        <v>64</v>
      </c>
      <c r="E32" s="38" t="s">
        <v>10</v>
      </c>
      <c r="F32" s="38" t="s">
        <v>41</v>
      </c>
      <c r="G32" s="39" t="s">
        <v>51</v>
      </c>
      <c r="H32" s="40" t="s">
        <v>58</v>
      </c>
      <c r="I32" s="41">
        <v>1</v>
      </c>
      <c r="J32" s="42">
        <v>1950000</v>
      </c>
      <c r="K32" s="42">
        <f t="shared" si="0"/>
        <v>370500</v>
      </c>
      <c r="L32" s="42">
        <f t="shared" si="1"/>
        <v>2320500</v>
      </c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</row>
    <row r="33" spans="1:26" ht="15.75" customHeight="1" x14ac:dyDescent="0.25">
      <c r="A33" s="36">
        <v>45789</v>
      </c>
      <c r="B33" s="36">
        <v>45789</v>
      </c>
      <c r="C33" s="37" t="s">
        <v>48</v>
      </c>
      <c r="D33" s="38" t="s">
        <v>65</v>
      </c>
      <c r="E33" s="38" t="s">
        <v>16</v>
      </c>
      <c r="F33" s="38" t="s">
        <v>38</v>
      </c>
      <c r="G33" s="39" t="s">
        <v>66</v>
      </c>
      <c r="H33" s="43" t="s">
        <v>67</v>
      </c>
      <c r="I33" s="41">
        <v>6</v>
      </c>
      <c r="J33" s="42">
        <v>1410000</v>
      </c>
      <c r="K33" s="42">
        <f t="shared" si="0"/>
        <v>267900</v>
      </c>
      <c r="L33" s="42">
        <f t="shared" si="1"/>
        <v>1677900</v>
      </c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</row>
    <row r="34" spans="1:26" ht="15.75" customHeight="1" x14ac:dyDescent="0.25">
      <c r="A34" s="36">
        <v>45789</v>
      </c>
      <c r="B34" s="36">
        <v>45789</v>
      </c>
      <c r="C34" s="37" t="s">
        <v>48</v>
      </c>
      <c r="D34" s="38" t="s">
        <v>65</v>
      </c>
      <c r="E34" s="38" t="s">
        <v>10</v>
      </c>
      <c r="F34" s="38" t="s">
        <v>41</v>
      </c>
      <c r="G34" s="39" t="s">
        <v>66</v>
      </c>
      <c r="H34" s="43" t="s">
        <v>67</v>
      </c>
      <c r="I34" s="41">
        <v>1</v>
      </c>
      <c r="J34" s="42">
        <v>1950000</v>
      </c>
      <c r="K34" s="42">
        <f t="shared" si="0"/>
        <v>370500</v>
      </c>
      <c r="L34" s="42">
        <f t="shared" si="1"/>
        <v>2320500</v>
      </c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</row>
    <row r="35" spans="1:26" ht="15.75" customHeight="1" x14ac:dyDescent="0.25">
      <c r="A35" s="36">
        <v>45790</v>
      </c>
      <c r="B35" s="36">
        <v>45791</v>
      </c>
      <c r="C35" s="37" t="s">
        <v>48</v>
      </c>
      <c r="D35" s="38" t="s">
        <v>68</v>
      </c>
      <c r="E35" s="38" t="s">
        <v>16</v>
      </c>
      <c r="F35" s="38" t="s">
        <v>38</v>
      </c>
      <c r="G35" s="39" t="s">
        <v>66</v>
      </c>
      <c r="H35" s="43" t="s">
        <v>69</v>
      </c>
      <c r="I35" s="41">
        <v>6</v>
      </c>
      <c r="J35" s="42">
        <v>1410000</v>
      </c>
      <c r="K35" s="42">
        <f t="shared" si="0"/>
        <v>267900</v>
      </c>
      <c r="L35" s="42">
        <f t="shared" si="1"/>
        <v>1677900</v>
      </c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</row>
    <row r="36" spans="1:26" ht="15.75" customHeight="1" x14ac:dyDescent="0.25">
      <c r="A36" s="36">
        <v>45790</v>
      </c>
      <c r="B36" s="36">
        <v>45791</v>
      </c>
      <c r="C36" s="37" t="s">
        <v>48</v>
      </c>
      <c r="D36" s="38" t="s">
        <v>68</v>
      </c>
      <c r="E36" s="38" t="s">
        <v>10</v>
      </c>
      <c r="F36" s="38" t="s">
        <v>41</v>
      </c>
      <c r="G36" s="39" t="s">
        <v>66</v>
      </c>
      <c r="H36" s="43" t="s">
        <v>69</v>
      </c>
      <c r="I36" s="41">
        <v>1</v>
      </c>
      <c r="J36" s="42">
        <v>1950000</v>
      </c>
      <c r="K36" s="42">
        <f t="shared" si="0"/>
        <v>370500</v>
      </c>
      <c r="L36" s="42">
        <f t="shared" si="1"/>
        <v>2320500</v>
      </c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</row>
    <row r="37" spans="1:26" ht="15.75" customHeight="1" x14ac:dyDescent="0.25">
      <c r="A37" s="36">
        <v>45790</v>
      </c>
      <c r="B37" s="36">
        <v>45809</v>
      </c>
      <c r="C37" s="37" t="s">
        <v>48</v>
      </c>
      <c r="D37" s="38" t="s">
        <v>70</v>
      </c>
      <c r="E37" s="38" t="s">
        <v>16</v>
      </c>
      <c r="F37" s="38" t="s">
        <v>38</v>
      </c>
      <c r="G37" s="39" t="s">
        <v>66</v>
      </c>
      <c r="H37" s="43" t="s">
        <v>69</v>
      </c>
      <c r="I37" s="41">
        <v>6</v>
      </c>
      <c r="J37" s="42">
        <v>1410000</v>
      </c>
      <c r="K37" s="42">
        <f t="shared" si="0"/>
        <v>267900</v>
      </c>
      <c r="L37" s="42">
        <f t="shared" si="1"/>
        <v>1677900</v>
      </c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</row>
    <row r="38" spans="1:26" ht="15.75" customHeight="1" x14ac:dyDescent="0.25">
      <c r="A38" s="36">
        <v>45790</v>
      </c>
      <c r="B38" s="36">
        <v>45809</v>
      </c>
      <c r="C38" s="37" t="s">
        <v>48</v>
      </c>
      <c r="D38" s="38" t="s">
        <v>70</v>
      </c>
      <c r="E38" s="38" t="s">
        <v>10</v>
      </c>
      <c r="F38" s="38" t="s">
        <v>41</v>
      </c>
      <c r="G38" s="39" t="s">
        <v>66</v>
      </c>
      <c r="H38" s="43" t="s">
        <v>69</v>
      </c>
      <c r="I38" s="41">
        <v>1</v>
      </c>
      <c r="J38" s="42">
        <v>1950000</v>
      </c>
      <c r="K38" s="42">
        <f t="shared" si="0"/>
        <v>370500</v>
      </c>
      <c r="L38" s="42">
        <f t="shared" si="1"/>
        <v>2320500</v>
      </c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</row>
    <row r="39" spans="1:26" ht="15.75" customHeight="1" x14ac:dyDescent="0.25">
      <c r="A39" s="36">
        <v>45790</v>
      </c>
      <c r="B39" s="36">
        <v>45795</v>
      </c>
      <c r="C39" s="37" t="s">
        <v>48</v>
      </c>
      <c r="D39" s="38" t="s">
        <v>71</v>
      </c>
      <c r="E39" s="38" t="s">
        <v>16</v>
      </c>
      <c r="F39" s="38" t="s">
        <v>38</v>
      </c>
      <c r="G39" s="39" t="s">
        <v>66</v>
      </c>
      <c r="H39" s="43" t="s">
        <v>67</v>
      </c>
      <c r="I39" s="41">
        <v>6</v>
      </c>
      <c r="J39" s="42">
        <v>1410000</v>
      </c>
      <c r="K39" s="42">
        <f t="shared" si="0"/>
        <v>267900</v>
      </c>
      <c r="L39" s="42">
        <f t="shared" si="1"/>
        <v>1677900</v>
      </c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</row>
    <row r="40" spans="1:26" ht="15.75" customHeight="1" x14ac:dyDescent="0.25">
      <c r="A40" s="36">
        <v>45790</v>
      </c>
      <c r="B40" s="36">
        <v>45795</v>
      </c>
      <c r="C40" s="37" t="s">
        <v>48</v>
      </c>
      <c r="D40" s="38" t="s">
        <v>71</v>
      </c>
      <c r="E40" s="38" t="s">
        <v>10</v>
      </c>
      <c r="F40" s="38" t="s">
        <v>41</v>
      </c>
      <c r="G40" s="39" t="s">
        <v>66</v>
      </c>
      <c r="H40" s="43" t="s">
        <v>67</v>
      </c>
      <c r="I40" s="41">
        <v>1</v>
      </c>
      <c r="J40" s="42">
        <v>1950000</v>
      </c>
      <c r="K40" s="42">
        <f t="shared" si="0"/>
        <v>370500</v>
      </c>
      <c r="L40" s="42">
        <f t="shared" si="1"/>
        <v>2320500</v>
      </c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</row>
    <row r="41" spans="1:26" ht="15.75" customHeight="1" x14ac:dyDescent="0.25">
      <c r="A41" s="44">
        <v>45791</v>
      </c>
      <c r="B41" s="36">
        <v>45795</v>
      </c>
      <c r="C41" s="37" t="s">
        <v>48</v>
      </c>
      <c r="D41" s="38" t="s">
        <v>72</v>
      </c>
      <c r="E41" s="38" t="s">
        <v>16</v>
      </c>
      <c r="F41" s="38" t="s">
        <v>38</v>
      </c>
      <c r="G41" s="39" t="s">
        <v>66</v>
      </c>
      <c r="H41" s="40" t="s">
        <v>73</v>
      </c>
      <c r="I41" s="41">
        <v>2</v>
      </c>
      <c r="J41" s="42">
        <v>470000</v>
      </c>
      <c r="K41" s="42">
        <f t="shared" si="0"/>
        <v>89300</v>
      </c>
      <c r="L41" s="42">
        <f t="shared" si="1"/>
        <v>559300</v>
      </c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</row>
    <row r="42" spans="1:26" ht="15.75" customHeight="1" x14ac:dyDescent="0.25">
      <c r="A42" s="44">
        <v>45791</v>
      </c>
      <c r="B42" s="36">
        <v>45795</v>
      </c>
      <c r="C42" s="37" t="s">
        <v>48</v>
      </c>
      <c r="D42" s="38" t="s">
        <v>72</v>
      </c>
      <c r="E42" s="38" t="s">
        <v>10</v>
      </c>
      <c r="F42" s="38" t="s">
        <v>74</v>
      </c>
      <c r="G42" s="39" t="s">
        <v>66</v>
      </c>
      <c r="H42" s="40" t="s">
        <v>73</v>
      </c>
      <c r="I42" s="41">
        <v>1</v>
      </c>
      <c r="J42" s="45">
        <v>1150000</v>
      </c>
      <c r="K42" s="45">
        <f t="shared" si="0"/>
        <v>218500</v>
      </c>
      <c r="L42" s="45">
        <f t="shared" si="1"/>
        <v>1368500</v>
      </c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</row>
    <row r="43" spans="1:26" ht="15.75" customHeight="1" x14ac:dyDescent="0.25">
      <c r="A43" s="36">
        <v>45793</v>
      </c>
      <c r="B43" s="36">
        <v>45794</v>
      </c>
      <c r="C43" s="37" t="s">
        <v>48</v>
      </c>
      <c r="D43" s="38" t="s">
        <v>75</v>
      </c>
      <c r="E43" s="38" t="s">
        <v>16</v>
      </c>
      <c r="F43" s="38" t="s">
        <v>38</v>
      </c>
      <c r="G43" s="39" t="s">
        <v>51</v>
      </c>
      <c r="H43" s="43" t="s">
        <v>76</v>
      </c>
      <c r="I43" s="41">
        <v>6</v>
      </c>
      <c r="J43" s="42">
        <v>1410000</v>
      </c>
      <c r="K43" s="42">
        <f t="shared" si="0"/>
        <v>267900</v>
      </c>
      <c r="L43" s="42">
        <f t="shared" si="1"/>
        <v>1677900</v>
      </c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</row>
    <row r="44" spans="1:26" ht="15.75" customHeight="1" x14ac:dyDescent="0.25">
      <c r="A44" s="36">
        <v>45793</v>
      </c>
      <c r="B44" s="36">
        <v>45794</v>
      </c>
      <c r="C44" s="37" t="s">
        <v>48</v>
      </c>
      <c r="D44" s="38" t="s">
        <v>75</v>
      </c>
      <c r="E44" s="38" t="s">
        <v>10</v>
      </c>
      <c r="F44" s="38" t="s">
        <v>41</v>
      </c>
      <c r="G44" s="39" t="s">
        <v>51</v>
      </c>
      <c r="H44" s="43" t="s">
        <v>76</v>
      </c>
      <c r="I44" s="41">
        <v>1</v>
      </c>
      <c r="J44" s="42">
        <v>1950000</v>
      </c>
      <c r="K44" s="42">
        <f t="shared" si="0"/>
        <v>370500</v>
      </c>
      <c r="L44" s="42">
        <f t="shared" si="1"/>
        <v>2320500</v>
      </c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</row>
    <row r="45" spans="1:26" ht="15.75" customHeight="1" x14ac:dyDescent="0.25">
      <c r="A45" s="36">
        <v>45793</v>
      </c>
      <c r="B45" s="36">
        <v>45794</v>
      </c>
      <c r="C45" s="37" t="s">
        <v>48</v>
      </c>
      <c r="D45" s="38" t="s">
        <v>75</v>
      </c>
      <c r="E45" s="38" t="s">
        <v>13</v>
      </c>
      <c r="F45" s="38" t="s">
        <v>50</v>
      </c>
      <c r="G45" s="39" t="s">
        <v>51</v>
      </c>
      <c r="H45" s="43" t="s">
        <v>76</v>
      </c>
      <c r="I45" s="41">
        <v>2</v>
      </c>
      <c r="J45" s="42">
        <v>990000</v>
      </c>
      <c r="K45" s="42">
        <f t="shared" si="0"/>
        <v>188100</v>
      </c>
      <c r="L45" s="42">
        <f t="shared" si="1"/>
        <v>1178100</v>
      </c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</row>
    <row r="46" spans="1:26" ht="15.75" customHeight="1" x14ac:dyDescent="0.25">
      <c r="A46" s="36">
        <v>45793</v>
      </c>
      <c r="B46" s="36">
        <v>45794</v>
      </c>
      <c r="C46" s="37" t="s">
        <v>48</v>
      </c>
      <c r="D46" s="38" t="s">
        <v>77</v>
      </c>
      <c r="E46" s="38" t="s">
        <v>16</v>
      </c>
      <c r="F46" s="38" t="s">
        <v>38</v>
      </c>
      <c r="G46" s="39" t="s">
        <v>51</v>
      </c>
      <c r="H46" s="43" t="s">
        <v>78</v>
      </c>
      <c r="I46" s="41">
        <v>5</v>
      </c>
      <c r="J46" s="42">
        <v>1175000</v>
      </c>
      <c r="K46" s="42">
        <f t="shared" si="0"/>
        <v>223250</v>
      </c>
      <c r="L46" s="42">
        <f t="shared" si="1"/>
        <v>1398250</v>
      </c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</row>
    <row r="47" spans="1:26" ht="15.75" customHeight="1" x14ac:dyDescent="0.25">
      <c r="A47" s="36">
        <v>45793</v>
      </c>
      <c r="B47" s="36">
        <v>45794</v>
      </c>
      <c r="C47" s="37" t="s">
        <v>48</v>
      </c>
      <c r="D47" s="38" t="s">
        <v>77</v>
      </c>
      <c r="E47" s="38" t="s">
        <v>10</v>
      </c>
      <c r="F47" s="38" t="s">
        <v>41</v>
      </c>
      <c r="G47" s="39" t="s">
        <v>51</v>
      </c>
      <c r="H47" s="43" t="s">
        <v>78</v>
      </c>
      <c r="I47" s="41">
        <v>1</v>
      </c>
      <c r="J47" s="42">
        <v>1950000</v>
      </c>
      <c r="K47" s="42">
        <f t="shared" si="0"/>
        <v>370500</v>
      </c>
      <c r="L47" s="42">
        <f t="shared" si="1"/>
        <v>2320500</v>
      </c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</row>
    <row r="48" spans="1:26" ht="15.75" customHeight="1" x14ac:dyDescent="0.25">
      <c r="A48" s="36">
        <v>45793</v>
      </c>
      <c r="B48" s="36">
        <v>45794</v>
      </c>
      <c r="C48" s="37" t="s">
        <v>48</v>
      </c>
      <c r="D48" s="38" t="s">
        <v>77</v>
      </c>
      <c r="E48" s="38" t="s">
        <v>13</v>
      </c>
      <c r="F48" s="38" t="s">
        <v>50</v>
      </c>
      <c r="G48" s="39" t="s">
        <v>51</v>
      </c>
      <c r="H48" s="43" t="s">
        <v>78</v>
      </c>
      <c r="I48" s="41">
        <v>2</v>
      </c>
      <c r="J48" s="42">
        <v>990000</v>
      </c>
      <c r="K48" s="42">
        <f t="shared" si="0"/>
        <v>188100</v>
      </c>
      <c r="L48" s="42">
        <f t="shared" si="1"/>
        <v>1178100</v>
      </c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</row>
    <row r="49" spans="1:26" ht="15.75" customHeight="1" x14ac:dyDescent="0.25">
      <c r="A49" s="36">
        <v>45794</v>
      </c>
      <c r="B49" s="36">
        <v>45795</v>
      </c>
      <c r="C49" s="37" t="s">
        <v>48</v>
      </c>
      <c r="D49" s="38" t="s">
        <v>79</v>
      </c>
      <c r="E49" s="38" t="s">
        <v>16</v>
      </c>
      <c r="F49" s="38" t="s">
        <v>38</v>
      </c>
      <c r="G49" s="39" t="s">
        <v>51</v>
      </c>
      <c r="H49" s="40" t="s">
        <v>56</v>
      </c>
      <c r="I49" s="41">
        <v>6</v>
      </c>
      <c r="J49" s="42">
        <v>1410000</v>
      </c>
      <c r="K49" s="42">
        <f t="shared" si="0"/>
        <v>267900</v>
      </c>
      <c r="L49" s="42">
        <f t="shared" si="1"/>
        <v>1677900</v>
      </c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</row>
    <row r="50" spans="1:26" ht="15.75" customHeight="1" x14ac:dyDescent="0.25">
      <c r="A50" s="36">
        <v>45794</v>
      </c>
      <c r="B50" s="36">
        <v>45795</v>
      </c>
      <c r="C50" s="37" t="s">
        <v>48</v>
      </c>
      <c r="D50" s="38" t="s">
        <v>79</v>
      </c>
      <c r="E50" s="38" t="s">
        <v>10</v>
      </c>
      <c r="F50" s="38" t="s">
        <v>41</v>
      </c>
      <c r="G50" s="39" t="s">
        <v>51</v>
      </c>
      <c r="H50" s="43" t="s">
        <v>56</v>
      </c>
      <c r="I50" s="41">
        <v>1</v>
      </c>
      <c r="J50" s="42">
        <v>1950000</v>
      </c>
      <c r="K50" s="42">
        <f t="shared" si="0"/>
        <v>370500</v>
      </c>
      <c r="L50" s="42">
        <f t="shared" si="1"/>
        <v>2320500</v>
      </c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</row>
    <row r="51" spans="1:26" ht="15.75" customHeight="1" x14ac:dyDescent="0.25">
      <c r="A51" s="36">
        <v>45794</v>
      </c>
      <c r="B51" s="36">
        <v>45795</v>
      </c>
      <c r="C51" s="37" t="s">
        <v>48</v>
      </c>
      <c r="D51" s="38" t="s">
        <v>80</v>
      </c>
      <c r="E51" s="38" t="s">
        <v>16</v>
      </c>
      <c r="F51" s="38" t="s">
        <v>38</v>
      </c>
      <c r="G51" s="39" t="s">
        <v>51</v>
      </c>
      <c r="H51" s="40" t="s">
        <v>58</v>
      </c>
      <c r="I51" s="41">
        <v>5</v>
      </c>
      <c r="J51" s="42">
        <v>1175000</v>
      </c>
      <c r="K51" s="42">
        <f t="shared" si="0"/>
        <v>223250</v>
      </c>
      <c r="L51" s="42">
        <f t="shared" si="1"/>
        <v>1398250</v>
      </c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</row>
    <row r="52" spans="1:26" ht="15.75" customHeight="1" x14ac:dyDescent="0.25">
      <c r="A52" s="36">
        <v>45794</v>
      </c>
      <c r="B52" s="36">
        <v>45795</v>
      </c>
      <c r="C52" s="37" t="s">
        <v>48</v>
      </c>
      <c r="D52" s="38" t="s">
        <v>80</v>
      </c>
      <c r="E52" s="38" t="s">
        <v>10</v>
      </c>
      <c r="F52" s="38" t="s">
        <v>41</v>
      </c>
      <c r="G52" s="39" t="s">
        <v>51</v>
      </c>
      <c r="H52" s="40" t="s">
        <v>58</v>
      </c>
      <c r="I52" s="41">
        <v>1</v>
      </c>
      <c r="J52" s="42">
        <v>1950000</v>
      </c>
      <c r="K52" s="42">
        <f t="shared" si="0"/>
        <v>370500</v>
      </c>
      <c r="L52" s="42">
        <f t="shared" si="1"/>
        <v>2320500</v>
      </c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</row>
    <row r="53" spans="1:26" ht="15.75" customHeight="1" x14ac:dyDescent="0.25">
      <c r="A53" s="36">
        <v>45799</v>
      </c>
      <c r="B53" s="36">
        <v>45801</v>
      </c>
      <c r="C53" s="37" t="s">
        <v>48</v>
      </c>
      <c r="D53" s="38" t="s">
        <v>81</v>
      </c>
      <c r="E53" s="38" t="s">
        <v>12</v>
      </c>
      <c r="F53" s="38" t="s">
        <v>45</v>
      </c>
      <c r="G53" s="46" t="s">
        <v>82</v>
      </c>
      <c r="H53" s="40" t="s">
        <v>83</v>
      </c>
      <c r="I53" s="41">
        <v>100</v>
      </c>
      <c r="J53" s="47">
        <v>2650000</v>
      </c>
      <c r="K53" s="47">
        <f t="shared" si="0"/>
        <v>503500</v>
      </c>
      <c r="L53" s="47">
        <f t="shared" si="1"/>
        <v>3153500</v>
      </c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</row>
    <row r="54" spans="1:26" ht="15.75" customHeight="1" x14ac:dyDescent="0.25">
      <c r="A54" s="36">
        <v>45799</v>
      </c>
      <c r="B54" s="36">
        <v>45801</v>
      </c>
      <c r="C54" s="37" t="s">
        <v>48</v>
      </c>
      <c r="D54" s="38" t="s">
        <v>81</v>
      </c>
      <c r="E54" s="38" t="s">
        <v>16</v>
      </c>
      <c r="F54" s="38" t="s">
        <v>84</v>
      </c>
      <c r="G54" s="39" t="s">
        <v>82</v>
      </c>
      <c r="H54" s="40" t="s">
        <v>83</v>
      </c>
      <c r="I54" s="41">
        <v>1</v>
      </c>
      <c r="J54" s="42">
        <v>3025210</v>
      </c>
      <c r="K54" s="42">
        <f t="shared" si="0"/>
        <v>574789.9</v>
      </c>
      <c r="L54" s="42">
        <f t="shared" si="1"/>
        <v>3599999.9</v>
      </c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</row>
    <row r="55" spans="1:26" ht="15.75" customHeight="1" x14ac:dyDescent="0.25">
      <c r="A55" s="36">
        <v>45797</v>
      </c>
      <c r="B55" s="36">
        <v>45799</v>
      </c>
      <c r="C55" s="37" t="s">
        <v>36</v>
      </c>
      <c r="D55" s="38" t="s">
        <v>85</v>
      </c>
      <c r="E55" s="38" t="s">
        <v>14</v>
      </c>
      <c r="F55" s="38" t="s">
        <v>86</v>
      </c>
      <c r="G55" s="39" t="s">
        <v>87</v>
      </c>
      <c r="H55" s="40" t="s">
        <v>88</v>
      </c>
      <c r="I55" s="41">
        <v>90</v>
      </c>
      <c r="J55" s="42">
        <v>7941150</v>
      </c>
      <c r="K55" s="42">
        <f t="shared" si="0"/>
        <v>1508818.5</v>
      </c>
      <c r="L55" s="42">
        <f t="shared" si="1"/>
        <v>9449968.5</v>
      </c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</row>
    <row r="56" spans="1:26" ht="15.75" customHeight="1" x14ac:dyDescent="0.25">
      <c r="A56" s="36">
        <v>45800</v>
      </c>
      <c r="B56" s="36">
        <v>45801</v>
      </c>
      <c r="C56" s="37" t="s">
        <v>48</v>
      </c>
      <c r="D56" s="38" t="s">
        <v>89</v>
      </c>
      <c r="E56" s="38" t="s">
        <v>16</v>
      </c>
      <c r="F56" s="38" t="s">
        <v>38</v>
      </c>
      <c r="G56" s="39" t="s">
        <v>51</v>
      </c>
      <c r="H56" s="43" t="s">
        <v>76</v>
      </c>
      <c r="I56" s="41">
        <v>6</v>
      </c>
      <c r="J56" s="42">
        <v>1410000</v>
      </c>
      <c r="K56" s="42">
        <f t="shared" si="0"/>
        <v>267900</v>
      </c>
      <c r="L56" s="42">
        <f t="shared" si="1"/>
        <v>1677900</v>
      </c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</row>
    <row r="57" spans="1:26" ht="15.75" customHeight="1" x14ac:dyDescent="0.25">
      <c r="A57" s="36">
        <v>45800</v>
      </c>
      <c r="B57" s="36">
        <v>45801</v>
      </c>
      <c r="C57" s="37" t="s">
        <v>48</v>
      </c>
      <c r="D57" s="38" t="s">
        <v>89</v>
      </c>
      <c r="E57" s="38" t="s">
        <v>10</v>
      </c>
      <c r="F57" s="38" t="s">
        <v>41</v>
      </c>
      <c r="G57" s="39" t="s">
        <v>51</v>
      </c>
      <c r="H57" s="43" t="s">
        <v>76</v>
      </c>
      <c r="I57" s="41">
        <v>1</v>
      </c>
      <c r="J57" s="42">
        <v>1950000</v>
      </c>
      <c r="K57" s="42">
        <f t="shared" si="0"/>
        <v>370500</v>
      </c>
      <c r="L57" s="42">
        <f t="shared" si="1"/>
        <v>2320500</v>
      </c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</row>
    <row r="58" spans="1:26" ht="15.75" customHeight="1" x14ac:dyDescent="0.25">
      <c r="A58" s="36">
        <v>45800</v>
      </c>
      <c r="B58" s="36">
        <v>45801</v>
      </c>
      <c r="C58" s="37" t="s">
        <v>48</v>
      </c>
      <c r="D58" s="38" t="s">
        <v>89</v>
      </c>
      <c r="E58" s="38" t="s">
        <v>13</v>
      </c>
      <c r="F58" s="38" t="s">
        <v>50</v>
      </c>
      <c r="G58" s="39" t="s">
        <v>51</v>
      </c>
      <c r="H58" s="43" t="s">
        <v>76</v>
      </c>
      <c r="I58" s="41">
        <v>2</v>
      </c>
      <c r="J58" s="42">
        <v>990000</v>
      </c>
      <c r="K58" s="42">
        <f t="shared" si="0"/>
        <v>188100</v>
      </c>
      <c r="L58" s="42">
        <f t="shared" si="1"/>
        <v>1178100</v>
      </c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</row>
    <row r="59" spans="1:26" ht="15.75" customHeight="1" x14ac:dyDescent="0.25">
      <c r="A59" s="36">
        <v>45800</v>
      </c>
      <c r="B59" s="36">
        <v>45801</v>
      </c>
      <c r="C59" s="37" t="s">
        <v>48</v>
      </c>
      <c r="D59" s="38" t="s">
        <v>90</v>
      </c>
      <c r="E59" s="38" t="s">
        <v>16</v>
      </c>
      <c r="F59" s="38" t="s">
        <v>38</v>
      </c>
      <c r="G59" s="39" t="s">
        <v>51</v>
      </c>
      <c r="H59" s="43" t="s">
        <v>78</v>
      </c>
      <c r="I59" s="41">
        <v>5</v>
      </c>
      <c r="J59" s="42">
        <v>1175000</v>
      </c>
      <c r="K59" s="42">
        <f t="shared" si="0"/>
        <v>223250</v>
      </c>
      <c r="L59" s="42">
        <f t="shared" si="1"/>
        <v>1398250</v>
      </c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</row>
    <row r="60" spans="1:26" ht="15.75" customHeight="1" x14ac:dyDescent="0.25">
      <c r="A60" s="36">
        <v>45800</v>
      </c>
      <c r="B60" s="36">
        <v>45801</v>
      </c>
      <c r="C60" s="37" t="s">
        <v>48</v>
      </c>
      <c r="D60" s="38" t="s">
        <v>90</v>
      </c>
      <c r="E60" s="38" t="s">
        <v>10</v>
      </c>
      <c r="F60" s="38" t="s">
        <v>41</v>
      </c>
      <c r="G60" s="39" t="s">
        <v>51</v>
      </c>
      <c r="H60" s="43" t="s">
        <v>78</v>
      </c>
      <c r="I60" s="41">
        <v>1</v>
      </c>
      <c r="J60" s="42">
        <v>1950000</v>
      </c>
      <c r="K60" s="42">
        <f t="shared" si="0"/>
        <v>370500</v>
      </c>
      <c r="L60" s="42">
        <f t="shared" si="1"/>
        <v>2320500</v>
      </c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</row>
    <row r="61" spans="1:26" ht="15.75" customHeight="1" x14ac:dyDescent="0.25">
      <c r="A61" s="36">
        <v>45800</v>
      </c>
      <c r="B61" s="36">
        <v>45801</v>
      </c>
      <c r="C61" s="37" t="s">
        <v>48</v>
      </c>
      <c r="D61" s="38" t="s">
        <v>90</v>
      </c>
      <c r="E61" s="38" t="s">
        <v>13</v>
      </c>
      <c r="F61" s="38" t="s">
        <v>50</v>
      </c>
      <c r="G61" s="39" t="s">
        <v>51</v>
      </c>
      <c r="H61" s="43" t="s">
        <v>78</v>
      </c>
      <c r="I61" s="41">
        <v>2</v>
      </c>
      <c r="J61" s="42">
        <v>990000</v>
      </c>
      <c r="K61" s="42">
        <f t="shared" si="0"/>
        <v>188100</v>
      </c>
      <c r="L61" s="42">
        <f t="shared" si="1"/>
        <v>1178100</v>
      </c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</row>
    <row r="62" spans="1:26" ht="15.75" customHeight="1" x14ac:dyDescent="0.25">
      <c r="A62" s="36">
        <v>45800</v>
      </c>
      <c r="B62" s="36">
        <v>45802</v>
      </c>
      <c r="C62" s="37" t="s">
        <v>48</v>
      </c>
      <c r="D62" s="38" t="s">
        <v>91</v>
      </c>
      <c r="E62" s="38" t="s">
        <v>16</v>
      </c>
      <c r="F62" s="38" t="s">
        <v>38</v>
      </c>
      <c r="G62" s="39" t="s">
        <v>51</v>
      </c>
      <c r="H62" s="40" t="s">
        <v>56</v>
      </c>
      <c r="I62" s="41">
        <v>6</v>
      </c>
      <c r="J62" s="42">
        <v>1410000</v>
      </c>
      <c r="K62" s="42">
        <f t="shared" si="0"/>
        <v>267900</v>
      </c>
      <c r="L62" s="42">
        <f t="shared" si="1"/>
        <v>1677900</v>
      </c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</row>
    <row r="63" spans="1:26" ht="15.75" customHeight="1" x14ac:dyDescent="0.25">
      <c r="A63" s="36">
        <v>45800</v>
      </c>
      <c r="B63" s="36">
        <v>45802</v>
      </c>
      <c r="C63" s="37" t="s">
        <v>48</v>
      </c>
      <c r="D63" s="38" t="s">
        <v>91</v>
      </c>
      <c r="E63" s="38" t="s">
        <v>10</v>
      </c>
      <c r="F63" s="38" t="s">
        <v>41</v>
      </c>
      <c r="G63" s="39" t="s">
        <v>51</v>
      </c>
      <c r="H63" s="43" t="s">
        <v>56</v>
      </c>
      <c r="I63" s="41">
        <v>1</v>
      </c>
      <c r="J63" s="42">
        <v>1950000</v>
      </c>
      <c r="K63" s="42">
        <f t="shared" si="0"/>
        <v>370500</v>
      </c>
      <c r="L63" s="42">
        <f t="shared" si="1"/>
        <v>2320500</v>
      </c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</row>
    <row r="64" spans="1:26" ht="15.75" customHeight="1" x14ac:dyDescent="0.25">
      <c r="A64" s="36">
        <v>45800</v>
      </c>
      <c r="B64" s="36">
        <v>45802</v>
      </c>
      <c r="C64" s="37" t="s">
        <v>48</v>
      </c>
      <c r="D64" s="38" t="s">
        <v>92</v>
      </c>
      <c r="E64" s="38" t="s">
        <v>16</v>
      </c>
      <c r="F64" s="38" t="s">
        <v>38</v>
      </c>
      <c r="G64" s="39" t="s">
        <v>51</v>
      </c>
      <c r="H64" s="40" t="s">
        <v>58</v>
      </c>
      <c r="I64" s="41">
        <v>5</v>
      </c>
      <c r="J64" s="42">
        <v>1175000</v>
      </c>
      <c r="K64" s="42">
        <f t="shared" si="0"/>
        <v>223250</v>
      </c>
      <c r="L64" s="42">
        <f t="shared" si="1"/>
        <v>1398250</v>
      </c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</row>
    <row r="65" spans="1:26" ht="15.75" customHeight="1" x14ac:dyDescent="0.25">
      <c r="A65" s="36">
        <v>45800</v>
      </c>
      <c r="B65" s="36">
        <v>45802</v>
      </c>
      <c r="C65" s="37" t="s">
        <v>48</v>
      </c>
      <c r="D65" s="38" t="s">
        <v>92</v>
      </c>
      <c r="E65" s="38" t="s">
        <v>10</v>
      </c>
      <c r="F65" s="38" t="s">
        <v>41</v>
      </c>
      <c r="G65" s="39" t="s">
        <v>51</v>
      </c>
      <c r="H65" s="40" t="s">
        <v>58</v>
      </c>
      <c r="I65" s="41">
        <v>1</v>
      </c>
      <c r="J65" s="42">
        <v>1950000</v>
      </c>
      <c r="K65" s="42">
        <f t="shared" si="0"/>
        <v>370500</v>
      </c>
      <c r="L65" s="42">
        <f t="shared" si="1"/>
        <v>2320500</v>
      </c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</row>
    <row r="66" spans="1:26" ht="15.75" customHeight="1" x14ac:dyDescent="0.25">
      <c r="A66" s="36">
        <v>45807</v>
      </c>
      <c r="B66" s="36">
        <v>45808</v>
      </c>
      <c r="C66" s="37" t="s">
        <v>48</v>
      </c>
      <c r="D66" s="38" t="s">
        <v>93</v>
      </c>
      <c r="E66" s="38" t="s">
        <v>16</v>
      </c>
      <c r="F66" s="38" t="s">
        <v>38</v>
      </c>
      <c r="G66" s="39" t="s">
        <v>51</v>
      </c>
      <c r="H66" s="43" t="s">
        <v>78</v>
      </c>
      <c r="I66" s="41">
        <v>5</v>
      </c>
      <c r="J66" s="42">
        <v>1175000</v>
      </c>
      <c r="K66" s="42">
        <f t="shared" si="0"/>
        <v>223250</v>
      </c>
      <c r="L66" s="42">
        <f t="shared" si="1"/>
        <v>1398250</v>
      </c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</row>
    <row r="67" spans="1:26" ht="15.75" customHeight="1" x14ac:dyDescent="0.25">
      <c r="A67" s="36">
        <v>45807</v>
      </c>
      <c r="B67" s="36">
        <v>45808</v>
      </c>
      <c r="C67" s="37" t="s">
        <v>48</v>
      </c>
      <c r="D67" s="38" t="s">
        <v>93</v>
      </c>
      <c r="E67" s="38" t="s">
        <v>10</v>
      </c>
      <c r="F67" s="38" t="s">
        <v>41</v>
      </c>
      <c r="G67" s="39" t="s">
        <v>51</v>
      </c>
      <c r="H67" s="43" t="s">
        <v>78</v>
      </c>
      <c r="I67" s="41">
        <v>1</v>
      </c>
      <c r="J67" s="42">
        <v>1950000</v>
      </c>
      <c r="K67" s="42">
        <f t="shared" si="0"/>
        <v>370500</v>
      </c>
      <c r="L67" s="42">
        <f t="shared" si="1"/>
        <v>2320500</v>
      </c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</row>
    <row r="68" spans="1:26" ht="15.75" customHeight="1" x14ac:dyDescent="0.25">
      <c r="A68" s="36">
        <v>45807</v>
      </c>
      <c r="B68" s="36">
        <v>45808</v>
      </c>
      <c r="C68" s="37" t="s">
        <v>48</v>
      </c>
      <c r="D68" s="38" t="s">
        <v>93</v>
      </c>
      <c r="E68" s="38" t="s">
        <v>13</v>
      </c>
      <c r="F68" s="38" t="s">
        <v>50</v>
      </c>
      <c r="G68" s="39" t="s">
        <v>51</v>
      </c>
      <c r="H68" s="43" t="s">
        <v>78</v>
      </c>
      <c r="I68" s="41">
        <v>2</v>
      </c>
      <c r="J68" s="42">
        <v>990000</v>
      </c>
      <c r="K68" s="42">
        <f t="shared" si="0"/>
        <v>188100</v>
      </c>
      <c r="L68" s="42">
        <f t="shared" si="1"/>
        <v>1178100</v>
      </c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</row>
    <row r="69" spans="1:26" ht="15.75" customHeight="1" x14ac:dyDescent="0.25">
      <c r="A69" s="36">
        <v>45807</v>
      </c>
      <c r="B69" s="36">
        <v>45808</v>
      </c>
      <c r="C69" s="37" t="s">
        <v>48</v>
      </c>
      <c r="D69" s="38" t="s">
        <v>94</v>
      </c>
      <c r="E69" s="38" t="s">
        <v>16</v>
      </c>
      <c r="F69" s="38" t="s">
        <v>38</v>
      </c>
      <c r="G69" s="39" t="s">
        <v>51</v>
      </c>
      <c r="H69" s="43" t="s">
        <v>76</v>
      </c>
      <c r="I69" s="41">
        <v>6</v>
      </c>
      <c r="J69" s="42">
        <v>1410000</v>
      </c>
      <c r="K69" s="42">
        <f t="shared" si="0"/>
        <v>267900</v>
      </c>
      <c r="L69" s="42">
        <f t="shared" si="1"/>
        <v>1677900</v>
      </c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</row>
    <row r="70" spans="1:26" ht="15.75" customHeight="1" x14ac:dyDescent="0.25">
      <c r="A70" s="36">
        <v>45807</v>
      </c>
      <c r="B70" s="36">
        <v>45808</v>
      </c>
      <c r="C70" s="37" t="s">
        <v>48</v>
      </c>
      <c r="D70" s="38" t="s">
        <v>94</v>
      </c>
      <c r="E70" s="38" t="s">
        <v>10</v>
      </c>
      <c r="F70" s="38" t="s">
        <v>41</v>
      </c>
      <c r="G70" s="39" t="s">
        <v>51</v>
      </c>
      <c r="H70" s="43" t="s">
        <v>76</v>
      </c>
      <c r="I70" s="41">
        <v>1</v>
      </c>
      <c r="J70" s="42">
        <v>1950000</v>
      </c>
      <c r="K70" s="42">
        <f t="shared" si="0"/>
        <v>370500</v>
      </c>
      <c r="L70" s="42">
        <f t="shared" si="1"/>
        <v>2320500</v>
      </c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</row>
    <row r="71" spans="1:26" ht="15.75" customHeight="1" x14ac:dyDescent="0.25">
      <c r="A71" s="36">
        <v>45807</v>
      </c>
      <c r="B71" s="36">
        <v>45808</v>
      </c>
      <c r="C71" s="37" t="s">
        <v>48</v>
      </c>
      <c r="D71" s="38" t="s">
        <v>94</v>
      </c>
      <c r="E71" s="38" t="s">
        <v>13</v>
      </c>
      <c r="F71" s="38" t="s">
        <v>50</v>
      </c>
      <c r="G71" s="39" t="s">
        <v>51</v>
      </c>
      <c r="H71" s="43" t="s">
        <v>76</v>
      </c>
      <c r="I71" s="41">
        <v>2</v>
      </c>
      <c r="J71" s="42">
        <v>990000</v>
      </c>
      <c r="K71" s="42">
        <f t="shared" si="0"/>
        <v>188100</v>
      </c>
      <c r="L71" s="42">
        <f t="shared" si="1"/>
        <v>1178100</v>
      </c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</row>
    <row r="72" spans="1:26" ht="15.75" customHeight="1" x14ac:dyDescent="0.25">
      <c r="A72" s="36">
        <v>45807</v>
      </c>
      <c r="B72" s="36">
        <v>45809</v>
      </c>
      <c r="C72" s="37" t="s">
        <v>48</v>
      </c>
      <c r="D72" s="38" t="s">
        <v>95</v>
      </c>
      <c r="E72" s="38" t="s">
        <v>16</v>
      </c>
      <c r="F72" s="38" t="s">
        <v>38</v>
      </c>
      <c r="G72" s="39" t="s">
        <v>51</v>
      </c>
      <c r="H72" s="43" t="s">
        <v>58</v>
      </c>
      <c r="I72" s="41">
        <v>5</v>
      </c>
      <c r="J72" s="42">
        <v>1175000</v>
      </c>
      <c r="K72" s="42">
        <f t="shared" si="0"/>
        <v>223250</v>
      </c>
      <c r="L72" s="42">
        <f t="shared" si="1"/>
        <v>1398250</v>
      </c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</row>
    <row r="73" spans="1:26" ht="15.75" customHeight="1" x14ac:dyDescent="0.25">
      <c r="A73" s="36">
        <v>45807</v>
      </c>
      <c r="B73" s="36">
        <v>45809</v>
      </c>
      <c r="C73" s="37" t="s">
        <v>48</v>
      </c>
      <c r="D73" s="38" t="s">
        <v>95</v>
      </c>
      <c r="E73" s="38" t="s">
        <v>10</v>
      </c>
      <c r="F73" s="38" t="s">
        <v>41</v>
      </c>
      <c r="G73" s="39" t="s">
        <v>51</v>
      </c>
      <c r="H73" s="43" t="s">
        <v>58</v>
      </c>
      <c r="I73" s="41">
        <v>1</v>
      </c>
      <c r="J73" s="42">
        <v>1950000</v>
      </c>
      <c r="K73" s="42">
        <f t="shared" si="0"/>
        <v>370500</v>
      </c>
      <c r="L73" s="42">
        <f t="shared" si="1"/>
        <v>2320500</v>
      </c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</row>
    <row r="74" spans="1:26" ht="15.75" customHeight="1" x14ac:dyDescent="0.25">
      <c r="A74" s="36">
        <v>45807</v>
      </c>
      <c r="B74" s="36">
        <v>45809</v>
      </c>
      <c r="C74" s="37" t="s">
        <v>48</v>
      </c>
      <c r="D74" s="38" t="s">
        <v>96</v>
      </c>
      <c r="E74" s="38" t="s">
        <v>16</v>
      </c>
      <c r="F74" s="38" t="s">
        <v>38</v>
      </c>
      <c r="G74" s="39" t="s">
        <v>51</v>
      </c>
      <c r="H74" s="43" t="s">
        <v>56</v>
      </c>
      <c r="I74" s="41">
        <v>6</v>
      </c>
      <c r="J74" s="42">
        <v>1410000</v>
      </c>
      <c r="K74" s="42">
        <f t="shared" si="0"/>
        <v>267900</v>
      </c>
      <c r="L74" s="42">
        <f t="shared" si="1"/>
        <v>1677900</v>
      </c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</row>
    <row r="75" spans="1:26" ht="15.75" customHeight="1" x14ac:dyDescent="0.25">
      <c r="A75" s="36">
        <v>45807</v>
      </c>
      <c r="B75" s="36">
        <v>45809</v>
      </c>
      <c r="C75" s="37" t="s">
        <v>48</v>
      </c>
      <c r="D75" s="38" t="s">
        <v>96</v>
      </c>
      <c r="E75" s="38" t="s">
        <v>10</v>
      </c>
      <c r="F75" s="38" t="s">
        <v>41</v>
      </c>
      <c r="G75" s="39" t="s">
        <v>51</v>
      </c>
      <c r="H75" s="43" t="s">
        <v>56</v>
      </c>
      <c r="I75" s="41">
        <v>1</v>
      </c>
      <c r="J75" s="42">
        <v>1950000</v>
      </c>
      <c r="K75" s="42">
        <f t="shared" si="0"/>
        <v>370500</v>
      </c>
      <c r="L75" s="42">
        <f t="shared" si="1"/>
        <v>2320500</v>
      </c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</row>
    <row r="76" spans="1:26" ht="15.75" customHeight="1" x14ac:dyDescent="0.25">
      <c r="A76" s="36">
        <v>45812</v>
      </c>
      <c r="B76" s="36">
        <v>45814</v>
      </c>
      <c r="C76" s="37" t="s">
        <v>48</v>
      </c>
      <c r="D76" s="38" t="s">
        <v>97</v>
      </c>
      <c r="E76" s="38" t="s">
        <v>10</v>
      </c>
      <c r="F76" s="38" t="s">
        <v>74</v>
      </c>
      <c r="G76" s="39" t="s">
        <v>98</v>
      </c>
      <c r="H76" s="40" t="s">
        <v>99</v>
      </c>
      <c r="I76" s="41">
        <v>1</v>
      </c>
      <c r="J76" s="42">
        <v>1150000</v>
      </c>
      <c r="K76" s="42">
        <f t="shared" si="0"/>
        <v>218500</v>
      </c>
      <c r="L76" s="42">
        <f t="shared" si="1"/>
        <v>1368500</v>
      </c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</row>
    <row r="77" spans="1:26" ht="15.75" customHeight="1" x14ac:dyDescent="0.25">
      <c r="A77" s="36">
        <v>45812</v>
      </c>
      <c r="B77" s="36">
        <v>45814</v>
      </c>
      <c r="C77" s="37" t="s">
        <v>48</v>
      </c>
      <c r="D77" s="38" t="s">
        <v>97</v>
      </c>
      <c r="E77" s="38" t="s">
        <v>16</v>
      </c>
      <c r="F77" s="38" t="s">
        <v>38</v>
      </c>
      <c r="G77" s="39" t="s">
        <v>98</v>
      </c>
      <c r="H77" s="40" t="s">
        <v>99</v>
      </c>
      <c r="I77" s="41">
        <v>6</v>
      </c>
      <c r="J77" s="42">
        <v>1410000</v>
      </c>
      <c r="K77" s="42">
        <f t="shared" si="0"/>
        <v>267900</v>
      </c>
      <c r="L77" s="42">
        <f t="shared" si="1"/>
        <v>1677900</v>
      </c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</row>
    <row r="78" spans="1:26" ht="15.75" customHeight="1" x14ac:dyDescent="0.25">
      <c r="A78" s="36">
        <v>45812</v>
      </c>
      <c r="B78" s="36">
        <v>45814</v>
      </c>
      <c r="C78" s="37" t="s">
        <v>48</v>
      </c>
      <c r="D78" s="38" t="s">
        <v>97</v>
      </c>
      <c r="E78" s="38" t="s">
        <v>6</v>
      </c>
      <c r="F78" s="38" t="s">
        <v>44</v>
      </c>
      <c r="G78" s="39" t="s">
        <v>98</v>
      </c>
      <c r="H78" s="40" t="s">
        <v>99</v>
      </c>
      <c r="I78" s="41">
        <v>3</v>
      </c>
      <c r="J78" s="42">
        <v>14850000</v>
      </c>
      <c r="K78" s="42">
        <f t="shared" si="0"/>
        <v>2821500</v>
      </c>
      <c r="L78" s="42">
        <f t="shared" si="1"/>
        <v>17671500</v>
      </c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</row>
    <row r="79" spans="1:26" ht="15.75" customHeight="1" x14ac:dyDescent="0.25">
      <c r="A79" s="36">
        <v>45812</v>
      </c>
      <c r="B79" s="36">
        <v>45814</v>
      </c>
      <c r="C79" s="37" t="s">
        <v>48</v>
      </c>
      <c r="D79" s="38" t="s">
        <v>97</v>
      </c>
      <c r="E79" s="38" t="s">
        <v>14</v>
      </c>
      <c r="F79" s="38" t="s">
        <v>100</v>
      </c>
      <c r="G79" s="39" t="s">
        <v>98</v>
      </c>
      <c r="H79" s="40" t="s">
        <v>99</v>
      </c>
      <c r="I79" s="41">
        <v>20</v>
      </c>
      <c r="J79" s="42">
        <v>1040000</v>
      </c>
      <c r="K79" s="42">
        <f t="shared" si="0"/>
        <v>197600</v>
      </c>
      <c r="L79" s="42">
        <f t="shared" si="1"/>
        <v>1237600</v>
      </c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</row>
    <row r="80" spans="1:26" ht="15.75" customHeight="1" x14ac:dyDescent="0.25">
      <c r="A80" s="36">
        <v>45812</v>
      </c>
      <c r="B80" s="36">
        <v>45814</v>
      </c>
      <c r="C80" s="37" t="s">
        <v>48</v>
      </c>
      <c r="D80" s="38" t="s">
        <v>97</v>
      </c>
      <c r="E80" s="38" t="s">
        <v>6</v>
      </c>
      <c r="F80" s="38" t="s">
        <v>101</v>
      </c>
      <c r="G80" s="39" t="s">
        <v>98</v>
      </c>
      <c r="H80" s="40" t="s">
        <v>99</v>
      </c>
      <c r="I80" s="41">
        <v>1</v>
      </c>
      <c r="J80" s="42">
        <v>4450000</v>
      </c>
      <c r="K80" s="42">
        <f t="shared" si="0"/>
        <v>845500</v>
      </c>
      <c r="L80" s="42">
        <f t="shared" si="1"/>
        <v>5295500</v>
      </c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</row>
    <row r="81" spans="1:26" ht="15.75" customHeight="1" x14ac:dyDescent="0.25">
      <c r="A81" s="36">
        <v>45812</v>
      </c>
      <c r="B81" s="36">
        <v>45814</v>
      </c>
      <c r="C81" s="37" t="s">
        <v>48</v>
      </c>
      <c r="D81" s="38" t="s">
        <v>97</v>
      </c>
      <c r="E81" s="38" t="s">
        <v>12</v>
      </c>
      <c r="F81" s="38" t="s">
        <v>45</v>
      </c>
      <c r="G81" s="39" t="s">
        <v>98</v>
      </c>
      <c r="H81" s="40" t="s">
        <v>99</v>
      </c>
      <c r="I81" s="41">
        <v>600</v>
      </c>
      <c r="J81" s="42">
        <v>15900000</v>
      </c>
      <c r="K81" s="42">
        <f t="shared" si="0"/>
        <v>3021000</v>
      </c>
      <c r="L81" s="42">
        <f t="shared" si="1"/>
        <v>18921000</v>
      </c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</row>
    <row r="82" spans="1:26" ht="15.75" customHeight="1" x14ac:dyDescent="0.25">
      <c r="A82" s="36">
        <v>45812</v>
      </c>
      <c r="B82" s="36">
        <v>45814</v>
      </c>
      <c r="C82" s="37" t="s">
        <v>48</v>
      </c>
      <c r="D82" s="38" t="s">
        <v>97</v>
      </c>
      <c r="E82" s="38" t="s">
        <v>16</v>
      </c>
      <c r="F82" s="38" t="s">
        <v>84</v>
      </c>
      <c r="G82" s="39" t="s">
        <v>98</v>
      </c>
      <c r="H82" s="40" t="s">
        <v>99</v>
      </c>
      <c r="I82" s="41">
        <v>2</v>
      </c>
      <c r="J82" s="42">
        <v>6050420</v>
      </c>
      <c r="K82" s="42">
        <f t="shared" si="0"/>
        <v>1149579.8</v>
      </c>
      <c r="L82" s="42">
        <f t="shared" si="1"/>
        <v>7199999.7999999998</v>
      </c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</row>
    <row r="83" spans="1:26" ht="15.75" customHeight="1" x14ac:dyDescent="0.25">
      <c r="A83" s="36">
        <v>45814</v>
      </c>
      <c r="B83" s="36">
        <v>45815</v>
      </c>
      <c r="C83" s="37" t="s">
        <v>48</v>
      </c>
      <c r="D83" s="38" t="s">
        <v>102</v>
      </c>
      <c r="E83" s="38" t="s">
        <v>16</v>
      </c>
      <c r="F83" s="38" t="s">
        <v>38</v>
      </c>
      <c r="G83" s="39" t="s">
        <v>51</v>
      </c>
      <c r="H83" s="43" t="s">
        <v>76</v>
      </c>
      <c r="I83" s="41">
        <v>6</v>
      </c>
      <c r="J83" s="42">
        <v>1410000</v>
      </c>
      <c r="K83" s="42">
        <f t="shared" si="0"/>
        <v>267900</v>
      </c>
      <c r="L83" s="42">
        <f t="shared" si="1"/>
        <v>1677900</v>
      </c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</row>
    <row r="84" spans="1:26" ht="15.75" customHeight="1" x14ac:dyDescent="0.25">
      <c r="A84" s="36">
        <v>45814</v>
      </c>
      <c r="B84" s="36">
        <v>45815</v>
      </c>
      <c r="C84" s="37" t="s">
        <v>48</v>
      </c>
      <c r="D84" s="38" t="s">
        <v>102</v>
      </c>
      <c r="E84" s="38" t="s">
        <v>10</v>
      </c>
      <c r="F84" s="38" t="s">
        <v>41</v>
      </c>
      <c r="G84" s="39" t="s">
        <v>51</v>
      </c>
      <c r="H84" s="43" t="s">
        <v>76</v>
      </c>
      <c r="I84" s="41">
        <v>1</v>
      </c>
      <c r="J84" s="42">
        <v>1950000</v>
      </c>
      <c r="K84" s="42">
        <f t="shared" si="0"/>
        <v>370500</v>
      </c>
      <c r="L84" s="42">
        <f t="shared" si="1"/>
        <v>2320500</v>
      </c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</row>
    <row r="85" spans="1:26" ht="15.75" customHeight="1" x14ac:dyDescent="0.25">
      <c r="A85" s="36">
        <v>45814</v>
      </c>
      <c r="B85" s="36">
        <v>45815</v>
      </c>
      <c r="C85" s="37" t="s">
        <v>48</v>
      </c>
      <c r="D85" s="38" t="s">
        <v>102</v>
      </c>
      <c r="E85" s="38" t="s">
        <v>13</v>
      </c>
      <c r="F85" s="38" t="s">
        <v>50</v>
      </c>
      <c r="G85" s="39" t="s">
        <v>51</v>
      </c>
      <c r="H85" s="43" t="s">
        <v>76</v>
      </c>
      <c r="I85" s="41">
        <v>2</v>
      </c>
      <c r="J85" s="42">
        <v>990000</v>
      </c>
      <c r="K85" s="42">
        <f t="shared" si="0"/>
        <v>188100</v>
      </c>
      <c r="L85" s="42">
        <f t="shared" si="1"/>
        <v>1178100</v>
      </c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</row>
    <row r="86" spans="1:26" ht="15.75" customHeight="1" x14ac:dyDescent="0.25">
      <c r="A86" s="36">
        <v>45814</v>
      </c>
      <c r="B86" s="36">
        <v>45815</v>
      </c>
      <c r="C86" s="37" t="s">
        <v>48</v>
      </c>
      <c r="D86" s="38" t="s">
        <v>103</v>
      </c>
      <c r="E86" s="38" t="s">
        <v>16</v>
      </c>
      <c r="F86" s="38" t="s">
        <v>38</v>
      </c>
      <c r="G86" s="39" t="s">
        <v>51</v>
      </c>
      <c r="H86" s="43" t="s">
        <v>78</v>
      </c>
      <c r="I86" s="41">
        <v>5</v>
      </c>
      <c r="J86" s="42">
        <v>1175000</v>
      </c>
      <c r="K86" s="42">
        <f t="shared" si="0"/>
        <v>223250</v>
      </c>
      <c r="L86" s="42">
        <f t="shared" si="1"/>
        <v>1398250</v>
      </c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</row>
    <row r="87" spans="1:26" ht="15.75" customHeight="1" x14ac:dyDescent="0.25">
      <c r="A87" s="36">
        <v>45814</v>
      </c>
      <c r="B87" s="36">
        <v>45815</v>
      </c>
      <c r="C87" s="37" t="s">
        <v>48</v>
      </c>
      <c r="D87" s="38" t="s">
        <v>103</v>
      </c>
      <c r="E87" s="38" t="s">
        <v>10</v>
      </c>
      <c r="F87" s="38" t="s">
        <v>41</v>
      </c>
      <c r="G87" s="39" t="s">
        <v>51</v>
      </c>
      <c r="H87" s="43" t="s">
        <v>78</v>
      </c>
      <c r="I87" s="41">
        <v>1</v>
      </c>
      <c r="J87" s="42">
        <v>1950000</v>
      </c>
      <c r="K87" s="42">
        <f t="shared" si="0"/>
        <v>370500</v>
      </c>
      <c r="L87" s="42">
        <f t="shared" si="1"/>
        <v>2320500</v>
      </c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</row>
    <row r="88" spans="1:26" ht="15.75" customHeight="1" x14ac:dyDescent="0.25">
      <c r="A88" s="36">
        <v>45814</v>
      </c>
      <c r="B88" s="36">
        <v>45815</v>
      </c>
      <c r="C88" s="37" t="s">
        <v>48</v>
      </c>
      <c r="D88" s="38" t="s">
        <v>103</v>
      </c>
      <c r="E88" s="38" t="s">
        <v>13</v>
      </c>
      <c r="F88" s="38" t="s">
        <v>50</v>
      </c>
      <c r="G88" s="39" t="s">
        <v>51</v>
      </c>
      <c r="H88" s="43" t="s">
        <v>78</v>
      </c>
      <c r="I88" s="41">
        <v>2</v>
      </c>
      <c r="J88" s="42">
        <v>990000</v>
      </c>
      <c r="K88" s="42">
        <f t="shared" si="0"/>
        <v>188100</v>
      </c>
      <c r="L88" s="42">
        <f t="shared" si="1"/>
        <v>1178100</v>
      </c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</row>
    <row r="89" spans="1:26" ht="15.75" customHeight="1" x14ac:dyDescent="0.25">
      <c r="A89" s="36">
        <v>45815</v>
      </c>
      <c r="B89" s="36">
        <v>45816</v>
      </c>
      <c r="C89" s="37" t="s">
        <v>48</v>
      </c>
      <c r="D89" s="38" t="s">
        <v>104</v>
      </c>
      <c r="E89" s="38" t="s">
        <v>16</v>
      </c>
      <c r="F89" s="38" t="s">
        <v>38</v>
      </c>
      <c r="G89" s="39" t="s">
        <v>51</v>
      </c>
      <c r="H89" s="43" t="s">
        <v>56</v>
      </c>
      <c r="I89" s="41">
        <v>6</v>
      </c>
      <c r="J89" s="42">
        <v>1410000</v>
      </c>
      <c r="K89" s="42">
        <f t="shared" si="0"/>
        <v>267900</v>
      </c>
      <c r="L89" s="42">
        <f t="shared" si="1"/>
        <v>1677900</v>
      </c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</row>
    <row r="90" spans="1:26" ht="15.75" customHeight="1" x14ac:dyDescent="0.25">
      <c r="A90" s="36">
        <v>45815</v>
      </c>
      <c r="B90" s="36">
        <v>45816</v>
      </c>
      <c r="C90" s="37" t="s">
        <v>48</v>
      </c>
      <c r="D90" s="38" t="s">
        <v>104</v>
      </c>
      <c r="E90" s="38" t="s">
        <v>10</v>
      </c>
      <c r="F90" s="38" t="s">
        <v>41</v>
      </c>
      <c r="G90" s="39" t="s">
        <v>51</v>
      </c>
      <c r="H90" s="43" t="s">
        <v>56</v>
      </c>
      <c r="I90" s="41">
        <v>1</v>
      </c>
      <c r="J90" s="42">
        <v>1950000</v>
      </c>
      <c r="K90" s="42">
        <f t="shared" si="0"/>
        <v>370500</v>
      </c>
      <c r="L90" s="42">
        <f t="shared" si="1"/>
        <v>2320500</v>
      </c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</row>
    <row r="91" spans="1:26" ht="15.75" customHeight="1" x14ac:dyDescent="0.25">
      <c r="A91" s="36">
        <v>45815</v>
      </c>
      <c r="B91" s="36">
        <v>45816</v>
      </c>
      <c r="C91" s="37" t="s">
        <v>48</v>
      </c>
      <c r="D91" s="38" t="s">
        <v>105</v>
      </c>
      <c r="E91" s="38" t="s">
        <v>16</v>
      </c>
      <c r="F91" s="38" t="s">
        <v>38</v>
      </c>
      <c r="G91" s="39" t="s">
        <v>51</v>
      </c>
      <c r="H91" s="43" t="s">
        <v>58</v>
      </c>
      <c r="I91" s="41">
        <v>5</v>
      </c>
      <c r="J91" s="42">
        <v>1175000</v>
      </c>
      <c r="K91" s="42">
        <f t="shared" si="0"/>
        <v>223250</v>
      </c>
      <c r="L91" s="42">
        <f t="shared" si="1"/>
        <v>1398250</v>
      </c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</row>
    <row r="92" spans="1:26" ht="15.75" customHeight="1" x14ac:dyDescent="0.25">
      <c r="A92" s="36">
        <v>45815</v>
      </c>
      <c r="B92" s="36">
        <v>45816</v>
      </c>
      <c r="C92" s="37" t="s">
        <v>48</v>
      </c>
      <c r="D92" s="38" t="s">
        <v>105</v>
      </c>
      <c r="E92" s="38" t="s">
        <v>10</v>
      </c>
      <c r="F92" s="38" t="s">
        <v>41</v>
      </c>
      <c r="G92" s="39" t="s">
        <v>51</v>
      </c>
      <c r="H92" s="43" t="s">
        <v>58</v>
      </c>
      <c r="I92" s="41">
        <v>1</v>
      </c>
      <c r="J92" s="42">
        <v>1950000</v>
      </c>
      <c r="K92" s="42">
        <f t="shared" si="0"/>
        <v>370500</v>
      </c>
      <c r="L92" s="42">
        <f t="shared" si="1"/>
        <v>2320500</v>
      </c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</row>
    <row r="93" spans="1:26" ht="15.75" customHeight="1" x14ac:dyDescent="0.25">
      <c r="A93" s="48">
        <v>45812</v>
      </c>
      <c r="B93" s="49">
        <v>45814</v>
      </c>
      <c r="C93" s="37" t="s">
        <v>48</v>
      </c>
      <c r="D93" s="38" t="s">
        <v>106</v>
      </c>
      <c r="E93" s="38" t="s">
        <v>10</v>
      </c>
      <c r="F93" s="38" t="s">
        <v>41</v>
      </c>
      <c r="G93" s="50" t="s">
        <v>98</v>
      </c>
      <c r="H93" s="51" t="s">
        <v>107</v>
      </c>
      <c r="I93" s="41">
        <v>1</v>
      </c>
      <c r="J93" s="42">
        <v>1950000</v>
      </c>
      <c r="K93" s="42">
        <f t="shared" si="0"/>
        <v>370500</v>
      </c>
      <c r="L93" s="42">
        <f t="shared" si="1"/>
        <v>2320500</v>
      </c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</row>
    <row r="94" spans="1:26" ht="15.75" customHeight="1" x14ac:dyDescent="0.25">
      <c r="A94" s="36">
        <v>45822</v>
      </c>
      <c r="B94" s="36">
        <v>45822</v>
      </c>
      <c r="C94" s="37" t="s">
        <v>48</v>
      </c>
      <c r="D94" s="38" t="s">
        <v>108</v>
      </c>
      <c r="E94" s="38" t="s">
        <v>16</v>
      </c>
      <c r="F94" s="38" t="s">
        <v>38</v>
      </c>
      <c r="G94" s="39" t="s">
        <v>51</v>
      </c>
      <c r="H94" s="43" t="s">
        <v>76</v>
      </c>
      <c r="I94" s="41">
        <v>6</v>
      </c>
      <c r="J94" s="42">
        <v>1410000</v>
      </c>
      <c r="K94" s="42">
        <f t="shared" si="0"/>
        <v>267900</v>
      </c>
      <c r="L94" s="42">
        <f t="shared" si="1"/>
        <v>1677900</v>
      </c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</row>
    <row r="95" spans="1:26" ht="15.75" customHeight="1" x14ac:dyDescent="0.25">
      <c r="A95" s="36">
        <v>45822</v>
      </c>
      <c r="B95" s="36">
        <v>45822</v>
      </c>
      <c r="C95" s="37" t="s">
        <v>48</v>
      </c>
      <c r="D95" s="38" t="s">
        <v>108</v>
      </c>
      <c r="E95" s="38" t="s">
        <v>10</v>
      </c>
      <c r="F95" s="38" t="s">
        <v>41</v>
      </c>
      <c r="G95" s="39" t="s">
        <v>51</v>
      </c>
      <c r="H95" s="43" t="s">
        <v>76</v>
      </c>
      <c r="I95" s="41">
        <v>1</v>
      </c>
      <c r="J95" s="42">
        <v>1950000</v>
      </c>
      <c r="K95" s="42">
        <f t="shared" si="0"/>
        <v>370500</v>
      </c>
      <c r="L95" s="42">
        <f t="shared" si="1"/>
        <v>2320500</v>
      </c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</row>
    <row r="96" spans="1:26" ht="15.75" customHeight="1" x14ac:dyDescent="0.25">
      <c r="A96" s="36">
        <v>45822</v>
      </c>
      <c r="B96" s="36">
        <v>45822</v>
      </c>
      <c r="C96" s="37" t="s">
        <v>48</v>
      </c>
      <c r="D96" s="38" t="s">
        <v>108</v>
      </c>
      <c r="E96" s="38" t="s">
        <v>13</v>
      </c>
      <c r="F96" s="38" t="s">
        <v>50</v>
      </c>
      <c r="G96" s="39" t="s">
        <v>51</v>
      </c>
      <c r="H96" s="43" t="s">
        <v>76</v>
      </c>
      <c r="I96" s="41">
        <v>2</v>
      </c>
      <c r="J96" s="42">
        <v>990000</v>
      </c>
      <c r="K96" s="42">
        <f t="shared" si="0"/>
        <v>188100</v>
      </c>
      <c r="L96" s="42">
        <f t="shared" si="1"/>
        <v>1178100</v>
      </c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</row>
    <row r="97" spans="1:26" ht="15.75" customHeight="1" x14ac:dyDescent="0.25">
      <c r="A97" s="36">
        <v>45822</v>
      </c>
      <c r="B97" s="36">
        <v>45822</v>
      </c>
      <c r="C97" s="37" t="s">
        <v>48</v>
      </c>
      <c r="D97" s="38" t="s">
        <v>109</v>
      </c>
      <c r="E97" s="38" t="s">
        <v>16</v>
      </c>
      <c r="F97" s="38" t="s">
        <v>38</v>
      </c>
      <c r="G97" s="39" t="s">
        <v>51</v>
      </c>
      <c r="H97" s="43" t="s">
        <v>78</v>
      </c>
      <c r="I97" s="41">
        <v>5</v>
      </c>
      <c r="J97" s="42">
        <v>1175000</v>
      </c>
      <c r="K97" s="42">
        <f t="shared" si="0"/>
        <v>223250</v>
      </c>
      <c r="L97" s="42">
        <f t="shared" si="1"/>
        <v>1398250</v>
      </c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</row>
    <row r="98" spans="1:26" ht="15.75" customHeight="1" x14ac:dyDescent="0.25">
      <c r="A98" s="36">
        <v>45822</v>
      </c>
      <c r="B98" s="36">
        <v>45822</v>
      </c>
      <c r="C98" s="37" t="s">
        <v>48</v>
      </c>
      <c r="D98" s="38" t="s">
        <v>109</v>
      </c>
      <c r="E98" s="38" t="s">
        <v>10</v>
      </c>
      <c r="F98" s="38" t="s">
        <v>41</v>
      </c>
      <c r="G98" s="39" t="s">
        <v>51</v>
      </c>
      <c r="H98" s="43" t="s">
        <v>78</v>
      </c>
      <c r="I98" s="41">
        <v>1</v>
      </c>
      <c r="J98" s="42">
        <v>1950000</v>
      </c>
      <c r="K98" s="42">
        <f t="shared" si="0"/>
        <v>370500</v>
      </c>
      <c r="L98" s="42">
        <f t="shared" si="1"/>
        <v>2320500</v>
      </c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</row>
    <row r="99" spans="1:26" ht="15.75" customHeight="1" x14ac:dyDescent="0.25">
      <c r="A99" s="36">
        <v>45822</v>
      </c>
      <c r="B99" s="36">
        <v>45822</v>
      </c>
      <c r="C99" s="37" t="s">
        <v>48</v>
      </c>
      <c r="D99" s="38" t="s">
        <v>109</v>
      </c>
      <c r="E99" s="38" t="s">
        <v>13</v>
      </c>
      <c r="F99" s="38" t="s">
        <v>50</v>
      </c>
      <c r="G99" s="39" t="s">
        <v>51</v>
      </c>
      <c r="H99" s="43" t="s">
        <v>78</v>
      </c>
      <c r="I99" s="41">
        <v>2</v>
      </c>
      <c r="J99" s="42">
        <v>990000</v>
      </c>
      <c r="K99" s="42">
        <f t="shared" si="0"/>
        <v>188100</v>
      </c>
      <c r="L99" s="42">
        <f t="shared" si="1"/>
        <v>1178100</v>
      </c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</row>
    <row r="100" spans="1:26" ht="15.75" customHeight="1" x14ac:dyDescent="0.25">
      <c r="A100" s="36">
        <v>45822</v>
      </c>
      <c r="B100" s="36">
        <v>45823</v>
      </c>
      <c r="C100" s="37" t="s">
        <v>48</v>
      </c>
      <c r="D100" s="38" t="s">
        <v>110</v>
      </c>
      <c r="E100" s="38" t="s">
        <v>16</v>
      </c>
      <c r="F100" s="38" t="s">
        <v>38</v>
      </c>
      <c r="G100" s="39" t="s">
        <v>51</v>
      </c>
      <c r="H100" s="43" t="s">
        <v>56</v>
      </c>
      <c r="I100" s="41">
        <v>6</v>
      </c>
      <c r="J100" s="42">
        <v>1410000</v>
      </c>
      <c r="K100" s="42">
        <f t="shared" si="0"/>
        <v>267900</v>
      </c>
      <c r="L100" s="42">
        <f t="shared" si="1"/>
        <v>1677900</v>
      </c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</row>
    <row r="101" spans="1:26" ht="15.75" customHeight="1" x14ac:dyDescent="0.25">
      <c r="A101" s="36">
        <v>45822</v>
      </c>
      <c r="B101" s="36">
        <v>45823</v>
      </c>
      <c r="C101" s="37" t="s">
        <v>48</v>
      </c>
      <c r="D101" s="38" t="s">
        <v>110</v>
      </c>
      <c r="E101" s="38" t="s">
        <v>10</v>
      </c>
      <c r="F101" s="38" t="s">
        <v>41</v>
      </c>
      <c r="G101" s="39" t="s">
        <v>51</v>
      </c>
      <c r="H101" s="43" t="s">
        <v>56</v>
      </c>
      <c r="I101" s="41">
        <v>1</v>
      </c>
      <c r="J101" s="42">
        <v>1950000</v>
      </c>
      <c r="K101" s="42">
        <f t="shared" si="0"/>
        <v>370500</v>
      </c>
      <c r="L101" s="42">
        <f t="shared" si="1"/>
        <v>2320500</v>
      </c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</row>
    <row r="102" spans="1:26" ht="15.75" customHeight="1" x14ac:dyDescent="0.25">
      <c r="A102" s="36">
        <v>45822</v>
      </c>
      <c r="B102" s="36">
        <v>45823</v>
      </c>
      <c r="C102" s="37" t="s">
        <v>48</v>
      </c>
      <c r="D102" s="38" t="s">
        <v>111</v>
      </c>
      <c r="E102" s="38" t="s">
        <v>16</v>
      </c>
      <c r="F102" s="38" t="s">
        <v>38</v>
      </c>
      <c r="G102" s="39" t="s">
        <v>51</v>
      </c>
      <c r="H102" s="43" t="s">
        <v>58</v>
      </c>
      <c r="I102" s="41">
        <v>5</v>
      </c>
      <c r="J102" s="42">
        <v>1175000</v>
      </c>
      <c r="K102" s="42">
        <f t="shared" si="0"/>
        <v>223250</v>
      </c>
      <c r="L102" s="42">
        <f t="shared" si="1"/>
        <v>1398250</v>
      </c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</row>
    <row r="103" spans="1:26" ht="15.75" customHeight="1" x14ac:dyDescent="0.25">
      <c r="A103" s="36">
        <v>45822</v>
      </c>
      <c r="B103" s="36">
        <v>45823</v>
      </c>
      <c r="C103" s="37" t="s">
        <v>48</v>
      </c>
      <c r="D103" s="38" t="s">
        <v>111</v>
      </c>
      <c r="E103" s="38" t="s">
        <v>10</v>
      </c>
      <c r="F103" s="38" t="s">
        <v>41</v>
      </c>
      <c r="G103" s="39" t="s">
        <v>51</v>
      </c>
      <c r="H103" s="43" t="s">
        <v>58</v>
      </c>
      <c r="I103" s="41">
        <v>1</v>
      </c>
      <c r="J103" s="42">
        <v>1950000</v>
      </c>
      <c r="K103" s="42">
        <f t="shared" si="0"/>
        <v>370500</v>
      </c>
      <c r="L103" s="42">
        <f t="shared" si="1"/>
        <v>2320500</v>
      </c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</row>
    <row r="104" spans="1:26" ht="15.75" customHeight="1" x14ac:dyDescent="0.25">
      <c r="A104" s="44">
        <v>45813</v>
      </c>
      <c r="B104" s="44">
        <v>45814</v>
      </c>
      <c r="C104" s="37" t="s">
        <v>48</v>
      </c>
      <c r="D104" s="38" t="s">
        <v>112</v>
      </c>
      <c r="E104" s="38" t="s">
        <v>10</v>
      </c>
      <c r="F104" s="38" t="s">
        <v>74</v>
      </c>
      <c r="G104" s="50" t="s">
        <v>98</v>
      </c>
      <c r="H104" s="51" t="s">
        <v>107</v>
      </c>
      <c r="I104" s="41">
        <v>1</v>
      </c>
      <c r="J104" s="42">
        <v>1150000</v>
      </c>
      <c r="K104" s="42">
        <f t="shared" si="0"/>
        <v>218500</v>
      </c>
      <c r="L104" s="42">
        <f t="shared" si="1"/>
        <v>1368500</v>
      </c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</row>
    <row r="105" spans="1:26" ht="15.75" customHeight="1" x14ac:dyDescent="0.25">
      <c r="A105" s="36">
        <v>45824</v>
      </c>
      <c r="B105" s="36">
        <v>45836</v>
      </c>
      <c r="C105" s="37" t="s">
        <v>48</v>
      </c>
      <c r="D105" s="38" t="s">
        <v>113</v>
      </c>
      <c r="E105" s="38" t="s">
        <v>16</v>
      </c>
      <c r="F105" s="38" t="s">
        <v>84</v>
      </c>
      <c r="G105" s="46" t="s">
        <v>114</v>
      </c>
      <c r="H105" s="40" t="s">
        <v>115</v>
      </c>
      <c r="I105" s="41">
        <v>1</v>
      </c>
      <c r="J105" s="42">
        <v>3025210</v>
      </c>
      <c r="K105" s="42">
        <f t="shared" si="0"/>
        <v>574789.9</v>
      </c>
      <c r="L105" s="42">
        <f t="shared" si="1"/>
        <v>3599999.9</v>
      </c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</row>
    <row r="106" spans="1:26" ht="15.75" customHeight="1" x14ac:dyDescent="0.25">
      <c r="A106" s="36">
        <v>45829</v>
      </c>
      <c r="B106" s="36">
        <v>45829</v>
      </c>
      <c r="C106" s="37" t="s">
        <v>48</v>
      </c>
      <c r="D106" s="38" t="s">
        <v>116</v>
      </c>
      <c r="E106" s="38" t="s">
        <v>16</v>
      </c>
      <c r="F106" s="38" t="s">
        <v>38</v>
      </c>
      <c r="G106" s="39" t="s">
        <v>51</v>
      </c>
      <c r="H106" s="43" t="s">
        <v>76</v>
      </c>
      <c r="I106" s="41">
        <v>6</v>
      </c>
      <c r="J106" s="42">
        <v>1410000</v>
      </c>
      <c r="K106" s="42">
        <f t="shared" si="0"/>
        <v>267900</v>
      </c>
      <c r="L106" s="42">
        <f t="shared" si="1"/>
        <v>1677900</v>
      </c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</row>
    <row r="107" spans="1:26" ht="15.75" customHeight="1" x14ac:dyDescent="0.25">
      <c r="A107" s="36">
        <v>45829</v>
      </c>
      <c r="B107" s="36">
        <v>45829</v>
      </c>
      <c r="C107" s="37" t="s">
        <v>48</v>
      </c>
      <c r="D107" s="38" t="s">
        <v>116</v>
      </c>
      <c r="E107" s="38" t="s">
        <v>10</v>
      </c>
      <c r="F107" s="38" t="s">
        <v>41</v>
      </c>
      <c r="G107" s="39" t="s">
        <v>51</v>
      </c>
      <c r="H107" s="43" t="s">
        <v>76</v>
      </c>
      <c r="I107" s="41">
        <v>1</v>
      </c>
      <c r="J107" s="42">
        <v>1950000</v>
      </c>
      <c r="K107" s="42">
        <f t="shared" si="0"/>
        <v>370500</v>
      </c>
      <c r="L107" s="42">
        <f t="shared" si="1"/>
        <v>2320500</v>
      </c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</row>
    <row r="108" spans="1:26" ht="15.75" customHeight="1" x14ac:dyDescent="0.25">
      <c r="A108" s="36">
        <v>45829</v>
      </c>
      <c r="B108" s="36">
        <v>45829</v>
      </c>
      <c r="C108" s="37" t="s">
        <v>48</v>
      </c>
      <c r="D108" s="38" t="s">
        <v>116</v>
      </c>
      <c r="E108" s="38" t="s">
        <v>13</v>
      </c>
      <c r="F108" s="38" t="s">
        <v>50</v>
      </c>
      <c r="G108" s="39" t="s">
        <v>51</v>
      </c>
      <c r="H108" s="43" t="s">
        <v>76</v>
      </c>
      <c r="I108" s="41">
        <v>2</v>
      </c>
      <c r="J108" s="42">
        <v>990000</v>
      </c>
      <c r="K108" s="42">
        <f t="shared" si="0"/>
        <v>188100</v>
      </c>
      <c r="L108" s="42">
        <f t="shared" si="1"/>
        <v>1178100</v>
      </c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</row>
    <row r="109" spans="1:26" ht="15.75" customHeight="1" x14ac:dyDescent="0.25">
      <c r="A109" s="36">
        <v>45829</v>
      </c>
      <c r="B109" s="36">
        <v>45829</v>
      </c>
      <c r="C109" s="37" t="s">
        <v>48</v>
      </c>
      <c r="D109" s="38" t="s">
        <v>117</v>
      </c>
      <c r="E109" s="38" t="s">
        <v>16</v>
      </c>
      <c r="F109" s="38" t="s">
        <v>38</v>
      </c>
      <c r="G109" s="39" t="s">
        <v>51</v>
      </c>
      <c r="H109" s="43" t="s">
        <v>78</v>
      </c>
      <c r="I109" s="41">
        <v>5</v>
      </c>
      <c r="J109" s="42">
        <v>1175000</v>
      </c>
      <c r="K109" s="42">
        <f t="shared" si="0"/>
        <v>223250</v>
      </c>
      <c r="L109" s="42">
        <f t="shared" si="1"/>
        <v>1398250</v>
      </c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</row>
    <row r="110" spans="1:26" ht="15.75" customHeight="1" x14ac:dyDescent="0.25">
      <c r="A110" s="36">
        <v>45829</v>
      </c>
      <c r="B110" s="36">
        <v>45829</v>
      </c>
      <c r="C110" s="37" t="s">
        <v>48</v>
      </c>
      <c r="D110" s="38" t="s">
        <v>117</v>
      </c>
      <c r="E110" s="38" t="s">
        <v>10</v>
      </c>
      <c r="F110" s="38" t="s">
        <v>41</v>
      </c>
      <c r="G110" s="39" t="s">
        <v>51</v>
      </c>
      <c r="H110" s="43" t="s">
        <v>78</v>
      </c>
      <c r="I110" s="41">
        <v>1</v>
      </c>
      <c r="J110" s="42">
        <v>1950000</v>
      </c>
      <c r="K110" s="42">
        <f t="shared" si="0"/>
        <v>370500</v>
      </c>
      <c r="L110" s="42">
        <f t="shared" si="1"/>
        <v>2320500</v>
      </c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</row>
    <row r="111" spans="1:26" ht="15.75" customHeight="1" x14ac:dyDescent="0.25">
      <c r="A111" s="36">
        <v>45829</v>
      </c>
      <c r="B111" s="36">
        <v>45829</v>
      </c>
      <c r="C111" s="37" t="s">
        <v>48</v>
      </c>
      <c r="D111" s="38" t="s">
        <v>117</v>
      </c>
      <c r="E111" s="38" t="s">
        <v>13</v>
      </c>
      <c r="F111" s="38" t="s">
        <v>50</v>
      </c>
      <c r="G111" s="39" t="s">
        <v>51</v>
      </c>
      <c r="H111" s="43" t="s">
        <v>78</v>
      </c>
      <c r="I111" s="41">
        <v>2</v>
      </c>
      <c r="J111" s="42">
        <v>990000</v>
      </c>
      <c r="K111" s="42">
        <f t="shared" si="0"/>
        <v>188100</v>
      </c>
      <c r="L111" s="42">
        <f t="shared" si="1"/>
        <v>1178100</v>
      </c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</row>
    <row r="112" spans="1:26" ht="15.75" customHeight="1" x14ac:dyDescent="0.25">
      <c r="A112" s="36">
        <v>45829</v>
      </c>
      <c r="B112" s="36">
        <v>45830</v>
      </c>
      <c r="C112" s="37" t="s">
        <v>48</v>
      </c>
      <c r="D112" s="38" t="s">
        <v>118</v>
      </c>
      <c r="E112" s="38" t="s">
        <v>16</v>
      </c>
      <c r="F112" s="38" t="s">
        <v>38</v>
      </c>
      <c r="G112" s="39" t="s">
        <v>51</v>
      </c>
      <c r="H112" s="43" t="s">
        <v>56</v>
      </c>
      <c r="I112" s="41">
        <v>6</v>
      </c>
      <c r="J112" s="42">
        <v>1410000</v>
      </c>
      <c r="K112" s="42">
        <f t="shared" si="0"/>
        <v>267900</v>
      </c>
      <c r="L112" s="42">
        <f t="shared" si="1"/>
        <v>1677900</v>
      </c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</row>
    <row r="113" spans="1:26" ht="15.75" customHeight="1" x14ac:dyDescent="0.25">
      <c r="A113" s="36">
        <v>45829</v>
      </c>
      <c r="B113" s="36">
        <v>45830</v>
      </c>
      <c r="C113" s="37" t="s">
        <v>48</v>
      </c>
      <c r="D113" s="38" t="s">
        <v>118</v>
      </c>
      <c r="E113" s="38" t="s">
        <v>10</v>
      </c>
      <c r="F113" s="38" t="s">
        <v>41</v>
      </c>
      <c r="G113" s="39" t="s">
        <v>51</v>
      </c>
      <c r="H113" s="43" t="s">
        <v>56</v>
      </c>
      <c r="I113" s="41">
        <v>1</v>
      </c>
      <c r="J113" s="42">
        <v>1950000</v>
      </c>
      <c r="K113" s="42">
        <f t="shared" si="0"/>
        <v>370500</v>
      </c>
      <c r="L113" s="42">
        <f t="shared" si="1"/>
        <v>2320500</v>
      </c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</row>
    <row r="114" spans="1:26" ht="15.75" customHeight="1" x14ac:dyDescent="0.25">
      <c r="A114" s="36">
        <v>45829</v>
      </c>
      <c r="B114" s="36">
        <v>45830</v>
      </c>
      <c r="C114" s="37" t="s">
        <v>48</v>
      </c>
      <c r="D114" s="38" t="s">
        <v>119</v>
      </c>
      <c r="E114" s="38" t="s">
        <v>16</v>
      </c>
      <c r="F114" s="38" t="s">
        <v>38</v>
      </c>
      <c r="G114" s="39" t="s">
        <v>51</v>
      </c>
      <c r="H114" s="43" t="s">
        <v>58</v>
      </c>
      <c r="I114" s="41">
        <v>5</v>
      </c>
      <c r="J114" s="42">
        <v>1175000</v>
      </c>
      <c r="K114" s="42">
        <f t="shared" si="0"/>
        <v>223250</v>
      </c>
      <c r="L114" s="42">
        <f t="shared" si="1"/>
        <v>1398250</v>
      </c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</row>
    <row r="115" spans="1:26" ht="15.75" customHeight="1" x14ac:dyDescent="0.25">
      <c r="A115" s="36">
        <v>45829</v>
      </c>
      <c r="B115" s="36">
        <v>45830</v>
      </c>
      <c r="C115" s="37" t="s">
        <v>48</v>
      </c>
      <c r="D115" s="38" t="s">
        <v>119</v>
      </c>
      <c r="E115" s="38" t="s">
        <v>10</v>
      </c>
      <c r="F115" s="38" t="s">
        <v>41</v>
      </c>
      <c r="G115" s="39" t="s">
        <v>51</v>
      </c>
      <c r="H115" s="43" t="s">
        <v>58</v>
      </c>
      <c r="I115" s="41">
        <v>1</v>
      </c>
      <c r="J115" s="42">
        <v>1950000</v>
      </c>
      <c r="K115" s="42">
        <f t="shared" si="0"/>
        <v>370500</v>
      </c>
      <c r="L115" s="42">
        <f t="shared" si="1"/>
        <v>2320500</v>
      </c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</row>
    <row r="116" spans="1:26" ht="15.75" customHeight="1" x14ac:dyDescent="0.25">
      <c r="A116" s="36">
        <v>45828</v>
      </c>
      <c r="B116" s="36">
        <v>45832</v>
      </c>
      <c r="C116" s="37" t="s">
        <v>48</v>
      </c>
      <c r="D116" s="38" t="s">
        <v>120</v>
      </c>
      <c r="E116" s="38" t="s">
        <v>10</v>
      </c>
      <c r="F116" s="38" t="s">
        <v>41</v>
      </c>
      <c r="G116" s="39" t="s">
        <v>121</v>
      </c>
      <c r="H116" s="43" t="s">
        <v>122</v>
      </c>
      <c r="I116" s="41">
        <v>1</v>
      </c>
      <c r="J116" s="42">
        <v>1950000</v>
      </c>
      <c r="K116" s="42">
        <f t="shared" si="0"/>
        <v>370500</v>
      </c>
      <c r="L116" s="42">
        <f t="shared" si="1"/>
        <v>2320500</v>
      </c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</row>
    <row r="117" spans="1:26" ht="15.75" customHeight="1" x14ac:dyDescent="0.25">
      <c r="A117" s="36">
        <v>45828</v>
      </c>
      <c r="B117" s="36">
        <v>45832</v>
      </c>
      <c r="C117" s="37" t="s">
        <v>48</v>
      </c>
      <c r="D117" s="38" t="s">
        <v>120</v>
      </c>
      <c r="E117" s="38" t="s">
        <v>16</v>
      </c>
      <c r="F117" s="38" t="s">
        <v>38</v>
      </c>
      <c r="G117" s="39" t="s">
        <v>121</v>
      </c>
      <c r="H117" s="43" t="s">
        <v>122</v>
      </c>
      <c r="I117" s="41">
        <v>3</v>
      </c>
      <c r="J117" s="42">
        <v>705000</v>
      </c>
      <c r="K117" s="42">
        <f t="shared" si="0"/>
        <v>133950</v>
      </c>
      <c r="L117" s="42">
        <f t="shared" si="1"/>
        <v>838950</v>
      </c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</row>
    <row r="118" spans="1:26" ht="15.75" customHeight="1" x14ac:dyDescent="0.25">
      <c r="A118" s="36">
        <v>45828</v>
      </c>
      <c r="B118" s="36">
        <v>45832</v>
      </c>
      <c r="C118" s="37" t="s">
        <v>48</v>
      </c>
      <c r="D118" s="38" t="s">
        <v>120</v>
      </c>
      <c r="E118" s="38" t="s">
        <v>13</v>
      </c>
      <c r="F118" s="38" t="s">
        <v>50</v>
      </c>
      <c r="G118" s="39" t="s">
        <v>121</v>
      </c>
      <c r="H118" s="43" t="s">
        <v>122</v>
      </c>
      <c r="I118" s="41">
        <v>10</v>
      </c>
      <c r="J118" s="42">
        <v>4950000</v>
      </c>
      <c r="K118" s="42">
        <f t="shared" si="0"/>
        <v>940500</v>
      </c>
      <c r="L118" s="42">
        <f t="shared" si="1"/>
        <v>5890500</v>
      </c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</row>
    <row r="119" spans="1:26" ht="15.75" customHeight="1" x14ac:dyDescent="0.25">
      <c r="A119" s="36">
        <v>45828</v>
      </c>
      <c r="B119" s="36">
        <v>45832</v>
      </c>
      <c r="C119" s="37" t="s">
        <v>48</v>
      </c>
      <c r="D119" s="38" t="s">
        <v>120</v>
      </c>
      <c r="E119" s="38" t="s">
        <v>14</v>
      </c>
      <c r="F119" s="38" t="s">
        <v>123</v>
      </c>
      <c r="G119" s="39" t="s">
        <v>121</v>
      </c>
      <c r="H119" s="43" t="s">
        <v>122</v>
      </c>
      <c r="I119" s="41">
        <v>20</v>
      </c>
      <c r="J119" s="42">
        <v>1040000</v>
      </c>
      <c r="K119" s="42">
        <f t="shared" si="0"/>
        <v>197600</v>
      </c>
      <c r="L119" s="42">
        <f t="shared" si="1"/>
        <v>1237600</v>
      </c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</row>
    <row r="120" spans="1:26" ht="15.75" customHeight="1" x14ac:dyDescent="0.25">
      <c r="A120" s="36">
        <v>45828</v>
      </c>
      <c r="B120" s="36">
        <v>45836</v>
      </c>
      <c r="C120" s="37" t="s">
        <v>48</v>
      </c>
      <c r="D120" s="38" t="s">
        <v>120</v>
      </c>
      <c r="E120" s="38" t="s">
        <v>6</v>
      </c>
      <c r="F120" s="38" t="s">
        <v>124</v>
      </c>
      <c r="G120" s="39" t="s">
        <v>121</v>
      </c>
      <c r="H120" s="43" t="s">
        <v>122</v>
      </c>
      <c r="I120" s="41">
        <v>5</v>
      </c>
      <c r="J120" s="42">
        <v>11250000</v>
      </c>
      <c r="K120" s="42">
        <f t="shared" si="0"/>
        <v>2137500</v>
      </c>
      <c r="L120" s="42">
        <f t="shared" si="1"/>
        <v>13387500</v>
      </c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</row>
    <row r="121" spans="1:26" ht="15.75" customHeight="1" x14ac:dyDescent="0.25">
      <c r="A121" s="36">
        <v>45828</v>
      </c>
      <c r="B121" s="36">
        <v>45836</v>
      </c>
      <c r="C121" s="37" t="s">
        <v>48</v>
      </c>
      <c r="D121" s="38" t="s">
        <v>125</v>
      </c>
      <c r="E121" s="38" t="s">
        <v>10</v>
      </c>
      <c r="F121" s="38" t="s">
        <v>41</v>
      </c>
      <c r="G121" s="39" t="s">
        <v>121</v>
      </c>
      <c r="H121" s="52" t="s">
        <v>126</v>
      </c>
      <c r="I121" s="41">
        <v>1</v>
      </c>
      <c r="J121" s="42">
        <v>1950000</v>
      </c>
      <c r="K121" s="42">
        <f t="shared" si="0"/>
        <v>370500</v>
      </c>
      <c r="L121" s="42">
        <f t="shared" si="1"/>
        <v>2320500</v>
      </c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</row>
    <row r="122" spans="1:26" ht="15.75" customHeight="1" x14ac:dyDescent="0.25">
      <c r="A122" s="36">
        <v>45828</v>
      </c>
      <c r="B122" s="36">
        <v>45836</v>
      </c>
      <c r="C122" s="37" t="s">
        <v>48</v>
      </c>
      <c r="D122" s="38" t="s">
        <v>125</v>
      </c>
      <c r="E122" s="38" t="s">
        <v>16</v>
      </c>
      <c r="F122" s="38" t="s">
        <v>38</v>
      </c>
      <c r="G122" s="39" t="s">
        <v>121</v>
      </c>
      <c r="H122" s="52" t="s">
        <v>126</v>
      </c>
      <c r="I122" s="41">
        <v>3</v>
      </c>
      <c r="J122" s="42">
        <v>705000</v>
      </c>
      <c r="K122" s="42">
        <f t="shared" si="0"/>
        <v>133950</v>
      </c>
      <c r="L122" s="42">
        <f t="shared" si="1"/>
        <v>838950</v>
      </c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</row>
    <row r="123" spans="1:26" ht="15.75" customHeight="1" x14ac:dyDescent="0.25">
      <c r="A123" s="36">
        <v>45835</v>
      </c>
      <c r="B123" s="36">
        <v>45836</v>
      </c>
      <c r="C123" s="37" t="s">
        <v>48</v>
      </c>
      <c r="D123" s="38" t="s">
        <v>127</v>
      </c>
      <c r="E123" s="38" t="s">
        <v>16</v>
      </c>
      <c r="F123" s="38" t="s">
        <v>38</v>
      </c>
      <c r="G123" s="39" t="s">
        <v>51</v>
      </c>
      <c r="H123" s="43" t="s">
        <v>76</v>
      </c>
      <c r="I123" s="41">
        <v>6</v>
      </c>
      <c r="J123" s="42">
        <v>1410000</v>
      </c>
      <c r="K123" s="42">
        <f t="shared" si="0"/>
        <v>267900</v>
      </c>
      <c r="L123" s="42">
        <f t="shared" si="1"/>
        <v>1677900</v>
      </c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</row>
    <row r="124" spans="1:26" ht="15.75" customHeight="1" x14ac:dyDescent="0.25">
      <c r="A124" s="36">
        <v>45835</v>
      </c>
      <c r="B124" s="36">
        <v>45836</v>
      </c>
      <c r="C124" s="37" t="s">
        <v>48</v>
      </c>
      <c r="D124" s="38" t="s">
        <v>127</v>
      </c>
      <c r="E124" s="38" t="s">
        <v>10</v>
      </c>
      <c r="F124" s="38" t="s">
        <v>41</v>
      </c>
      <c r="G124" s="39" t="s">
        <v>51</v>
      </c>
      <c r="H124" s="43" t="s">
        <v>76</v>
      </c>
      <c r="I124" s="41">
        <v>1</v>
      </c>
      <c r="J124" s="42">
        <v>1950000</v>
      </c>
      <c r="K124" s="42">
        <f t="shared" si="0"/>
        <v>370500</v>
      </c>
      <c r="L124" s="42">
        <f t="shared" si="1"/>
        <v>2320500</v>
      </c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</row>
    <row r="125" spans="1:26" ht="15.75" customHeight="1" x14ac:dyDescent="0.25">
      <c r="A125" s="36">
        <v>45835</v>
      </c>
      <c r="B125" s="36">
        <v>45836</v>
      </c>
      <c r="C125" s="37" t="s">
        <v>48</v>
      </c>
      <c r="D125" s="38" t="s">
        <v>127</v>
      </c>
      <c r="E125" s="38" t="s">
        <v>13</v>
      </c>
      <c r="F125" s="38" t="s">
        <v>50</v>
      </c>
      <c r="G125" s="39" t="s">
        <v>51</v>
      </c>
      <c r="H125" s="43" t="s">
        <v>76</v>
      </c>
      <c r="I125" s="41">
        <v>2</v>
      </c>
      <c r="J125" s="42">
        <v>990000</v>
      </c>
      <c r="K125" s="42">
        <f t="shared" si="0"/>
        <v>188100</v>
      </c>
      <c r="L125" s="42">
        <f t="shared" si="1"/>
        <v>1178100</v>
      </c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</row>
    <row r="126" spans="1:26" ht="15.75" customHeight="1" x14ac:dyDescent="0.25">
      <c r="A126" s="36">
        <v>45835</v>
      </c>
      <c r="B126" s="36">
        <v>45836</v>
      </c>
      <c r="C126" s="37" t="s">
        <v>48</v>
      </c>
      <c r="D126" s="38" t="s">
        <v>128</v>
      </c>
      <c r="E126" s="38" t="s">
        <v>16</v>
      </c>
      <c r="F126" s="38" t="s">
        <v>38</v>
      </c>
      <c r="G126" s="39" t="s">
        <v>51</v>
      </c>
      <c r="H126" s="43" t="s">
        <v>78</v>
      </c>
      <c r="I126" s="41">
        <v>5</v>
      </c>
      <c r="J126" s="42">
        <v>1175000</v>
      </c>
      <c r="K126" s="42">
        <f t="shared" si="0"/>
        <v>223250</v>
      </c>
      <c r="L126" s="42">
        <f t="shared" si="1"/>
        <v>1398250</v>
      </c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</row>
    <row r="127" spans="1:26" ht="15.75" customHeight="1" x14ac:dyDescent="0.25">
      <c r="A127" s="36">
        <v>45835</v>
      </c>
      <c r="B127" s="36">
        <v>45836</v>
      </c>
      <c r="C127" s="37" t="s">
        <v>48</v>
      </c>
      <c r="D127" s="38" t="s">
        <v>128</v>
      </c>
      <c r="E127" s="38" t="s">
        <v>10</v>
      </c>
      <c r="F127" s="38" t="s">
        <v>41</v>
      </c>
      <c r="G127" s="39" t="s">
        <v>51</v>
      </c>
      <c r="H127" s="43" t="s">
        <v>78</v>
      </c>
      <c r="I127" s="41">
        <v>1</v>
      </c>
      <c r="J127" s="42">
        <v>1950000</v>
      </c>
      <c r="K127" s="42">
        <f t="shared" si="0"/>
        <v>370500</v>
      </c>
      <c r="L127" s="42">
        <f t="shared" si="1"/>
        <v>2320500</v>
      </c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</row>
    <row r="128" spans="1:26" ht="15.75" customHeight="1" x14ac:dyDescent="0.25">
      <c r="A128" s="36">
        <v>45835</v>
      </c>
      <c r="B128" s="36">
        <v>45837</v>
      </c>
      <c r="C128" s="37" t="s">
        <v>48</v>
      </c>
      <c r="D128" s="38" t="s">
        <v>128</v>
      </c>
      <c r="E128" s="38" t="s">
        <v>13</v>
      </c>
      <c r="F128" s="38" t="s">
        <v>50</v>
      </c>
      <c r="G128" s="39" t="s">
        <v>51</v>
      </c>
      <c r="H128" s="43" t="s">
        <v>78</v>
      </c>
      <c r="I128" s="41">
        <v>2</v>
      </c>
      <c r="J128" s="42">
        <v>990000</v>
      </c>
      <c r="K128" s="42">
        <f t="shared" si="0"/>
        <v>188100</v>
      </c>
      <c r="L128" s="42">
        <f t="shared" si="1"/>
        <v>1178100</v>
      </c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</row>
    <row r="129" spans="1:26" ht="15.75" customHeight="1" x14ac:dyDescent="0.25">
      <c r="A129" s="36">
        <v>45835</v>
      </c>
      <c r="B129" s="36">
        <v>45837</v>
      </c>
      <c r="C129" s="37" t="s">
        <v>48</v>
      </c>
      <c r="D129" s="38" t="s">
        <v>129</v>
      </c>
      <c r="E129" s="38" t="s">
        <v>16</v>
      </c>
      <c r="F129" s="38" t="s">
        <v>38</v>
      </c>
      <c r="G129" s="39" t="s">
        <v>51</v>
      </c>
      <c r="H129" s="43" t="s">
        <v>56</v>
      </c>
      <c r="I129" s="41">
        <v>6</v>
      </c>
      <c r="J129" s="42">
        <v>1410000</v>
      </c>
      <c r="K129" s="42">
        <f t="shared" si="0"/>
        <v>267900</v>
      </c>
      <c r="L129" s="42">
        <f t="shared" si="1"/>
        <v>1677900</v>
      </c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</row>
    <row r="130" spans="1:26" ht="15.75" customHeight="1" x14ac:dyDescent="0.25">
      <c r="A130" s="36">
        <v>45835</v>
      </c>
      <c r="B130" s="36">
        <v>45837</v>
      </c>
      <c r="C130" s="37" t="s">
        <v>48</v>
      </c>
      <c r="D130" s="38" t="s">
        <v>129</v>
      </c>
      <c r="E130" s="38" t="s">
        <v>10</v>
      </c>
      <c r="F130" s="38" t="s">
        <v>41</v>
      </c>
      <c r="G130" s="39" t="s">
        <v>51</v>
      </c>
      <c r="H130" s="43" t="s">
        <v>56</v>
      </c>
      <c r="I130" s="41">
        <v>1</v>
      </c>
      <c r="J130" s="42">
        <v>1950000</v>
      </c>
      <c r="K130" s="42">
        <f t="shared" si="0"/>
        <v>370500</v>
      </c>
      <c r="L130" s="42">
        <f t="shared" si="1"/>
        <v>2320500</v>
      </c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</row>
    <row r="131" spans="1:26" ht="15.75" customHeight="1" x14ac:dyDescent="0.25">
      <c r="A131" s="36">
        <v>45835</v>
      </c>
      <c r="B131" s="36">
        <v>45837</v>
      </c>
      <c r="C131" s="37" t="s">
        <v>48</v>
      </c>
      <c r="D131" s="38" t="s">
        <v>130</v>
      </c>
      <c r="E131" s="38" t="s">
        <v>16</v>
      </c>
      <c r="F131" s="38" t="s">
        <v>38</v>
      </c>
      <c r="G131" s="39" t="s">
        <v>51</v>
      </c>
      <c r="H131" s="43" t="s">
        <v>58</v>
      </c>
      <c r="I131" s="41">
        <v>5</v>
      </c>
      <c r="J131" s="42">
        <v>1175000</v>
      </c>
      <c r="K131" s="42">
        <f t="shared" si="0"/>
        <v>223250</v>
      </c>
      <c r="L131" s="42">
        <f t="shared" si="1"/>
        <v>1398250</v>
      </c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</row>
    <row r="132" spans="1:26" ht="15.75" customHeight="1" x14ac:dyDescent="0.25">
      <c r="A132" s="36">
        <v>45835</v>
      </c>
      <c r="B132" s="36">
        <v>45837</v>
      </c>
      <c r="C132" s="37" t="s">
        <v>48</v>
      </c>
      <c r="D132" s="38" t="s">
        <v>130</v>
      </c>
      <c r="E132" s="38" t="s">
        <v>10</v>
      </c>
      <c r="F132" s="38" t="s">
        <v>41</v>
      </c>
      <c r="G132" s="39" t="s">
        <v>51</v>
      </c>
      <c r="H132" s="43" t="s">
        <v>58</v>
      </c>
      <c r="I132" s="41">
        <v>1</v>
      </c>
      <c r="J132" s="42">
        <v>1950000</v>
      </c>
      <c r="K132" s="42">
        <f t="shared" si="0"/>
        <v>370500</v>
      </c>
      <c r="L132" s="42">
        <f t="shared" si="1"/>
        <v>2320500</v>
      </c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</row>
    <row r="133" spans="1:26" ht="15.75" customHeight="1" x14ac:dyDescent="0.25">
      <c r="A133" s="36">
        <v>45835</v>
      </c>
      <c r="B133" s="36">
        <v>45836</v>
      </c>
      <c r="C133" s="37" t="s">
        <v>48</v>
      </c>
      <c r="D133" s="38" t="s">
        <v>131</v>
      </c>
      <c r="E133" s="38" t="s">
        <v>16</v>
      </c>
      <c r="F133" s="38" t="s">
        <v>38</v>
      </c>
      <c r="G133" s="39" t="s">
        <v>114</v>
      </c>
      <c r="H133" s="43" t="s">
        <v>132</v>
      </c>
      <c r="I133" s="41">
        <v>4</v>
      </c>
      <c r="J133" s="42">
        <v>940000</v>
      </c>
      <c r="K133" s="42">
        <f t="shared" si="0"/>
        <v>178600</v>
      </c>
      <c r="L133" s="42">
        <f t="shared" si="1"/>
        <v>1118600</v>
      </c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</row>
    <row r="134" spans="1:26" ht="15.75" customHeight="1" x14ac:dyDescent="0.25">
      <c r="A134" s="36">
        <v>45835</v>
      </c>
      <c r="B134" s="36">
        <v>45836</v>
      </c>
      <c r="C134" s="37" t="s">
        <v>48</v>
      </c>
      <c r="D134" s="38" t="s">
        <v>131</v>
      </c>
      <c r="E134" s="38" t="s">
        <v>10</v>
      </c>
      <c r="F134" s="38" t="s">
        <v>41</v>
      </c>
      <c r="G134" s="39" t="s">
        <v>114</v>
      </c>
      <c r="H134" s="43" t="s">
        <v>132</v>
      </c>
      <c r="I134" s="41">
        <v>1</v>
      </c>
      <c r="J134" s="42">
        <v>1950000</v>
      </c>
      <c r="K134" s="42">
        <f t="shared" si="0"/>
        <v>370500</v>
      </c>
      <c r="L134" s="42">
        <f t="shared" si="1"/>
        <v>2320500</v>
      </c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</row>
    <row r="135" spans="1:26" ht="15.75" customHeight="1" x14ac:dyDescent="0.25">
      <c r="A135" s="36">
        <v>45835</v>
      </c>
      <c r="B135" s="36">
        <v>45836</v>
      </c>
      <c r="C135" s="37" t="s">
        <v>48</v>
      </c>
      <c r="D135" s="38" t="s">
        <v>131</v>
      </c>
      <c r="E135" s="38" t="s">
        <v>15</v>
      </c>
      <c r="F135" s="38" t="s">
        <v>133</v>
      </c>
      <c r="G135" s="39" t="s">
        <v>114</v>
      </c>
      <c r="H135" s="43" t="s">
        <v>132</v>
      </c>
      <c r="I135" s="41">
        <v>75</v>
      </c>
      <c r="J135" s="42">
        <v>1087500</v>
      </c>
      <c r="K135" s="42">
        <f t="shared" si="0"/>
        <v>206625</v>
      </c>
      <c r="L135" s="42">
        <f t="shared" si="1"/>
        <v>1294125</v>
      </c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</row>
    <row r="136" spans="1:26" ht="15.75" customHeight="1" x14ac:dyDescent="0.25">
      <c r="A136" s="36">
        <v>45835</v>
      </c>
      <c r="B136" s="36">
        <v>45838</v>
      </c>
      <c r="C136" s="37" t="s">
        <v>48</v>
      </c>
      <c r="D136" s="38" t="s">
        <v>134</v>
      </c>
      <c r="E136" s="38" t="s">
        <v>16</v>
      </c>
      <c r="F136" s="38" t="s">
        <v>38</v>
      </c>
      <c r="G136" s="39" t="s">
        <v>114</v>
      </c>
      <c r="H136" s="43" t="s">
        <v>132</v>
      </c>
      <c r="I136" s="41">
        <v>4</v>
      </c>
      <c r="J136" s="42">
        <v>940000</v>
      </c>
      <c r="K136" s="42">
        <f t="shared" si="0"/>
        <v>178600</v>
      </c>
      <c r="L136" s="42">
        <f t="shared" si="1"/>
        <v>1118600</v>
      </c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</row>
    <row r="137" spans="1:26" ht="15.75" customHeight="1" x14ac:dyDescent="0.25">
      <c r="A137" s="36">
        <v>45835</v>
      </c>
      <c r="B137" s="36">
        <v>45838</v>
      </c>
      <c r="C137" s="37" t="s">
        <v>48</v>
      </c>
      <c r="D137" s="38" t="s">
        <v>134</v>
      </c>
      <c r="E137" s="38" t="s">
        <v>10</v>
      </c>
      <c r="F137" s="38" t="s">
        <v>41</v>
      </c>
      <c r="G137" s="39" t="s">
        <v>114</v>
      </c>
      <c r="H137" s="43" t="s">
        <v>132</v>
      </c>
      <c r="I137" s="41">
        <v>1</v>
      </c>
      <c r="J137" s="42">
        <v>1950000</v>
      </c>
      <c r="K137" s="42">
        <f t="shared" si="0"/>
        <v>370500</v>
      </c>
      <c r="L137" s="42">
        <f t="shared" si="1"/>
        <v>2320500</v>
      </c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</row>
    <row r="138" spans="1:26" ht="15.75" customHeight="1" x14ac:dyDescent="0.25">
      <c r="A138" s="44">
        <v>45835</v>
      </c>
      <c r="B138" s="44">
        <v>45836</v>
      </c>
      <c r="C138" s="37" t="s">
        <v>48</v>
      </c>
      <c r="D138" s="38" t="s">
        <v>135</v>
      </c>
      <c r="E138" s="38" t="s">
        <v>12</v>
      </c>
      <c r="F138" s="38" t="s">
        <v>45</v>
      </c>
      <c r="G138" s="50" t="s">
        <v>121</v>
      </c>
      <c r="H138" s="51" t="s">
        <v>136</v>
      </c>
      <c r="I138" s="41">
        <v>100</v>
      </c>
      <c r="J138" s="42">
        <v>2650000</v>
      </c>
      <c r="K138" s="42">
        <f t="shared" si="0"/>
        <v>503500</v>
      </c>
      <c r="L138" s="42">
        <f t="shared" si="1"/>
        <v>3153500</v>
      </c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</row>
    <row r="139" spans="1:26" ht="15.75" customHeight="1" x14ac:dyDescent="0.25">
      <c r="A139" s="44">
        <v>45835</v>
      </c>
      <c r="B139" s="44">
        <v>45836</v>
      </c>
      <c r="C139" s="37" t="s">
        <v>48</v>
      </c>
      <c r="D139" s="38" t="s">
        <v>137</v>
      </c>
      <c r="E139" s="38" t="s">
        <v>12</v>
      </c>
      <c r="F139" s="38" t="s">
        <v>45</v>
      </c>
      <c r="G139" s="50" t="s">
        <v>121</v>
      </c>
      <c r="H139" s="51" t="s">
        <v>136</v>
      </c>
      <c r="I139" s="41">
        <v>20</v>
      </c>
      <c r="J139" s="42">
        <v>530000</v>
      </c>
      <c r="K139" s="42">
        <f t="shared" si="0"/>
        <v>100700</v>
      </c>
      <c r="L139" s="42">
        <f t="shared" si="1"/>
        <v>630700</v>
      </c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</row>
    <row r="140" spans="1:26" ht="15.75" customHeight="1" x14ac:dyDescent="0.25">
      <c r="A140" s="36">
        <v>45843</v>
      </c>
      <c r="B140" s="36">
        <v>45843</v>
      </c>
      <c r="C140" s="37" t="s">
        <v>48</v>
      </c>
      <c r="D140" s="38" t="s">
        <v>138</v>
      </c>
      <c r="E140" s="38" t="s">
        <v>16</v>
      </c>
      <c r="F140" s="38" t="s">
        <v>38</v>
      </c>
      <c r="G140" s="39" t="s">
        <v>51</v>
      </c>
      <c r="H140" s="43" t="s">
        <v>76</v>
      </c>
      <c r="I140" s="41">
        <v>6</v>
      </c>
      <c r="J140" s="42">
        <v>1410000</v>
      </c>
      <c r="K140" s="42">
        <f t="shared" si="0"/>
        <v>267900</v>
      </c>
      <c r="L140" s="42">
        <f t="shared" si="1"/>
        <v>1677900</v>
      </c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</row>
    <row r="141" spans="1:26" ht="15.75" customHeight="1" x14ac:dyDescent="0.25">
      <c r="A141" s="36">
        <v>45843</v>
      </c>
      <c r="B141" s="36">
        <v>45843</v>
      </c>
      <c r="C141" s="37" t="s">
        <v>48</v>
      </c>
      <c r="D141" s="38" t="s">
        <v>138</v>
      </c>
      <c r="E141" s="38" t="s">
        <v>10</v>
      </c>
      <c r="F141" s="38" t="s">
        <v>41</v>
      </c>
      <c r="G141" s="39" t="s">
        <v>51</v>
      </c>
      <c r="H141" s="43" t="s">
        <v>76</v>
      </c>
      <c r="I141" s="41">
        <v>1</v>
      </c>
      <c r="J141" s="42">
        <v>1950000</v>
      </c>
      <c r="K141" s="42">
        <f t="shared" si="0"/>
        <v>370500</v>
      </c>
      <c r="L141" s="42">
        <f t="shared" si="1"/>
        <v>2320500</v>
      </c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</row>
    <row r="142" spans="1:26" ht="15.75" customHeight="1" x14ac:dyDescent="0.25">
      <c r="A142" s="36">
        <v>45843</v>
      </c>
      <c r="B142" s="36">
        <v>45843</v>
      </c>
      <c r="C142" s="37" t="s">
        <v>48</v>
      </c>
      <c r="D142" s="38" t="s">
        <v>138</v>
      </c>
      <c r="E142" s="38" t="s">
        <v>13</v>
      </c>
      <c r="F142" s="38" t="s">
        <v>50</v>
      </c>
      <c r="G142" s="39" t="s">
        <v>51</v>
      </c>
      <c r="H142" s="43" t="s">
        <v>76</v>
      </c>
      <c r="I142" s="41">
        <v>2</v>
      </c>
      <c r="J142" s="42">
        <v>990000</v>
      </c>
      <c r="K142" s="42">
        <f t="shared" si="0"/>
        <v>188100</v>
      </c>
      <c r="L142" s="42">
        <f t="shared" si="1"/>
        <v>1178100</v>
      </c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</row>
    <row r="143" spans="1:26" ht="15.75" customHeight="1" x14ac:dyDescent="0.25">
      <c r="A143" s="36">
        <v>45843</v>
      </c>
      <c r="B143" s="36">
        <v>45843</v>
      </c>
      <c r="C143" s="37" t="s">
        <v>48</v>
      </c>
      <c r="D143" s="38" t="s">
        <v>139</v>
      </c>
      <c r="E143" s="38" t="s">
        <v>16</v>
      </c>
      <c r="F143" s="38" t="s">
        <v>38</v>
      </c>
      <c r="G143" s="39" t="s">
        <v>51</v>
      </c>
      <c r="H143" s="43" t="s">
        <v>78</v>
      </c>
      <c r="I143" s="41">
        <v>5</v>
      </c>
      <c r="J143" s="42">
        <v>1175000</v>
      </c>
      <c r="K143" s="42">
        <f t="shared" si="0"/>
        <v>223250</v>
      </c>
      <c r="L143" s="42">
        <f t="shared" si="1"/>
        <v>1398250</v>
      </c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</row>
    <row r="144" spans="1:26" ht="15.75" customHeight="1" x14ac:dyDescent="0.25">
      <c r="A144" s="36">
        <v>45843</v>
      </c>
      <c r="B144" s="36">
        <v>45843</v>
      </c>
      <c r="C144" s="37" t="s">
        <v>48</v>
      </c>
      <c r="D144" s="38" t="s">
        <v>139</v>
      </c>
      <c r="E144" s="38" t="s">
        <v>10</v>
      </c>
      <c r="F144" s="38" t="s">
        <v>41</v>
      </c>
      <c r="G144" s="39" t="s">
        <v>51</v>
      </c>
      <c r="H144" s="43" t="s">
        <v>78</v>
      </c>
      <c r="I144" s="41">
        <v>1</v>
      </c>
      <c r="J144" s="42">
        <v>1950000</v>
      </c>
      <c r="K144" s="42">
        <f t="shared" si="0"/>
        <v>370500</v>
      </c>
      <c r="L144" s="42">
        <f t="shared" si="1"/>
        <v>2320500</v>
      </c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</row>
    <row r="145" spans="1:26" ht="15.75" customHeight="1" x14ac:dyDescent="0.25">
      <c r="A145" s="36">
        <v>45843</v>
      </c>
      <c r="B145" s="36">
        <v>45843</v>
      </c>
      <c r="C145" s="37" t="s">
        <v>48</v>
      </c>
      <c r="D145" s="38" t="s">
        <v>139</v>
      </c>
      <c r="E145" s="38" t="s">
        <v>13</v>
      </c>
      <c r="F145" s="38" t="s">
        <v>50</v>
      </c>
      <c r="G145" s="39" t="s">
        <v>51</v>
      </c>
      <c r="H145" s="43" t="s">
        <v>78</v>
      </c>
      <c r="I145" s="41">
        <v>2</v>
      </c>
      <c r="J145" s="42">
        <v>990000</v>
      </c>
      <c r="K145" s="42">
        <f t="shared" si="0"/>
        <v>188100</v>
      </c>
      <c r="L145" s="42">
        <f t="shared" si="1"/>
        <v>1178100</v>
      </c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</row>
    <row r="146" spans="1:26" ht="15.75" customHeight="1" x14ac:dyDescent="0.25">
      <c r="A146" s="36">
        <v>45843</v>
      </c>
      <c r="B146" s="36">
        <v>45844</v>
      </c>
      <c r="C146" s="37" t="s">
        <v>48</v>
      </c>
      <c r="D146" s="38" t="s">
        <v>140</v>
      </c>
      <c r="E146" s="38" t="s">
        <v>16</v>
      </c>
      <c r="F146" s="38" t="s">
        <v>38</v>
      </c>
      <c r="G146" s="39" t="s">
        <v>51</v>
      </c>
      <c r="H146" s="43" t="s">
        <v>56</v>
      </c>
      <c r="I146" s="41">
        <v>6</v>
      </c>
      <c r="J146" s="42">
        <v>1410000</v>
      </c>
      <c r="K146" s="42">
        <f t="shared" si="0"/>
        <v>267900</v>
      </c>
      <c r="L146" s="42">
        <f t="shared" si="1"/>
        <v>1677900</v>
      </c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</row>
    <row r="147" spans="1:26" ht="15.75" customHeight="1" x14ac:dyDescent="0.25">
      <c r="A147" s="36">
        <v>45843</v>
      </c>
      <c r="B147" s="36">
        <v>45844</v>
      </c>
      <c r="C147" s="37" t="s">
        <v>48</v>
      </c>
      <c r="D147" s="38" t="s">
        <v>140</v>
      </c>
      <c r="E147" s="38" t="s">
        <v>10</v>
      </c>
      <c r="F147" s="38" t="s">
        <v>41</v>
      </c>
      <c r="G147" s="39" t="s">
        <v>51</v>
      </c>
      <c r="H147" s="43" t="s">
        <v>56</v>
      </c>
      <c r="I147" s="41">
        <v>1</v>
      </c>
      <c r="J147" s="42">
        <v>1950000</v>
      </c>
      <c r="K147" s="42">
        <f t="shared" si="0"/>
        <v>370500</v>
      </c>
      <c r="L147" s="42">
        <f t="shared" si="1"/>
        <v>2320500</v>
      </c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</row>
    <row r="148" spans="1:26" ht="15.75" customHeight="1" x14ac:dyDescent="0.25">
      <c r="A148" s="36">
        <v>45843</v>
      </c>
      <c r="B148" s="36">
        <v>45844</v>
      </c>
      <c r="C148" s="37" t="s">
        <v>48</v>
      </c>
      <c r="D148" s="38" t="s">
        <v>141</v>
      </c>
      <c r="E148" s="38" t="s">
        <v>16</v>
      </c>
      <c r="F148" s="38" t="s">
        <v>38</v>
      </c>
      <c r="G148" s="39" t="s">
        <v>51</v>
      </c>
      <c r="H148" s="43" t="s">
        <v>58</v>
      </c>
      <c r="I148" s="41">
        <v>5</v>
      </c>
      <c r="J148" s="42">
        <v>1175000</v>
      </c>
      <c r="K148" s="42">
        <f t="shared" si="0"/>
        <v>223250</v>
      </c>
      <c r="L148" s="42">
        <f t="shared" si="1"/>
        <v>1398250</v>
      </c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</row>
    <row r="149" spans="1:26" ht="15.75" customHeight="1" x14ac:dyDescent="0.25">
      <c r="A149" s="36">
        <v>45843</v>
      </c>
      <c r="B149" s="36">
        <v>45844</v>
      </c>
      <c r="C149" s="37" t="s">
        <v>48</v>
      </c>
      <c r="D149" s="38" t="s">
        <v>141</v>
      </c>
      <c r="E149" s="38" t="s">
        <v>10</v>
      </c>
      <c r="F149" s="38" t="s">
        <v>41</v>
      </c>
      <c r="G149" s="39" t="s">
        <v>51</v>
      </c>
      <c r="H149" s="43" t="s">
        <v>58</v>
      </c>
      <c r="I149" s="41">
        <v>1</v>
      </c>
      <c r="J149" s="42">
        <v>1950000</v>
      </c>
      <c r="K149" s="42">
        <f t="shared" si="0"/>
        <v>370500</v>
      </c>
      <c r="L149" s="42">
        <f t="shared" si="1"/>
        <v>2320500</v>
      </c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</row>
    <row r="150" spans="1:26" ht="15.75" customHeight="1" x14ac:dyDescent="0.25">
      <c r="A150" s="36">
        <v>45848</v>
      </c>
      <c r="B150" s="36">
        <v>45854</v>
      </c>
      <c r="C150" s="37" t="s">
        <v>48</v>
      </c>
      <c r="D150" s="38" t="s">
        <v>142</v>
      </c>
      <c r="E150" s="38" t="s">
        <v>14</v>
      </c>
      <c r="F150" s="38" t="s">
        <v>143</v>
      </c>
      <c r="G150" s="39" t="s">
        <v>144</v>
      </c>
      <c r="H150" s="43" t="s">
        <v>145</v>
      </c>
      <c r="I150" s="41">
        <v>81</v>
      </c>
      <c r="J150" s="42">
        <v>30132000</v>
      </c>
      <c r="K150" s="42">
        <f t="shared" si="0"/>
        <v>5725080</v>
      </c>
      <c r="L150" s="42">
        <f t="shared" si="1"/>
        <v>35857080</v>
      </c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</row>
    <row r="151" spans="1:26" ht="15.75" customHeight="1" x14ac:dyDescent="0.25">
      <c r="A151" s="36">
        <v>45848</v>
      </c>
      <c r="B151" s="36">
        <v>45854</v>
      </c>
      <c r="C151" s="37" t="s">
        <v>48</v>
      </c>
      <c r="D151" s="38" t="s">
        <v>142</v>
      </c>
      <c r="E151" s="38" t="s">
        <v>16</v>
      </c>
      <c r="F151" s="38" t="s">
        <v>38</v>
      </c>
      <c r="G151" s="39" t="s">
        <v>144</v>
      </c>
      <c r="H151" s="43" t="s">
        <v>145</v>
      </c>
      <c r="I151" s="41">
        <v>20</v>
      </c>
      <c r="J151" s="42">
        <v>6040000</v>
      </c>
      <c r="K151" s="42">
        <f t="shared" si="0"/>
        <v>1147600</v>
      </c>
      <c r="L151" s="42">
        <f t="shared" si="1"/>
        <v>7187600</v>
      </c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</row>
    <row r="152" spans="1:26" ht="15.75" customHeight="1" x14ac:dyDescent="0.25">
      <c r="A152" s="36">
        <v>45848</v>
      </c>
      <c r="B152" s="36">
        <v>45854</v>
      </c>
      <c r="C152" s="37" t="s">
        <v>48</v>
      </c>
      <c r="D152" s="38" t="s">
        <v>142</v>
      </c>
      <c r="E152" s="38" t="s">
        <v>10</v>
      </c>
      <c r="F152" s="38" t="s">
        <v>41</v>
      </c>
      <c r="G152" s="39" t="s">
        <v>144</v>
      </c>
      <c r="H152" s="43" t="s">
        <v>145</v>
      </c>
      <c r="I152" s="41">
        <v>5</v>
      </c>
      <c r="J152" s="42">
        <v>9750000</v>
      </c>
      <c r="K152" s="42">
        <f t="shared" si="0"/>
        <v>1852500</v>
      </c>
      <c r="L152" s="42">
        <f t="shared" si="1"/>
        <v>11602500</v>
      </c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</row>
    <row r="153" spans="1:26" ht="15.75" customHeight="1" x14ac:dyDescent="0.25">
      <c r="A153" s="36">
        <v>45850</v>
      </c>
      <c r="B153" s="36">
        <v>45850</v>
      </c>
      <c r="C153" s="37" t="s">
        <v>48</v>
      </c>
      <c r="D153" s="38" t="s">
        <v>146</v>
      </c>
      <c r="E153" s="38" t="s">
        <v>16</v>
      </c>
      <c r="F153" s="38" t="s">
        <v>38</v>
      </c>
      <c r="G153" s="39" t="s">
        <v>51</v>
      </c>
      <c r="H153" s="43" t="s">
        <v>76</v>
      </c>
      <c r="I153" s="41">
        <v>6</v>
      </c>
      <c r="J153" s="42">
        <v>1410000</v>
      </c>
      <c r="K153" s="42">
        <f t="shared" si="0"/>
        <v>267900</v>
      </c>
      <c r="L153" s="42">
        <f t="shared" si="1"/>
        <v>1677900</v>
      </c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</row>
    <row r="154" spans="1:26" ht="15.75" customHeight="1" x14ac:dyDescent="0.25">
      <c r="A154" s="36">
        <v>45850</v>
      </c>
      <c r="B154" s="36">
        <v>45850</v>
      </c>
      <c r="C154" s="37" t="s">
        <v>48</v>
      </c>
      <c r="D154" s="38" t="s">
        <v>146</v>
      </c>
      <c r="E154" s="38" t="s">
        <v>10</v>
      </c>
      <c r="F154" s="38" t="s">
        <v>41</v>
      </c>
      <c r="G154" s="39" t="s">
        <v>51</v>
      </c>
      <c r="H154" s="43" t="s">
        <v>76</v>
      </c>
      <c r="I154" s="41">
        <v>1</v>
      </c>
      <c r="J154" s="42">
        <v>1950000</v>
      </c>
      <c r="K154" s="42">
        <f t="shared" si="0"/>
        <v>370500</v>
      </c>
      <c r="L154" s="42">
        <f t="shared" si="1"/>
        <v>2320500</v>
      </c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</row>
    <row r="155" spans="1:26" ht="15.75" customHeight="1" x14ac:dyDescent="0.25">
      <c r="A155" s="36">
        <v>45850</v>
      </c>
      <c r="B155" s="36">
        <v>45850</v>
      </c>
      <c r="C155" s="37" t="s">
        <v>48</v>
      </c>
      <c r="D155" s="38" t="s">
        <v>146</v>
      </c>
      <c r="E155" s="38" t="s">
        <v>13</v>
      </c>
      <c r="F155" s="38" t="s">
        <v>50</v>
      </c>
      <c r="G155" s="39" t="s">
        <v>51</v>
      </c>
      <c r="H155" s="43" t="s">
        <v>76</v>
      </c>
      <c r="I155" s="41">
        <v>2</v>
      </c>
      <c r="J155" s="42">
        <v>990000</v>
      </c>
      <c r="K155" s="42">
        <f t="shared" si="0"/>
        <v>188100</v>
      </c>
      <c r="L155" s="42">
        <f t="shared" si="1"/>
        <v>1178100</v>
      </c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</row>
    <row r="156" spans="1:26" ht="15.75" customHeight="1" x14ac:dyDescent="0.25">
      <c r="A156" s="36">
        <v>45850</v>
      </c>
      <c r="B156" s="36">
        <v>45850</v>
      </c>
      <c r="C156" s="37" t="s">
        <v>48</v>
      </c>
      <c r="D156" s="38" t="s">
        <v>147</v>
      </c>
      <c r="E156" s="38" t="s">
        <v>16</v>
      </c>
      <c r="F156" s="38" t="s">
        <v>38</v>
      </c>
      <c r="G156" s="39" t="s">
        <v>51</v>
      </c>
      <c r="H156" s="43" t="s">
        <v>78</v>
      </c>
      <c r="I156" s="41">
        <v>5</v>
      </c>
      <c r="J156" s="42">
        <v>1175000</v>
      </c>
      <c r="K156" s="42">
        <f t="shared" si="0"/>
        <v>223250</v>
      </c>
      <c r="L156" s="42">
        <f t="shared" si="1"/>
        <v>1398250</v>
      </c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</row>
    <row r="157" spans="1:26" ht="15.75" customHeight="1" x14ac:dyDescent="0.25">
      <c r="A157" s="36">
        <v>45850</v>
      </c>
      <c r="B157" s="36">
        <v>45850</v>
      </c>
      <c r="C157" s="37" t="s">
        <v>48</v>
      </c>
      <c r="D157" s="38" t="s">
        <v>147</v>
      </c>
      <c r="E157" s="38" t="s">
        <v>10</v>
      </c>
      <c r="F157" s="38" t="s">
        <v>41</v>
      </c>
      <c r="G157" s="39" t="s">
        <v>51</v>
      </c>
      <c r="H157" s="43" t="s">
        <v>78</v>
      </c>
      <c r="I157" s="41">
        <v>1</v>
      </c>
      <c r="J157" s="42">
        <v>1950000</v>
      </c>
      <c r="K157" s="42">
        <f t="shared" si="0"/>
        <v>370500</v>
      </c>
      <c r="L157" s="42">
        <f t="shared" si="1"/>
        <v>2320500</v>
      </c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</row>
    <row r="158" spans="1:26" ht="15.75" customHeight="1" x14ac:dyDescent="0.25">
      <c r="A158" s="36">
        <v>45850</v>
      </c>
      <c r="B158" s="36">
        <v>45850</v>
      </c>
      <c r="C158" s="37" t="s">
        <v>48</v>
      </c>
      <c r="D158" s="38" t="s">
        <v>147</v>
      </c>
      <c r="E158" s="38" t="s">
        <v>13</v>
      </c>
      <c r="F158" s="38" t="s">
        <v>50</v>
      </c>
      <c r="G158" s="39" t="s">
        <v>51</v>
      </c>
      <c r="H158" s="43" t="s">
        <v>78</v>
      </c>
      <c r="I158" s="41">
        <v>2</v>
      </c>
      <c r="J158" s="42">
        <v>990000</v>
      </c>
      <c r="K158" s="42">
        <f t="shared" si="0"/>
        <v>188100</v>
      </c>
      <c r="L158" s="42">
        <f t="shared" si="1"/>
        <v>1178100</v>
      </c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</row>
    <row r="159" spans="1:26" ht="15.75" customHeight="1" x14ac:dyDescent="0.25">
      <c r="A159" s="36">
        <v>45850</v>
      </c>
      <c r="B159" s="36">
        <v>45851</v>
      </c>
      <c r="C159" s="37" t="s">
        <v>48</v>
      </c>
      <c r="D159" s="38" t="s">
        <v>148</v>
      </c>
      <c r="E159" s="38" t="s">
        <v>16</v>
      </c>
      <c r="F159" s="38" t="s">
        <v>38</v>
      </c>
      <c r="G159" s="39" t="s">
        <v>51</v>
      </c>
      <c r="H159" s="43" t="s">
        <v>56</v>
      </c>
      <c r="I159" s="41">
        <v>6</v>
      </c>
      <c r="J159" s="42">
        <v>1410000</v>
      </c>
      <c r="K159" s="42">
        <f t="shared" si="0"/>
        <v>267900</v>
      </c>
      <c r="L159" s="42">
        <f t="shared" si="1"/>
        <v>1677900</v>
      </c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</row>
    <row r="160" spans="1:26" ht="15.75" customHeight="1" x14ac:dyDescent="0.25">
      <c r="A160" s="36">
        <v>45850</v>
      </c>
      <c r="B160" s="36">
        <v>45851</v>
      </c>
      <c r="C160" s="37" t="s">
        <v>48</v>
      </c>
      <c r="D160" s="38" t="s">
        <v>148</v>
      </c>
      <c r="E160" s="38" t="s">
        <v>10</v>
      </c>
      <c r="F160" s="38" t="s">
        <v>41</v>
      </c>
      <c r="G160" s="39" t="s">
        <v>51</v>
      </c>
      <c r="H160" s="43" t="s">
        <v>56</v>
      </c>
      <c r="I160" s="41">
        <v>1</v>
      </c>
      <c r="J160" s="42">
        <v>1950000</v>
      </c>
      <c r="K160" s="42">
        <f t="shared" si="0"/>
        <v>370500</v>
      </c>
      <c r="L160" s="42">
        <f t="shared" si="1"/>
        <v>2320500</v>
      </c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</row>
    <row r="161" spans="1:26" ht="15.75" customHeight="1" x14ac:dyDescent="0.25">
      <c r="A161" s="36">
        <v>45850</v>
      </c>
      <c r="B161" s="36">
        <v>45851</v>
      </c>
      <c r="C161" s="37" t="s">
        <v>48</v>
      </c>
      <c r="D161" s="38" t="s">
        <v>149</v>
      </c>
      <c r="E161" s="38" t="s">
        <v>16</v>
      </c>
      <c r="F161" s="38" t="s">
        <v>38</v>
      </c>
      <c r="G161" s="39" t="s">
        <v>51</v>
      </c>
      <c r="H161" s="43" t="s">
        <v>58</v>
      </c>
      <c r="I161" s="41">
        <v>5</v>
      </c>
      <c r="J161" s="42">
        <v>1175000</v>
      </c>
      <c r="K161" s="42">
        <f t="shared" si="0"/>
        <v>223250</v>
      </c>
      <c r="L161" s="42">
        <f t="shared" si="1"/>
        <v>1398250</v>
      </c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</row>
    <row r="162" spans="1:26" ht="15.75" customHeight="1" x14ac:dyDescent="0.25">
      <c r="A162" s="36">
        <v>45850</v>
      </c>
      <c r="B162" s="36">
        <v>45851</v>
      </c>
      <c r="C162" s="37" t="s">
        <v>48</v>
      </c>
      <c r="D162" s="38" t="s">
        <v>149</v>
      </c>
      <c r="E162" s="38" t="s">
        <v>10</v>
      </c>
      <c r="F162" s="38" t="s">
        <v>41</v>
      </c>
      <c r="G162" s="39" t="s">
        <v>51</v>
      </c>
      <c r="H162" s="43" t="s">
        <v>58</v>
      </c>
      <c r="I162" s="41">
        <v>1</v>
      </c>
      <c r="J162" s="42">
        <v>1950000</v>
      </c>
      <c r="K162" s="42">
        <f t="shared" si="0"/>
        <v>370500</v>
      </c>
      <c r="L162" s="42">
        <f t="shared" si="1"/>
        <v>2320500</v>
      </c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</row>
    <row r="163" spans="1:26" ht="15.75" customHeight="1" x14ac:dyDescent="0.25">
      <c r="A163" s="36">
        <v>45835</v>
      </c>
      <c r="B163" s="36">
        <v>45838</v>
      </c>
      <c r="C163" s="37" t="s">
        <v>48</v>
      </c>
      <c r="D163" s="38" t="s">
        <v>150</v>
      </c>
      <c r="E163" s="38" t="s">
        <v>10</v>
      </c>
      <c r="F163" s="38" t="s">
        <v>151</v>
      </c>
      <c r="G163" s="39" t="s">
        <v>114</v>
      </c>
      <c r="H163" s="43" t="s">
        <v>152</v>
      </c>
      <c r="I163" s="41">
        <v>1</v>
      </c>
      <c r="J163" s="42">
        <v>588235.29</v>
      </c>
      <c r="K163" s="42">
        <f t="shared" si="0"/>
        <v>111764.70510000001</v>
      </c>
      <c r="L163" s="42">
        <f t="shared" si="1"/>
        <v>699999.99510000006</v>
      </c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</row>
    <row r="164" spans="1:26" ht="15.75" customHeight="1" x14ac:dyDescent="0.25">
      <c r="A164" s="36">
        <v>45835</v>
      </c>
      <c r="B164" s="36">
        <v>45838</v>
      </c>
      <c r="C164" s="37" t="s">
        <v>48</v>
      </c>
      <c r="D164" s="38" t="s">
        <v>153</v>
      </c>
      <c r="E164" s="38" t="s">
        <v>6</v>
      </c>
      <c r="F164" s="38" t="s">
        <v>124</v>
      </c>
      <c r="G164" s="39" t="s">
        <v>114</v>
      </c>
      <c r="H164" s="43" t="s">
        <v>154</v>
      </c>
      <c r="I164" s="41">
        <v>2</v>
      </c>
      <c r="J164" s="42">
        <v>4500000</v>
      </c>
      <c r="K164" s="42">
        <f t="shared" si="0"/>
        <v>855000</v>
      </c>
      <c r="L164" s="42">
        <f t="shared" si="1"/>
        <v>5355000</v>
      </c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</row>
    <row r="165" spans="1:26" ht="15.75" customHeight="1" x14ac:dyDescent="0.25">
      <c r="A165" s="36">
        <v>45835</v>
      </c>
      <c r="B165" s="36">
        <v>45838</v>
      </c>
      <c r="C165" s="37" t="s">
        <v>48</v>
      </c>
      <c r="D165" s="38" t="s">
        <v>153</v>
      </c>
      <c r="E165" s="38" t="s">
        <v>15</v>
      </c>
      <c r="F165" s="38" t="s">
        <v>155</v>
      </c>
      <c r="G165" s="39" t="s">
        <v>114</v>
      </c>
      <c r="H165" s="43" t="s">
        <v>156</v>
      </c>
      <c r="I165" s="41">
        <v>240</v>
      </c>
      <c r="J165" s="42">
        <v>948000</v>
      </c>
      <c r="K165" s="42">
        <f t="shared" si="0"/>
        <v>180120</v>
      </c>
      <c r="L165" s="42">
        <f t="shared" si="1"/>
        <v>1128120</v>
      </c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</row>
    <row r="166" spans="1:26" ht="15.75" customHeight="1" x14ac:dyDescent="0.25">
      <c r="A166" s="36">
        <v>45835</v>
      </c>
      <c r="B166" s="36">
        <v>45838</v>
      </c>
      <c r="C166" s="37" t="s">
        <v>48</v>
      </c>
      <c r="D166" s="38" t="s">
        <v>153</v>
      </c>
      <c r="E166" s="38" t="s">
        <v>15</v>
      </c>
      <c r="F166" s="38" t="s">
        <v>133</v>
      </c>
      <c r="G166" s="39" t="s">
        <v>114</v>
      </c>
      <c r="H166" s="43" t="s">
        <v>157</v>
      </c>
      <c r="I166" s="41">
        <v>4</v>
      </c>
      <c r="J166" s="42">
        <v>58000</v>
      </c>
      <c r="K166" s="42">
        <f t="shared" si="0"/>
        <v>11020</v>
      </c>
      <c r="L166" s="42">
        <f t="shared" si="1"/>
        <v>69020</v>
      </c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</row>
    <row r="167" spans="1:26" ht="15.75" customHeight="1" x14ac:dyDescent="0.25">
      <c r="A167" s="36">
        <v>45835</v>
      </c>
      <c r="B167" s="36">
        <v>45838</v>
      </c>
      <c r="C167" s="37" t="s">
        <v>48</v>
      </c>
      <c r="D167" s="38" t="s">
        <v>158</v>
      </c>
      <c r="E167" s="38" t="s">
        <v>12</v>
      </c>
      <c r="F167" s="38" t="s">
        <v>45</v>
      </c>
      <c r="G167" s="39" t="s">
        <v>114</v>
      </c>
      <c r="H167" s="43" t="s">
        <v>159</v>
      </c>
      <c r="I167" s="41">
        <v>52</v>
      </c>
      <c r="J167" s="42">
        <v>1378000</v>
      </c>
      <c r="K167" s="42">
        <f t="shared" si="0"/>
        <v>261820</v>
      </c>
      <c r="L167" s="42">
        <f t="shared" si="1"/>
        <v>1639820</v>
      </c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</row>
    <row r="168" spans="1:26" ht="15.75" customHeight="1" x14ac:dyDescent="0.25">
      <c r="A168" s="36">
        <v>45856</v>
      </c>
      <c r="B168" s="36">
        <v>45857</v>
      </c>
      <c r="C168" s="37" t="s">
        <v>48</v>
      </c>
      <c r="D168" s="38" t="s">
        <v>160</v>
      </c>
      <c r="E168" s="38" t="s">
        <v>16</v>
      </c>
      <c r="F168" s="38" t="s">
        <v>38</v>
      </c>
      <c r="G168" s="39" t="s">
        <v>51</v>
      </c>
      <c r="H168" s="43" t="s">
        <v>161</v>
      </c>
      <c r="I168" s="41">
        <v>2</v>
      </c>
      <c r="J168" s="42">
        <v>604000</v>
      </c>
      <c r="K168" s="42">
        <f t="shared" si="0"/>
        <v>114760</v>
      </c>
      <c r="L168" s="42">
        <f t="shared" si="1"/>
        <v>718760</v>
      </c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</row>
    <row r="169" spans="1:26" ht="15.75" customHeight="1" x14ac:dyDescent="0.25">
      <c r="A169" s="36">
        <v>45856</v>
      </c>
      <c r="B169" s="36">
        <v>45857</v>
      </c>
      <c r="C169" s="37" t="s">
        <v>48</v>
      </c>
      <c r="D169" s="38" t="s">
        <v>162</v>
      </c>
      <c r="E169" s="38" t="s">
        <v>16</v>
      </c>
      <c r="F169" s="38" t="s">
        <v>38</v>
      </c>
      <c r="G169" s="39" t="s">
        <v>51</v>
      </c>
      <c r="H169" s="43" t="s">
        <v>76</v>
      </c>
      <c r="I169" s="41">
        <v>6</v>
      </c>
      <c r="J169" s="42">
        <v>1410000</v>
      </c>
      <c r="K169" s="42">
        <f t="shared" si="0"/>
        <v>267900</v>
      </c>
      <c r="L169" s="42">
        <f t="shared" si="1"/>
        <v>1677900</v>
      </c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</row>
    <row r="170" spans="1:26" ht="15.75" customHeight="1" x14ac:dyDescent="0.25">
      <c r="A170" s="36">
        <v>45856</v>
      </c>
      <c r="B170" s="36">
        <v>45857</v>
      </c>
      <c r="C170" s="37" t="s">
        <v>48</v>
      </c>
      <c r="D170" s="38" t="s">
        <v>162</v>
      </c>
      <c r="E170" s="38" t="s">
        <v>10</v>
      </c>
      <c r="F170" s="38" t="s">
        <v>41</v>
      </c>
      <c r="G170" s="39" t="s">
        <v>51</v>
      </c>
      <c r="H170" s="43" t="s">
        <v>76</v>
      </c>
      <c r="I170" s="41">
        <v>1</v>
      </c>
      <c r="J170" s="42">
        <v>1950000</v>
      </c>
      <c r="K170" s="42">
        <f t="shared" si="0"/>
        <v>370500</v>
      </c>
      <c r="L170" s="42">
        <f t="shared" si="1"/>
        <v>2320500</v>
      </c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</row>
    <row r="171" spans="1:26" ht="15.75" customHeight="1" x14ac:dyDescent="0.25">
      <c r="A171" s="36">
        <v>45856</v>
      </c>
      <c r="B171" s="36">
        <v>45857</v>
      </c>
      <c r="C171" s="37" t="s">
        <v>48</v>
      </c>
      <c r="D171" s="38" t="s">
        <v>162</v>
      </c>
      <c r="E171" s="38" t="s">
        <v>13</v>
      </c>
      <c r="F171" s="38" t="s">
        <v>50</v>
      </c>
      <c r="G171" s="39" t="s">
        <v>51</v>
      </c>
      <c r="H171" s="43" t="s">
        <v>76</v>
      </c>
      <c r="I171" s="41">
        <v>2</v>
      </c>
      <c r="J171" s="42">
        <v>990000</v>
      </c>
      <c r="K171" s="42">
        <f t="shared" si="0"/>
        <v>188100</v>
      </c>
      <c r="L171" s="42">
        <f t="shared" si="1"/>
        <v>1178100</v>
      </c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</row>
    <row r="172" spans="1:26" ht="15.75" customHeight="1" x14ac:dyDescent="0.25">
      <c r="A172" s="36">
        <v>45856</v>
      </c>
      <c r="B172" s="36">
        <v>45857</v>
      </c>
      <c r="C172" s="37" t="s">
        <v>48</v>
      </c>
      <c r="D172" s="38" t="s">
        <v>163</v>
      </c>
      <c r="E172" s="38" t="s">
        <v>16</v>
      </c>
      <c r="F172" s="38" t="s">
        <v>38</v>
      </c>
      <c r="G172" s="39" t="s">
        <v>51</v>
      </c>
      <c r="H172" s="43" t="s">
        <v>78</v>
      </c>
      <c r="I172" s="41">
        <v>5</v>
      </c>
      <c r="J172" s="42">
        <v>1175000</v>
      </c>
      <c r="K172" s="42">
        <f t="shared" si="0"/>
        <v>223250</v>
      </c>
      <c r="L172" s="42">
        <f t="shared" si="1"/>
        <v>1398250</v>
      </c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</row>
    <row r="173" spans="1:26" ht="15.75" customHeight="1" x14ac:dyDescent="0.25">
      <c r="A173" s="36">
        <v>45856</v>
      </c>
      <c r="B173" s="36">
        <v>45857</v>
      </c>
      <c r="C173" s="37" t="s">
        <v>48</v>
      </c>
      <c r="D173" s="38" t="s">
        <v>163</v>
      </c>
      <c r="E173" s="38" t="s">
        <v>10</v>
      </c>
      <c r="F173" s="38" t="s">
        <v>41</v>
      </c>
      <c r="G173" s="39" t="s">
        <v>51</v>
      </c>
      <c r="H173" s="43" t="s">
        <v>78</v>
      </c>
      <c r="I173" s="41">
        <v>1</v>
      </c>
      <c r="J173" s="42">
        <v>1950000</v>
      </c>
      <c r="K173" s="42">
        <f t="shared" si="0"/>
        <v>370500</v>
      </c>
      <c r="L173" s="42">
        <f t="shared" si="1"/>
        <v>2320500</v>
      </c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</row>
    <row r="174" spans="1:26" ht="15.75" customHeight="1" x14ac:dyDescent="0.25">
      <c r="A174" s="36">
        <v>45856</v>
      </c>
      <c r="B174" s="36">
        <v>45857</v>
      </c>
      <c r="C174" s="37" t="s">
        <v>48</v>
      </c>
      <c r="D174" s="38" t="s">
        <v>163</v>
      </c>
      <c r="E174" s="38" t="s">
        <v>13</v>
      </c>
      <c r="F174" s="38" t="s">
        <v>50</v>
      </c>
      <c r="G174" s="39" t="s">
        <v>51</v>
      </c>
      <c r="H174" s="43" t="s">
        <v>78</v>
      </c>
      <c r="I174" s="41">
        <v>2</v>
      </c>
      <c r="J174" s="42">
        <v>990000</v>
      </c>
      <c r="K174" s="42">
        <f t="shared" si="0"/>
        <v>188100</v>
      </c>
      <c r="L174" s="42">
        <f t="shared" si="1"/>
        <v>1178100</v>
      </c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</row>
    <row r="175" spans="1:26" ht="15.75" customHeight="1" x14ac:dyDescent="0.25">
      <c r="A175" s="36">
        <v>45856</v>
      </c>
      <c r="B175" s="36">
        <v>45858</v>
      </c>
      <c r="C175" s="37" t="s">
        <v>48</v>
      </c>
      <c r="D175" s="38" t="s">
        <v>164</v>
      </c>
      <c r="E175" s="38" t="s">
        <v>16</v>
      </c>
      <c r="F175" s="38" t="s">
        <v>38</v>
      </c>
      <c r="G175" s="39" t="s">
        <v>51</v>
      </c>
      <c r="H175" s="43" t="s">
        <v>56</v>
      </c>
      <c r="I175" s="41">
        <v>6</v>
      </c>
      <c r="J175" s="42">
        <v>1410000</v>
      </c>
      <c r="K175" s="42">
        <f t="shared" si="0"/>
        <v>267900</v>
      </c>
      <c r="L175" s="42">
        <f t="shared" si="1"/>
        <v>1677900</v>
      </c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</row>
    <row r="176" spans="1:26" ht="15.75" customHeight="1" x14ac:dyDescent="0.25">
      <c r="A176" s="36">
        <v>45856</v>
      </c>
      <c r="B176" s="36">
        <v>45858</v>
      </c>
      <c r="C176" s="37" t="s">
        <v>48</v>
      </c>
      <c r="D176" s="38" t="s">
        <v>164</v>
      </c>
      <c r="E176" s="38" t="s">
        <v>10</v>
      </c>
      <c r="F176" s="38" t="s">
        <v>41</v>
      </c>
      <c r="G176" s="39" t="s">
        <v>51</v>
      </c>
      <c r="H176" s="43" t="s">
        <v>56</v>
      </c>
      <c r="I176" s="41">
        <v>1</v>
      </c>
      <c r="J176" s="42">
        <v>1950000</v>
      </c>
      <c r="K176" s="42">
        <f t="shared" si="0"/>
        <v>370500</v>
      </c>
      <c r="L176" s="42">
        <f t="shared" si="1"/>
        <v>2320500</v>
      </c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</row>
    <row r="177" spans="1:26" ht="15.75" customHeight="1" x14ac:dyDescent="0.25">
      <c r="A177" s="36">
        <v>45856</v>
      </c>
      <c r="B177" s="36">
        <v>45858</v>
      </c>
      <c r="C177" s="37" t="s">
        <v>48</v>
      </c>
      <c r="D177" s="38" t="s">
        <v>165</v>
      </c>
      <c r="E177" s="38" t="s">
        <v>16</v>
      </c>
      <c r="F177" s="38" t="s">
        <v>38</v>
      </c>
      <c r="G177" s="39" t="s">
        <v>51</v>
      </c>
      <c r="H177" s="43" t="s">
        <v>58</v>
      </c>
      <c r="I177" s="41">
        <v>5</v>
      </c>
      <c r="J177" s="42">
        <v>1175000</v>
      </c>
      <c r="K177" s="42">
        <f t="shared" si="0"/>
        <v>223250</v>
      </c>
      <c r="L177" s="42">
        <f t="shared" si="1"/>
        <v>1398250</v>
      </c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</row>
    <row r="178" spans="1:26" ht="15.75" customHeight="1" x14ac:dyDescent="0.25">
      <c r="A178" s="36">
        <v>45856</v>
      </c>
      <c r="B178" s="36">
        <v>45858</v>
      </c>
      <c r="C178" s="37" t="s">
        <v>48</v>
      </c>
      <c r="D178" s="38" t="s">
        <v>165</v>
      </c>
      <c r="E178" s="38" t="s">
        <v>10</v>
      </c>
      <c r="F178" s="38" t="s">
        <v>41</v>
      </c>
      <c r="G178" s="39" t="s">
        <v>51</v>
      </c>
      <c r="H178" s="43" t="s">
        <v>58</v>
      </c>
      <c r="I178" s="41">
        <v>1</v>
      </c>
      <c r="J178" s="42">
        <v>1950000</v>
      </c>
      <c r="K178" s="42">
        <f t="shared" si="0"/>
        <v>370500</v>
      </c>
      <c r="L178" s="42">
        <f t="shared" si="1"/>
        <v>2320500</v>
      </c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</row>
    <row r="179" spans="1:26" ht="15.75" customHeight="1" x14ac:dyDescent="0.25">
      <c r="A179" s="36">
        <v>45853</v>
      </c>
      <c r="B179" s="36">
        <v>45854</v>
      </c>
      <c r="C179" s="37" t="s">
        <v>48</v>
      </c>
      <c r="D179" s="38" t="s">
        <v>166</v>
      </c>
      <c r="E179" s="38" t="s">
        <v>12</v>
      </c>
      <c r="F179" s="38" t="s">
        <v>45</v>
      </c>
      <c r="G179" s="39" t="s">
        <v>144</v>
      </c>
      <c r="H179" s="43" t="s">
        <v>145</v>
      </c>
      <c r="I179" s="41">
        <v>70</v>
      </c>
      <c r="J179" s="42">
        <v>1855000</v>
      </c>
      <c r="K179" s="42">
        <f t="shared" si="0"/>
        <v>352450</v>
      </c>
      <c r="L179" s="42">
        <f t="shared" si="1"/>
        <v>2207450</v>
      </c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</row>
    <row r="180" spans="1:26" ht="15.75" customHeight="1" x14ac:dyDescent="0.25">
      <c r="A180" s="36">
        <v>45853</v>
      </c>
      <c r="B180" s="36">
        <v>45854</v>
      </c>
      <c r="C180" s="37" t="s">
        <v>48</v>
      </c>
      <c r="D180" s="38" t="s">
        <v>166</v>
      </c>
      <c r="E180" s="38" t="s">
        <v>16</v>
      </c>
      <c r="F180" s="38" t="s">
        <v>84</v>
      </c>
      <c r="G180" s="39" t="s">
        <v>144</v>
      </c>
      <c r="H180" s="43" t="s">
        <v>145</v>
      </c>
      <c r="I180" s="41">
        <v>1</v>
      </c>
      <c r="J180" s="42">
        <v>3025210</v>
      </c>
      <c r="K180" s="42">
        <f t="shared" si="0"/>
        <v>574789.9</v>
      </c>
      <c r="L180" s="42">
        <f t="shared" si="1"/>
        <v>3599999.9</v>
      </c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</row>
    <row r="181" spans="1:26" ht="15.75" customHeight="1" x14ac:dyDescent="0.25">
      <c r="A181" s="36">
        <v>45863</v>
      </c>
      <c r="B181" s="36">
        <v>45864</v>
      </c>
      <c r="C181" s="37" t="s">
        <v>48</v>
      </c>
      <c r="D181" s="38" t="s">
        <v>167</v>
      </c>
      <c r="E181" s="38" t="s">
        <v>16</v>
      </c>
      <c r="F181" s="38" t="s">
        <v>38</v>
      </c>
      <c r="G181" s="39" t="s">
        <v>51</v>
      </c>
      <c r="H181" s="43" t="s">
        <v>76</v>
      </c>
      <c r="I181" s="41">
        <v>6</v>
      </c>
      <c r="J181" s="42">
        <v>1410000</v>
      </c>
      <c r="K181" s="42">
        <f t="shared" si="0"/>
        <v>267900</v>
      </c>
      <c r="L181" s="42">
        <f t="shared" si="1"/>
        <v>1677900</v>
      </c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</row>
    <row r="182" spans="1:26" ht="15.75" customHeight="1" x14ac:dyDescent="0.25">
      <c r="A182" s="36">
        <v>45863</v>
      </c>
      <c r="B182" s="36">
        <v>45864</v>
      </c>
      <c r="C182" s="37" t="s">
        <v>48</v>
      </c>
      <c r="D182" s="38" t="s">
        <v>167</v>
      </c>
      <c r="E182" s="38" t="s">
        <v>10</v>
      </c>
      <c r="F182" s="38" t="s">
        <v>41</v>
      </c>
      <c r="G182" s="39" t="s">
        <v>51</v>
      </c>
      <c r="H182" s="43" t="s">
        <v>76</v>
      </c>
      <c r="I182" s="41">
        <v>1</v>
      </c>
      <c r="J182" s="42">
        <v>1950000</v>
      </c>
      <c r="K182" s="42">
        <f t="shared" si="0"/>
        <v>370500</v>
      </c>
      <c r="L182" s="42">
        <f t="shared" si="1"/>
        <v>2320500</v>
      </c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</row>
    <row r="183" spans="1:26" ht="15.75" customHeight="1" x14ac:dyDescent="0.25">
      <c r="A183" s="36">
        <v>45863</v>
      </c>
      <c r="B183" s="36">
        <v>45864</v>
      </c>
      <c r="C183" s="37" t="s">
        <v>48</v>
      </c>
      <c r="D183" s="38" t="s">
        <v>167</v>
      </c>
      <c r="E183" s="38" t="s">
        <v>13</v>
      </c>
      <c r="F183" s="38" t="s">
        <v>50</v>
      </c>
      <c r="G183" s="39" t="s">
        <v>51</v>
      </c>
      <c r="H183" s="43" t="s">
        <v>76</v>
      </c>
      <c r="I183" s="41">
        <v>2</v>
      </c>
      <c r="J183" s="42">
        <v>990000</v>
      </c>
      <c r="K183" s="42">
        <f t="shared" si="0"/>
        <v>188100</v>
      </c>
      <c r="L183" s="42">
        <f t="shared" si="1"/>
        <v>1178100</v>
      </c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</row>
    <row r="184" spans="1:26" ht="15.75" customHeight="1" x14ac:dyDescent="0.25">
      <c r="A184" s="36">
        <v>45863</v>
      </c>
      <c r="B184" s="36">
        <v>45864</v>
      </c>
      <c r="C184" s="37" t="s">
        <v>48</v>
      </c>
      <c r="D184" s="38" t="s">
        <v>168</v>
      </c>
      <c r="E184" s="38" t="s">
        <v>16</v>
      </c>
      <c r="F184" s="38" t="s">
        <v>38</v>
      </c>
      <c r="G184" s="39" t="s">
        <v>51</v>
      </c>
      <c r="H184" s="43" t="s">
        <v>78</v>
      </c>
      <c r="I184" s="41">
        <v>5</v>
      </c>
      <c r="J184" s="42">
        <v>1175000</v>
      </c>
      <c r="K184" s="42">
        <f t="shared" si="0"/>
        <v>223250</v>
      </c>
      <c r="L184" s="42">
        <f t="shared" si="1"/>
        <v>1398250</v>
      </c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</row>
    <row r="185" spans="1:26" ht="15.75" customHeight="1" x14ac:dyDescent="0.25">
      <c r="A185" s="36">
        <v>45863</v>
      </c>
      <c r="B185" s="36">
        <v>45864</v>
      </c>
      <c r="C185" s="37" t="s">
        <v>48</v>
      </c>
      <c r="D185" s="38" t="s">
        <v>168</v>
      </c>
      <c r="E185" s="38" t="s">
        <v>10</v>
      </c>
      <c r="F185" s="38" t="s">
        <v>41</v>
      </c>
      <c r="G185" s="39" t="s">
        <v>51</v>
      </c>
      <c r="H185" s="43" t="s">
        <v>78</v>
      </c>
      <c r="I185" s="41">
        <v>1</v>
      </c>
      <c r="J185" s="42">
        <v>1950000</v>
      </c>
      <c r="K185" s="42">
        <f t="shared" si="0"/>
        <v>370500</v>
      </c>
      <c r="L185" s="42">
        <f t="shared" si="1"/>
        <v>2320500</v>
      </c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</row>
    <row r="186" spans="1:26" ht="15.75" customHeight="1" x14ac:dyDescent="0.25">
      <c r="A186" s="36">
        <v>45863</v>
      </c>
      <c r="B186" s="36">
        <v>45864</v>
      </c>
      <c r="C186" s="37" t="s">
        <v>48</v>
      </c>
      <c r="D186" s="38" t="s">
        <v>168</v>
      </c>
      <c r="E186" s="38" t="s">
        <v>13</v>
      </c>
      <c r="F186" s="38" t="s">
        <v>50</v>
      </c>
      <c r="G186" s="39" t="s">
        <v>51</v>
      </c>
      <c r="H186" s="43" t="s">
        <v>78</v>
      </c>
      <c r="I186" s="41">
        <v>2</v>
      </c>
      <c r="J186" s="42">
        <v>990000</v>
      </c>
      <c r="K186" s="42">
        <f t="shared" si="0"/>
        <v>188100</v>
      </c>
      <c r="L186" s="42">
        <f t="shared" si="1"/>
        <v>1178100</v>
      </c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</row>
    <row r="187" spans="1:26" ht="15.75" customHeight="1" x14ac:dyDescent="0.25">
      <c r="A187" s="36">
        <v>45863</v>
      </c>
      <c r="B187" s="36">
        <v>45865</v>
      </c>
      <c r="C187" s="37" t="s">
        <v>48</v>
      </c>
      <c r="D187" s="38" t="s">
        <v>169</v>
      </c>
      <c r="E187" s="38" t="s">
        <v>16</v>
      </c>
      <c r="F187" s="38" t="s">
        <v>38</v>
      </c>
      <c r="G187" s="39" t="s">
        <v>51</v>
      </c>
      <c r="H187" s="43" t="s">
        <v>56</v>
      </c>
      <c r="I187" s="41">
        <v>6</v>
      </c>
      <c r="J187" s="42">
        <v>1410000</v>
      </c>
      <c r="K187" s="42">
        <f t="shared" si="0"/>
        <v>267900</v>
      </c>
      <c r="L187" s="42">
        <f t="shared" si="1"/>
        <v>1677900</v>
      </c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</row>
    <row r="188" spans="1:26" ht="15.75" customHeight="1" x14ac:dyDescent="0.25">
      <c r="A188" s="36">
        <v>45863</v>
      </c>
      <c r="B188" s="36">
        <v>45865</v>
      </c>
      <c r="C188" s="37" t="s">
        <v>48</v>
      </c>
      <c r="D188" s="38" t="s">
        <v>169</v>
      </c>
      <c r="E188" s="38" t="s">
        <v>10</v>
      </c>
      <c r="F188" s="38" t="s">
        <v>41</v>
      </c>
      <c r="G188" s="39" t="s">
        <v>51</v>
      </c>
      <c r="H188" s="43" t="s">
        <v>56</v>
      </c>
      <c r="I188" s="41">
        <v>1</v>
      </c>
      <c r="J188" s="42">
        <v>1950000</v>
      </c>
      <c r="K188" s="42">
        <f t="shared" si="0"/>
        <v>370500</v>
      </c>
      <c r="L188" s="42">
        <f t="shared" si="1"/>
        <v>2320500</v>
      </c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</row>
    <row r="189" spans="1:26" ht="15.75" customHeight="1" x14ac:dyDescent="0.25">
      <c r="A189" s="36">
        <v>45863</v>
      </c>
      <c r="B189" s="36">
        <v>45865</v>
      </c>
      <c r="C189" s="37" t="s">
        <v>48</v>
      </c>
      <c r="D189" s="38" t="s">
        <v>170</v>
      </c>
      <c r="E189" s="38" t="s">
        <v>16</v>
      </c>
      <c r="F189" s="38" t="s">
        <v>38</v>
      </c>
      <c r="G189" s="39" t="s">
        <v>51</v>
      </c>
      <c r="H189" s="43" t="s">
        <v>58</v>
      </c>
      <c r="I189" s="41">
        <v>5</v>
      </c>
      <c r="J189" s="42">
        <v>1175000</v>
      </c>
      <c r="K189" s="42">
        <f t="shared" si="0"/>
        <v>223250</v>
      </c>
      <c r="L189" s="42">
        <f t="shared" si="1"/>
        <v>1398250</v>
      </c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</row>
    <row r="190" spans="1:26" ht="15.75" customHeight="1" x14ac:dyDescent="0.25">
      <c r="A190" s="36">
        <v>45863</v>
      </c>
      <c r="B190" s="36">
        <v>45865</v>
      </c>
      <c r="C190" s="37" t="s">
        <v>48</v>
      </c>
      <c r="D190" s="38" t="s">
        <v>170</v>
      </c>
      <c r="E190" s="38" t="s">
        <v>10</v>
      </c>
      <c r="F190" s="38" t="s">
        <v>41</v>
      </c>
      <c r="G190" s="39" t="s">
        <v>51</v>
      </c>
      <c r="H190" s="43" t="s">
        <v>58</v>
      </c>
      <c r="I190" s="41">
        <v>1</v>
      </c>
      <c r="J190" s="42">
        <v>1950000</v>
      </c>
      <c r="K190" s="42">
        <f t="shared" si="0"/>
        <v>370500</v>
      </c>
      <c r="L190" s="42">
        <f t="shared" si="1"/>
        <v>2320500</v>
      </c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</row>
    <row r="191" spans="1:26" ht="15.75" customHeight="1" x14ac:dyDescent="0.25">
      <c r="A191" s="36">
        <v>45868</v>
      </c>
      <c r="B191" s="36">
        <v>45869</v>
      </c>
      <c r="C191" s="37" t="s">
        <v>48</v>
      </c>
      <c r="D191" s="38" t="s">
        <v>171</v>
      </c>
      <c r="E191" s="38" t="s">
        <v>10</v>
      </c>
      <c r="F191" s="38" t="s">
        <v>41</v>
      </c>
      <c r="G191" s="39" t="s">
        <v>172</v>
      </c>
      <c r="H191" s="40" t="s">
        <v>173</v>
      </c>
      <c r="I191" s="41">
        <v>1</v>
      </c>
      <c r="J191" s="42">
        <v>1950000</v>
      </c>
      <c r="K191" s="42">
        <f t="shared" si="0"/>
        <v>370500</v>
      </c>
      <c r="L191" s="42">
        <f t="shared" si="1"/>
        <v>2320500</v>
      </c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</row>
    <row r="192" spans="1:26" ht="15.75" customHeight="1" x14ac:dyDescent="0.25">
      <c r="A192" s="36">
        <v>45868</v>
      </c>
      <c r="B192" s="36">
        <v>45869</v>
      </c>
      <c r="C192" s="37" t="s">
        <v>48</v>
      </c>
      <c r="D192" s="38" t="s">
        <v>171</v>
      </c>
      <c r="E192" s="38" t="s">
        <v>16</v>
      </c>
      <c r="F192" s="38" t="s">
        <v>38</v>
      </c>
      <c r="G192" s="39" t="s">
        <v>172</v>
      </c>
      <c r="H192" s="40" t="s">
        <v>173</v>
      </c>
      <c r="I192" s="41">
        <v>5</v>
      </c>
      <c r="J192" s="42">
        <v>1175000</v>
      </c>
      <c r="K192" s="42">
        <f t="shared" si="0"/>
        <v>223250</v>
      </c>
      <c r="L192" s="42">
        <f t="shared" si="1"/>
        <v>1398250</v>
      </c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</row>
    <row r="193" spans="1:26" ht="15.75" customHeight="1" x14ac:dyDescent="0.25">
      <c r="A193" s="36">
        <v>45868</v>
      </c>
      <c r="B193" s="36">
        <v>45871</v>
      </c>
      <c r="C193" s="37" t="s">
        <v>48</v>
      </c>
      <c r="D193" s="38" t="s">
        <v>174</v>
      </c>
      <c r="E193" s="38" t="s">
        <v>16</v>
      </c>
      <c r="F193" s="38" t="s">
        <v>38</v>
      </c>
      <c r="G193" s="39" t="s">
        <v>51</v>
      </c>
      <c r="H193" s="43" t="s">
        <v>76</v>
      </c>
      <c r="I193" s="41">
        <v>6</v>
      </c>
      <c r="J193" s="42">
        <v>1410000</v>
      </c>
      <c r="K193" s="42">
        <f t="shared" si="0"/>
        <v>267900</v>
      </c>
      <c r="L193" s="42">
        <f t="shared" si="1"/>
        <v>1677900</v>
      </c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</row>
    <row r="194" spans="1:26" ht="15.75" customHeight="1" x14ac:dyDescent="0.25">
      <c r="A194" s="36">
        <v>45868</v>
      </c>
      <c r="B194" s="36">
        <v>45871</v>
      </c>
      <c r="C194" s="37" t="s">
        <v>48</v>
      </c>
      <c r="D194" s="38" t="s">
        <v>174</v>
      </c>
      <c r="E194" s="38" t="s">
        <v>10</v>
      </c>
      <c r="F194" s="38" t="s">
        <v>41</v>
      </c>
      <c r="G194" s="39" t="s">
        <v>51</v>
      </c>
      <c r="H194" s="43" t="s">
        <v>76</v>
      </c>
      <c r="I194" s="41">
        <v>1</v>
      </c>
      <c r="J194" s="42">
        <v>1950000</v>
      </c>
      <c r="K194" s="42">
        <f t="shared" si="0"/>
        <v>370500</v>
      </c>
      <c r="L194" s="42">
        <f t="shared" si="1"/>
        <v>2320500</v>
      </c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</row>
    <row r="195" spans="1:26" ht="15.75" customHeight="1" x14ac:dyDescent="0.25">
      <c r="A195" s="36">
        <v>45868</v>
      </c>
      <c r="B195" s="36">
        <v>45871</v>
      </c>
      <c r="C195" s="37" t="s">
        <v>48</v>
      </c>
      <c r="D195" s="38" t="s">
        <v>174</v>
      </c>
      <c r="E195" s="38" t="s">
        <v>13</v>
      </c>
      <c r="F195" s="38" t="s">
        <v>50</v>
      </c>
      <c r="G195" s="39" t="s">
        <v>51</v>
      </c>
      <c r="H195" s="43" t="s">
        <v>76</v>
      </c>
      <c r="I195" s="41">
        <v>2</v>
      </c>
      <c r="J195" s="42">
        <v>990000</v>
      </c>
      <c r="K195" s="42">
        <f t="shared" si="0"/>
        <v>188100</v>
      </c>
      <c r="L195" s="42">
        <f t="shared" si="1"/>
        <v>1178100</v>
      </c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</row>
    <row r="196" spans="1:26" ht="15.75" customHeight="1" x14ac:dyDescent="0.25">
      <c r="A196" s="36">
        <v>45868</v>
      </c>
      <c r="B196" s="36">
        <v>45871</v>
      </c>
      <c r="C196" s="37" t="s">
        <v>48</v>
      </c>
      <c r="D196" s="38" t="s">
        <v>175</v>
      </c>
      <c r="E196" s="38" t="s">
        <v>16</v>
      </c>
      <c r="F196" s="38" t="s">
        <v>38</v>
      </c>
      <c r="G196" s="39" t="s">
        <v>51</v>
      </c>
      <c r="H196" s="43" t="s">
        <v>78</v>
      </c>
      <c r="I196" s="41">
        <v>5</v>
      </c>
      <c r="J196" s="42">
        <v>1175000</v>
      </c>
      <c r="K196" s="42">
        <f t="shared" si="0"/>
        <v>223250</v>
      </c>
      <c r="L196" s="42">
        <f t="shared" si="1"/>
        <v>1398250</v>
      </c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</row>
    <row r="197" spans="1:26" ht="15.75" customHeight="1" x14ac:dyDescent="0.25">
      <c r="A197" s="36">
        <v>45868</v>
      </c>
      <c r="B197" s="36">
        <v>45871</v>
      </c>
      <c r="C197" s="37" t="s">
        <v>48</v>
      </c>
      <c r="D197" s="38" t="s">
        <v>175</v>
      </c>
      <c r="E197" s="38" t="s">
        <v>10</v>
      </c>
      <c r="F197" s="38" t="s">
        <v>41</v>
      </c>
      <c r="G197" s="39" t="s">
        <v>51</v>
      </c>
      <c r="H197" s="43" t="s">
        <v>78</v>
      </c>
      <c r="I197" s="41">
        <v>1</v>
      </c>
      <c r="J197" s="42">
        <v>1950000</v>
      </c>
      <c r="K197" s="42">
        <f t="shared" si="0"/>
        <v>370500</v>
      </c>
      <c r="L197" s="42">
        <f t="shared" si="1"/>
        <v>2320500</v>
      </c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</row>
    <row r="198" spans="1:26" ht="15.75" customHeight="1" x14ac:dyDescent="0.25">
      <c r="A198" s="36">
        <v>45868</v>
      </c>
      <c r="B198" s="36">
        <v>45871</v>
      </c>
      <c r="C198" s="37" t="s">
        <v>48</v>
      </c>
      <c r="D198" s="38" t="s">
        <v>175</v>
      </c>
      <c r="E198" s="38" t="s">
        <v>13</v>
      </c>
      <c r="F198" s="38" t="s">
        <v>50</v>
      </c>
      <c r="G198" s="39" t="s">
        <v>51</v>
      </c>
      <c r="H198" s="43" t="s">
        <v>78</v>
      </c>
      <c r="I198" s="41">
        <v>2</v>
      </c>
      <c r="J198" s="42">
        <v>990000</v>
      </c>
      <c r="K198" s="42">
        <f t="shared" si="0"/>
        <v>188100</v>
      </c>
      <c r="L198" s="42">
        <f t="shared" si="1"/>
        <v>1178100</v>
      </c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</row>
    <row r="199" spans="1:26" ht="15.75" customHeight="1" x14ac:dyDescent="0.25">
      <c r="A199" s="36">
        <v>45868</v>
      </c>
      <c r="B199" s="36">
        <v>45872</v>
      </c>
      <c r="C199" s="37" t="s">
        <v>48</v>
      </c>
      <c r="D199" s="38" t="s">
        <v>176</v>
      </c>
      <c r="E199" s="38" t="s">
        <v>16</v>
      </c>
      <c r="F199" s="38" t="s">
        <v>38</v>
      </c>
      <c r="G199" s="39" t="s">
        <v>51</v>
      </c>
      <c r="H199" s="43" t="s">
        <v>56</v>
      </c>
      <c r="I199" s="41">
        <v>6</v>
      </c>
      <c r="J199" s="42">
        <v>1410000</v>
      </c>
      <c r="K199" s="42">
        <f t="shared" si="0"/>
        <v>267900</v>
      </c>
      <c r="L199" s="42">
        <f t="shared" si="1"/>
        <v>1677900</v>
      </c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</row>
    <row r="200" spans="1:26" ht="15.75" customHeight="1" x14ac:dyDescent="0.25">
      <c r="A200" s="36">
        <v>45868</v>
      </c>
      <c r="B200" s="36">
        <v>45872</v>
      </c>
      <c r="C200" s="37" t="s">
        <v>48</v>
      </c>
      <c r="D200" s="38" t="s">
        <v>176</v>
      </c>
      <c r="E200" s="38" t="s">
        <v>10</v>
      </c>
      <c r="F200" s="38" t="s">
        <v>41</v>
      </c>
      <c r="G200" s="39" t="s">
        <v>51</v>
      </c>
      <c r="H200" s="43" t="s">
        <v>56</v>
      </c>
      <c r="I200" s="41">
        <v>1</v>
      </c>
      <c r="J200" s="42">
        <v>1950000</v>
      </c>
      <c r="K200" s="42">
        <f t="shared" si="0"/>
        <v>370500</v>
      </c>
      <c r="L200" s="42">
        <f t="shared" si="1"/>
        <v>2320500</v>
      </c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</row>
    <row r="201" spans="1:26" ht="15.75" customHeight="1" x14ac:dyDescent="0.25">
      <c r="A201" s="36">
        <v>45868</v>
      </c>
      <c r="B201" s="36">
        <v>45872</v>
      </c>
      <c r="C201" s="37" t="s">
        <v>48</v>
      </c>
      <c r="D201" s="38" t="s">
        <v>177</v>
      </c>
      <c r="E201" s="38" t="s">
        <v>16</v>
      </c>
      <c r="F201" s="38" t="s">
        <v>38</v>
      </c>
      <c r="G201" s="39" t="s">
        <v>51</v>
      </c>
      <c r="H201" s="43" t="s">
        <v>58</v>
      </c>
      <c r="I201" s="41">
        <v>5</v>
      </c>
      <c r="J201" s="42">
        <v>1175000</v>
      </c>
      <c r="K201" s="42">
        <f t="shared" si="0"/>
        <v>223250</v>
      </c>
      <c r="L201" s="42">
        <f t="shared" si="1"/>
        <v>1398250</v>
      </c>
      <c r="M201" s="12"/>
      <c r="N201" s="12"/>
      <c r="O201" s="12"/>
      <c r="P201" s="12"/>
      <c r="Q201" s="12"/>
      <c r="R201" s="12"/>
      <c r="S201" s="12"/>
      <c r="T201" s="12"/>
      <c r="U201" s="12"/>
      <c r="V201" s="12"/>
      <c r="W201" s="12"/>
      <c r="X201" s="12"/>
      <c r="Y201" s="12"/>
      <c r="Z201" s="12"/>
    </row>
    <row r="202" spans="1:26" ht="15.75" customHeight="1" x14ac:dyDescent="0.25">
      <c r="A202" s="36">
        <v>45868</v>
      </c>
      <c r="B202" s="36">
        <v>45872</v>
      </c>
      <c r="C202" s="37" t="s">
        <v>48</v>
      </c>
      <c r="D202" s="38" t="s">
        <v>177</v>
      </c>
      <c r="E202" s="38" t="s">
        <v>10</v>
      </c>
      <c r="F202" s="38" t="s">
        <v>41</v>
      </c>
      <c r="G202" s="39" t="s">
        <v>51</v>
      </c>
      <c r="H202" s="43" t="s">
        <v>58</v>
      </c>
      <c r="I202" s="41">
        <v>1</v>
      </c>
      <c r="J202" s="42">
        <v>1950000</v>
      </c>
      <c r="K202" s="42">
        <f t="shared" si="0"/>
        <v>370500</v>
      </c>
      <c r="L202" s="42">
        <f t="shared" si="1"/>
        <v>2320500</v>
      </c>
      <c r="M202" s="12"/>
      <c r="N202" s="12"/>
      <c r="O202" s="12"/>
      <c r="P202" s="12"/>
      <c r="Q202" s="12"/>
      <c r="R202" s="12"/>
      <c r="S202" s="12"/>
      <c r="T202" s="12"/>
      <c r="U202" s="12"/>
      <c r="V202" s="12"/>
      <c r="W202" s="12"/>
      <c r="X202" s="12"/>
      <c r="Y202" s="12"/>
      <c r="Z202" s="12"/>
    </row>
    <row r="203" spans="1:26" ht="15.75" customHeight="1" x14ac:dyDescent="0.25">
      <c r="A203" s="36">
        <v>45868</v>
      </c>
      <c r="B203" s="36">
        <v>45878</v>
      </c>
      <c r="C203" s="37" t="s">
        <v>48</v>
      </c>
      <c r="D203" s="38" t="s">
        <v>178</v>
      </c>
      <c r="E203" s="38" t="s">
        <v>16</v>
      </c>
      <c r="F203" s="38" t="s">
        <v>38</v>
      </c>
      <c r="G203" s="39" t="s">
        <v>51</v>
      </c>
      <c r="H203" s="43" t="s">
        <v>76</v>
      </c>
      <c r="I203" s="41">
        <v>6</v>
      </c>
      <c r="J203" s="42">
        <v>1410000</v>
      </c>
      <c r="K203" s="42">
        <f t="shared" si="0"/>
        <v>267900</v>
      </c>
      <c r="L203" s="42">
        <f t="shared" si="1"/>
        <v>1677900</v>
      </c>
      <c r="M203" s="12"/>
      <c r="N203" s="12"/>
      <c r="O203" s="12"/>
      <c r="P203" s="12"/>
      <c r="Q203" s="12"/>
      <c r="R203" s="12"/>
      <c r="S203" s="12"/>
      <c r="T203" s="12"/>
      <c r="U203" s="12"/>
      <c r="V203" s="12"/>
      <c r="W203" s="12"/>
      <c r="X203" s="12"/>
      <c r="Y203" s="12"/>
      <c r="Z203" s="12"/>
    </row>
    <row r="204" spans="1:26" ht="15.75" customHeight="1" x14ac:dyDescent="0.25">
      <c r="A204" s="36">
        <v>45868</v>
      </c>
      <c r="B204" s="36">
        <v>45878</v>
      </c>
      <c r="C204" s="37" t="s">
        <v>48</v>
      </c>
      <c r="D204" s="38" t="s">
        <v>178</v>
      </c>
      <c r="E204" s="38" t="s">
        <v>10</v>
      </c>
      <c r="F204" s="38" t="s">
        <v>41</v>
      </c>
      <c r="G204" s="39" t="s">
        <v>51</v>
      </c>
      <c r="H204" s="43" t="s">
        <v>76</v>
      </c>
      <c r="I204" s="41">
        <v>1</v>
      </c>
      <c r="J204" s="42">
        <v>1950000</v>
      </c>
      <c r="K204" s="42">
        <f t="shared" si="0"/>
        <v>370500</v>
      </c>
      <c r="L204" s="42">
        <f t="shared" si="1"/>
        <v>2320500</v>
      </c>
      <c r="M204" s="12"/>
      <c r="N204" s="12"/>
      <c r="O204" s="12"/>
      <c r="P204" s="12"/>
      <c r="Q204" s="12"/>
      <c r="R204" s="12"/>
      <c r="S204" s="12"/>
      <c r="T204" s="12"/>
      <c r="U204" s="12"/>
      <c r="V204" s="12"/>
      <c r="W204" s="12"/>
      <c r="X204" s="12"/>
      <c r="Y204" s="12"/>
      <c r="Z204" s="12"/>
    </row>
    <row r="205" spans="1:26" ht="15.75" customHeight="1" x14ac:dyDescent="0.25">
      <c r="A205" s="36">
        <v>45868</v>
      </c>
      <c r="B205" s="36">
        <v>45878</v>
      </c>
      <c r="C205" s="37" t="s">
        <v>48</v>
      </c>
      <c r="D205" s="38" t="s">
        <v>178</v>
      </c>
      <c r="E205" s="38" t="s">
        <v>13</v>
      </c>
      <c r="F205" s="38" t="s">
        <v>50</v>
      </c>
      <c r="G205" s="39" t="s">
        <v>51</v>
      </c>
      <c r="H205" s="43" t="s">
        <v>76</v>
      </c>
      <c r="I205" s="41">
        <v>2</v>
      </c>
      <c r="J205" s="42">
        <v>990000</v>
      </c>
      <c r="K205" s="42">
        <f t="shared" si="0"/>
        <v>188100</v>
      </c>
      <c r="L205" s="42">
        <f t="shared" si="1"/>
        <v>1178100</v>
      </c>
      <c r="M205" s="12"/>
      <c r="N205" s="12"/>
      <c r="O205" s="12"/>
      <c r="P205" s="12"/>
      <c r="Q205" s="12"/>
      <c r="R205" s="12"/>
      <c r="S205" s="12"/>
      <c r="T205" s="12"/>
      <c r="U205" s="12"/>
      <c r="V205" s="12"/>
      <c r="W205" s="12"/>
      <c r="X205" s="12"/>
      <c r="Y205" s="12"/>
      <c r="Z205" s="12"/>
    </row>
    <row r="206" spans="1:26" ht="15.75" customHeight="1" x14ac:dyDescent="0.25">
      <c r="A206" s="36">
        <v>45868</v>
      </c>
      <c r="B206" s="36">
        <v>45878</v>
      </c>
      <c r="C206" s="37" t="s">
        <v>48</v>
      </c>
      <c r="D206" s="38" t="s">
        <v>179</v>
      </c>
      <c r="E206" s="38" t="s">
        <v>16</v>
      </c>
      <c r="F206" s="38" t="s">
        <v>38</v>
      </c>
      <c r="G206" s="39" t="s">
        <v>51</v>
      </c>
      <c r="H206" s="43" t="s">
        <v>78</v>
      </c>
      <c r="I206" s="41">
        <v>10</v>
      </c>
      <c r="J206" s="42">
        <f>1175000*2</f>
        <v>2350000</v>
      </c>
      <c r="K206" s="42">
        <f t="shared" si="0"/>
        <v>446500</v>
      </c>
      <c r="L206" s="42">
        <f t="shared" si="1"/>
        <v>2796500</v>
      </c>
      <c r="M206" s="12"/>
      <c r="N206" s="12"/>
      <c r="O206" s="12"/>
      <c r="P206" s="12"/>
      <c r="Q206" s="12"/>
      <c r="R206" s="12"/>
      <c r="S206" s="12"/>
      <c r="T206" s="12"/>
      <c r="U206" s="12"/>
      <c r="V206" s="12"/>
      <c r="W206" s="12"/>
      <c r="X206" s="12"/>
      <c r="Y206" s="12"/>
      <c r="Z206" s="12"/>
    </row>
    <row r="207" spans="1:26" ht="15.75" customHeight="1" x14ac:dyDescent="0.25">
      <c r="A207" s="36">
        <v>45868</v>
      </c>
      <c r="B207" s="36">
        <v>45878</v>
      </c>
      <c r="C207" s="37" t="s">
        <v>48</v>
      </c>
      <c r="D207" s="38" t="s">
        <v>179</v>
      </c>
      <c r="E207" s="38" t="s">
        <v>10</v>
      </c>
      <c r="F207" s="38" t="s">
        <v>41</v>
      </c>
      <c r="G207" s="39" t="s">
        <v>51</v>
      </c>
      <c r="H207" s="43" t="s">
        <v>78</v>
      </c>
      <c r="I207" s="41">
        <v>2</v>
      </c>
      <c r="J207" s="42">
        <f>1950000*2</f>
        <v>3900000</v>
      </c>
      <c r="K207" s="42">
        <f t="shared" si="0"/>
        <v>741000</v>
      </c>
      <c r="L207" s="42">
        <f t="shared" si="1"/>
        <v>4641000</v>
      </c>
      <c r="M207" s="12"/>
      <c r="N207" s="12"/>
      <c r="O207" s="12"/>
      <c r="P207" s="12"/>
      <c r="Q207" s="12"/>
      <c r="R207" s="12"/>
      <c r="S207" s="12"/>
      <c r="T207" s="12"/>
      <c r="U207" s="12"/>
      <c r="V207" s="12"/>
      <c r="W207" s="12"/>
      <c r="X207" s="12"/>
      <c r="Y207" s="12"/>
      <c r="Z207" s="12"/>
    </row>
    <row r="208" spans="1:26" ht="15.75" customHeight="1" x14ac:dyDescent="0.25">
      <c r="A208" s="36">
        <v>45868</v>
      </c>
      <c r="B208" s="36">
        <v>45878</v>
      </c>
      <c r="C208" s="37" t="s">
        <v>48</v>
      </c>
      <c r="D208" s="38" t="s">
        <v>179</v>
      </c>
      <c r="E208" s="38" t="s">
        <v>13</v>
      </c>
      <c r="F208" s="38" t="s">
        <v>50</v>
      </c>
      <c r="G208" s="39" t="s">
        <v>51</v>
      </c>
      <c r="H208" s="43" t="s">
        <v>78</v>
      </c>
      <c r="I208" s="41">
        <v>2</v>
      </c>
      <c r="J208" s="42">
        <v>990000</v>
      </c>
      <c r="K208" s="42">
        <f t="shared" si="0"/>
        <v>188100</v>
      </c>
      <c r="L208" s="42">
        <f t="shared" si="1"/>
        <v>1178100</v>
      </c>
      <c r="M208" s="12"/>
      <c r="N208" s="12"/>
      <c r="O208" s="12"/>
      <c r="P208" s="12"/>
      <c r="Q208" s="12"/>
      <c r="R208" s="12"/>
      <c r="S208" s="12"/>
      <c r="T208" s="12"/>
      <c r="U208" s="12"/>
      <c r="V208" s="12"/>
      <c r="W208" s="12"/>
      <c r="X208" s="12"/>
      <c r="Y208" s="12"/>
      <c r="Z208" s="12"/>
    </row>
    <row r="209" spans="1:26" ht="15.75" customHeight="1" x14ac:dyDescent="0.25">
      <c r="A209" s="36">
        <v>45868</v>
      </c>
      <c r="B209" s="36">
        <v>45879</v>
      </c>
      <c r="C209" s="37" t="s">
        <v>48</v>
      </c>
      <c r="D209" s="38" t="s">
        <v>180</v>
      </c>
      <c r="E209" s="38" t="s">
        <v>16</v>
      </c>
      <c r="F209" s="38" t="s">
        <v>38</v>
      </c>
      <c r="G209" s="39" t="s">
        <v>51</v>
      </c>
      <c r="H209" s="43" t="s">
        <v>56</v>
      </c>
      <c r="I209" s="41">
        <v>6</v>
      </c>
      <c r="J209" s="42">
        <v>1410000</v>
      </c>
      <c r="K209" s="42">
        <f t="shared" si="0"/>
        <v>267900</v>
      </c>
      <c r="L209" s="42">
        <f t="shared" si="1"/>
        <v>1677900</v>
      </c>
      <c r="M209" s="12"/>
      <c r="N209" s="12"/>
      <c r="O209" s="12"/>
      <c r="P209" s="12"/>
      <c r="Q209" s="12"/>
      <c r="R209" s="12"/>
      <c r="S209" s="12"/>
      <c r="T209" s="12"/>
      <c r="U209" s="12"/>
      <c r="V209" s="12"/>
      <c r="W209" s="12"/>
      <c r="X209" s="12"/>
      <c r="Y209" s="12"/>
      <c r="Z209" s="12"/>
    </row>
    <row r="210" spans="1:26" ht="15.75" customHeight="1" x14ac:dyDescent="0.25">
      <c r="A210" s="36">
        <v>45868</v>
      </c>
      <c r="B210" s="36">
        <v>45879</v>
      </c>
      <c r="C210" s="37" t="s">
        <v>48</v>
      </c>
      <c r="D210" s="38" t="s">
        <v>180</v>
      </c>
      <c r="E210" s="38" t="s">
        <v>10</v>
      </c>
      <c r="F210" s="38" t="s">
        <v>41</v>
      </c>
      <c r="G210" s="39" t="s">
        <v>51</v>
      </c>
      <c r="H210" s="43" t="s">
        <v>56</v>
      </c>
      <c r="I210" s="41">
        <v>1</v>
      </c>
      <c r="J210" s="42">
        <v>1950000</v>
      </c>
      <c r="K210" s="42">
        <f t="shared" si="0"/>
        <v>370500</v>
      </c>
      <c r="L210" s="42">
        <f t="shared" si="1"/>
        <v>2320500</v>
      </c>
      <c r="M210" s="12"/>
      <c r="N210" s="12"/>
      <c r="O210" s="12"/>
      <c r="P210" s="12"/>
      <c r="Q210" s="12"/>
      <c r="R210" s="12"/>
      <c r="S210" s="12"/>
      <c r="T210" s="12"/>
      <c r="U210" s="12"/>
      <c r="V210" s="12"/>
      <c r="W210" s="12"/>
      <c r="X210" s="12"/>
      <c r="Y210" s="12"/>
      <c r="Z210" s="12"/>
    </row>
    <row r="211" spans="1:26" ht="15.75" customHeight="1" x14ac:dyDescent="0.25">
      <c r="A211" s="36">
        <v>45878</v>
      </c>
      <c r="B211" s="36">
        <v>45879</v>
      </c>
      <c r="C211" s="37" t="s">
        <v>36</v>
      </c>
      <c r="D211" s="38" t="s">
        <v>181</v>
      </c>
      <c r="E211" s="38" t="s">
        <v>16</v>
      </c>
      <c r="F211" s="38" t="s">
        <v>182</v>
      </c>
      <c r="G211" s="39" t="s">
        <v>183</v>
      </c>
      <c r="H211" s="43" t="s">
        <v>184</v>
      </c>
      <c r="I211" s="41">
        <v>1</v>
      </c>
      <c r="J211" s="42">
        <v>4519500</v>
      </c>
      <c r="K211" s="42">
        <f t="shared" si="0"/>
        <v>858705</v>
      </c>
      <c r="L211" s="42">
        <f t="shared" si="1"/>
        <v>5378205</v>
      </c>
      <c r="M211" s="12"/>
      <c r="N211" s="12"/>
      <c r="O211" s="12"/>
      <c r="P211" s="12"/>
      <c r="Q211" s="12"/>
      <c r="R211" s="12"/>
      <c r="S211" s="12"/>
      <c r="T211" s="12"/>
      <c r="U211" s="12"/>
      <c r="V211" s="12"/>
      <c r="W211" s="12"/>
      <c r="X211" s="12"/>
      <c r="Y211" s="12"/>
      <c r="Z211" s="12"/>
    </row>
    <row r="212" spans="1:26" ht="15.75" customHeight="1" x14ac:dyDescent="0.25">
      <c r="A212" s="36">
        <v>45870</v>
      </c>
      <c r="B212" s="36">
        <v>45871</v>
      </c>
      <c r="C212" s="37" t="s">
        <v>48</v>
      </c>
      <c r="D212" s="38" t="s">
        <v>185</v>
      </c>
      <c r="E212" s="38" t="s">
        <v>16</v>
      </c>
      <c r="F212" s="38" t="s">
        <v>38</v>
      </c>
      <c r="G212" s="39" t="s">
        <v>172</v>
      </c>
      <c r="H212" s="43" t="s">
        <v>173</v>
      </c>
      <c r="I212" s="41">
        <v>5</v>
      </c>
      <c r="J212" s="42">
        <v>1175000</v>
      </c>
      <c r="K212" s="42">
        <f t="shared" si="0"/>
        <v>223250</v>
      </c>
      <c r="L212" s="42">
        <f t="shared" si="1"/>
        <v>1398250</v>
      </c>
      <c r="M212" s="12"/>
      <c r="N212" s="12"/>
      <c r="O212" s="12"/>
      <c r="P212" s="12"/>
      <c r="Q212" s="12"/>
      <c r="R212" s="12"/>
      <c r="S212" s="12"/>
      <c r="T212" s="12"/>
      <c r="U212" s="12"/>
      <c r="V212" s="12"/>
      <c r="W212" s="12"/>
      <c r="X212" s="12"/>
      <c r="Y212" s="12"/>
      <c r="Z212" s="12"/>
    </row>
    <row r="213" spans="1:26" ht="15.75" customHeight="1" x14ac:dyDescent="0.25">
      <c r="A213" s="36">
        <v>45870</v>
      </c>
      <c r="B213" s="36">
        <v>45871</v>
      </c>
      <c r="C213" s="37" t="s">
        <v>48</v>
      </c>
      <c r="D213" s="38" t="s">
        <v>185</v>
      </c>
      <c r="E213" s="38" t="s">
        <v>10</v>
      </c>
      <c r="F213" s="38" t="s">
        <v>41</v>
      </c>
      <c r="G213" s="39" t="s">
        <v>172</v>
      </c>
      <c r="H213" s="43" t="s">
        <v>173</v>
      </c>
      <c r="I213" s="41">
        <v>1</v>
      </c>
      <c r="J213" s="42">
        <v>1950000</v>
      </c>
      <c r="K213" s="42">
        <f t="shared" si="0"/>
        <v>370500</v>
      </c>
      <c r="L213" s="42">
        <f t="shared" si="1"/>
        <v>2320500</v>
      </c>
      <c r="M213" s="12"/>
      <c r="N213" s="12"/>
      <c r="O213" s="12"/>
      <c r="P213" s="12"/>
      <c r="Q213" s="12"/>
      <c r="R213" s="12"/>
      <c r="S213" s="12"/>
      <c r="T213" s="12"/>
      <c r="U213" s="12"/>
      <c r="V213" s="12"/>
      <c r="W213" s="12"/>
      <c r="X213" s="12"/>
      <c r="Y213" s="12"/>
      <c r="Z213" s="12"/>
    </row>
    <row r="214" spans="1:26" ht="15.75" customHeight="1" x14ac:dyDescent="0.25">
      <c r="A214" s="36">
        <v>45871</v>
      </c>
      <c r="B214" s="36" t="s">
        <v>186</v>
      </c>
      <c r="C214" s="37" t="s">
        <v>48</v>
      </c>
      <c r="D214" s="38" t="s">
        <v>187</v>
      </c>
      <c r="E214" s="38" t="s">
        <v>6</v>
      </c>
      <c r="F214" s="38" t="s">
        <v>124</v>
      </c>
      <c r="G214" s="39" t="s">
        <v>172</v>
      </c>
      <c r="H214" s="43" t="s">
        <v>188</v>
      </c>
      <c r="I214" s="41">
        <v>2</v>
      </c>
      <c r="J214" s="42">
        <f>2250000*2</f>
        <v>4500000</v>
      </c>
      <c r="K214" s="42">
        <f t="shared" si="0"/>
        <v>855000</v>
      </c>
      <c r="L214" s="42">
        <f t="shared" si="1"/>
        <v>5355000</v>
      </c>
      <c r="M214" s="12"/>
      <c r="N214" s="12"/>
      <c r="O214" s="12"/>
      <c r="P214" s="12"/>
      <c r="Q214" s="12"/>
      <c r="R214" s="12"/>
      <c r="S214" s="12"/>
      <c r="T214" s="12"/>
      <c r="U214" s="12"/>
      <c r="V214" s="12"/>
      <c r="W214" s="12"/>
      <c r="X214" s="12"/>
      <c r="Y214" s="12"/>
      <c r="Z214" s="12"/>
    </row>
    <row r="215" spans="1:26" ht="15.75" customHeight="1" x14ac:dyDescent="0.25">
      <c r="A215" s="36">
        <v>45871</v>
      </c>
      <c r="B215" s="36" t="s">
        <v>186</v>
      </c>
      <c r="C215" s="37" t="s">
        <v>48</v>
      </c>
      <c r="D215" s="38" t="s">
        <v>187</v>
      </c>
      <c r="E215" s="38" t="s">
        <v>8</v>
      </c>
      <c r="F215" s="38" t="s">
        <v>189</v>
      </c>
      <c r="G215" s="39" t="s">
        <v>172</v>
      </c>
      <c r="H215" s="43" t="s">
        <v>188</v>
      </c>
      <c r="I215" s="41">
        <v>2</v>
      </c>
      <c r="J215" s="42">
        <f>1650000*2</f>
        <v>3300000</v>
      </c>
      <c r="K215" s="42">
        <f t="shared" si="0"/>
        <v>627000</v>
      </c>
      <c r="L215" s="42">
        <f t="shared" si="1"/>
        <v>3927000</v>
      </c>
      <c r="M215" s="12"/>
      <c r="N215" s="12"/>
      <c r="O215" s="12"/>
      <c r="P215" s="12"/>
      <c r="Q215" s="12"/>
      <c r="R215" s="12"/>
      <c r="S215" s="12"/>
      <c r="T215" s="12"/>
      <c r="U215" s="12"/>
      <c r="V215" s="12"/>
      <c r="W215" s="12"/>
      <c r="X215" s="12"/>
      <c r="Y215" s="12"/>
      <c r="Z215" s="12"/>
    </row>
    <row r="216" spans="1:26" ht="15.75" customHeight="1" x14ac:dyDescent="0.25">
      <c r="A216" s="36">
        <v>45871</v>
      </c>
      <c r="B216" s="36" t="s">
        <v>186</v>
      </c>
      <c r="C216" s="37" t="s">
        <v>48</v>
      </c>
      <c r="D216" s="38" t="s">
        <v>187</v>
      </c>
      <c r="E216" s="38" t="s">
        <v>16</v>
      </c>
      <c r="F216" s="38" t="s">
        <v>190</v>
      </c>
      <c r="G216" s="39" t="s">
        <v>172</v>
      </c>
      <c r="H216" s="43" t="s">
        <v>188</v>
      </c>
      <c r="I216" s="41">
        <v>2</v>
      </c>
      <c r="J216" s="42">
        <f>1450000*2</f>
        <v>2900000</v>
      </c>
      <c r="K216" s="42">
        <f t="shared" si="0"/>
        <v>551000</v>
      </c>
      <c r="L216" s="42">
        <f t="shared" si="1"/>
        <v>3451000</v>
      </c>
      <c r="M216" s="12"/>
      <c r="N216" s="12"/>
      <c r="O216" s="12"/>
      <c r="P216" s="12"/>
      <c r="Q216" s="12"/>
      <c r="R216" s="12"/>
      <c r="S216" s="12"/>
      <c r="T216" s="12"/>
      <c r="U216" s="12"/>
      <c r="V216" s="12"/>
      <c r="W216" s="12"/>
      <c r="X216" s="12"/>
      <c r="Y216" s="12"/>
      <c r="Z216" s="12"/>
    </row>
    <row r="217" spans="1:26" ht="15.75" customHeight="1" x14ac:dyDescent="0.25">
      <c r="A217" s="36">
        <v>45871</v>
      </c>
      <c r="B217" s="36" t="s">
        <v>186</v>
      </c>
      <c r="C217" s="37" t="s">
        <v>48</v>
      </c>
      <c r="D217" s="38" t="s">
        <v>187</v>
      </c>
      <c r="E217" s="38" t="s">
        <v>16</v>
      </c>
      <c r="F217" s="38" t="s">
        <v>191</v>
      </c>
      <c r="G217" s="39" t="s">
        <v>172</v>
      </c>
      <c r="H217" s="43" t="s">
        <v>188</v>
      </c>
      <c r="I217" s="41">
        <v>3</v>
      </c>
      <c r="J217" s="42">
        <f>1008403*4</f>
        <v>4033612</v>
      </c>
      <c r="K217" s="42">
        <f t="shared" si="0"/>
        <v>766386.28</v>
      </c>
      <c r="L217" s="42">
        <f t="shared" si="1"/>
        <v>4799998.28</v>
      </c>
      <c r="M217" s="12"/>
      <c r="N217" s="12"/>
      <c r="O217" s="12"/>
      <c r="P217" s="12"/>
      <c r="Q217" s="12"/>
      <c r="R217" s="12"/>
      <c r="S217" s="12"/>
      <c r="T217" s="12"/>
      <c r="U217" s="12"/>
      <c r="V217" s="12"/>
      <c r="W217" s="12"/>
      <c r="X217" s="12"/>
      <c r="Y217" s="12"/>
      <c r="Z217" s="12"/>
    </row>
    <row r="218" spans="1:26" ht="15.75" customHeight="1" x14ac:dyDescent="0.25">
      <c r="A218" s="36">
        <v>45879</v>
      </c>
      <c r="B218" s="36">
        <v>45880</v>
      </c>
      <c r="C218" s="37" t="s">
        <v>48</v>
      </c>
      <c r="D218" s="38" t="s">
        <v>192</v>
      </c>
      <c r="E218" s="38" t="s">
        <v>16</v>
      </c>
      <c r="F218" s="38" t="s">
        <v>38</v>
      </c>
      <c r="G218" s="39" t="s">
        <v>172</v>
      </c>
      <c r="H218" s="43" t="s">
        <v>173</v>
      </c>
      <c r="I218" s="41">
        <v>5</v>
      </c>
      <c r="J218" s="42">
        <v>1175000</v>
      </c>
      <c r="K218" s="42">
        <f t="shared" si="0"/>
        <v>223250</v>
      </c>
      <c r="L218" s="42">
        <f t="shared" si="1"/>
        <v>1398250</v>
      </c>
      <c r="M218" s="12"/>
      <c r="N218" s="12"/>
      <c r="O218" s="12"/>
      <c r="P218" s="12"/>
      <c r="Q218" s="12"/>
      <c r="R218" s="12"/>
      <c r="S218" s="12"/>
      <c r="T218" s="12"/>
      <c r="U218" s="12"/>
      <c r="V218" s="12"/>
      <c r="W218" s="12"/>
      <c r="X218" s="12"/>
      <c r="Y218" s="12"/>
      <c r="Z218" s="12"/>
    </row>
    <row r="219" spans="1:26" ht="15.75" customHeight="1" x14ac:dyDescent="0.25">
      <c r="A219" s="36">
        <v>45879</v>
      </c>
      <c r="B219" s="36">
        <v>45880</v>
      </c>
      <c r="C219" s="37" t="s">
        <v>48</v>
      </c>
      <c r="D219" s="38" t="s">
        <v>192</v>
      </c>
      <c r="E219" s="38" t="s">
        <v>10</v>
      </c>
      <c r="F219" s="38" t="s">
        <v>41</v>
      </c>
      <c r="G219" s="39" t="s">
        <v>172</v>
      </c>
      <c r="H219" s="43" t="s">
        <v>173</v>
      </c>
      <c r="I219" s="41">
        <v>1</v>
      </c>
      <c r="J219" s="42">
        <v>1950000</v>
      </c>
      <c r="K219" s="42">
        <f t="shared" si="0"/>
        <v>370500</v>
      </c>
      <c r="L219" s="42">
        <f t="shared" si="1"/>
        <v>2320500</v>
      </c>
      <c r="M219" s="12"/>
      <c r="N219" s="12"/>
      <c r="O219" s="12"/>
      <c r="P219" s="12"/>
      <c r="Q219" s="12"/>
      <c r="R219" s="12"/>
      <c r="S219" s="12"/>
      <c r="T219" s="12"/>
      <c r="U219" s="12"/>
      <c r="V219" s="12"/>
      <c r="W219" s="12"/>
      <c r="X219" s="12"/>
      <c r="Y219" s="12"/>
      <c r="Z219" s="12"/>
    </row>
    <row r="220" spans="1:26" ht="15.75" customHeight="1" x14ac:dyDescent="0.25">
      <c r="A220" s="36">
        <v>45877</v>
      </c>
      <c r="B220" s="36">
        <v>45879</v>
      </c>
      <c r="C220" s="37" t="s">
        <v>48</v>
      </c>
      <c r="D220" s="38" t="s">
        <v>193</v>
      </c>
      <c r="E220" s="38" t="s">
        <v>10</v>
      </c>
      <c r="F220" s="38" t="s">
        <v>151</v>
      </c>
      <c r="G220" s="39" t="s">
        <v>172</v>
      </c>
      <c r="H220" s="43" t="s">
        <v>188</v>
      </c>
      <c r="I220" s="41">
        <v>1</v>
      </c>
      <c r="J220" s="42">
        <v>588235.29</v>
      </c>
      <c r="K220" s="42">
        <f t="shared" si="0"/>
        <v>111764.70510000001</v>
      </c>
      <c r="L220" s="42">
        <f t="shared" si="1"/>
        <v>699999.99510000006</v>
      </c>
      <c r="M220" s="12"/>
      <c r="N220" s="12"/>
      <c r="O220" s="12"/>
      <c r="P220" s="12"/>
      <c r="Q220" s="12"/>
      <c r="R220" s="12"/>
      <c r="S220" s="12"/>
      <c r="T220" s="12"/>
      <c r="U220" s="12"/>
      <c r="V220" s="12"/>
      <c r="W220" s="12"/>
      <c r="X220" s="12"/>
      <c r="Y220" s="12"/>
      <c r="Z220" s="12"/>
    </row>
    <row r="221" spans="1:26" ht="15.75" customHeight="1" x14ac:dyDescent="0.25">
      <c r="A221" s="36">
        <v>45877</v>
      </c>
      <c r="B221" s="36">
        <v>45879</v>
      </c>
      <c r="C221" s="37" t="s">
        <v>48</v>
      </c>
      <c r="D221" s="38" t="s">
        <v>194</v>
      </c>
      <c r="E221" s="38" t="s">
        <v>12</v>
      </c>
      <c r="F221" s="38" t="s">
        <v>45</v>
      </c>
      <c r="G221" s="39" t="s">
        <v>172</v>
      </c>
      <c r="H221" s="43" t="s">
        <v>188</v>
      </c>
      <c r="I221" s="41">
        <v>110</v>
      </c>
      <c r="J221" s="42">
        <f>26500*110</f>
        <v>2915000</v>
      </c>
      <c r="K221" s="42">
        <f t="shared" si="0"/>
        <v>553850</v>
      </c>
      <c r="L221" s="42">
        <f t="shared" si="1"/>
        <v>3468850</v>
      </c>
      <c r="M221" s="12"/>
      <c r="N221" s="12"/>
      <c r="O221" s="12"/>
      <c r="P221" s="12"/>
      <c r="Q221" s="12"/>
      <c r="R221" s="12"/>
      <c r="S221" s="12"/>
      <c r="T221" s="12"/>
      <c r="U221" s="12"/>
      <c r="V221" s="12"/>
      <c r="W221" s="12"/>
      <c r="X221" s="12"/>
      <c r="Y221" s="12"/>
      <c r="Z221" s="12"/>
    </row>
    <row r="222" spans="1:26" ht="15.75" customHeight="1" x14ac:dyDescent="0.25">
      <c r="A222" s="36">
        <v>45868</v>
      </c>
      <c r="B222" s="36">
        <v>45885</v>
      </c>
      <c r="C222" s="37" t="s">
        <v>48</v>
      </c>
      <c r="D222" s="38" t="s">
        <v>195</v>
      </c>
      <c r="E222" s="38" t="s">
        <v>16</v>
      </c>
      <c r="F222" s="38" t="s">
        <v>38</v>
      </c>
      <c r="G222" s="39" t="s">
        <v>51</v>
      </c>
      <c r="H222" s="43" t="s">
        <v>76</v>
      </c>
      <c r="I222" s="41">
        <v>6</v>
      </c>
      <c r="J222" s="42">
        <v>1410000</v>
      </c>
      <c r="K222" s="42">
        <f t="shared" si="0"/>
        <v>267900</v>
      </c>
      <c r="L222" s="42">
        <f t="shared" si="1"/>
        <v>1677900</v>
      </c>
      <c r="M222" s="12"/>
      <c r="N222" s="12"/>
      <c r="O222" s="12"/>
      <c r="P222" s="12"/>
      <c r="Q222" s="12"/>
      <c r="R222" s="12"/>
      <c r="S222" s="12"/>
      <c r="T222" s="12"/>
      <c r="U222" s="12"/>
      <c r="V222" s="12"/>
      <c r="W222" s="12"/>
      <c r="X222" s="12"/>
      <c r="Y222" s="12"/>
      <c r="Z222" s="12"/>
    </row>
    <row r="223" spans="1:26" ht="15.75" customHeight="1" x14ac:dyDescent="0.25">
      <c r="A223" s="36">
        <v>45868</v>
      </c>
      <c r="B223" s="36">
        <v>45885</v>
      </c>
      <c r="C223" s="37" t="s">
        <v>48</v>
      </c>
      <c r="D223" s="38" t="s">
        <v>195</v>
      </c>
      <c r="E223" s="38" t="s">
        <v>10</v>
      </c>
      <c r="F223" s="38" t="s">
        <v>41</v>
      </c>
      <c r="G223" s="39" t="s">
        <v>51</v>
      </c>
      <c r="H223" s="43" t="s">
        <v>76</v>
      </c>
      <c r="I223" s="41">
        <v>1</v>
      </c>
      <c r="J223" s="42">
        <v>1950000</v>
      </c>
      <c r="K223" s="42">
        <f t="shared" si="0"/>
        <v>370500</v>
      </c>
      <c r="L223" s="42">
        <f t="shared" si="1"/>
        <v>2320500</v>
      </c>
      <c r="M223" s="12"/>
      <c r="N223" s="12"/>
      <c r="O223" s="12"/>
      <c r="P223" s="12"/>
      <c r="Q223" s="12"/>
      <c r="R223" s="12"/>
      <c r="S223" s="12"/>
      <c r="T223" s="12"/>
      <c r="U223" s="12"/>
      <c r="V223" s="12"/>
      <c r="W223" s="12"/>
      <c r="X223" s="12"/>
      <c r="Y223" s="12"/>
      <c r="Z223" s="12"/>
    </row>
    <row r="224" spans="1:26" ht="15.75" customHeight="1" x14ac:dyDescent="0.25">
      <c r="A224" s="36">
        <v>45868</v>
      </c>
      <c r="B224" s="36">
        <v>45885</v>
      </c>
      <c r="C224" s="37" t="s">
        <v>48</v>
      </c>
      <c r="D224" s="38" t="s">
        <v>195</v>
      </c>
      <c r="E224" s="38" t="s">
        <v>13</v>
      </c>
      <c r="F224" s="38" t="s">
        <v>50</v>
      </c>
      <c r="G224" s="39" t="s">
        <v>51</v>
      </c>
      <c r="H224" s="43" t="s">
        <v>76</v>
      </c>
      <c r="I224" s="41">
        <v>2</v>
      </c>
      <c r="J224" s="42">
        <v>990000</v>
      </c>
      <c r="K224" s="42">
        <f t="shared" si="0"/>
        <v>188100</v>
      </c>
      <c r="L224" s="42">
        <f t="shared" si="1"/>
        <v>1178100</v>
      </c>
      <c r="M224" s="12"/>
      <c r="N224" s="12"/>
      <c r="O224" s="12"/>
      <c r="P224" s="12"/>
      <c r="Q224" s="12"/>
      <c r="R224" s="12"/>
      <c r="S224" s="12"/>
      <c r="T224" s="12"/>
      <c r="U224" s="12"/>
      <c r="V224" s="12"/>
      <c r="W224" s="12"/>
      <c r="X224" s="12"/>
      <c r="Y224" s="12"/>
      <c r="Z224" s="12"/>
    </row>
    <row r="225" spans="1:26" ht="15.75" customHeight="1" x14ac:dyDescent="0.25">
      <c r="A225" s="36">
        <v>45868</v>
      </c>
      <c r="B225" s="36">
        <v>45885</v>
      </c>
      <c r="C225" s="37" t="s">
        <v>48</v>
      </c>
      <c r="D225" s="38" t="s">
        <v>196</v>
      </c>
      <c r="E225" s="38" t="s">
        <v>16</v>
      </c>
      <c r="F225" s="38" t="s">
        <v>38</v>
      </c>
      <c r="G225" s="39" t="s">
        <v>51</v>
      </c>
      <c r="H225" s="43" t="s">
        <v>78</v>
      </c>
      <c r="I225" s="41">
        <v>5</v>
      </c>
      <c r="J225" s="42">
        <v>1175000</v>
      </c>
      <c r="K225" s="42">
        <f t="shared" si="0"/>
        <v>223250</v>
      </c>
      <c r="L225" s="42">
        <f t="shared" si="1"/>
        <v>1398250</v>
      </c>
      <c r="M225" s="12"/>
      <c r="N225" s="12"/>
      <c r="O225" s="12"/>
      <c r="P225" s="12"/>
      <c r="Q225" s="12"/>
      <c r="R225" s="12"/>
      <c r="S225" s="12"/>
      <c r="T225" s="12"/>
      <c r="U225" s="12"/>
      <c r="V225" s="12"/>
      <c r="W225" s="12"/>
      <c r="X225" s="12"/>
      <c r="Y225" s="12"/>
      <c r="Z225" s="12"/>
    </row>
    <row r="226" spans="1:26" ht="15.75" customHeight="1" x14ac:dyDescent="0.25">
      <c r="A226" s="36">
        <v>45868</v>
      </c>
      <c r="B226" s="36">
        <v>45885</v>
      </c>
      <c r="C226" s="37" t="s">
        <v>48</v>
      </c>
      <c r="D226" s="38" t="s">
        <v>196</v>
      </c>
      <c r="E226" s="38" t="s">
        <v>10</v>
      </c>
      <c r="F226" s="38" t="s">
        <v>41</v>
      </c>
      <c r="G226" s="39" t="s">
        <v>51</v>
      </c>
      <c r="H226" s="43" t="s">
        <v>78</v>
      </c>
      <c r="I226" s="41">
        <v>1</v>
      </c>
      <c r="J226" s="42">
        <v>1950000</v>
      </c>
      <c r="K226" s="42">
        <f t="shared" si="0"/>
        <v>370500</v>
      </c>
      <c r="L226" s="42">
        <f t="shared" si="1"/>
        <v>2320500</v>
      </c>
      <c r="M226" s="12"/>
      <c r="N226" s="12"/>
      <c r="O226" s="12"/>
      <c r="P226" s="12"/>
      <c r="Q226" s="12"/>
      <c r="R226" s="12"/>
      <c r="S226" s="12"/>
      <c r="T226" s="12"/>
      <c r="U226" s="12"/>
      <c r="V226" s="12"/>
      <c r="W226" s="12"/>
      <c r="X226" s="12"/>
      <c r="Y226" s="12"/>
      <c r="Z226" s="12"/>
    </row>
    <row r="227" spans="1:26" ht="15.75" customHeight="1" x14ac:dyDescent="0.25">
      <c r="A227" s="36">
        <v>45868</v>
      </c>
      <c r="B227" s="36">
        <v>45885</v>
      </c>
      <c r="C227" s="37" t="s">
        <v>48</v>
      </c>
      <c r="D227" s="38" t="s">
        <v>196</v>
      </c>
      <c r="E227" s="38" t="s">
        <v>13</v>
      </c>
      <c r="F227" s="38" t="s">
        <v>50</v>
      </c>
      <c r="G227" s="39" t="s">
        <v>51</v>
      </c>
      <c r="H227" s="43" t="s">
        <v>78</v>
      </c>
      <c r="I227" s="41">
        <v>2</v>
      </c>
      <c r="J227" s="42">
        <v>990000</v>
      </c>
      <c r="K227" s="42">
        <f t="shared" si="0"/>
        <v>188100</v>
      </c>
      <c r="L227" s="42">
        <f t="shared" si="1"/>
        <v>1178100</v>
      </c>
      <c r="M227" s="12"/>
      <c r="N227" s="12"/>
      <c r="O227" s="12"/>
      <c r="P227" s="12"/>
      <c r="Q227" s="12"/>
      <c r="R227" s="12"/>
      <c r="S227" s="12"/>
      <c r="T227" s="12"/>
      <c r="U227" s="12"/>
      <c r="V227" s="12"/>
      <c r="W227" s="12"/>
      <c r="X227" s="12"/>
      <c r="Y227" s="12"/>
      <c r="Z227" s="12"/>
    </row>
    <row r="228" spans="1:26" ht="15.75" customHeight="1" x14ac:dyDescent="0.25">
      <c r="A228" s="36">
        <v>45868</v>
      </c>
      <c r="B228" s="36">
        <v>45887</v>
      </c>
      <c r="C228" s="37" t="s">
        <v>48</v>
      </c>
      <c r="D228" s="38" t="s">
        <v>197</v>
      </c>
      <c r="E228" s="38" t="s">
        <v>16</v>
      </c>
      <c r="F228" s="38" t="s">
        <v>38</v>
      </c>
      <c r="G228" s="39" t="s">
        <v>51</v>
      </c>
      <c r="H228" s="43" t="s">
        <v>56</v>
      </c>
      <c r="I228" s="41">
        <v>6</v>
      </c>
      <c r="J228" s="42">
        <v>1410000</v>
      </c>
      <c r="K228" s="42">
        <f t="shared" si="0"/>
        <v>267900</v>
      </c>
      <c r="L228" s="42">
        <f t="shared" si="1"/>
        <v>1677900</v>
      </c>
      <c r="M228" s="12"/>
      <c r="N228" s="12"/>
      <c r="O228" s="12"/>
      <c r="P228" s="12"/>
      <c r="Q228" s="12"/>
      <c r="R228" s="12"/>
      <c r="S228" s="12"/>
      <c r="T228" s="12"/>
      <c r="U228" s="12"/>
      <c r="V228" s="12"/>
      <c r="W228" s="12"/>
      <c r="X228" s="12"/>
      <c r="Y228" s="12"/>
      <c r="Z228" s="12"/>
    </row>
    <row r="229" spans="1:26" ht="15.75" customHeight="1" x14ac:dyDescent="0.25">
      <c r="A229" s="36">
        <v>45868</v>
      </c>
      <c r="B229" s="36">
        <v>45887</v>
      </c>
      <c r="C229" s="37" t="s">
        <v>48</v>
      </c>
      <c r="D229" s="38" t="s">
        <v>197</v>
      </c>
      <c r="E229" s="38" t="s">
        <v>10</v>
      </c>
      <c r="F229" s="38" t="s">
        <v>41</v>
      </c>
      <c r="G229" s="39" t="s">
        <v>51</v>
      </c>
      <c r="H229" s="43" t="s">
        <v>56</v>
      </c>
      <c r="I229" s="41">
        <v>1</v>
      </c>
      <c r="J229" s="42">
        <v>1950000</v>
      </c>
      <c r="K229" s="42">
        <f t="shared" si="0"/>
        <v>370500</v>
      </c>
      <c r="L229" s="42">
        <f t="shared" si="1"/>
        <v>2320500</v>
      </c>
      <c r="M229" s="12"/>
      <c r="N229" s="12"/>
      <c r="O229" s="12"/>
      <c r="P229" s="12"/>
      <c r="Q229" s="12"/>
      <c r="R229" s="12"/>
      <c r="S229" s="12"/>
      <c r="T229" s="12"/>
      <c r="U229" s="12"/>
      <c r="V229" s="12"/>
      <c r="W229" s="12"/>
      <c r="X229" s="12"/>
      <c r="Y229" s="12"/>
      <c r="Z229" s="12"/>
    </row>
    <row r="230" spans="1:26" ht="15.75" customHeight="1" x14ac:dyDescent="0.25">
      <c r="A230" s="36">
        <v>45868</v>
      </c>
      <c r="B230" s="36">
        <v>45887</v>
      </c>
      <c r="C230" s="37" t="s">
        <v>48</v>
      </c>
      <c r="D230" s="38" t="s">
        <v>198</v>
      </c>
      <c r="E230" s="38" t="s">
        <v>16</v>
      </c>
      <c r="F230" s="38" t="s">
        <v>38</v>
      </c>
      <c r="G230" s="39" t="s">
        <v>51</v>
      </c>
      <c r="H230" s="43" t="s">
        <v>58</v>
      </c>
      <c r="I230" s="41">
        <v>5</v>
      </c>
      <c r="J230" s="42">
        <v>1175000</v>
      </c>
      <c r="K230" s="42">
        <f t="shared" si="0"/>
        <v>223250</v>
      </c>
      <c r="L230" s="42">
        <f t="shared" si="1"/>
        <v>1398250</v>
      </c>
      <c r="M230" s="12"/>
      <c r="N230" s="12"/>
      <c r="O230" s="12"/>
      <c r="P230" s="12"/>
      <c r="Q230" s="12"/>
      <c r="R230" s="12"/>
      <c r="S230" s="12"/>
      <c r="T230" s="12"/>
      <c r="U230" s="12"/>
      <c r="V230" s="12"/>
      <c r="W230" s="12"/>
      <c r="X230" s="12"/>
      <c r="Y230" s="12"/>
      <c r="Z230" s="12"/>
    </row>
    <row r="231" spans="1:26" ht="15.75" customHeight="1" x14ac:dyDescent="0.25">
      <c r="A231" s="36">
        <v>45868</v>
      </c>
      <c r="B231" s="36">
        <v>45887</v>
      </c>
      <c r="C231" s="37" t="s">
        <v>48</v>
      </c>
      <c r="D231" s="38" t="s">
        <v>198</v>
      </c>
      <c r="E231" s="38" t="s">
        <v>10</v>
      </c>
      <c r="F231" s="38" t="s">
        <v>41</v>
      </c>
      <c r="G231" s="39" t="s">
        <v>51</v>
      </c>
      <c r="H231" s="43" t="s">
        <v>58</v>
      </c>
      <c r="I231" s="41">
        <v>1</v>
      </c>
      <c r="J231" s="42">
        <v>1950000</v>
      </c>
      <c r="K231" s="42">
        <f t="shared" si="0"/>
        <v>370500</v>
      </c>
      <c r="L231" s="42">
        <f t="shared" si="1"/>
        <v>2320500</v>
      </c>
      <c r="M231" s="12"/>
      <c r="N231" s="12"/>
      <c r="O231" s="12"/>
      <c r="P231" s="12"/>
      <c r="Q231" s="12"/>
      <c r="R231" s="12"/>
      <c r="S231" s="12"/>
      <c r="T231" s="12"/>
      <c r="U231" s="12"/>
      <c r="V231" s="12"/>
      <c r="W231" s="12"/>
      <c r="X231" s="12"/>
      <c r="Y231" s="12"/>
      <c r="Z231" s="12"/>
    </row>
    <row r="232" spans="1:26" ht="15.75" customHeight="1" x14ac:dyDescent="0.25">
      <c r="A232" s="36">
        <v>45875</v>
      </c>
      <c r="B232" s="36">
        <v>45877</v>
      </c>
      <c r="C232" s="37" t="s">
        <v>48</v>
      </c>
      <c r="D232" s="38" t="s">
        <v>199</v>
      </c>
      <c r="E232" s="38" t="s">
        <v>12</v>
      </c>
      <c r="F232" s="38" t="s">
        <v>45</v>
      </c>
      <c r="G232" s="39" t="s">
        <v>172</v>
      </c>
      <c r="H232" s="43" t="s">
        <v>188</v>
      </c>
      <c r="I232" s="41">
        <v>100</v>
      </c>
      <c r="J232" s="42">
        <f>26500*100</f>
        <v>2650000</v>
      </c>
      <c r="K232" s="42">
        <f t="shared" si="0"/>
        <v>503500</v>
      </c>
      <c r="L232" s="42">
        <f t="shared" si="1"/>
        <v>3153500</v>
      </c>
      <c r="M232" s="12"/>
      <c r="N232" s="12"/>
      <c r="O232" s="12"/>
      <c r="P232" s="12"/>
      <c r="Q232" s="12"/>
      <c r="R232" s="12"/>
      <c r="S232" s="12"/>
      <c r="T232" s="12"/>
      <c r="U232" s="12"/>
      <c r="V232" s="12"/>
      <c r="W232" s="12"/>
      <c r="X232" s="12"/>
      <c r="Y232" s="12"/>
      <c r="Z232" s="12"/>
    </row>
    <row r="233" spans="1:26" ht="15.75" customHeight="1" x14ac:dyDescent="0.25">
      <c r="A233" s="36">
        <v>45878</v>
      </c>
      <c r="B233" s="36">
        <v>45879</v>
      </c>
      <c r="C233" s="37" t="s">
        <v>48</v>
      </c>
      <c r="D233" s="38" t="s">
        <v>200</v>
      </c>
      <c r="E233" s="38" t="s">
        <v>10</v>
      </c>
      <c r="F233" s="38" t="s">
        <v>151</v>
      </c>
      <c r="G233" s="39" t="s">
        <v>172</v>
      </c>
      <c r="H233" s="43" t="s">
        <v>188</v>
      </c>
      <c r="I233" s="41">
        <v>1</v>
      </c>
      <c r="J233" s="42">
        <v>588235.29</v>
      </c>
      <c r="K233" s="42">
        <f t="shared" si="0"/>
        <v>111764.70510000001</v>
      </c>
      <c r="L233" s="42">
        <f t="shared" si="1"/>
        <v>699999.99510000006</v>
      </c>
      <c r="M233" s="12"/>
      <c r="N233" s="12"/>
      <c r="O233" s="12"/>
      <c r="P233" s="12"/>
      <c r="Q233" s="12"/>
      <c r="R233" s="12"/>
      <c r="S233" s="12"/>
      <c r="T233" s="12"/>
      <c r="U233" s="12"/>
      <c r="V233" s="12"/>
      <c r="W233" s="12"/>
      <c r="X233" s="12"/>
      <c r="Y233" s="12"/>
      <c r="Z233" s="12"/>
    </row>
    <row r="234" spans="1:26" ht="15.75" customHeight="1" x14ac:dyDescent="0.25">
      <c r="A234" s="36">
        <v>45868</v>
      </c>
      <c r="B234" s="36">
        <v>45892</v>
      </c>
      <c r="C234" s="37" t="s">
        <v>48</v>
      </c>
      <c r="D234" s="38" t="s">
        <v>201</v>
      </c>
      <c r="E234" s="38" t="s">
        <v>16</v>
      </c>
      <c r="F234" s="38" t="s">
        <v>38</v>
      </c>
      <c r="G234" s="39" t="s">
        <v>51</v>
      </c>
      <c r="H234" s="43" t="s">
        <v>76</v>
      </c>
      <c r="I234" s="41">
        <v>6</v>
      </c>
      <c r="J234" s="42">
        <v>1410000</v>
      </c>
      <c r="K234" s="42">
        <f t="shared" si="0"/>
        <v>267900</v>
      </c>
      <c r="L234" s="42">
        <f t="shared" si="1"/>
        <v>1677900</v>
      </c>
      <c r="M234" s="12"/>
      <c r="N234" s="12"/>
      <c r="O234" s="12"/>
      <c r="P234" s="12"/>
      <c r="Q234" s="12"/>
      <c r="R234" s="12"/>
      <c r="S234" s="12"/>
      <c r="T234" s="12"/>
      <c r="U234" s="12"/>
      <c r="V234" s="12"/>
      <c r="W234" s="12"/>
      <c r="X234" s="12"/>
      <c r="Y234" s="12"/>
      <c r="Z234" s="12"/>
    </row>
    <row r="235" spans="1:26" ht="15.75" customHeight="1" x14ac:dyDescent="0.25">
      <c r="A235" s="36">
        <v>45868</v>
      </c>
      <c r="B235" s="36">
        <v>45892</v>
      </c>
      <c r="C235" s="37" t="s">
        <v>48</v>
      </c>
      <c r="D235" s="38" t="s">
        <v>201</v>
      </c>
      <c r="E235" s="38" t="s">
        <v>10</v>
      </c>
      <c r="F235" s="38" t="s">
        <v>41</v>
      </c>
      <c r="G235" s="39" t="s">
        <v>51</v>
      </c>
      <c r="H235" s="43" t="s">
        <v>76</v>
      </c>
      <c r="I235" s="41">
        <v>1</v>
      </c>
      <c r="J235" s="42">
        <v>1950000</v>
      </c>
      <c r="K235" s="42">
        <f t="shared" si="0"/>
        <v>370500</v>
      </c>
      <c r="L235" s="42">
        <f t="shared" si="1"/>
        <v>2320500</v>
      </c>
      <c r="M235" s="12"/>
      <c r="N235" s="12"/>
      <c r="O235" s="12"/>
      <c r="P235" s="12"/>
      <c r="Q235" s="12"/>
      <c r="R235" s="12"/>
      <c r="S235" s="12"/>
      <c r="T235" s="12"/>
      <c r="U235" s="12"/>
      <c r="V235" s="12"/>
      <c r="W235" s="12"/>
      <c r="X235" s="12"/>
      <c r="Y235" s="12"/>
      <c r="Z235" s="12"/>
    </row>
    <row r="236" spans="1:26" ht="15.75" customHeight="1" x14ac:dyDescent="0.25">
      <c r="A236" s="36">
        <v>45868</v>
      </c>
      <c r="B236" s="36">
        <v>45892</v>
      </c>
      <c r="C236" s="37" t="s">
        <v>48</v>
      </c>
      <c r="D236" s="38" t="s">
        <v>201</v>
      </c>
      <c r="E236" s="38" t="s">
        <v>13</v>
      </c>
      <c r="F236" s="38" t="s">
        <v>50</v>
      </c>
      <c r="G236" s="39" t="s">
        <v>51</v>
      </c>
      <c r="H236" s="43" t="s">
        <v>76</v>
      </c>
      <c r="I236" s="41">
        <v>2</v>
      </c>
      <c r="J236" s="42">
        <v>990000</v>
      </c>
      <c r="K236" s="42">
        <f t="shared" si="0"/>
        <v>188100</v>
      </c>
      <c r="L236" s="42">
        <f t="shared" si="1"/>
        <v>1178100</v>
      </c>
      <c r="M236" s="12"/>
      <c r="N236" s="12"/>
      <c r="O236" s="12"/>
      <c r="P236" s="12"/>
      <c r="Q236" s="12"/>
      <c r="R236" s="12"/>
      <c r="S236" s="12"/>
      <c r="T236" s="12"/>
      <c r="U236" s="12"/>
      <c r="V236" s="12"/>
      <c r="W236" s="12"/>
      <c r="X236" s="12"/>
      <c r="Y236" s="12"/>
      <c r="Z236" s="12"/>
    </row>
    <row r="237" spans="1:26" ht="15.75" customHeight="1" x14ac:dyDescent="0.25">
      <c r="A237" s="36">
        <v>45868</v>
      </c>
      <c r="B237" s="36">
        <v>45892</v>
      </c>
      <c r="C237" s="37" t="s">
        <v>48</v>
      </c>
      <c r="D237" s="38" t="s">
        <v>202</v>
      </c>
      <c r="E237" s="38" t="s">
        <v>16</v>
      </c>
      <c r="F237" s="38" t="s">
        <v>38</v>
      </c>
      <c r="G237" s="39" t="s">
        <v>51</v>
      </c>
      <c r="H237" s="43" t="s">
        <v>78</v>
      </c>
      <c r="I237" s="41">
        <v>5</v>
      </c>
      <c r="J237" s="42">
        <v>1175000</v>
      </c>
      <c r="K237" s="42">
        <f t="shared" si="0"/>
        <v>223250</v>
      </c>
      <c r="L237" s="42">
        <f t="shared" si="1"/>
        <v>1398250</v>
      </c>
      <c r="M237" s="12"/>
      <c r="N237" s="12"/>
      <c r="O237" s="12"/>
      <c r="P237" s="12"/>
      <c r="Q237" s="12"/>
      <c r="R237" s="12"/>
      <c r="S237" s="12"/>
      <c r="T237" s="12"/>
      <c r="U237" s="12"/>
      <c r="V237" s="12"/>
      <c r="W237" s="12"/>
      <c r="X237" s="12"/>
      <c r="Y237" s="12"/>
      <c r="Z237" s="12"/>
    </row>
    <row r="238" spans="1:26" ht="15.75" customHeight="1" x14ac:dyDescent="0.25">
      <c r="A238" s="36">
        <v>45868</v>
      </c>
      <c r="B238" s="36">
        <v>45892</v>
      </c>
      <c r="C238" s="37" t="s">
        <v>48</v>
      </c>
      <c r="D238" s="38" t="s">
        <v>202</v>
      </c>
      <c r="E238" s="38" t="s">
        <v>10</v>
      </c>
      <c r="F238" s="38" t="s">
        <v>41</v>
      </c>
      <c r="G238" s="39" t="s">
        <v>51</v>
      </c>
      <c r="H238" s="43" t="s">
        <v>78</v>
      </c>
      <c r="I238" s="41">
        <v>1</v>
      </c>
      <c r="J238" s="42">
        <v>1950000</v>
      </c>
      <c r="K238" s="42">
        <f t="shared" si="0"/>
        <v>370500</v>
      </c>
      <c r="L238" s="42">
        <f t="shared" si="1"/>
        <v>2320500</v>
      </c>
      <c r="M238" s="12"/>
      <c r="N238" s="12"/>
      <c r="O238" s="12"/>
      <c r="P238" s="12"/>
      <c r="Q238" s="12"/>
      <c r="R238" s="12"/>
      <c r="S238" s="12"/>
      <c r="T238" s="12"/>
      <c r="U238" s="12"/>
      <c r="V238" s="12"/>
      <c r="W238" s="12"/>
      <c r="X238" s="12"/>
      <c r="Y238" s="12"/>
      <c r="Z238" s="12"/>
    </row>
    <row r="239" spans="1:26" ht="15.75" customHeight="1" x14ac:dyDescent="0.25">
      <c r="A239" s="36">
        <v>45868</v>
      </c>
      <c r="B239" s="36">
        <v>45892</v>
      </c>
      <c r="C239" s="37" t="s">
        <v>48</v>
      </c>
      <c r="D239" s="38" t="s">
        <v>202</v>
      </c>
      <c r="E239" s="38" t="s">
        <v>13</v>
      </c>
      <c r="F239" s="38" t="s">
        <v>50</v>
      </c>
      <c r="G239" s="39" t="s">
        <v>51</v>
      </c>
      <c r="H239" s="43" t="s">
        <v>78</v>
      </c>
      <c r="I239" s="41">
        <v>2</v>
      </c>
      <c r="J239" s="42">
        <v>990000</v>
      </c>
      <c r="K239" s="42">
        <f t="shared" si="0"/>
        <v>188100</v>
      </c>
      <c r="L239" s="42">
        <f t="shared" si="1"/>
        <v>1178100</v>
      </c>
      <c r="M239" s="12"/>
      <c r="N239" s="12"/>
      <c r="O239" s="12"/>
      <c r="P239" s="12"/>
      <c r="Q239" s="12"/>
      <c r="R239" s="12"/>
      <c r="S239" s="12"/>
      <c r="T239" s="12"/>
      <c r="U239" s="12"/>
      <c r="V239" s="12"/>
      <c r="W239" s="12"/>
      <c r="X239" s="12"/>
      <c r="Y239" s="12"/>
      <c r="Z239" s="12"/>
    </row>
    <row r="240" spans="1:26" ht="15.75" customHeight="1" x14ac:dyDescent="0.25">
      <c r="A240" s="36">
        <v>45868</v>
      </c>
      <c r="B240" s="36">
        <v>45893</v>
      </c>
      <c r="C240" s="37" t="s">
        <v>48</v>
      </c>
      <c r="D240" s="38" t="s">
        <v>203</v>
      </c>
      <c r="E240" s="38" t="s">
        <v>16</v>
      </c>
      <c r="F240" s="38" t="s">
        <v>38</v>
      </c>
      <c r="G240" s="39" t="s">
        <v>51</v>
      </c>
      <c r="H240" s="43" t="s">
        <v>56</v>
      </c>
      <c r="I240" s="41">
        <v>6</v>
      </c>
      <c r="J240" s="42">
        <v>1410000</v>
      </c>
      <c r="K240" s="42">
        <f t="shared" si="0"/>
        <v>267900</v>
      </c>
      <c r="L240" s="42">
        <f t="shared" si="1"/>
        <v>1677900</v>
      </c>
      <c r="M240" s="12"/>
      <c r="N240" s="12"/>
      <c r="O240" s="12"/>
      <c r="P240" s="12"/>
      <c r="Q240" s="12"/>
      <c r="R240" s="12"/>
      <c r="S240" s="12"/>
      <c r="T240" s="12"/>
      <c r="U240" s="12"/>
      <c r="V240" s="12"/>
      <c r="W240" s="12"/>
      <c r="X240" s="12"/>
      <c r="Y240" s="12"/>
      <c r="Z240" s="12"/>
    </row>
    <row r="241" spans="1:26" ht="15.75" customHeight="1" x14ac:dyDescent="0.25">
      <c r="A241" s="36">
        <v>45868</v>
      </c>
      <c r="B241" s="36">
        <v>45893</v>
      </c>
      <c r="C241" s="37" t="s">
        <v>48</v>
      </c>
      <c r="D241" s="38" t="s">
        <v>203</v>
      </c>
      <c r="E241" s="38" t="s">
        <v>10</v>
      </c>
      <c r="F241" s="38" t="s">
        <v>41</v>
      </c>
      <c r="G241" s="39" t="s">
        <v>51</v>
      </c>
      <c r="H241" s="43" t="s">
        <v>56</v>
      </c>
      <c r="I241" s="41">
        <v>1</v>
      </c>
      <c r="J241" s="42">
        <v>1950000</v>
      </c>
      <c r="K241" s="42">
        <f t="shared" si="0"/>
        <v>370500</v>
      </c>
      <c r="L241" s="42">
        <f t="shared" si="1"/>
        <v>2320500</v>
      </c>
      <c r="M241" s="12"/>
      <c r="N241" s="12"/>
      <c r="O241" s="12"/>
      <c r="P241" s="12"/>
      <c r="Q241" s="12"/>
      <c r="R241" s="12"/>
      <c r="S241" s="12"/>
      <c r="T241" s="12"/>
      <c r="U241" s="12"/>
      <c r="V241" s="12"/>
      <c r="W241" s="12"/>
      <c r="X241" s="12"/>
      <c r="Y241" s="12"/>
      <c r="Z241" s="12"/>
    </row>
    <row r="242" spans="1:26" ht="15.75" customHeight="1" x14ac:dyDescent="0.25">
      <c r="A242" s="36">
        <v>45868</v>
      </c>
      <c r="B242" s="36">
        <v>45893</v>
      </c>
      <c r="C242" s="37" t="s">
        <v>48</v>
      </c>
      <c r="D242" s="38" t="s">
        <v>204</v>
      </c>
      <c r="E242" s="38" t="s">
        <v>16</v>
      </c>
      <c r="F242" s="38" t="s">
        <v>38</v>
      </c>
      <c r="G242" s="39" t="s">
        <v>51</v>
      </c>
      <c r="H242" s="43" t="s">
        <v>58</v>
      </c>
      <c r="I242" s="41">
        <v>5</v>
      </c>
      <c r="J242" s="42">
        <v>1175000</v>
      </c>
      <c r="K242" s="42">
        <f t="shared" si="0"/>
        <v>223250</v>
      </c>
      <c r="L242" s="42">
        <f t="shared" si="1"/>
        <v>1398250</v>
      </c>
      <c r="M242" s="12"/>
      <c r="N242" s="12"/>
      <c r="O242" s="12"/>
      <c r="P242" s="12"/>
      <c r="Q242" s="12"/>
      <c r="R242" s="12"/>
      <c r="S242" s="12"/>
      <c r="T242" s="12"/>
      <c r="U242" s="12"/>
      <c r="V242" s="12"/>
      <c r="W242" s="12"/>
      <c r="X242" s="12"/>
      <c r="Y242" s="12"/>
      <c r="Z242" s="12"/>
    </row>
    <row r="243" spans="1:26" ht="15.75" customHeight="1" x14ac:dyDescent="0.25">
      <c r="A243" s="36">
        <v>45868</v>
      </c>
      <c r="B243" s="36">
        <v>45893</v>
      </c>
      <c r="C243" s="37" t="s">
        <v>48</v>
      </c>
      <c r="D243" s="38" t="s">
        <v>204</v>
      </c>
      <c r="E243" s="38" t="s">
        <v>10</v>
      </c>
      <c r="F243" s="38" t="s">
        <v>41</v>
      </c>
      <c r="G243" s="39" t="s">
        <v>51</v>
      </c>
      <c r="H243" s="43" t="s">
        <v>58</v>
      </c>
      <c r="I243" s="41">
        <v>1</v>
      </c>
      <c r="J243" s="42">
        <v>1950000</v>
      </c>
      <c r="K243" s="42">
        <f t="shared" si="0"/>
        <v>370500</v>
      </c>
      <c r="L243" s="42">
        <f t="shared" si="1"/>
        <v>2320500</v>
      </c>
      <c r="M243" s="12"/>
      <c r="N243" s="12"/>
      <c r="O243" s="12"/>
      <c r="P243" s="12"/>
      <c r="Q243" s="12"/>
      <c r="R243" s="12"/>
      <c r="S243" s="12"/>
      <c r="T243" s="12"/>
      <c r="U243" s="12"/>
      <c r="V243" s="12"/>
      <c r="W243" s="12"/>
      <c r="X243" s="12"/>
      <c r="Y243" s="12"/>
      <c r="Z243" s="12"/>
    </row>
    <row r="244" spans="1:26" ht="15.75" customHeight="1" x14ac:dyDescent="0.25">
      <c r="A244" s="36">
        <v>45868</v>
      </c>
      <c r="B244" s="36">
        <v>45900</v>
      </c>
      <c r="C244" s="37" t="s">
        <v>48</v>
      </c>
      <c r="D244" s="38" t="s">
        <v>205</v>
      </c>
      <c r="E244" s="38" t="s">
        <v>10</v>
      </c>
      <c r="F244" s="38" t="s">
        <v>151</v>
      </c>
      <c r="G244" s="39" t="s">
        <v>51</v>
      </c>
      <c r="H244" s="43" t="s">
        <v>206</v>
      </c>
      <c r="I244" s="41">
        <v>1</v>
      </c>
      <c r="J244" s="42">
        <v>588235.29</v>
      </c>
      <c r="K244" s="42">
        <f t="shared" si="0"/>
        <v>111764.70510000001</v>
      </c>
      <c r="L244" s="42">
        <f t="shared" si="1"/>
        <v>699999.99510000006</v>
      </c>
      <c r="M244" s="12"/>
      <c r="N244" s="12"/>
      <c r="O244" s="12"/>
      <c r="P244" s="12"/>
      <c r="Q244" s="12"/>
      <c r="R244" s="12"/>
      <c r="S244" s="12"/>
      <c r="T244" s="12"/>
      <c r="U244" s="12"/>
      <c r="V244" s="12"/>
      <c r="W244" s="12"/>
      <c r="X244" s="12"/>
      <c r="Y244" s="12"/>
      <c r="Z244" s="12"/>
    </row>
    <row r="245" spans="1:26" ht="15.75" customHeight="1" x14ac:dyDescent="0.25">
      <c r="A245" s="36">
        <v>45904</v>
      </c>
      <c r="B245" s="36">
        <v>45905</v>
      </c>
      <c r="C245" s="37" t="s">
        <v>48</v>
      </c>
      <c r="D245" s="38" t="s">
        <v>207</v>
      </c>
      <c r="E245" s="38" t="s">
        <v>12</v>
      </c>
      <c r="F245" s="38" t="s">
        <v>45</v>
      </c>
      <c r="G245" s="39" t="s">
        <v>208</v>
      </c>
      <c r="H245" s="40" t="s">
        <v>209</v>
      </c>
      <c r="I245" s="41">
        <v>30</v>
      </c>
      <c r="J245" s="42">
        <f>26500*30</f>
        <v>795000</v>
      </c>
      <c r="K245" s="42">
        <f t="shared" si="0"/>
        <v>151050</v>
      </c>
      <c r="L245" s="42">
        <f t="shared" si="1"/>
        <v>946050</v>
      </c>
      <c r="M245" s="12"/>
      <c r="N245" s="12"/>
      <c r="O245" s="12"/>
      <c r="P245" s="12"/>
      <c r="Q245" s="12"/>
      <c r="R245" s="12"/>
      <c r="S245" s="12"/>
      <c r="T245" s="12"/>
      <c r="U245" s="12"/>
      <c r="V245" s="12"/>
      <c r="W245" s="12"/>
      <c r="X245" s="12"/>
      <c r="Y245" s="12"/>
      <c r="Z245" s="12"/>
    </row>
    <row r="246" spans="1:26" ht="15.75" customHeight="1" x14ac:dyDescent="0.25">
      <c r="A246" s="36">
        <v>45868</v>
      </c>
      <c r="B246" s="36">
        <v>45899</v>
      </c>
      <c r="C246" s="37" t="s">
        <v>48</v>
      </c>
      <c r="D246" s="38" t="s">
        <v>210</v>
      </c>
      <c r="E246" s="38" t="s">
        <v>16</v>
      </c>
      <c r="F246" s="38" t="s">
        <v>38</v>
      </c>
      <c r="G246" s="39" t="s">
        <v>51</v>
      </c>
      <c r="H246" s="43" t="s">
        <v>76</v>
      </c>
      <c r="I246" s="41">
        <v>6</v>
      </c>
      <c r="J246" s="42">
        <v>1410000</v>
      </c>
      <c r="K246" s="42">
        <f t="shared" si="0"/>
        <v>267900</v>
      </c>
      <c r="L246" s="42">
        <f t="shared" si="1"/>
        <v>1677900</v>
      </c>
      <c r="M246" s="12"/>
      <c r="N246" s="12"/>
      <c r="O246" s="12"/>
      <c r="P246" s="12"/>
      <c r="Q246" s="12"/>
      <c r="R246" s="12"/>
      <c r="S246" s="12"/>
      <c r="T246" s="12"/>
      <c r="U246" s="12"/>
      <c r="V246" s="12"/>
      <c r="W246" s="12"/>
      <c r="X246" s="12"/>
      <c r="Y246" s="12"/>
      <c r="Z246" s="12"/>
    </row>
    <row r="247" spans="1:26" ht="15.75" customHeight="1" x14ac:dyDescent="0.25">
      <c r="A247" s="36">
        <v>45868</v>
      </c>
      <c r="B247" s="36">
        <v>45899</v>
      </c>
      <c r="C247" s="37" t="s">
        <v>48</v>
      </c>
      <c r="D247" s="38" t="s">
        <v>210</v>
      </c>
      <c r="E247" s="38" t="s">
        <v>10</v>
      </c>
      <c r="F247" s="38" t="s">
        <v>41</v>
      </c>
      <c r="G247" s="39" t="s">
        <v>51</v>
      </c>
      <c r="H247" s="43" t="s">
        <v>76</v>
      </c>
      <c r="I247" s="41">
        <v>1</v>
      </c>
      <c r="J247" s="42">
        <v>1950000</v>
      </c>
      <c r="K247" s="42">
        <f t="shared" si="0"/>
        <v>370500</v>
      </c>
      <c r="L247" s="42">
        <f t="shared" si="1"/>
        <v>2320500</v>
      </c>
      <c r="M247" s="12"/>
      <c r="N247" s="12"/>
      <c r="O247" s="12"/>
      <c r="P247" s="12"/>
      <c r="Q247" s="12"/>
      <c r="R247" s="12"/>
      <c r="S247" s="12"/>
      <c r="T247" s="12"/>
      <c r="U247" s="12"/>
      <c r="V247" s="12"/>
      <c r="W247" s="12"/>
      <c r="X247" s="12"/>
      <c r="Y247" s="12"/>
      <c r="Z247" s="12"/>
    </row>
    <row r="248" spans="1:26" ht="15.75" customHeight="1" x14ac:dyDescent="0.25">
      <c r="A248" s="36">
        <v>45868</v>
      </c>
      <c r="B248" s="36">
        <v>45899</v>
      </c>
      <c r="C248" s="37" t="s">
        <v>48</v>
      </c>
      <c r="D248" s="38" t="s">
        <v>210</v>
      </c>
      <c r="E248" s="38" t="s">
        <v>13</v>
      </c>
      <c r="F248" s="38" t="s">
        <v>50</v>
      </c>
      <c r="G248" s="39" t="s">
        <v>51</v>
      </c>
      <c r="H248" s="43" t="s">
        <v>76</v>
      </c>
      <c r="I248" s="41">
        <v>2</v>
      </c>
      <c r="J248" s="42">
        <v>990000</v>
      </c>
      <c r="K248" s="42">
        <f t="shared" si="0"/>
        <v>188100</v>
      </c>
      <c r="L248" s="42">
        <f t="shared" si="1"/>
        <v>1178100</v>
      </c>
      <c r="M248" s="12"/>
      <c r="N248" s="12"/>
      <c r="O248" s="12"/>
      <c r="P248" s="12"/>
      <c r="Q248" s="12"/>
      <c r="R248" s="12"/>
      <c r="S248" s="12"/>
      <c r="T248" s="12"/>
      <c r="U248" s="12"/>
      <c r="V248" s="12"/>
      <c r="W248" s="12"/>
      <c r="X248" s="12"/>
      <c r="Y248" s="12"/>
      <c r="Z248" s="12"/>
    </row>
    <row r="249" spans="1:26" ht="15.75" customHeight="1" x14ac:dyDescent="0.25">
      <c r="A249" s="36">
        <v>45868</v>
      </c>
      <c r="B249" s="36">
        <v>45899</v>
      </c>
      <c r="C249" s="37" t="s">
        <v>48</v>
      </c>
      <c r="D249" s="38" t="s">
        <v>211</v>
      </c>
      <c r="E249" s="38" t="s">
        <v>16</v>
      </c>
      <c r="F249" s="38" t="s">
        <v>38</v>
      </c>
      <c r="G249" s="39" t="s">
        <v>51</v>
      </c>
      <c r="H249" s="43" t="s">
        <v>78</v>
      </c>
      <c r="I249" s="41">
        <v>5</v>
      </c>
      <c r="J249" s="42">
        <v>1175000</v>
      </c>
      <c r="K249" s="42">
        <f t="shared" si="0"/>
        <v>223250</v>
      </c>
      <c r="L249" s="42">
        <f t="shared" si="1"/>
        <v>1398250</v>
      </c>
      <c r="M249" s="12"/>
      <c r="N249" s="12"/>
      <c r="O249" s="12"/>
      <c r="P249" s="12"/>
      <c r="Q249" s="12"/>
      <c r="R249" s="12"/>
      <c r="S249" s="12"/>
      <c r="T249" s="12"/>
      <c r="U249" s="12"/>
      <c r="V249" s="12"/>
      <c r="W249" s="12"/>
      <c r="X249" s="12"/>
      <c r="Y249" s="12"/>
      <c r="Z249" s="12"/>
    </row>
    <row r="250" spans="1:26" ht="15.75" customHeight="1" x14ac:dyDescent="0.25">
      <c r="A250" s="36">
        <v>45868</v>
      </c>
      <c r="B250" s="36">
        <v>45899</v>
      </c>
      <c r="C250" s="37" t="s">
        <v>48</v>
      </c>
      <c r="D250" s="38" t="s">
        <v>211</v>
      </c>
      <c r="E250" s="38" t="s">
        <v>10</v>
      </c>
      <c r="F250" s="38" t="s">
        <v>41</v>
      </c>
      <c r="G250" s="39" t="s">
        <v>51</v>
      </c>
      <c r="H250" s="43" t="s">
        <v>78</v>
      </c>
      <c r="I250" s="41">
        <v>1</v>
      </c>
      <c r="J250" s="42">
        <v>1950000</v>
      </c>
      <c r="K250" s="42">
        <f t="shared" si="0"/>
        <v>370500</v>
      </c>
      <c r="L250" s="42">
        <f t="shared" si="1"/>
        <v>2320500</v>
      </c>
      <c r="M250" s="12"/>
      <c r="N250" s="12"/>
      <c r="O250" s="12"/>
      <c r="P250" s="12"/>
      <c r="Q250" s="12"/>
      <c r="R250" s="12"/>
      <c r="S250" s="12"/>
      <c r="T250" s="12"/>
      <c r="U250" s="12"/>
      <c r="V250" s="12"/>
      <c r="W250" s="12"/>
      <c r="X250" s="12"/>
      <c r="Y250" s="12"/>
      <c r="Z250" s="12"/>
    </row>
    <row r="251" spans="1:26" ht="15.75" customHeight="1" x14ac:dyDescent="0.25">
      <c r="A251" s="36">
        <v>45868</v>
      </c>
      <c r="B251" s="36">
        <v>45899</v>
      </c>
      <c r="C251" s="37" t="s">
        <v>48</v>
      </c>
      <c r="D251" s="38" t="s">
        <v>211</v>
      </c>
      <c r="E251" s="38" t="s">
        <v>13</v>
      </c>
      <c r="F251" s="38" t="s">
        <v>50</v>
      </c>
      <c r="G251" s="39" t="s">
        <v>51</v>
      </c>
      <c r="H251" s="43" t="s">
        <v>78</v>
      </c>
      <c r="I251" s="41">
        <v>2</v>
      </c>
      <c r="J251" s="42">
        <v>990000</v>
      </c>
      <c r="K251" s="42">
        <f t="shared" si="0"/>
        <v>188100</v>
      </c>
      <c r="L251" s="42">
        <f t="shared" si="1"/>
        <v>1178100</v>
      </c>
      <c r="M251" s="12"/>
      <c r="N251" s="12"/>
      <c r="O251" s="12"/>
      <c r="P251" s="12"/>
      <c r="Q251" s="12"/>
      <c r="R251" s="12"/>
      <c r="S251" s="12"/>
      <c r="T251" s="12"/>
      <c r="U251" s="12"/>
      <c r="V251" s="12"/>
      <c r="W251" s="12"/>
      <c r="X251" s="12"/>
      <c r="Y251" s="12"/>
      <c r="Z251" s="12"/>
    </row>
    <row r="252" spans="1:26" ht="15.75" customHeight="1" x14ac:dyDescent="0.25">
      <c r="A252" s="36">
        <v>45868</v>
      </c>
      <c r="B252" s="36">
        <v>45900</v>
      </c>
      <c r="C252" s="37" t="s">
        <v>48</v>
      </c>
      <c r="D252" s="38" t="s">
        <v>212</v>
      </c>
      <c r="E252" s="38" t="s">
        <v>16</v>
      </c>
      <c r="F252" s="38" t="s">
        <v>38</v>
      </c>
      <c r="G252" s="39" t="s">
        <v>51</v>
      </c>
      <c r="H252" s="43" t="s">
        <v>56</v>
      </c>
      <c r="I252" s="41">
        <v>6</v>
      </c>
      <c r="J252" s="42">
        <v>1410000</v>
      </c>
      <c r="K252" s="42">
        <f t="shared" si="0"/>
        <v>267900</v>
      </c>
      <c r="L252" s="42">
        <f t="shared" si="1"/>
        <v>1677900</v>
      </c>
      <c r="M252" s="12"/>
      <c r="N252" s="12"/>
      <c r="O252" s="12"/>
      <c r="P252" s="12"/>
      <c r="Q252" s="12"/>
      <c r="R252" s="12"/>
      <c r="S252" s="12"/>
      <c r="T252" s="12"/>
      <c r="U252" s="12"/>
      <c r="V252" s="12"/>
      <c r="W252" s="12"/>
      <c r="X252" s="12"/>
      <c r="Y252" s="12"/>
      <c r="Z252" s="12"/>
    </row>
    <row r="253" spans="1:26" ht="15.75" customHeight="1" x14ac:dyDescent="0.25">
      <c r="A253" s="36">
        <v>45868</v>
      </c>
      <c r="B253" s="36">
        <v>45900</v>
      </c>
      <c r="C253" s="37" t="s">
        <v>48</v>
      </c>
      <c r="D253" s="38" t="s">
        <v>212</v>
      </c>
      <c r="E253" s="38" t="s">
        <v>10</v>
      </c>
      <c r="F253" s="38" t="s">
        <v>41</v>
      </c>
      <c r="G253" s="39" t="s">
        <v>51</v>
      </c>
      <c r="H253" s="43" t="s">
        <v>56</v>
      </c>
      <c r="I253" s="41">
        <v>1</v>
      </c>
      <c r="J253" s="42">
        <v>1950000</v>
      </c>
      <c r="K253" s="42">
        <f t="shared" si="0"/>
        <v>370500</v>
      </c>
      <c r="L253" s="42">
        <f t="shared" si="1"/>
        <v>2320500</v>
      </c>
      <c r="M253" s="12"/>
      <c r="N253" s="12"/>
      <c r="O253" s="12"/>
      <c r="P253" s="12"/>
      <c r="Q253" s="12"/>
      <c r="R253" s="12"/>
      <c r="S253" s="12"/>
      <c r="T253" s="12"/>
      <c r="U253" s="12"/>
      <c r="V253" s="12"/>
      <c r="W253" s="12"/>
      <c r="X253" s="12"/>
      <c r="Y253" s="12"/>
      <c r="Z253" s="12"/>
    </row>
    <row r="254" spans="1:26" ht="15.75" customHeight="1" x14ac:dyDescent="0.25">
      <c r="A254" s="36">
        <v>45868</v>
      </c>
      <c r="B254" s="36">
        <v>45900</v>
      </c>
      <c r="C254" s="37" t="s">
        <v>48</v>
      </c>
      <c r="D254" s="38" t="s">
        <v>213</v>
      </c>
      <c r="E254" s="38" t="s">
        <v>16</v>
      </c>
      <c r="F254" s="38" t="s">
        <v>38</v>
      </c>
      <c r="G254" s="39" t="s">
        <v>51</v>
      </c>
      <c r="H254" s="43" t="s">
        <v>58</v>
      </c>
      <c r="I254" s="41">
        <v>5</v>
      </c>
      <c r="J254" s="42">
        <v>1175000</v>
      </c>
      <c r="K254" s="42">
        <f t="shared" si="0"/>
        <v>223250</v>
      </c>
      <c r="L254" s="42">
        <f t="shared" si="1"/>
        <v>1398250</v>
      </c>
      <c r="M254" s="12"/>
      <c r="N254" s="12"/>
      <c r="O254" s="12"/>
      <c r="P254" s="12"/>
      <c r="Q254" s="12"/>
      <c r="R254" s="12"/>
      <c r="S254" s="12"/>
      <c r="T254" s="12"/>
      <c r="U254" s="12"/>
      <c r="V254" s="12"/>
      <c r="W254" s="12"/>
      <c r="X254" s="12"/>
      <c r="Y254" s="12"/>
      <c r="Z254" s="12"/>
    </row>
    <row r="255" spans="1:26" ht="15.75" customHeight="1" x14ac:dyDescent="0.25">
      <c r="A255" s="36">
        <v>45868</v>
      </c>
      <c r="B255" s="36">
        <v>45900</v>
      </c>
      <c r="C255" s="37" t="s">
        <v>48</v>
      </c>
      <c r="D255" s="38" t="s">
        <v>213</v>
      </c>
      <c r="E255" s="38" t="s">
        <v>10</v>
      </c>
      <c r="F255" s="38" t="s">
        <v>41</v>
      </c>
      <c r="G255" s="39" t="s">
        <v>51</v>
      </c>
      <c r="H255" s="43" t="s">
        <v>58</v>
      </c>
      <c r="I255" s="41">
        <v>1</v>
      </c>
      <c r="J255" s="42">
        <v>1950000</v>
      </c>
      <c r="K255" s="42">
        <f t="shared" si="0"/>
        <v>370500</v>
      </c>
      <c r="L255" s="42">
        <f t="shared" si="1"/>
        <v>2320500</v>
      </c>
      <c r="M255" s="12"/>
      <c r="N255" s="12"/>
      <c r="O255" s="12"/>
      <c r="P255" s="12"/>
      <c r="Q255" s="12"/>
      <c r="R255" s="12"/>
      <c r="S255" s="12"/>
      <c r="T255" s="12"/>
      <c r="U255" s="12"/>
      <c r="V255" s="12"/>
      <c r="W255" s="12"/>
      <c r="X255" s="12"/>
      <c r="Y255" s="12"/>
      <c r="Z255" s="12"/>
    </row>
    <row r="256" spans="1:26" ht="15.75" customHeight="1" x14ac:dyDescent="0.25">
      <c r="A256" s="36">
        <v>45904</v>
      </c>
      <c r="B256" s="36">
        <v>45905</v>
      </c>
      <c r="C256" s="37" t="s">
        <v>48</v>
      </c>
      <c r="D256" s="38" t="s">
        <v>234</v>
      </c>
      <c r="E256" s="38" t="s">
        <v>10</v>
      </c>
      <c r="F256" s="38" t="s">
        <v>151</v>
      </c>
      <c r="G256" s="39" t="s">
        <v>208</v>
      </c>
      <c r="H256" s="40" t="s">
        <v>235</v>
      </c>
      <c r="I256" s="41">
        <v>1</v>
      </c>
      <c r="J256" s="42">
        <v>588235.29</v>
      </c>
      <c r="K256" s="42">
        <f t="shared" si="0"/>
        <v>111764.70510000001</v>
      </c>
      <c r="L256" s="42">
        <f t="shared" si="1"/>
        <v>699999.99510000006</v>
      </c>
      <c r="M256" s="12"/>
      <c r="N256" s="12"/>
      <c r="O256" s="12"/>
      <c r="P256" s="12"/>
      <c r="Q256" s="12"/>
      <c r="R256" s="12"/>
      <c r="S256" s="12"/>
      <c r="T256" s="12"/>
      <c r="U256" s="12"/>
      <c r="V256" s="12"/>
      <c r="W256" s="12"/>
      <c r="X256" s="12"/>
      <c r="Y256" s="12"/>
      <c r="Z256" s="12"/>
    </row>
    <row r="257" spans="1:26" ht="15.75" customHeight="1" x14ac:dyDescent="0.25">
      <c r="A257" s="36">
        <v>45904</v>
      </c>
      <c r="B257" s="36">
        <v>45905</v>
      </c>
      <c r="C257" s="37" t="s">
        <v>36</v>
      </c>
      <c r="D257" s="38" t="s">
        <v>236</v>
      </c>
      <c r="E257" s="38" t="s">
        <v>14</v>
      </c>
      <c r="F257" s="38" t="s">
        <v>86</v>
      </c>
      <c r="G257" s="39" t="s">
        <v>208</v>
      </c>
      <c r="H257" s="40" t="s">
        <v>235</v>
      </c>
      <c r="I257" s="41" t="s">
        <v>237</v>
      </c>
      <c r="J257" s="42">
        <v>198528</v>
      </c>
      <c r="K257" s="42">
        <f t="shared" ref="K257:K404" si="2">J257*0.19</f>
        <v>37720.32</v>
      </c>
      <c r="L257" s="42">
        <f t="shared" ref="L257:L404" si="3">J257+K257</f>
        <v>236248.32000000001</v>
      </c>
      <c r="M257" s="12"/>
      <c r="N257" s="12"/>
      <c r="O257" s="12"/>
      <c r="P257" s="12"/>
      <c r="Q257" s="12"/>
      <c r="R257" s="12"/>
      <c r="S257" s="12"/>
      <c r="T257" s="12"/>
      <c r="U257" s="12"/>
      <c r="V257" s="12"/>
      <c r="W257" s="12"/>
      <c r="X257" s="12"/>
      <c r="Y257" s="12"/>
      <c r="Z257" s="12"/>
    </row>
    <row r="258" spans="1:26" ht="15.75" customHeight="1" x14ac:dyDescent="0.25">
      <c r="A258" s="36">
        <v>45905</v>
      </c>
      <c r="B258" s="36">
        <v>45906</v>
      </c>
      <c r="C258" s="37" t="s">
        <v>48</v>
      </c>
      <c r="D258" s="38" t="s">
        <v>238</v>
      </c>
      <c r="E258" s="38" t="s">
        <v>16</v>
      </c>
      <c r="F258" s="38" t="s">
        <v>38</v>
      </c>
      <c r="G258" s="39" t="s">
        <v>51</v>
      </c>
      <c r="H258" s="43" t="s">
        <v>76</v>
      </c>
      <c r="I258" s="41">
        <v>6</v>
      </c>
      <c r="J258" s="42">
        <v>1410000</v>
      </c>
      <c r="K258" s="42">
        <f t="shared" si="2"/>
        <v>267900</v>
      </c>
      <c r="L258" s="42">
        <f t="shared" si="3"/>
        <v>1677900</v>
      </c>
      <c r="M258" s="12"/>
      <c r="N258" s="12"/>
      <c r="O258" s="12"/>
      <c r="P258" s="12"/>
      <c r="Q258" s="12"/>
      <c r="R258" s="12"/>
      <c r="S258" s="12"/>
      <c r="T258" s="12"/>
      <c r="U258" s="12"/>
      <c r="V258" s="12"/>
      <c r="W258" s="12"/>
      <c r="X258" s="12"/>
      <c r="Y258" s="12"/>
      <c r="Z258" s="12"/>
    </row>
    <row r="259" spans="1:26" ht="15.75" customHeight="1" x14ac:dyDescent="0.25">
      <c r="A259" s="36">
        <v>45905</v>
      </c>
      <c r="B259" s="36">
        <v>45906</v>
      </c>
      <c r="C259" s="37" t="s">
        <v>48</v>
      </c>
      <c r="D259" s="38" t="s">
        <v>238</v>
      </c>
      <c r="E259" s="38" t="s">
        <v>10</v>
      </c>
      <c r="F259" s="38" t="s">
        <v>41</v>
      </c>
      <c r="G259" s="39" t="s">
        <v>51</v>
      </c>
      <c r="H259" s="43" t="s">
        <v>76</v>
      </c>
      <c r="I259" s="41">
        <v>1</v>
      </c>
      <c r="J259" s="42">
        <v>1950000</v>
      </c>
      <c r="K259" s="42">
        <f t="shared" si="2"/>
        <v>370500</v>
      </c>
      <c r="L259" s="42">
        <f t="shared" si="3"/>
        <v>2320500</v>
      </c>
      <c r="M259" s="12"/>
      <c r="N259" s="12"/>
      <c r="O259" s="12"/>
      <c r="P259" s="12"/>
      <c r="Q259" s="12"/>
      <c r="R259" s="12"/>
      <c r="S259" s="12"/>
      <c r="T259" s="12"/>
      <c r="U259" s="12"/>
      <c r="V259" s="12"/>
      <c r="W259" s="12"/>
      <c r="X259" s="12"/>
      <c r="Y259" s="12"/>
      <c r="Z259" s="12"/>
    </row>
    <row r="260" spans="1:26" ht="15.75" customHeight="1" x14ac:dyDescent="0.25">
      <c r="A260" s="36">
        <v>45905</v>
      </c>
      <c r="B260" s="36">
        <v>45906</v>
      </c>
      <c r="C260" s="37" t="s">
        <v>48</v>
      </c>
      <c r="D260" s="38" t="s">
        <v>238</v>
      </c>
      <c r="E260" s="38" t="s">
        <v>13</v>
      </c>
      <c r="F260" s="38" t="s">
        <v>50</v>
      </c>
      <c r="G260" s="39" t="s">
        <v>51</v>
      </c>
      <c r="H260" s="43" t="s">
        <v>76</v>
      </c>
      <c r="I260" s="41">
        <v>2</v>
      </c>
      <c r="J260" s="42">
        <v>990000</v>
      </c>
      <c r="K260" s="42">
        <f t="shared" si="2"/>
        <v>188100</v>
      </c>
      <c r="L260" s="42">
        <f t="shared" si="3"/>
        <v>1178100</v>
      </c>
      <c r="M260" s="12"/>
      <c r="N260" s="12"/>
      <c r="O260" s="12"/>
      <c r="P260" s="12"/>
      <c r="Q260" s="12"/>
      <c r="R260" s="12"/>
      <c r="S260" s="12"/>
      <c r="T260" s="12"/>
      <c r="U260" s="12"/>
      <c r="V260" s="12"/>
      <c r="W260" s="12"/>
      <c r="X260" s="12"/>
      <c r="Y260" s="12"/>
      <c r="Z260" s="12"/>
    </row>
    <row r="261" spans="1:26" ht="15.75" customHeight="1" x14ac:dyDescent="0.25">
      <c r="A261" s="36">
        <v>45905</v>
      </c>
      <c r="B261" s="36">
        <v>45906</v>
      </c>
      <c r="C261" s="37" t="s">
        <v>48</v>
      </c>
      <c r="D261" s="38" t="s">
        <v>239</v>
      </c>
      <c r="E261" s="38" t="s">
        <v>16</v>
      </c>
      <c r="F261" s="38" t="s">
        <v>38</v>
      </c>
      <c r="G261" s="39" t="s">
        <v>51</v>
      </c>
      <c r="H261" s="43" t="s">
        <v>78</v>
      </c>
      <c r="I261" s="41">
        <v>5</v>
      </c>
      <c r="J261" s="42">
        <v>1175000</v>
      </c>
      <c r="K261" s="42">
        <f t="shared" si="2"/>
        <v>223250</v>
      </c>
      <c r="L261" s="42">
        <f t="shared" si="3"/>
        <v>1398250</v>
      </c>
      <c r="M261" s="12"/>
      <c r="N261" s="12"/>
      <c r="O261" s="12"/>
      <c r="P261" s="12"/>
      <c r="Q261" s="12"/>
      <c r="R261" s="12"/>
      <c r="S261" s="12"/>
      <c r="T261" s="12"/>
      <c r="U261" s="12"/>
      <c r="V261" s="12"/>
      <c r="W261" s="12"/>
      <c r="X261" s="12"/>
      <c r="Y261" s="12"/>
      <c r="Z261" s="12"/>
    </row>
    <row r="262" spans="1:26" ht="15.75" customHeight="1" x14ac:dyDescent="0.25">
      <c r="A262" s="36">
        <v>45905</v>
      </c>
      <c r="B262" s="36">
        <v>45906</v>
      </c>
      <c r="C262" s="37" t="s">
        <v>48</v>
      </c>
      <c r="D262" s="38" t="s">
        <v>239</v>
      </c>
      <c r="E262" s="38" t="s">
        <v>10</v>
      </c>
      <c r="F262" s="38" t="s">
        <v>41</v>
      </c>
      <c r="G262" s="39" t="s">
        <v>51</v>
      </c>
      <c r="H262" s="43" t="s">
        <v>78</v>
      </c>
      <c r="I262" s="41">
        <v>1</v>
      </c>
      <c r="J262" s="42">
        <v>1950000</v>
      </c>
      <c r="K262" s="42">
        <f t="shared" si="2"/>
        <v>370500</v>
      </c>
      <c r="L262" s="42">
        <f t="shared" si="3"/>
        <v>2320500</v>
      </c>
      <c r="M262" s="12"/>
      <c r="N262" s="12"/>
      <c r="O262" s="12"/>
      <c r="P262" s="12"/>
      <c r="Q262" s="12"/>
      <c r="R262" s="12"/>
      <c r="S262" s="12"/>
      <c r="T262" s="12"/>
      <c r="U262" s="12"/>
      <c r="V262" s="12"/>
      <c r="W262" s="12"/>
      <c r="X262" s="12"/>
      <c r="Y262" s="12"/>
      <c r="Z262" s="12"/>
    </row>
    <row r="263" spans="1:26" ht="15.75" customHeight="1" x14ac:dyDescent="0.25">
      <c r="A263" s="36">
        <v>45905</v>
      </c>
      <c r="B263" s="36">
        <v>45906</v>
      </c>
      <c r="C263" s="37" t="s">
        <v>48</v>
      </c>
      <c r="D263" s="38" t="s">
        <v>239</v>
      </c>
      <c r="E263" s="38" t="s">
        <v>13</v>
      </c>
      <c r="F263" s="38" t="s">
        <v>50</v>
      </c>
      <c r="G263" s="39" t="s">
        <v>51</v>
      </c>
      <c r="H263" s="43" t="s">
        <v>78</v>
      </c>
      <c r="I263" s="41">
        <v>2</v>
      </c>
      <c r="J263" s="42">
        <v>990000</v>
      </c>
      <c r="K263" s="42">
        <f t="shared" si="2"/>
        <v>188100</v>
      </c>
      <c r="L263" s="42">
        <f t="shared" si="3"/>
        <v>1178100</v>
      </c>
      <c r="M263" s="12"/>
      <c r="N263" s="12"/>
      <c r="O263" s="12"/>
      <c r="P263" s="12"/>
      <c r="Q263" s="12"/>
      <c r="R263" s="12"/>
      <c r="S263" s="12"/>
      <c r="T263" s="12"/>
      <c r="U263" s="12"/>
      <c r="V263" s="12"/>
      <c r="W263" s="12"/>
      <c r="X263" s="12"/>
      <c r="Y263" s="12"/>
      <c r="Z263" s="12"/>
    </row>
    <row r="264" spans="1:26" ht="15.75" customHeight="1" x14ac:dyDescent="0.25">
      <c r="A264" s="36">
        <v>45905</v>
      </c>
      <c r="B264" s="36">
        <v>45907</v>
      </c>
      <c r="C264" s="37" t="s">
        <v>48</v>
      </c>
      <c r="D264" s="38" t="s">
        <v>240</v>
      </c>
      <c r="E264" s="38" t="s">
        <v>16</v>
      </c>
      <c r="F264" s="38" t="s">
        <v>38</v>
      </c>
      <c r="G264" s="39" t="s">
        <v>51</v>
      </c>
      <c r="H264" s="43" t="s">
        <v>56</v>
      </c>
      <c r="I264" s="41">
        <v>6</v>
      </c>
      <c r="J264" s="42">
        <v>1410000</v>
      </c>
      <c r="K264" s="42">
        <f t="shared" si="2"/>
        <v>267900</v>
      </c>
      <c r="L264" s="42">
        <f t="shared" si="3"/>
        <v>1677900</v>
      </c>
      <c r="M264" s="12"/>
      <c r="N264" s="12"/>
      <c r="O264" s="12"/>
      <c r="P264" s="12"/>
      <c r="Q264" s="12"/>
      <c r="R264" s="12"/>
      <c r="S264" s="12"/>
      <c r="T264" s="12"/>
      <c r="U264" s="12"/>
      <c r="V264" s="12"/>
      <c r="W264" s="12"/>
      <c r="X264" s="12"/>
      <c r="Y264" s="12"/>
      <c r="Z264" s="12"/>
    </row>
    <row r="265" spans="1:26" ht="15.75" customHeight="1" x14ac:dyDescent="0.25">
      <c r="A265" s="36">
        <v>45905</v>
      </c>
      <c r="B265" s="36">
        <v>45907</v>
      </c>
      <c r="C265" s="37" t="s">
        <v>48</v>
      </c>
      <c r="D265" s="38" t="s">
        <v>240</v>
      </c>
      <c r="E265" s="38" t="s">
        <v>10</v>
      </c>
      <c r="F265" s="38" t="s">
        <v>41</v>
      </c>
      <c r="G265" s="39" t="s">
        <v>51</v>
      </c>
      <c r="H265" s="43" t="s">
        <v>56</v>
      </c>
      <c r="I265" s="41">
        <v>1</v>
      </c>
      <c r="J265" s="42">
        <v>1950000</v>
      </c>
      <c r="K265" s="42">
        <f t="shared" si="2"/>
        <v>370500</v>
      </c>
      <c r="L265" s="42">
        <f t="shared" si="3"/>
        <v>2320500</v>
      </c>
      <c r="M265" s="12"/>
      <c r="N265" s="12"/>
      <c r="O265" s="12"/>
      <c r="P265" s="12"/>
      <c r="Q265" s="12"/>
      <c r="R265" s="12"/>
      <c r="S265" s="12"/>
      <c r="T265" s="12"/>
      <c r="U265" s="12"/>
      <c r="V265" s="12"/>
      <c r="W265" s="12"/>
      <c r="X265" s="12"/>
      <c r="Y265" s="12"/>
      <c r="Z265" s="12"/>
    </row>
    <row r="266" spans="1:26" ht="15.75" customHeight="1" x14ac:dyDescent="0.25">
      <c r="A266" s="36">
        <v>45905</v>
      </c>
      <c r="B266" s="36">
        <v>45907</v>
      </c>
      <c r="C266" s="37" t="s">
        <v>48</v>
      </c>
      <c r="D266" s="38" t="s">
        <v>241</v>
      </c>
      <c r="E266" s="38" t="s">
        <v>16</v>
      </c>
      <c r="F266" s="38" t="s">
        <v>38</v>
      </c>
      <c r="G266" s="39" t="s">
        <v>51</v>
      </c>
      <c r="H266" s="43" t="s">
        <v>58</v>
      </c>
      <c r="I266" s="41">
        <v>5</v>
      </c>
      <c r="J266" s="42">
        <v>1175000</v>
      </c>
      <c r="K266" s="42">
        <f t="shared" si="2"/>
        <v>223250</v>
      </c>
      <c r="L266" s="42">
        <f t="shared" si="3"/>
        <v>1398250</v>
      </c>
      <c r="M266" s="12"/>
      <c r="N266" s="12"/>
      <c r="O266" s="12"/>
      <c r="P266" s="12"/>
      <c r="Q266" s="12"/>
      <c r="R266" s="12"/>
      <c r="S266" s="12"/>
      <c r="T266" s="12"/>
      <c r="U266" s="12"/>
      <c r="V266" s="12"/>
      <c r="W266" s="12"/>
      <c r="X266" s="12"/>
      <c r="Y266" s="12"/>
      <c r="Z266" s="12"/>
    </row>
    <row r="267" spans="1:26" ht="15.75" customHeight="1" x14ac:dyDescent="0.25">
      <c r="A267" s="36">
        <v>45905</v>
      </c>
      <c r="B267" s="36">
        <v>45907</v>
      </c>
      <c r="C267" s="37" t="s">
        <v>48</v>
      </c>
      <c r="D267" s="38" t="s">
        <v>241</v>
      </c>
      <c r="E267" s="38" t="s">
        <v>10</v>
      </c>
      <c r="F267" s="38" t="s">
        <v>41</v>
      </c>
      <c r="G267" s="39" t="s">
        <v>51</v>
      </c>
      <c r="H267" s="43" t="s">
        <v>58</v>
      </c>
      <c r="I267" s="41">
        <v>1</v>
      </c>
      <c r="J267" s="42">
        <v>1950000</v>
      </c>
      <c r="K267" s="42">
        <f t="shared" si="2"/>
        <v>370500</v>
      </c>
      <c r="L267" s="42">
        <f t="shared" si="3"/>
        <v>2320500</v>
      </c>
      <c r="M267" s="12"/>
      <c r="N267" s="12"/>
      <c r="O267" s="12"/>
      <c r="P267" s="12"/>
      <c r="Q267" s="12"/>
      <c r="R267" s="12"/>
      <c r="S267" s="12"/>
      <c r="T267" s="12"/>
      <c r="U267" s="12"/>
      <c r="V267" s="12"/>
      <c r="W267" s="12"/>
      <c r="X267" s="12"/>
      <c r="Y267" s="12"/>
      <c r="Z267" s="12"/>
    </row>
    <row r="268" spans="1:26" ht="15.75" customHeight="1" x14ac:dyDescent="0.25">
      <c r="A268" s="36">
        <v>45910</v>
      </c>
      <c r="B268" s="36">
        <v>45911</v>
      </c>
      <c r="C268" s="37" t="s">
        <v>48</v>
      </c>
      <c r="D268" s="38" t="s">
        <v>242</v>
      </c>
      <c r="E268" s="38" t="s">
        <v>10</v>
      </c>
      <c r="F268" s="38" t="s">
        <v>41</v>
      </c>
      <c r="G268" s="39" t="s">
        <v>243</v>
      </c>
      <c r="H268" s="43" t="s">
        <v>244</v>
      </c>
      <c r="I268" s="41">
        <v>1</v>
      </c>
      <c r="J268" s="42">
        <v>1950000</v>
      </c>
      <c r="K268" s="42">
        <f t="shared" si="2"/>
        <v>370500</v>
      </c>
      <c r="L268" s="42">
        <f t="shared" si="3"/>
        <v>2320500</v>
      </c>
      <c r="M268" s="12"/>
      <c r="N268" s="12"/>
      <c r="O268" s="12"/>
      <c r="P268" s="12"/>
      <c r="Q268" s="12"/>
      <c r="R268" s="12"/>
      <c r="S268" s="12"/>
      <c r="T268" s="12"/>
      <c r="U268" s="12"/>
      <c r="V268" s="12"/>
      <c r="W268" s="12"/>
      <c r="X268" s="12"/>
      <c r="Y268" s="12"/>
      <c r="Z268" s="12"/>
    </row>
    <row r="269" spans="1:26" ht="17.25" customHeight="1" x14ac:dyDescent="0.25">
      <c r="A269" s="71">
        <v>45909</v>
      </c>
      <c r="B269" s="36">
        <v>45911</v>
      </c>
      <c r="C269" s="37" t="s">
        <v>48</v>
      </c>
      <c r="D269" s="38" t="s">
        <v>245</v>
      </c>
      <c r="E269" s="38" t="s">
        <v>12</v>
      </c>
      <c r="F269" s="38" t="s">
        <v>45</v>
      </c>
      <c r="G269" s="39" t="s">
        <v>243</v>
      </c>
      <c r="H269" s="43" t="s">
        <v>244</v>
      </c>
      <c r="I269" s="41">
        <v>50</v>
      </c>
      <c r="J269" s="42">
        <v>1325000</v>
      </c>
      <c r="K269" s="42">
        <f t="shared" si="2"/>
        <v>251750</v>
      </c>
      <c r="L269" s="42">
        <f t="shared" si="3"/>
        <v>1576750</v>
      </c>
      <c r="M269" s="12"/>
      <c r="N269" s="12"/>
      <c r="O269" s="12"/>
      <c r="P269" s="12"/>
      <c r="Q269" s="12"/>
      <c r="R269" s="12"/>
      <c r="S269" s="12"/>
      <c r="T269" s="12"/>
      <c r="U269" s="12"/>
      <c r="V269" s="12"/>
      <c r="W269" s="12"/>
      <c r="X269" s="12"/>
      <c r="Y269" s="12"/>
      <c r="Z269" s="12"/>
    </row>
    <row r="270" spans="1:26" ht="15.75" customHeight="1" x14ac:dyDescent="0.25">
      <c r="A270" s="36">
        <v>45911</v>
      </c>
      <c r="B270" s="36">
        <v>45911</v>
      </c>
      <c r="C270" s="37" t="s">
        <v>36</v>
      </c>
      <c r="D270" s="38" t="s">
        <v>246</v>
      </c>
      <c r="E270" s="38" t="s">
        <v>10</v>
      </c>
      <c r="F270" s="38" t="s">
        <v>41</v>
      </c>
      <c r="G270" s="39" t="s">
        <v>243</v>
      </c>
      <c r="H270" s="43" t="s">
        <v>244</v>
      </c>
      <c r="I270" s="41">
        <v>1</v>
      </c>
      <c r="J270" s="42">
        <v>1950000</v>
      </c>
      <c r="K270" s="42">
        <f t="shared" si="2"/>
        <v>370500</v>
      </c>
      <c r="L270" s="42">
        <f t="shared" si="3"/>
        <v>2320500</v>
      </c>
      <c r="M270" s="12"/>
      <c r="N270" s="12"/>
      <c r="O270" s="12"/>
      <c r="P270" s="12"/>
      <c r="Q270" s="12"/>
      <c r="R270" s="12"/>
      <c r="S270" s="12"/>
      <c r="T270" s="12"/>
      <c r="U270" s="12"/>
      <c r="V270" s="12"/>
      <c r="W270" s="12"/>
      <c r="X270" s="12"/>
      <c r="Y270" s="12"/>
      <c r="Z270" s="12"/>
    </row>
    <row r="271" spans="1:26" ht="17.25" customHeight="1" x14ac:dyDescent="0.25">
      <c r="A271" s="36">
        <v>45910</v>
      </c>
      <c r="B271" s="36">
        <v>45911</v>
      </c>
      <c r="C271" s="37" t="s">
        <v>48</v>
      </c>
      <c r="D271" s="38" t="s">
        <v>247</v>
      </c>
      <c r="E271" s="38" t="s">
        <v>16</v>
      </c>
      <c r="F271" s="38" t="s">
        <v>38</v>
      </c>
      <c r="G271" s="39" t="s">
        <v>248</v>
      </c>
      <c r="H271" s="43" t="s">
        <v>249</v>
      </c>
      <c r="I271" s="41">
        <v>3</v>
      </c>
      <c r="J271" s="42">
        <v>705000</v>
      </c>
      <c r="K271" s="42">
        <f t="shared" si="2"/>
        <v>133950</v>
      </c>
      <c r="L271" s="42">
        <f t="shared" si="3"/>
        <v>838950</v>
      </c>
      <c r="M271" s="12"/>
      <c r="N271" s="12"/>
      <c r="O271" s="12"/>
      <c r="P271" s="12"/>
      <c r="Q271" s="12"/>
      <c r="R271" s="12"/>
      <c r="S271" s="12"/>
      <c r="T271" s="12"/>
      <c r="U271" s="12"/>
      <c r="V271" s="12"/>
      <c r="W271" s="12"/>
      <c r="X271" s="12"/>
      <c r="Y271" s="12"/>
      <c r="Z271" s="12"/>
    </row>
    <row r="272" spans="1:26" ht="15.75" customHeight="1" x14ac:dyDescent="0.25">
      <c r="A272" s="36">
        <v>45910</v>
      </c>
      <c r="B272" s="36">
        <v>45911</v>
      </c>
      <c r="C272" s="37" t="s">
        <v>48</v>
      </c>
      <c r="D272" s="38" t="s">
        <v>247</v>
      </c>
      <c r="E272" s="38" t="s">
        <v>10</v>
      </c>
      <c r="F272" s="38" t="s">
        <v>41</v>
      </c>
      <c r="G272" s="39" t="s">
        <v>248</v>
      </c>
      <c r="H272" s="43" t="s">
        <v>249</v>
      </c>
      <c r="I272" s="41">
        <v>1</v>
      </c>
      <c r="J272" s="42">
        <v>1950000</v>
      </c>
      <c r="K272" s="42">
        <f t="shared" si="2"/>
        <v>370500</v>
      </c>
      <c r="L272" s="42">
        <f t="shared" si="3"/>
        <v>2320500</v>
      </c>
      <c r="M272" s="12"/>
      <c r="N272" s="12"/>
      <c r="O272" s="12"/>
      <c r="P272" s="12"/>
      <c r="Q272" s="12"/>
      <c r="R272" s="12"/>
      <c r="S272" s="12"/>
      <c r="T272" s="12"/>
      <c r="U272" s="12"/>
      <c r="V272" s="12"/>
      <c r="W272" s="12"/>
      <c r="X272" s="12"/>
      <c r="Y272" s="12"/>
      <c r="Z272" s="12"/>
    </row>
    <row r="273" spans="1:26" ht="15.75" customHeight="1" x14ac:dyDescent="0.25">
      <c r="A273" s="36">
        <v>45910</v>
      </c>
      <c r="B273" s="36">
        <v>45921</v>
      </c>
      <c r="C273" s="37" t="s">
        <v>48</v>
      </c>
      <c r="D273" s="38" t="s">
        <v>250</v>
      </c>
      <c r="E273" s="38" t="s">
        <v>16</v>
      </c>
      <c r="F273" s="38" t="s">
        <v>38</v>
      </c>
      <c r="G273" s="39" t="s">
        <v>248</v>
      </c>
      <c r="H273" s="43" t="s">
        <v>251</v>
      </c>
      <c r="I273" s="41">
        <v>3</v>
      </c>
      <c r="J273" s="42">
        <v>705000</v>
      </c>
      <c r="K273" s="42">
        <f t="shared" si="2"/>
        <v>133950</v>
      </c>
      <c r="L273" s="42">
        <f t="shared" si="3"/>
        <v>838950</v>
      </c>
      <c r="M273" s="12"/>
      <c r="N273" s="12"/>
      <c r="O273" s="12"/>
      <c r="P273" s="12"/>
      <c r="Q273" s="12"/>
      <c r="R273" s="12"/>
      <c r="S273" s="12"/>
      <c r="T273" s="12"/>
      <c r="U273" s="12"/>
      <c r="V273" s="12"/>
      <c r="W273" s="12"/>
      <c r="X273" s="12"/>
      <c r="Y273" s="12"/>
      <c r="Z273" s="12"/>
    </row>
    <row r="274" spans="1:26" ht="15.75" customHeight="1" x14ac:dyDescent="0.25">
      <c r="A274" s="36">
        <v>45910</v>
      </c>
      <c r="B274" s="36">
        <v>45921</v>
      </c>
      <c r="C274" s="37" t="s">
        <v>48</v>
      </c>
      <c r="D274" s="38" t="s">
        <v>250</v>
      </c>
      <c r="E274" s="38" t="s">
        <v>10</v>
      </c>
      <c r="F274" s="38" t="s">
        <v>41</v>
      </c>
      <c r="G274" s="39" t="s">
        <v>248</v>
      </c>
      <c r="H274" s="43" t="s">
        <v>251</v>
      </c>
      <c r="I274" s="41">
        <v>1</v>
      </c>
      <c r="J274" s="42">
        <v>1950000</v>
      </c>
      <c r="K274" s="42">
        <f t="shared" si="2"/>
        <v>370500</v>
      </c>
      <c r="L274" s="42">
        <f t="shared" si="3"/>
        <v>2320500</v>
      </c>
      <c r="M274" s="12"/>
      <c r="N274" s="12"/>
      <c r="O274" s="12"/>
      <c r="P274" s="12"/>
      <c r="Q274" s="12"/>
      <c r="R274" s="12"/>
      <c r="S274" s="12"/>
      <c r="T274" s="12"/>
      <c r="U274" s="12"/>
      <c r="V274" s="12"/>
      <c r="W274" s="12"/>
      <c r="X274" s="12"/>
      <c r="Y274" s="12"/>
      <c r="Z274" s="12"/>
    </row>
    <row r="275" spans="1:26" ht="17.25" customHeight="1" x14ac:dyDescent="0.25">
      <c r="A275" s="36">
        <v>45910</v>
      </c>
      <c r="B275" s="36">
        <v>45911</v>
      </c>
      <c r="C275" s="37" t="s">
        <v>48</v>
      </c>
      <c r="D275" s="38" t="s">
        <v>252</v>
      </c>
      <c r="E275" s="38" t="s">
        <v>10</v>
      </c>
      <c r="F275" s="38" t="s">
        <v>41</v>
      </c>
      <c r="G275" s="39" t="s">
        <v>248</v>
      </c>
      <c r="H275" s="43" t="s">
        <v>253</v>
      </c>
      <c r="I275" s="41">
        <v>1</v>
      </c>
      <c r="J275" s="42">
        <v>1950000</v>
      </c>
      <c r="K275" s="42">
        <f t="shared" si="2"/>
        <v>370500</v>
      </c>
      <c r="L275" s="42">
        <f t="shared" si="3"/>
        <v>2320500</v>
      </c>
      <c r="M275" s="12"/>
      <c r="N275" s="12"/>
      <c r="O275" s="12"/>
      <c r="P275" s="12"/>
      <c r="Q275" s="12"/>
      <c r="R275" s="12"/>
      <c r="S275" s="12"/>
      <c r="T275" s="12"/>
      <c r="U275" s="12"/>
      <c r="V275" s="12"/>
      <c r="W275" s="12"/>
      <c r="X275" s="12"/>
      <c r="Y275" s="12"/>
      <c r="Z275" s="12"/>
    </row>
    <row r="276" spans="1:26" ht="15.75" customHeight="1" x14ac:dyDescent="0.25">
      <c r="A276" s="36">
        <v>45912</v>
      </c>
      <c r="B276" s="36">
        <v>45913</v>
      </c>
      <c r="C276" s="37" t="s">
        <v>48</v>
      </c>
      <c r="D276" s="38" t="s">
        <v>254</v>
      </c>
      <c r="E276" s="38" t="s">
        <v>16</v>
      </c>
      <c r="F276" s="38" t="s">
        <v>38</v>
      </c>
      <c r="G276" s="39" t="s">
        <v>51</v>
      </c>
      <c r="H276" s="43" t="s">
        <v>76</v>
      </c>
      <c r="I276" s="41">
        <v>6</v>
      </c>
      <c r="J276" s="42">
        <v>1410000</v>
      </c>
      <c r="K276" s="42">
        <f t="shared" si="2"/>
        <v>267900</v>
      </c>
      <c r="L276" s="42">
        <f t="shared" si="3"/>
        <v>1677900</v>
      </c>
      <c r="M276" s="12"/>
      <c r="N276" s="12"/>
      <c r="O276" s="12"/>
      <c r="P276" s="12"/>
      <c r="Q276" s="12"/>
      <c r="R276" s="12"/>
      <c r="S276" s="12"/>
      <c r="T276" s="12"/>
      <c r="U276" s="12"/>
      <c r="V276" s="12"/>
      <c r="W276" s="12"/>
      <c r="X276" s="12"/>
      <c r="Y276" s="12"/>
      <c r="Z276" s="12"/>
    </row>
    <row r="277" spans="1:26" ht="15.75" customHeight="1" x14ac:dyDescent="0.25">
      <c r="A277" s="36">
        <v>45912</v>
      </c>
      <c r="B277" s="36">
        <v>45913</v>
      </c>
      <c r="C277" s="37" t="s">
        <v>48</v>
      </c>
      <c r="D277" s="38" t="s">
        <v>254</v>
      </c>
      <c r="E277" s="38" t="s">
        <v>10</v>
      </c>
      <c r="F277" s="38" t="s">
        <v>41</v>
      </c>
      <c r="G277" s="39" t="s">
        <v>51</v>
      </c>
      <c r="H277" s="43" t="s">
        <v>76</v>
      </c>
      <c r="I277" s="41">
        <v>1</v>
      </c>
      <c r="J277" s="42">
        <v>1950000</v>
      </c>
      <c r="K277" s="42">
        <f t="shared" si="2"/>
        <v>370500</v>
      </c>
      <c r="L277" s="42">
        <f t="shared" si="3"/>
        <v>2320500</v>
      </c>
      <c r="M277" s="12"/>
      <c r="N277" s="12"/>
      <c r="O277" s="12"/>
      <c r="P277" s="12"/>
      <c r="Q277" s="12"/>
      <c r="R277" s="12"/>
      <c r="S277" s="12"/>
      <c r="T277" s="12"/>
      <c r="U277" s="12"/>
      <c r="V277" s="12"/>
      <c r="W277" s="12"/>
      <c r="X277" s="12"/>
      <c r="Y277" s="12"/>
      <c r="Z277" s="12"/>
    </row>
    <row r="278" spans="1:26" ht="15.75" customHeight="1" x14ac:dyDescent="0.25">
      <c r="A278" s="36">
        <v>45912</v>
      </c>
      <c r="B278" s="36">
        <v>45913</v>
      </c>
      <c r="C278" s="37" t="s">
        <v>48</v>
      </c>
      <c r="D278" s="38" t="s">
        <v>254</v>
      </c>
      <c r="E278" s="38" t="s">
        <v>13</v>
      </c>
      <c r="F278" s="38" t="s">
        <v>50</v>
      </c>
      <c r="G278" s="39" t="s">
        <v>51</v>
      </c>
      <c r="H278" s="43" t="s">
        <v>76</v>
      </c>
      <c r="I278" s="41">
        <v>2</v>
      </c>
      <c r="J278" s="42">
        <v>990000</v>
      </c>
      <c r="K278" s="42">
        <f t="shared" si="2"/>
        <v>188100</v>
      </c>
      <c r="L278" s="42">
        <f t="shared" si="3"/>
        <v>1178100</v>
      </c>
      <c r="M278" s="12"/>
      <c r="N278" s="12"/>
      <c r="O278" s="12"/>
      <c r="P278" s="12"/>
      <c r="Q278" s="12"/>
      <c r="R278" s="12"/>
      <c r="S278" s="12"/>
      <c r="T278" s="12"/>
      <c r="U278" s="12"/>
      <c r="V278" s="12"/>
      <c r="W278" s="12"/>
      <c r="X278" s="12"/>
      <c r="Y278" s="12"/>
      <c r="Z278" s="12"/>
    </row>
    <row r="279" spans="1:26" ht="15.75" customHeight="1" x14ac:dyDescent="0.25">
      <c r="A279" s="36">
        <v>45912</v>
      </c>
      <c r="B279" s="36">
        <v>45913</v>
      </c>
      <c r="C279" s="37" t="s">
        <v>48</v>
      </c>
      <c r="D279" s="38" t="s">
        <v>255</v>
      </c>
      <c r="E279" s="38" t="s">
        <v>16</v>
      </c>
      <c r="F279" s="38" t="s">
        <v>38</v>
      </c>
      <c r="G279" s="39" t="s">
        <v>51</v>
      </c>
      <c r="H279" s="43" t="s">
        <v>78</v>
      </c>
      <c r="I279" s="41">
        <v>5</v>
      </c>
      <c r="J279" s="42">
        <v>1175000</v>
      </c>
      <c r="K279" s="42">
        <f t="shared" si="2"/>
        <v>223250</v>
      </c>
      <c r="L279" s="42">
        <f t="shared" si="3"/>
        <v>1398250</v>
      </c>
      <c r="M279" s="12"/>
      <c r="N279" s="12"/>
      <c r="O279" s="12"/>
      <c r="P279" s="12"/>
      <c r="Q279" s="12"/>
      <c r="R279" s="12"/>
      <c r="S279" s="12"/>
      <c r="T279" s="12"/>
      <c r="U279" s="12"/>
      <c r="V279" s="12"/>
      <c r="W279" s="12"/>
      <c r="X279" s="12"/>
      <c r="Y279" s="12"/>
      <c r="Z279" s="12"/>
    </row>
    <row r="280" spans="1:26" ht="15.75" customHeight="1" x14ac:dyDescent="0.25">
      <c r="A280" s="36">
        <v>45912</v>
      </c>
      <c r="B280" s="36">
        <v>45913</v>
      </c>
      <c r="C280" s="37" t="s">
        <v>48</v>
      </c>
      <c r="D280" s="38" t="s">
        <v>255</v>
      </c>
      <c r="E280" s="38" t="s">
        <v>10</v>
      </c>
      <c r="F280" s="38" t="s">
        <v>41</v>
      </c>
      <c r="G280" s="39" t="s">
        <v>51</v>
      </c>
      <c r="H280" s="43" t="s">
        <v>78</v>
      </c>
      <c r="I280" s="41">
        <v>1</v>
      </c>
      <c r="J280" s="42">
        <v>1950000</v>
      </c>
      <c r="K280" s="42">
        <f t="shared" si="2"/>
        <v>370500</v>
      </c>
      <c r="L280" s="42">
        <f t="shared" si="3"/>
        <v>2320500</v>
      </c>
      <c r="M280" s="12"/>
      <c r="N280" s="12"/>
      <c r="O280" s="12"/>
      <c r="P280" s="12"/>
      <c r="Q280" s="12"/>
      <c r="R280" s="12"/>
      <c r="S280" s="12"/>
      <c r="T280" s="12"/>
      <c r="U280" s="12"/>
      <c r="V280" s="12"/>
      <c r="W280" s="12"/>
      <c r="X280" s="12"/>
      <c r="Y280" s="12"/>
      <c r="Z280" s="12"/>
    </row>
    <row r="281" spans="1:26" ht="15.75" customHeight="1" x14ac:dyDescent="0.25">
      <c r="A281" s="36">
        <v>45912</v>
      </c>
      <c r="B281" s="36">
        <v>45913</v>
      </c>
      <c r="C281" s="37" t="s">
        <v>48</v>
      </c>
      <c r="D281" s="38" t="s">
        <v>255</v>
      </c>
      <c r="E281" s="38" t="s">
        <v>13</v>
      </c>
      <c r="F281" s="38" t="s">
        <v>50</v>
      </c>
      <c r="G281" s="39" t="s">
        <v>51</v>
      </c>
      <c r="H281" s="43" t="s">
        <v>78</v>
      </c>
      <c r="I281" s="41">
        <v>2</v>
      </c>
      <c r="J281" s="42">
        <v>990000</v>
      </c>
      <c r="K281" s="42">
        <f t="shared" si="2"/>
        <v>188100</v>
      </c>
      <c r="L281" s="42">
        <f t="shared" si="3"/>
        <v>1178100</v>
      </c>
      <c r="M281" s="12"/>
      <c r="N281" s="12"/>
      <c r="O281" s="12"/>
      <c r="P281" s="12"/>
      <c r="Q281" s="12"/>
      <c r="R281" s="12"/>
      <c r="S281" s="12"/>
      <c r="T281" s="12"/>
      <c r="U281" s="12"/>
      <c r="V281" s="12"/>
      <c r="W281" s="12"/>
      <c r="X281" s="12"/>
      <c r="Y281" s="12"/>
      <c r="Z281" s="12"/>
    </row>
    <row r="282" spans="1:26" ht="15.75" customHeight="1" x14ac:dyDescent="0.25">
      <c r="A282" s="36">
        <v>45912</v>
      </c>
      <c r="B282" s="36">
        <v>45914</v>
      </c>
      <c r="C282" s="37" t="s">
        <v>48</v>
      </c>
      <c r="D282" s="38" t="s">
        <v>256</v>
      </c>
      <c r="E282" s="38" t="s">
        <v>16</v>
      </c>
      <c r="F282" s="38" t="s">
        <v>38</v>
      </c>
      <c r="G282" s="39" t="s">
        <v>51</v>
      </c>
      <c r="H282" s="43" t="s">
        <v>56</v>
      </c>
      <c r="I282" s="41">
        <v>6</v>
      </c>
      <c r="J282" s="42">
        <v>1410000</v>
      </c>
      <c r="K282" s="42">
        <f t="shared" si="2"/>
        <v>267900</v>
      </c>
      <c r="L282" s="42">
        <f t="shared" si="3"/>
        <v>1677900</v>
      </c>
      <c r="M282" s="12"/>
      <c r="N282" s="12"/>
      <c r="O282" s="12"/>
      <c r="P282" s="12"/>
      <c r="Q282" s="12"/>
      <c r="R282" s="12"/>
      <c r="S282" s="12"/>
      <c r="T282" s="12"/>
      <c r="U282" s="12"/>
      <c r="V282" s="12"/>
      <c r="W282" s="12"/>
      <c r="X282" s="12"/>
      <c r="Y282" s="12"/>
      <c r="Z282" s="12"/>
    </row>
    <row r="283" spans="1:26" ht="15.75" customHeight="1" x14ac:dyDescent="0.25">
      <c r="A283" s="36">
        <v>45912</v>
      </c>
      <c r="B283" s="36">
        <v>45914</v>
      </c>
      <c r="C283" s="37" t="s">
        <v>48</v>
      </c>
      <c r="D283" s="38" t="s">
        <v>256</v>
      </c>
      <c r="E283" s="38" t="s">
        <v>10</v>
      </c>
      <c r="F283" s="38" t="s">
        <v>41</v>
      </c>
      <c r="G283" s="39" t="s">
        <v>51</v>
      </c>
      <c r="H283" s="43" t="s">
        <v>56</v>
      </c>
      <c r="I283" s="41">
        <v>1</v>
      </c>
      <c r="J283" s="42">
        <v>1950000</v>
      </c>
      <c r="K283" s="42">
        <f t="shared" si="2"/>
        <v>370500</v>
      </c>
      <c r="L283" s="42">
        <f t="shared" si="3"/>
        <v>2320500</v>
      </c>
      <c r="M283" s="12"/>
      <c r="N283" s="12"/>
      <c r="O283" s="12"/>
      <c r="P283" s="12"/>
      <c r="Q283" s="12"/>
      <c r="R283" s="12"/>
      <c r="S283" s="12"/>
      <c r="T283" s="12"/>
      <c r="U283" s="12"/>
      <c r="V283" s="12"/>
      <c r="W283" s="12"/>
      <c r="X283" s="12"/>
      <c r="Y283" s="12"/>
      <c r="Z283" s="12"/>
    </row>
    <row r="284" spans="1:26" ht="15.75" customHeight="1" x14ac:dyDescent="0.25">
      <c r="A284" s="36">
        <v>45912</v>
      </c>
      <c r="B284" s="36">
        <v>45914</v>
      </c>
      <c r="C284" s="37" t="s">
        <v>48</v>
      </c>
      <c r="D284" s="38" t="s">
        <v>257</v>
      </c>
      <c r="E284" s="38" t="s">
        <v>16</v>
      </c>
      <c r="F284" s="38" t="s">
        <v>38</v>
      </c>
      <c r="G284" s="39" t="s">
        <v>51</v>
      </c>
      <c r="H284" s="43" t="s">
        <v>58</v>
      </c>
      <c r="I284" s="41">
        <v>5</v>
      </c>
      <c r="J284" s="42">
        <v>1175000</v>
      </c>
      <c r="K284" s="42">
        <f t="shared" si="2"/>
        <v>223250</v>
      </c>
      <c r="L284" s="42">
        <f t="shared" si="3"/>
        <v>1398250</v>
      </c>
      <c r="M284" s="12"/>
      <c r="N284" s="12"/>
      <c r="O284" s="12"/>
      <c r="P284" s="12"/>
      <c r="Q284" s="12"/>
      <c r="R284" s="12"/>
      <c r="S284" s="12"/>
      <c r="T284" s="12"/>
      <c r="U284" s="12"/>
      <c r="V284" s="12"/>
      <c r="W284" s="12"/>
      <c r="X284" s="12"/>
      <c r="Y284" s="12"/>
      <c r="Z284" s="12"/>
    </row>
    <row r="285" spans="1:26" ht="15.75" customHeight="1" x14ac:dyDescent="0.25">
      <c r="A285" s="36">
        <v>45912</v>
      </c>
      <c r="B285" s="36">
        <v>45914</v>
      </c>
      <c r="C285" s="37" t="s">
        <v>48</v>
      </c>
      <c r="D285" s="38" t="s">
        <v>257</v>
      </c>
      <c r="E285" s="38" t="s">
        <v>10</v>
      </c>
      <c r="F285" s="38" t="s">
        <v>41</v>
      </c>
      <c r="G285" s="39" t="s">
        <v>51</v>
      </c>
      <c r="H285" s="43" t="s">
        <v>58</v>
      </c>
      <c r="I285" s="41">
        <v>1</v>
      </c>
      <c r="J285" s="42">
        <v>1950000</v>
      </c>
      <c r="K285" s="42">
        <f t="shared" si="2"/>
        <v>370500</v>
      </c>
      <c r="L285" s="42">
        <f t="shared" si="3"/>
        <v>2320500</v>
      </c>
      <c r="M285" s="12"/>
      <c r="N285" s="12"/>
      <c r="O285" s="12"/>
      <c r="P285" s="12"/>
      <c r="Q285" s="12"/>
      <c r="R285" s="12"/>
      <c r="S285" s="12"/>
      <c r="T285" s="12"/>
      <c r="U285" s="12"/>
      <c r="V285" s="12"/>
      <c r="W285" s="12"/>
      <c r="X285" s="12"/>
      <c r="Y285" s="12"/>
      <c r="Z285" s="12"/>
    </row>
    <row r="286" spans="1:26" ht="15.75" customHeight="1" x14ac:dyDescent="0.25">
      <c r="A286" s="36">
        <v>45910</v>
      </c>
      <c r="B286" s="36">
        <v>45912</v>
      </c>
      <c r="C286" s="37" t="s">
        <v>48</v>
      </c>
      <c r="D286" s="38" t="s">
        <v>258</v>
      </c>
      <c r="E286" s="38" t="s">
        <v>12</v>
      </c>
      <c r="F286" s="38" t="s">
        <v>45</v>
      </c>
      <c r="G286" s="39" t="s">
        <v>248</v>
      </c>
      <c r="H286" s="43" t="s">
        <v>253</v>
      </c>
      <c r="I286" s="41">
        <v>250</v>
      </c>
      <c r="J286" s="42">
        <v>6622500</v>
      </c>
      <c r="K286" s="42">
        <f t="shared" si="2"/>
        <v>1258275</v>
      </c>
      <c r="L286" s="42">
        <f t="shared" si="3"/>
        <v>7880775</v>
      </c>
      <c r="M286" s="12"/>
      <c r="N286" s="12"/>
      <c r="O286" s="12"/>
      <c r="P286" s="12"/>
      <c r="Q286" s="12"/>
      <c r="R286" s="12"/>
      <c r="S286" s="12"/>
      <c r="T286" s="12"/>
      <c r="U286" s="12"/>
      <c r="V286" s="12"/>
      <c r="W286" s="12"/>
      <c r="X286" s="12"/>
      <c r="Y286" s="12"/>
      <c r="Z286" s="12"/>
    </row>
    <row r="287" spans="1:26" ht="15.75" customHeight="1" x14ac:dyDescent="0.25">
      <c r="A287" s="36">
        <v>45910</v>
      </c>
      <c r="B287" s="36">
        <v>45913</v>
      </c>
      <c r="C287" s="37" t="s">
        <v>48</v>
      </c>
      <c r="D287" s="38" t="s">
        <v>259</v>
      </c>
      <c r="E287" s="38" t="s">
        <v>12</v>
      </c>
      <c r="F287" s="38" t="s">
        <v>260</v>
      </c>
      <c r="G287" s="39" t="s">
        <v>248</v>
      </c>
      <c r="H287" s="43" t="s">
        <v>253</v>
      </c>
      <c r="I287" s="41">
        <v>80</v>
      </c>
      <c r="J287" s="42">
        <v>1277280</v>
      </c>
      <c r="K287" s="42">
        <f t="shared" si="2"/>
        <v>242683.2</v>
      </c>
      <c r="L287" s="42">
        <f t="shared" si="3"/>
        <v>1519963.2</v>
      </c>
      <c r="M287" s="12"/>
      <c r="N287" s="12"/>
      <c r="O287" s="12"/>
      <c r="P287" s="12"/>
      <c r="Q287" s="12"/>
      <c r="R287" s="12"/>
      <c r="S287" s="12"/>
      <c r="T287" s="12"/>
      <c r="U287" s="12"/>
      <c r="V287" s="12"/>
      <c r="W287" s="12"/>
      <c r="X287" s="12"/>
      <c r="Y287" s="12"/>
      <c r="Z287" s="12"/>
    </row>
    <row r="288" spans="1:26" ht="15.75" customHeight="1" x14ac:dyDescent="0.25">
      <c r="A288" s="36">
        <v>45910</v>
      </c>
      <c r="B288" s="36">
        <v>45911</v>
      </c>
      <c r="C288" s="37" t="s">
        <v>48</v>
      </c>
      <c r="D288" s="38" t="s">
        <v>261</v>
      </c>
      <c r="E288" s="38" t="s">
        <v>14</v>
      </c>
      <c r="F288" s="38" t="s">
        <v>143</v>
      </c>
      <c r="G288" s="39" t="s">
        <v>243</v>
      </c>
      <c r="H288" s="43" t="s">
        <v>244</v>
      </c>
      <c r="I288" s="41">
        <v>2</v>
      </c>
      <c r="J288" s="42">
        <v>744000</v>
      </c>
      <c r="K288" s="42">
        <f t="shared" si="2"/>
        <v>141360</v>
      </c>
      <c r="L288" s="42">
        <f t="shared" si="3"/>
        <v>885360</v>
      </c>
      <c r="M288" s="12"/>
      <c r="N288" s="12"/>
      <c r="O288" s="12"/>
      <c r="P288" s="12"/>
      <c r="Q288" s="12"/>
      <c r="R288" s="12"/>
      <c r="S288" s="12"/>
      <c r="T288" s="12"/>
      <c r="U288" s="12"/>
      <c r="V288" s="12"/>
      <c r="W288" s="12"/>
      <c r="X288" s="12"/>
      <c r="Y288" s="12"/>
      <c r="Z288" s="12"/>
    </row>
    <row r="289" spans="1:26" ht="15.75" customHeight="1" x14ac:dyDescent="0.25">
      <c r="A289" s="36">
        <v>45919</v>
      </c>
      <c r="B289" s="36">
        <v>45920</v>
      </c>
      <c r="C289" s="37" t="s">
        <v>48</v>
      </c>
      <c r="D289" s="38" t="s">
        <v>262</v>
      </c>
      <c r="E289" s="38" t="s">
        <v>16</v>
      </c>
      <c r="F289" s="38" t="s">
        <v>38</v>
      </c>
      <c r="G289" s="39" t="s">
        <v>51</v>
      </c>
      <c r="H289" s="43" t="s">
        <v>76</v>
      </c>
      <c r="I289" s="41">
        <v>6</v>
      </c>
      <c r="J289" s="42">
        <v>1410000</v>
      </c>
      <c r="K289" s="42">
        <f t="shared" si="2"/>
        <v>267900</v>
      </c>
      <c r="L289" s="42">
        <f t="shared" si="3"/>
        <v>1677900</v>
      </c>
      <c r="M289" s="12"/>
      <c r="N289" s="12"/>
      <c r="O289" s="12"/>
      <c r="P289" s="12"/>
      <c r="Q289" s="12"/>
      <c r="R289" s="12"/>
      <c r="S289" s="12"/>
      <c r="T289" s="12"/>
      <c r="U289" s="12"/>
      <c r="V289" s="12"/>
      <c r="W289" s="12"/>
      <c r="X289" s="12"/>
      <c r="Y289" s="12"/>
      <c r="Z289" s="12"/>
    </row>
    <row r="290" spans="1:26" ht="15.75" customHeight="1" x14ac:dyDescent="0.25">
      <c r="A290" s="36">
        <v>45919</v>
      </c>
      <c r="B290" s="36">
        <v>45920</v>
      </c>
      <c r="C290" s="37" t="s">
        <v>48</v>
      </c>
      <c r="D290" s="38" t="s">
        <v>262</v>
      </c>
      <c r="E290" s="38" t="s">
        <v>10</v>
      </c>
      <c r="F290" s="38" t="s">
        <v>41</v>
      </c>
      <c r="G290" s="39" t="s">
        <v>51</v>
      </c>
      <c r="H290" s="43" t="s">
        <v>76</v>
      </c>
      <c r="I290" s="41">
        <v>1</v>
      </c>
      <c r="J290" s="42">
        <v>1950000</v>
      </c>
      <c r="K290" s="42">
        <f t="shared" si="2"/>
        <v>370500</v>
      </c>
      <c r="L290" s="42">
        <f t="shared" si="3"/>
        <v>2320500</v>
      </c>
      <c r="M290" s="12"/>
      <c r="N290" s="12"/>
      <c r="O290" s="12"/>
      <c r="P290" s="12"/>
      <c r="Q290" s="12"/>
      <c r="R290" s="12"/>
      <c r="S290" s="12"/>
      <c r="T290" s="12"/>
      <c r="U290" s="12"/>
      <c r="V290" s="12"/>
      <c r="W290" s="12"/>
      <c r="X290" s="12"/>
      <c r="Y290" s="12"/>
      <c r="Z290" s="12"/>
    </row>
    <row r="291" spans="1:26" ht="15.75" customHeight="1" x14ac:dyDescent="0.25">
      <c r="A291" s="36">
        <v>45919</v>
      </c>
      <c r="B291" s="36">
        <v>45920</v>
      </c>
      <c r="C291" s="37" t="s">
        <v>48</v>
      </c>
      <c r="D291" s="38" t="s">
        <v>262</v>
      </c>
      <c r="E291" s="38" t="s">
        <v>13</v>
      </c>
      <c r="F291" s="38" t="s">
        <v>50</v>
      </c>
      <c r="G291" s="39" t="s">
        <v>51</v>
      </c>
      <c r="H291" s="43" t="s">
        <v>76</v>
      </c>
      <c r="I291" s="41">
        <v>2</v>
      </c>
      <c r="J291" s="42">
        <v>990000</v>
      </c>
      <c r="K291" s="42">
        <f t="shared" si="2"/>
        <v>188100</v>
      </c>
      <c r="L291" s="42">
        <f t="shared" si="3"/>
        <v>1178100</v>
      </c>
      <c r="M291" s="12"/>
      <c r="N291" s="12"/>
      <c r="O291" s="12"/>
      <c r="P291" s="12"/>
      <c r="Q291" s="12"/>
      <c r="R291" s="12"/>
      <c r="S291" s="12"/>
      <c r="T291" s="12"/>
      <c r="U291" s="12"/>
      <c r="V291" s="12"/>
      <c r="W291" s="12"/>
      <c r="X291" s="12"/>
      <c r="Y291" s="12"/>
      <c r="Z291" s="12"/>
    </row>
    <row r="292" spans="1:26" ht="15.75" customHeight="1" x14ac:dyDescent="0.25">
      <c r="A292" s="36">
        <v>45919</v>
      </c>
      <c r="B292" s="36">
        <v>45920</v>
      </c>
      <c r="C292" s="37" t="s">
        <v>48</v>
      </c>
      <c r="D292" s="38" t="s">
        <v>263</v>
      </c>
      <c r="E292" s="38" t="s">
        <v>16</v>
      </c>
      <c r="F292" s="38" t="s">
        <v>38</v>
      </c>
      <c r="G292" s="39" t="s">
        <v>51</v>
      </c>
      <c r="H292" s="43" t="s">
        <v>78</v>
      </c>
      <c r="I292" s="41">
        <v>5</v>
      </c>
      <c r="J292" s="42">
        <v>1175000</v>
      </c>
      <c r="K292" s="42">
        <f t="shared" si="2"/>
        <v>223250</v>
      </c>
      <c r="L292" s="42">
        <f t="shared" si="3"/>
        <v>1398250</v>
      </c>
      <c r="M292" s="12"/>
      <c r="N292" s="12"/>
      <c r="O292" s="12"/>
      <c r="P292" s="12"/>
      <c r="Q292" s="12"/>
      <c r="R292" s="12"/>
      <c r="S292" s="12"/>
      <c r="T292" s="12"/>
      <c r="U292" s="12"/>
      <c r="V292" s="12"/>
      <c r="W292" s="12"/>
      <c r="X292" s="12"/>
      <c r="Y292" s="12"/>
      <c r="Z292" s="12"/>
    </row>
    <row r="293" spans="1:26" ht="15.75" customHeight="1" x14ac:dyDescent="0.25">
      <c r="A293" s="36">
        <v>45919</v>
      </c>
      <c r="B293" s="36">
        <v>45920</v>
      </c>
      <c r="C293" s="37" t="s">
        <v>48</v>
      </c>
      <c r="D293" s="38" t="s">
        <v>263</v>
      </c>
      <c r="E293" s="38" t="s">
        <v>10</v>
      </c>
      <c r="F293" s="38" t="s">
        <v>41</v>
      </c>
      <c r="G293" s="39" t="s">
        <v>51</v>
      </c>
      <c r="H293" s="43" t="s">
        <v>78</v>
      </c>
      <c r="I293" s="41">
        <v>1</v>
      </c>
      <c r="J293" s="42">
        <v>1950000</v>
      </c>
      <c r="K293" s="42">
        <f t="shared" si="2"/>
        <v>370500</v>
      </c>
      <c r="L293" s="42">
        <f t="shared" si="3"/>
        <v>2320500</v>
      </c>
      <c r="M293" s="12"/>
      <c r="N293" s="12"/>
      <c r="O293" s="12"/>
      <c r="P293" s="12"/>
      <c r="Q293" s="12"/>
      <c r="R293" s="12"/>
      <c r="S293" s="12"/>
      <c r="T293" s="12"/>
      <c r="U293" s="12"/>
      <c r="V293" s="12"/>
      <c r="W293" s="12"/>
      <c r="X293" s="12"/>
      <c r="Y293" s="12"/>
      <c r="Z293" s="12"/>
    </row>
    <row r="294" spans="1:26" ht="15.75" customHeight="1" x14ac:dyDescent="0.25">
      <c r="A294" s="36">
        <v>45919</v>
      </c>
      <c r="B294" s="36">
        <v>45920</v>
      </c>
      <c r="C294" s="37" t="s">
        <v>48</v>
      </c>
      <c r="D294" s="38" t="s">
        <v>263</v>
      </c>
      <c r="E294" s="38" t="s">
        <v>13</v>
      </c>
      <c r="F294" s="38" t="s">
        <v>50</v>
      </c>
      <c r="G294" s="39" t="s">
        <v>51</v>
      </c>
      <c r="H294" s="43" t="s">
        <v>78</v>
      </c>
      <c r="I294" s="41">
        <v>2</v>
      </c>
      <c r="J294" s="42">
        <v>990000</v>
      </c>
      <c r="K294" s="42">
        <f t="shared" si="2"/>
        <v>188100</v>
      </c>
      <c r="L294" s="42">
        <f t="shared" si="3"/>
        <v>1178100</v>
      </c>
      <c r="M294" s="12"/>
      <c r="N294" s="12"/>
      <c r="O294" s="12"/>
      <c r="P294" s="12"/>
      <c r="Q294" s="12"/>
      <c r="R294" s="12"/>
      <c r="S294" s="12"/>
      <c r="T294" s="12"/>
      <c r="U294" s="12"/>
      <c r="V294" s="12"/>
      <c r="W294" s="12"/>
      <c r="X294" s="12"/>
      <c r="Y294" s="12"/>
      <c r="Z294" s="12"/>
    </row>
    <row r="295" spans="1:26" ht="15.75" customHeight="1" x14ac:dyDescent="0.25">
      <c r="A295" s="36">
        <v>45919</v>
      </c>
      <c r="B295" s="36">
        <v>45921</v>
      </c>
      <c r="C295" s="37" t="s">
        <v>48</v>
      </c>
      <c r="D295" s="38" t="s">
        <v>264</v>
      </c>
      <c r="E295" s="38" t="s">
        <v>16</v>
      </c>
      <c r="F295" s="38" t="s">
        <v>38</v>
      </c>
      <c r="G295" s="39" t="s">
        <v>51</v>
      </c>
      <c r="H295" s="43" t="s">
        <v>56</v>
      </c>
      <c r="I295" s="41">
        <v>6</v>
      </c>
      <c r="J295" s="42">
        <v>1410000</v>
      </c>
      <c r="K295" s="42">
        <f t="shared" si="2"/>
        <v>267900</v>
      </c>
      <c r="L295" s="42">
        <f t="shared" si="3"/>
        <v>1677900</v>
      </c>
      <c r="M295" s="12"/>
      <c r="N295" s="12"/>
      <c r="O295" s="12"/>
      <c r="P295" s="12"/>
      <c r="Q295" s="12"/>
      <c r="R295" s="12"/>
      <c r="S295" s="12"/>
      <c r="T295" s="12"/>
      <c r="U295" s="12"/>
      <c r="V295" s="12"/>
      <c r="W295" s="12"/>
      <c r="X295" s="12"/>
      <c r="Y295" s="12"/>
      <c r="Z295" s="12"/>
    </row>
    <row r="296" spans="1:26" ht="15.75" customHeight="1" x14ac:dyDescent="0.25">
      <c r="A296" s="36">
        <v>45919</v>
      </c>
      <c r="B296" s="36">
        <v>45921</v>
      </c>
      <c r="C296" s="37" t="s">
        <v>48</v>
      </c>
      <c r="D296" s="38" t="s">
        <v>264</v>
      </c>
      <c r="E296" s="38" t="s">
        <v>10</v>
      </c>
      <c r="F296" s="38" t="s">
        <v>41</v>
      </c>
      <c r="G296" s="39" t="s">
        <v>51</v>
      </c>
      <c r="H296" s="43" t="s">
        <v>56</v>
      </c>
      <c r="I296" s="41">
        <v>1</v>
      </c>
      <c r="J296" s="42">
        <v>1950000</v>
      </c>
      <c r="K296" s="42">
        <f t="shared" si="2"/>
        <v>370500</v>
      </c>
      <c r="L296" s="42">
        <f t="shared" si="3"/>
        <v>2320500</v>
      </c>
      <c r="M296" s="12"/>
      <c r="N296" s="12"/>
      <c r="O296" s="12"/>
      <c r="P296" s="12"/>
      <c r="Q296" s="12"/>
      <c r="R296" s="12"/>
      <c r="S296" s="12"/>
      <c r="T296" s="12"/>
      <c r="U296" s="12"/>
      <c r="V296" s="12"/>
      <c r="W296" s="12"/>
      <c r="X296" s="12"/>
      <c r="Y296" s="12"/>
      <c r="Z296" s="12"/>
    </row>
    <row r="297" spans="1:26" ht="15.75" customHeight="1" x14ac:dyDescent="0.25">
      <c r="A297" s="36">
        <v>45919</v>
      </c>
      <c r="B297" s="36">
        <v>45921</v>
      </c>
      <c r="C297" s="37" t="s">
        <v>48</v>
      </c>
      <c r="D297" s="38" t="s">
        <v>265</v>
      </c>
      <c r="E297" s="38" t="s">
        <v>16</v>
      </c>
      <c r="F297" s="38" t="s">
        <v>38</v>
      </c>
      <c r="G297" s="39" t="s">
        <v>51</v>
      </c>
      <c r="H297" s="43" t="s">
        <v>58</v>
      </c>
      <c r="I297" s="41">
        <v>5</v>
      </c>
      <c r="J297" s="42">
        <v>1175000</v>
      </c>
      <c r="K297" s="42">
        <f t="shared" si="2"/>
        <v>223250</v>
      </c>
      <c r="L297" s="42">
        <f t="shared" si="3"/>
        <v>1398250</v>
      </c>
      <c r="M297" s="12"/>
      <c r="N297" s="12"/>
      <c r="O297" s="12"/>
      <c r="P297" s="12"/>
      <c r="Q297" s="12"/>
      <c r="R297" s="12"/>
      <c r="S297" s="12"/>
      <c r="T297" s="12"/>
      <c r="U297" s="12"/>
      <c r="V297" s="12"/>
      <c r="W297" s="12"/>
      <c r="X297" s="12"/>
      <c r="Y297" s="12"/>
      <c r="Z297" s="12"/>
    </row>
    <row r="298" spans="1:26" ht="15.75" customHeight="1" x14ac:dyDescent="0.25">
      <c r="A298" s="36">
        <v>45919</v>
      </c>
      <c r="B298" s="36">
        <v>45921</v>
      </c>
      <c r="C298" s="37" t="s">
        <v>48</v>
      </c>
      <c r="D298" s="38" t="s">
        <v>265</v>
      </c>
      <c r="E298" s="38" t="s">
        <v>10</v>
      </c>
      <c r="F298" s="38" t="s">
        <v>41</v>
      </c>
      <c r="G298" s="39" t="s">
        <v>51</v>
      </c>
      <c r="H298" s="43" t="s">
        <v>58</v>
      </c>
      <c r="I298" s="41">
        <v>1</v>
      </c>
      <c r="J298" s="42">
        <v>1950000</v>
      </c>
      <c r="K298" s="42">
        <f t="shared" si="2"/>
        <v>370500</v>
      </c>
      <c r="L298" s="42">
        <f t="shared" si="3"/>
        <v>2320500</v>
      </c>
      <c r="M298" s="12"/>
      <c r="N298" s="12"/>
      <c r="O298" s="12"/>
      <c r="P298" s="12"/>
      <c r="Q298" s="12"/>
      <c r="R298" s="12"/>
      <c r="S298" s="12"/>
      <c r="T298" s="12"/>
      <c r="U298" s="12"/>
      <c r="V298" s="12"/>
      <c r="W298" s="12"/>
      <c r="X298" s="12"/>
      <c r="Y298" s="12"/>
      <c r="Z298" s="12"/>
    </row>
    <row r="299" spans="1:26" ht="15.75" customHeight="1" x14ac:dyDescent="0.25">
      <c r="A299" s="36">
        <v>45926</v>
      </c>
      <c r="B299" s="36">
        <v>45927</v>
      </c>
      <c r="C299" s="37" t="s">
        <v>48</v>
      </c>
      <c r="D299" s="38" t="s">
        <v>266</v>
      </c>
      <c r="E299" s="38" t="s">
        <v>16</v>
      </c>
      <c r="F299" s="38" t="s">
        <v>38</v>
      </c>
      <c r="G299" s="39" t="s">
        <v>51</v>
      </c>
      <c r="H299" s="43" t="s">
        <v>76</v>
      </c>
      <c r="I299" s="41">
        <v>6</v>
      </c>
      <c r="J299" s="42">
        <v>1410000</v>
      </c>
      <c r="K299" s="42">
        <f t="shared" si="2"/>
        <v>267900</v>
      </c>
      <c r="L299" s="42">
        <f t="shared" si="3"/>
        <v>1677900</v>
      </c>
      <c r="M299" s="12"/>
      <c r="N299" s="12"/>
      <c r="O299" s="12"/>
      <c r="P299" s="12"/>
      <c r="Q299" s="12"/>
      <c r="R299" s="12"/>
      <c r="S299" s="12"/>
      <c r="T299" s="12"/>
      <c r="U299" s="12"/>
      <c r="V299" s="12"/>
      <c r="W299" s="12"/>
      <c r="X299" s="12"/>
      <c r="Y299" s="12"/>
      <c r="Z299" s="12"/>
    </row>
    <row r="300" spans="1:26" ht="15.75" customHeight="1" x14ac:dyDescent="0.25">
      <c r="A300" s="36">
        <v>45926</v>
      </c>
      <c r="B300" s="36">
        <v>45927</v>
      </c>
      <c r="C300" s="37" t="s">
        <v>48</v>
      </c>
      <c r="D300" s="38" t="s">
        <v>266</v>
      </c>
      <c r="E300" s="38" t="s">
        <v>10</v>
      </c>
      <c r="F300" s="38" t="s">
        <v>41</v>
      </c>
      <c r="G300" s="39" t="s">
        <v>51</v>
      </c>
      <c r="H300" s="43" t="s">
        <v>76</v>
      </c>
      <c r="I300" s="41">
        <v>1</v>
      </c>
      <c r="J300" s="42">
        <v>1950000</v>
      </c>
      <c r="K300" s="42">
        <f t="shared" si="2"/>
        <v>370500</v>
      </c>
      <c r="L300" s="42">
        <f t="shared" si="3"/>
        <v>2320500</v>
      </c>
      <c r="M300" s="12"/>
      <c r="N300" s="12"/>
      <c r="O300" s="12"/>
      <c r="P300" s="12"/>
      <c r="Q300" s="12"/>
      <c r="R300" s="12"/>
      <c r="S300" s="12"/>
      <c r="T300" s="12"/>
      <c r="U300" s="12"/>
      <c r="V300" s="12"/>
      <c r="W300" s="12"/>
      <c r="X300" s="12"/>
      <c r="Y300" s="12"/>
      <c r="Z300" s="12"/>
    </row>
    <row r="301" spans="1:26" ht="15.75" customHeight="1" x14ac:dyDescent="0.25">
      <c r="A301" s="36">
        <v>45926</v>
      </c>
      <c r="B301" s="36">
        <v>45927</v>
      </c>
      <c r="C301" s="37" t="s">
        <v>48</v>
      </c>
      <c r="D301" s="38" t="s">
        <v>266</v>
      </c>
      <c r="E301" s="38" t="s">
        <v>13</v>
      </c>
      <c r="F301" s="38" t="s">
        <v>50</v>
      </c>
      <c r="G301" s="39" t="s">
        <v>51</v>
      </c>
      <c r="H301" s="43" t="s">
        <v>76</v>
      </c>
      <c r="I301" s="41">
        <v>2</v>
      </c>
      <c r="J301" s="42">
        <v>990000</v>
      </c>
      <c r="K301" s="42">
        <f t="shared" si="2"/>
        <v>188100</v>
      </c>
      <c r="L301" s="42">
        <f t="shared" si="3"/>
        <v>1178100</v>
      </c>
      <c r="M301" s="12"/>
      <c r="N301" s="12"/>
      <c r="O301" s="12"/>
      <c r="P301" s="12"/>
      <c r="Q301" s="12"/>
      <c r="R301" s="12"/>
      <c r="S301" s="12"/>
      <c r="T301" s="12"/>
      <c r="U301" s="12"/>
      <c r="V301" s="12"/>
      <c r="W301" s="12"/>
      <c r="X301" s="12"/>
      <c r="Y301" s="12"/>
      <c r="Z301" s="12"/>
    </row>
    <row r="302" spans="1:26" ht="15.75" customHeight="1" x14ac:dyDescent="0.25">
      <c r="A302" s="36">
        <v>45926</v>
      </c>
      <c r="B302" s="36">
        <v>45927</v>
      </c>
      <c r="C302" s="37" t="s">
        <v>48</v>
      </c>
      <c r="D302" s="38" t="s">
        <v>267</v>
      </c>
      <c r="E302" s="38" t="s">
        <v>16</v>
      </c>
      <c r="F302" s="38" t="s">
        <v>38</v>
      </c>
      <c r="G302" s="39" t="s">
        <v>51</v>
      </c>
      <c r="H302" s="43" t="s">
        <v>78</v>
      </c>
      <c r="I302" s="41">
        <v>5</v>
      </c>
      <c r="J302" s="42">
        <v>1175000</v>
      </c>
      <c r="K302" s="42">
        <f t="shared" si="2"/>
        <v>223250</v>
      </c>
      <c r="L302" s="42">
        <f t="shared" si="3"/>
        <v>1398250</v>
      </c>
      <c r="M302" s="12"/>
      <c r="N302" s="12"/>
      <c r="O302" s="12"/>
      <c r="P302" s="12"/>
      <c r="Q302" s="12"/>
      <c r="R302" s="12"/>
      <c r="S302" s="12"/>
      <c r="T302" s="12"/>
      <c r="U302" s="12"/>
      <c r="V302" s="12"/>
      <c r="W302" s="12"/>
      <c r="X302" s="12"/>
      <c r="Y302" s="12"/>
      <c r="Z302" s="12"/>
    </row>
    <row r="303" spans="1:26" ht="15.75" customHeight="1" x14ac:dyDescent="0.25">
      <c r="A303" s="36">
        <v>45926</v>
      </c>
      <c r="B303" s="36">
        <v>45927</v>
      </c>
      <c r="C303" s="37" t="s">
        <v>48</v>
      </c>
      <c r="D303" s="38" t="s">
        <v>267</v>
      </c>
      <c r="E303" s="38" t="s">
        <v>10</v>
      </c>
      <c r="F303" s="38" t="s">
        <v>41</v>
      </c>
      <c r="G303" s="39" t="s">
        <v>51</v>
      </c>
      <c r="H303" s="43" t="s">
        <v>78</v>
      </c>
      <c r="I303" s="41">
        <v>1</v>
      </c>
      <c r="J303" s="42">
        <v>1950000</v>
      </c>
      <c r="K303" s="42">
        <f t="shared" si="2"/>
        <v>370500</v>
      </c>
      <c r="L303" s="42">
        <f t="shared" si="3"/>
        <v>2320500</v>
      </c>
      <c r="M303" s="12"/>
      <c r="N303" s="12"/>
      <c r="O303" s="12"/>
      <c r="P303" s="12"/>
      <c r="Q303" s="12"/>
      <c r="R303" s="12"/>
      <c r="S303" s="12"/>
      <c r="T303" s="12"/>
      <c r="U303" s="12"/>
      <c r="V303" s="12"/>
      <c r="W303" s="12"/>
      <c r="X303" s="12"/>
      <c r="Y303" s="12"/>
      <c r="Z303" s="12"/>
    </row>
    <row r="304" spans="1:26" ht="15.75" customHeight="1" x14ac:dyDescent="0.25">
      <c r="A304" s="36">
        <v>45926</v>
      </c>
      <c r="B304" s="36">
        <v>45927</v>
      </c>
      <c r="C304" s="37" t="s">
        <v>48</v>
      </c>
      <c r="D304" s="38" t="s">
        <v>267</v>
      </c>
      <c r="E304" s="38" t="s">
        <v>13</v>
      </c>
      <c r="F304" s="38" t="s">
        <v>50</v>
      </c>
      <c r="G304" s="39" t="s">
        <v>51</v>
      </c>
      <c r="H304" s="43" t="s">
        <v>78</v>
      </c>
      <c r="I304" s="41">
        <v>2</v>
      </c>
      <c r="J304" s="42">
        <v>990000</v>
      </c>
      <c r="K304" s="42">
        <f t="shared" si="2"/>
        <v>188100</v>
      </c>
      <c r="L304" s="42">
        <f t="shared" si="3"/>
        <v>1178100</v>
      </c>
      <c r="M304" s="12"/>
      <c r="N304" s="12"/>
      <c r="O304" s="12"/>
      <c r="P304" s="12"/>
      <c r="Q304" s="12"/>
      <c r="R304" s="12"/>
      <c r="S304" s="12"/>
      <c r="T304" s="12"/>
      <c r="U304" s="12"/>
      <c r="V304" s="12"/>
      <c r="W304" s="12"/>
      <c r="X304" s="12"/>
      <c r="Y304" s="12"/>
      <c r="Z304" s="12"/>
    </row>
    <row r="305" spans="1:26" ht="15.75" customHeight="1" x14ac:dyDescent="0.25">
      <c r="A305" s="36">
        <v>45926</v>
      </c>
      <c r="B305" s="36">
        <v>45928</v>
      </c>
      <c r="C305" s="37" t="s">
        <v>48</v>
      </c>
      <c r="D305" s="38" t="s">
        <v>268</v>
      </c>
      <c r="E305" s="38" t="s">
        <v>16</v>
      </c>
      <c r="F305" s="38" t="s">
        <v>38</v>
      </c>
      <c r="G305" s="39" t="s">
        <v>51</v>
      </c>
      <c r="H305" s="43" t="s">
        <v>56</v>
      </c>
      <c r="I305" s="41">
        <v>6</v>
      </c>
      <c r="J305" s="42">
        <v>1410000</v>
      </c>
      <c r="K305" s="42">
        <f t="shared" si="2"/>
        <v>267900</v>
      </c>
      <c r="L305" s="42">
        <f t="shared" si="3"/>
        <v>1677900</v>
      </c>
      <c r="M305" s="12"/>
      <c r="N305" s="12"/>
      <c r="O305" s="12"/>
      <c r="P305" s="12"/>
      <c r="Q305" s="12"/>
      <c r="R305" s="12"/>
      <c r="S305" s="12"/>
      <c r="T305" s="12"/>
      <c r="U305" s="12"/>
      <c r="V305" s="12"/>
      <c r="W305" s="12"/>
      <c r="X305" s="12"/>
      <c r="Y305" s="12"/>
      <c r="Z305" s="12"/>
    </row>
    <row r="306" spans="1:26" ht="15.75" customHeight="1" x14ac:dyDescent="0.25">
      <c r="A306" s="36">
        <v>45926</v>
      </c>
      <c r="B306" s="36">
        <v>45928</v>
      </c>
      <c r="C306" s="37" t="s">
        <v>48</v>
      </c>
      <c r="D306" s="38" t="s">
        <v>268</v>
      </c>
      <c r="E306" s="38" t="s">
        <v>10</v>
      </c>
      <c r="F306" s="38" t="s">
        <v>41</v>
      </c>
      <c r="G306" s="39" t="s">
        <v>51</v>
      </c>
      <c r="H306" s="43" t="s">
        <v>56</v>
      </c>
      <c r="I306" s="41">
        <v>1</v>
      </c>
      <c r="J306" s="42">
        <v>1950000</v>
      </c>
      <c r="K306" s="42">
        <f t="shared" si="2"/>
        <v>370500</v>
      </c>
      <c r="L306" s="42">
        <f t="shared" si="3"/>
        <v>2320500</v>
      </c>
      <c r="M306" s="12"/>
      <c r="N306" s="12"/>
      <c r="O306" s="12"/>
      <c r="P306" s="12"/>
      <c r="Q306" s="12"/>
      <c r="R306" s="12"/>
      <c r="S306" s="12"/>
      <c r="T306" s="12"/>
      <c r="U306" s="12"/>
      <c r="V306" s="12"/>
      <c r="W306" s="12"/>
      <c r="X306" s="12"/>
      <c r="Y306" s="12"/>
      <c r="Z306" s="12"/>
    </row>
    <row r="307" spans="1:26" ht="15.75" customHeight="1" x14ac:dyDescent="0.25">
      <c r="A307" s="36">
        <v>45926</v>
      </c>
      <c r="B307" s="36">
        <v>45928</v>
      </c>
      <c r="C307" s="37" t="s">
        <v>48</v>
      </c>
      <c r="D307" s="38" t="s">
        <v>269</v>
      </c>
      <c r="E307" s="38" t="s">
        <v>16</v>
      </c>
      <c r="F307" s="38" t="s">
        <v>38</v>
      </c>
      <c r="G307" s="39" t="s">
        <v>51</v>
      </c>
      <c r="H307" s="43" t="s">
        <v>58</v>
      </c>
      <c r="I307" s="41">
        <v>5</v>
      </c>
      <c r="J307" s="42">
        <v>1175000</v>
      </c>
      <c r="K307" s="42">
        <f t="shared" si="2"/>
        <v>223250</v>
      </c>
      <c r="L307" s="42">
        <f t="shared" si="3"/>
        <v>1398250</v>
      </c>
      <c r="M307" s="12"/>
      <c r="N307" s="12"/>
      <c r="O307" s="12"/>
      <c r="P307" s="12"/>
      <c r="Q307" s="12"/>
      <c r="R307" s="12"/>
      <c r="S307" s="12"/>
      <c r="T307" s="12"/>
      <c r="U307" s="12"/>
      <c r="V307" s="12"/>
      <c r="W307" s="12"/>
      <c r="X307" s="12"/>
      <c r="Y307" s="12"/>
      <c r="Z307" s="12"/>
    </row>
    <row r="308" spans="1:26" ht="15.75" customHeight="1" x14ac:dyDescent="0.25">
      <c r="A308" s="36">
        <v>45926</v>
      </c>
      <c r="B308" s="36">
        <v>45928</v>
      </c>
      <c r="C308" s="37" t="s">
        <v>48</v>
      </c>
      <c r="D308" s="38" t="s">
        <v>269</v>
      </c>
      <c r="E308" s="38" t="s">
        <v>10</v>
      </c>
      <c r="F308" s="38" t="s">
        <v>41</v>
      </c>
      <c r="G308" s="39" t="s">
        <v>51</v>
      </c>
      <c r="H308" s="43" t="s">
        <v>58</v>
      </c>
      <c r="I308" s="41">
        <v>1</v>
      </c>
      <c r="J308" s="42">
        <v>1950000</v>
      </c>
      <c r="K308" s="42">
        <f t="shared" si="2"/>
        <v>370500</v>
      </c>
      <c r="L308" s="42">
        <f t="shared" si="3"/>
        <v>2320500</v>
      </c>
      <c r="M308" s="12"/>
      <c r="N308" s="12"/>
      <c r="O308" s="12"/>
      <c r="P308" s="12"/>
      <c r="Q308" s="12"/>
      <c r="R308" s="12"/>
      <c r="S308" s="12"/>
      <c r="T308" s="12"/>
      <c r="U308" s="12"/>
      <c r="V308" s="12"/>
      <c r="W308" s="12"/>
      <c r="X308" s="12"/>
      <c r="Y308" s="12"/>
      <c r="Z308" s="12"/>
    </row>
    <row r="309" spans="1:26" ht="15.75" customHeight="1" x14ac:dyDescent="0.25">
      <c r="A309" s="36">
        <v>45933</v>
      </c>
      <c r="B309" s="36">
        <v>45935</v>
      </c>
      <c r="C309" s="37" t="s">
        <v>48</v>
      </c>
      <c r="D309" s="38" t="s">
        <v>270</v>
      </c>
      <c r="E309" s="38" t="s">
        <v>10</v>
      </c>
      <c r="F309" s="38" t="s">
        <v>151</v>
      </c>
      <c r="G309" s="39" t="s">
        <v>51</v>
      </c>
      <c r="H309" s="43" t="s">
        <v>271</v>
      </c>
      <c r="I309" s="41">
        <v>1</v>
      </c>
      <c r="J309" s="42">
        <v>588235.29</v>
      </c>
      <c r="K309" s="42">
        <f t="shared" si="2"/>
        <v>111764.70510000001</v>
      </c>
      <c r="L309" s="42">
        <f t="shared" si="3"/>
        <v>699999.99510000006</v>
      </c>
      <c r="M309" s="12"/>
      <c r="N309" s="12"/>
      <c r="O309" s="12"/>
      <c r="P309" s="12"/>
      <c r="Q309" s="12"/>
      <c r="R309" s="12"/>
      <c r="S309" s="12"/>
      <c r="T309" s="12"/>
      <c r="U309" s="12"/>
      <c r="V309" s="12"/>
      <c r="W309" s="12"/>
      <c r="X309" s="12"/>
      <c r="Y309" s="12"/>
      <c r="Z309" s="12"/>
    </row>
    <row r="310" spans="1:26" ht="15.75" customHeight="1" x14ac:dyDescent="0.25">
      <c r="A310" s="36">
        <v>45933</v>
      </c>
      <c r="B310" s="36">
        <v>45934</v>
      </c>
      <c r="C310" s="37" t="s">
        <v>48</v>
      </c>
      <c r="D310" s="38" t="s">
        <v>272</v>
      </c>
      <c r="E310" s="38" t="s">
        <v>16</v>
      </c>
      <c r="F310" s="38" t="s">
        <v>38</v>
      </c>
      <c r="G310" s="39" t="s">
        <v>51</v>
      </c>
      <c r="H310" s="43" t="s">
        <v>76</v>
      </c>
      <c r="I310" s="41">
        <v>6</v>
      </c>
      <c r="J310" s="42">
        <v>1410000</v>
      </c>
      <c r="K310" s="42">
        <f t="shared" si="2"/>
        <v>267900</v>
      </c>
      <c r="L310" s="42">
        <f t="shared" si="3"/>
        <v>1677900</v>
      </c>
      <c r="M310" s="12"/>
      <c r="N310" s="12"/>
      <c r="O310" s="12"/>
      <c r="P310" s="12"/>
      <c r="Q310" s="12"/>
      <c r="R310" s="12"/>
      <c r="S310" s="12"/>
      <c r="T310" s="12"/>
      <c r="U310" s="12"/>
      <c r="V310" s="12"/>
      <c r="W310" s="12"/>
      <c r="X310" s="12"/>
      <c r="Y310" s="12"/>
      <c r="Z310" s="12"/>
    </row>
    <row r="311" spans="1:26" ht="15.75" customHeight="1" x14ac:dyDescent="0.25">
      <c r="A311" s="36">
        <v>45933</v>
      </c>
      <c r="B311" s="36">
        <v>45934</v>
      </c>
      <c r="C311" s="37" t="s">
        <v>48</v>
      </c>
      <c r="D311" s="38" t="s">
        <v>272</v>
      </c>
      <c r="E311" s="38" t="s">
        <v>10</v>
      </c>
      <c r="F311" s="38" t="s">
        <v>41</v>
      </c>
      <c r="G311" s="39" t="s">
        <v>51</v>
      </c>
      <c r="H311" s="43" t="s">
        <v>76</v>
      </c>
      <c r="I311" s="41">
        <v>1</v>
      </c>
      <c r="J311" s="42">
        <v>1950000</v>
      </c>
      <c r="K311" s="42">
        <f t="shared" si="2"/>
        <v>370500</v>
      </c>
      <c r="L311" s="42">
        <f t="shared" si="3"/>
        <v>2320500</v>
      </c>
      <c r="M311" s="12"/>
      <c r="N311" s="12"/>
      <c r="O311" s="12"/>
      <c r="P311" s="12"/>
      <c r="Q311" s="12"/>
      <c r="R311" s="12"/>
      <c r="S311" s="12"/>
      <c r="T311" s="12"/>
      <c r="U311" s="12"/>
      <c r="V311" s="12"/>
      <c r="W311" s="12"/>
      <c r="X311" s="12"/>
      <c r="Y311" s="12"/>
      <c r="Z311" s="12"/>
    </row>
    <row r="312" spans="1:26" ht="15.75" customHeight="1" x14ac:dyDescent="0.25">
      <c r="A312" s="36">
        <v>45933</v>
      </c>
      <c r="B312" s="36">
        <v>45934</v>
      </c>
      <c r="C312" s="37" t="s">
        <v>48</v>
      </c>
      <c r="D312" s="38" t="s">
        <v>272</v>
      </c>
      <c r="E312" s="38" t="s">
        <v>13</v>
      </c>
      <c r="F312" s="38" t="s">
        <v>50</v>
      </c>
      <c r="G312" s="39" t="s">
        <v>51</v>
      </c>
      <c r="H312" s="43" t="s">
        <v>76</v>
      </c>
      <c r="I312" s="41">
        <v>2</v>
      </c>
      <c r="J312" s="42">
        <v>990000</v>
      </c>
      <c r="K312" s="42">
        <f t="shared" si="2"/>
        <v>188100</v>
      </c>
      <c r="L312" s="42">
        <f t="shared" si="3"/>
        <v>1178100</v>
      </c>
      <c r="M312" s="12"/>
      <c r="N312" s="12"/>
      <c r="O312" s="12"/>
      <c r="P312" s="12"/>
      <c r="Q312" s="12"/>
      <c r="R312" s="12"/>
      <c r="S312" s="12"/>
      <c r="T312" s="12"/>
      <c r="U312" s="12"/>
      <c r="V312" s="12"/>
      <c r="W312" s="12"/>
      <c r="X312" s="12"/>
      <c r="Y312" s="12"/>
      <c r="Z312" s="12"/>
    </row>
    <row r="313" spans="1:26" ht="15.75" customHeight="1" x14ac:dyDescent="0.25">
      <c r="A313" s="36">
        <v>45933</v>
      </c>
      <c r="B313" s="36">
        <v>45934</v>
      </c>
      <c r="C313" s="37" t="s">
        <v>48</v>
      </c>
      <c r="D313" s="38" t="s">
        <v>273</v>
      </c>
      <c r="E313" s="38" t="s">
        <v>16</v>
      </c>
      <c r="F313" s="38" t="s">
        <v>38</v>
      </c>
      <c r="G313" s="39" t="s">
        <v>51</v>
      </c>
      <c r="H313" s="43" t="s">
        <v>78</v>
      </c>
      <c r="I313" s="41">
        <v>5</v>
      </c>
      <c r="J313" s="42">
        <v>1175000</v>
      </c>
      <c r="K313" s="42">
        <f t="shared" si="2"/>
        <v>223250</v>
      </c>
      <c r="L313" s="42">
        <f t="shared" si="3"/>
        <v>1398250</v>
      </c>
      <c r="M313" s="12"/>
      <c r="N313" s="12"/>
      <c r="O313" s="12"/>
      <c r="P313" s="12"/>
      <c r="Q313" s="12"/>
      <c r="R313" s="12"/>
      <c r="S313" s="12"/>
      <c r="T313" s="12"/>
      <c r="U313" s="12"/>
      <c r="V313" s="12"/>
      <c r="W313" s="12"/>
      <c r="X313" s="12"/>
      <c r="Y313" s="12"/>
      <c r="Z313" s="12"/>
    </row>
    <row r="314" spans="1:26" ht="15.75" customHeight="1" x14ac:dyDescent="0.25">
      <c r="A314" s="36">
        <v>45933</v>
      </c>
      <c r="B314" s="36">
        <v>45934</v>
      </c>
      <c r="C314" s="37" t="s">
        <v>48</v>
      </c>
      <c r="D314" s="38" t="s">
        <v>273</v>
      </c>
      <c r="E314" s="38" t="s">
        <v>10</v>
      </c>
      <c r="F314" s="38" t="s">
        <v>41</v>
      </c>
      <c r="G314" s="39" t="s">
        <v>51</v>
      </c>
      <c r="H314" s="43" t="s">
        <v>78</v>
      </c>
      <c r="I314" s="41">
        <v>1</v>
      </c>
      <c r="J314" s="42">
        <v>1950000</v>
      </c>
      <c r="K314" s="42">
        <f t="shared" si="2"/>
        <v>370500</v>
      </c>
      <c r="L314" s="42">
        <f t="shared" si="3"/>
        <v>2320500</v>
      </c>
      <c r="M314" s="12"/>
      <c r="N314" s="12"/>
      <c r="O314" s="12"/>
      <c r="P314" s="12"/>
      <c r="Q314" s="12"/>
      <c r="R314" s="12"/>
      <c r="S314" s="12"/>
      <c r="T314" s="12"/>
      <c r="U314" s="12"/>
      <c r="V314" s="12"/>
      <c r="W314" s="12"/>
      <c r="X314" s="12"/>
      <c r="Y314" s="12"/>
      <c r="Z314" s="12"/>
    </row>
    <row r="315" spans="1:26" ht="15.75" customHeight="1" x14ac:dyDescent="0.25">
      <c r="A315" s="36">
        <v>45933</v>
      </c>
      <c r="B315" s="36">
        <v>45934</v>
      </c>
      <c r="C315" s="37" t="s">
        <v>48</v>
      </c>
      <c r="D315" s="38" t="s">
        <v>273</v>
      </c>
      <c r="E315" s="38" t="s">
        <v>13</v>
      </c>
      <c r="F315" s="38" t="s">
        <v>50</v>
      </c>
      <c r="G315" s="39" t="s">
        <v>51</v>
      </c>
      <c r="H315" s="43" t="s">
        <v>78</v>
      </c>
      <c r="I315" s="41">
        <v>2</v>
      </c>
      <c r="J315" s="42">
        <v>990000</v>
      </c>
      <c r="K315" s="42">
        <f t="shared" si="2"/>
        <v>188100</v>
      </c>
      <c r="L315" s="42">
        <f t="shared" si="3"/>
        <v>1178100</v>
      </c>
      <c r="M315" s="12"/>
      <c r="N315" s="12"/>
      <c r="O315" s="12"/>
      <c r="P315" s="12"/>
      <c r="Q315" s="12"/>
      <c r="R315" s="12"/>
      <c r="S315" s="12"/>
      <c r="T315" s="12"/>
      <c r="U315" s="12"/>
      <c r="V315" s="12"/>
      <c r="W315" s="12"/>
      <c r="X315" s="12"/>
      <c r="Y315" s="12"/>
      <c r="Z315" s="12"/>
    </row>
    <row r="316" spans="1:26" ht="15.75" customHeight="1" x14ac:dyDescent="0.25">
      <c r="A316" s="36">
        <v>45933</v>
      </c>
      <c r="B316" s="36">
        <v>45935</v>
      </c>
      <c r="C316" s="37" t="s">
        <v>48</v>
      </c>
      <c r="D316" s="38" t="s">
        <v>274</v>
      </c>
      <c r="E316" s="38" t="s">
        <v>16</v>
      </c>
      <c r="F316" s="38" t="s">
        <v>38</v>
      </c>
      <c r="G316" s="39" t="s">
        <v>51</v>
      </c>
      <c r="H316" s="43" t="s">
        <v>56</v>
      </c>
      <c r="I316" s="41">
        <v>6</v>
      </c>
      <c r="J316" s="42">
        <v>1410000</v>
      </c>
      <c r="K316" s="42">
        <f t="shared" si="2"/>
        <v>267900</v>
      </c>
      <c r="L316" s="42">
        <f t="shared" si="3"/>
        <v>1677900</v>
      </c>
      <c r="M316" s="12"/>
      <c r="N316" s="12"/>
      <c r="O316" s="12"/>
      <c r="P316" s="12"/>
      <c r="Q316" s="12"/>
      <c r="R316" s="12"/>
      <c r="S316" s="12"/>
      <c r="T316" s="12"/>
      <c r="U316" s="12"/>
      <c r="V316" s="12"/>
      <c r="W316" s="12"/>
      <c r="X316" s="12"/>
      <c r="Y316" s="12"/>
      <c r="Z316" s="12"/>
    </row>
    <row r="317" spans="1:26" ht="15.75" customHeight="1" x14ac:dyDescent="0.25">
      <c r="A317" s="36">
        <v>45933</v>
      </c>
      <c r="B317" s="36">
        <v>45935</v>
      </c>
      <c r="C317" s="37" t="s">
        <v>48</v>
      </c>
      <c r="D317" s="38" t="s">
        <v>274</v>
      </c>
      <c r="E317" s="38" t="s">
        <v>10</v>
      </c>
      <c r="F317" s="38" t="s">
        <v>41</v>
      </c>
      <c r="G317" s="39" t="s">
        <v>51</v>
      </c>
      <c r="H317" s="43" t="s">
        <v>56</v>
      </c>
      <c r="I317" s="41">
        <v>1</v>
      </c>
      <c r="J317" s="42">
        <v>1950000</v>
      </c>
      <c r="K317" s="42">
        <f t="shared" si="2"/>
        <v>370500</v>
      </c>
      <c r="L317" s="42">
        <f t="shared" si="3"/>
        <v>2320500</v>
      </c>
      <c r="M317" s="12"/>
      <c r="N317" s="12"/>
      <c r="O317" s="12"/>
      <c r="P317" s="12"/>
      <c r="Q317" s="12"/>
      <c r="R317" s="12"/>
      <c r="S317" s="12"/>
      <c r="T317" s="12"/>
      <c r="U317" s="12"/>
      <c r="V317" s="12"/>
      <c r="W317" s="12"/>
      <c r="X317" s="12"/>
      <c r="Y317" s="12"/>
      <c r="Z317" s="12"/>
    </row>
    <row r="318" spans="1:26" ht="15.75" customHeight="1" x14ac:dyDescent="0.25">
      <c r="A318" s="36">
        <v>45933</v>
      </c>
      <c r="B318" s="36">
        <v>45935</v>
      </c>
      <c r="C318" s="37" t="s">
        <v>48</v>
      </c>
      <c r="D318" s="38" t="s">
        <v>275</v>
      </c>
      <c r="E318" s="38" t="s">
        <v>16</v>
      </c>
      <c r="F318" s="38" t="s">
        <v>38</v>
      </c>
      <c r="G318" s="39" t="s">
        <v>51</v>
      </c>
      <c r="H318" s="43" t="s">
        <v>58</v>
      </c>
      <c r="I318" s="41">
        <v>5</v>
      </c>
      <c r="J318" s="42">
        <v>1175000</v>
      </c>
      <c r="K318" s="42">
        <f t="shared" si="2"/>
        <v>223250</v>
      </c>
      <c r="L318" s="42">
        <f t="shared" si="3"/>
        <v>1398250</v>
      </c>
      <c r="M318" s="12"/>
      <c r="N318" s="12"/>
      <c r="O318" s="12"/>
      <c r="P318" s="12"/>
      <c r="Q318" s="12"/>
      <c r="R318" s="12"/>
      <c r="S318" s="12"/>
      <c r="T318" s="12"/>
      <c r="U318" s="12"/>
      <c r="V318" s="12"/>
      <c r="W318" s="12"/>
      <c r="X318" s="12"/>
      <c r="Y318" s="12"/>
      <c r="Z318" s="12"/>
    </row>
    <row r="319" spans="1:26" ht="15.75" customHeight="1" x14ac:dyDescent="0.25">
      <c r="A319" s="36">
        <v>45933</v>
      </c>
      <c r="B319" s="36">
        <v>45935</v>
      </c>
      <c r="C319" s="37" t="s">
        <v>48</v>
      </c>
      <c r="D319" s="38" t="s">
        <v>275</v>
      </c>
      <c r="E319" s="38" t="s">
        <v>10</v>
      </c>
      <c r="F319" s="38" t="s">
        <v>41</v>
      </c>
      <c r="G319" s="39" t="s">
        <v>51</v>
      </c>
      <c r="H319" s="43" t="s">
        <v>58</v>
      </c>
      <c r="I319" s="41">
        <v>1</v>
      </c>
      <c r="J319" s="42">
        <v>1950000</v>
      </c>
      <c r="K319" s="42">
        <f t="shared" si="2"/>
        <v>370500</v>
      </c>
      <c r="L319" s="42">
        <f t="shared" si="3"/>
        <v>2320500</v>
      </c>
      <c r="M319" s="12"/>
      <c r="N319" s="12"/>
      <c r="O319" s="12"/>
      <c r="P319" s="12"/>
      <c r="Q319" s="12"/>
      <c r="R319" s="12"/>
      <c r="S319" s="12"/>
      <c r="T319" s="12"/>
      <c r="U319" s="12"/>
      <c r="V319" s="12"/>
      <c r="W319" s="12"/>
      <c r="X319" s="12"/>
      <c r="Y319" s="12"/>
      <c r="Z319" s="12"/>
    </row>
    <row r="320" spans="1:26" ht="15.75" customHeight="1" x14ac:dyDescent="0.25">
      <c r="A320" s="72">
        <v>45933</v>
      </c>
      <c r="B320" s="72">
        <v>45935</v>
      </c>
      <c r="C320" s="73" t="s">
        <v>36</v>
      </c>
      <c r="D320" s="74" t="s">
        <v>276</v>
      </c>
      <c r="E320" s="74" t="s">
        <v>16</v>
      </c>
      <c r="F320" s="75" t="s">
        <v>182</v>
      </c>
      <c r="G320" s="74" t="s">
        <v>277</v>
      </c>
      <c r="H320" s="76" t="s">
        <v>278</v>
      </c>
      <c r="I320" s="77">
        <v>1</v>
      </c>
      <c r="J320" s="78">
        <v>4519500</v>
      </c>
      <c r="K320" s="78">
        <f t="shared" si="2"/>
        <v>858705</v>
      </c>
      <c r="L320" s="78">
        <f t="shared" si="3"/>
        <v>5378205</v>
      </c>
      <c r="M320" s="79"/>
      <c r="N320" s="79"/>
      <c r="O320" s="79"/>
      <c r="P320" s="79"/>
      <c r="Q320" s="79"/>
      <c r="R320" s="79"/>
      <c r="S320" s="79"/>
      <c r="T320" s="79"/>
      <c r="U320" s="79"/>
      <c r="V320" s="79"/>
      <c r="W320" s="79"/>
      <c r="X320" s="79"/>
      <c r="Y320" s="79"/>
      <c r="Z320" s="79"/>
    </row>
    <row r="321" spans="1:26" ht="15.75" customHeight="1" x14ac:dyDescent="0.25">
      <c r="A321" s="36">
        <v>45940</v>
      </c>
      <c r="B321" s="36">
        <v>45941</v>
      </c>
      <c r="C321" s="37" t="s">
        <v>48</v>
      </c>
      <c r="D321" s="38" t="s">
        <v>279</v>
      </c>
      <c r="E321" s="38" t="s">
        <v>16</v>
      </c>
      <c r="F321" s="38" t="s">
        <v>38</v>
      </c>
      <c r="G321" s="39" t="s">
        <v>51</v>
      </c>
      <c r="H321" s="43" t="s">
        <v>76</v>
      </c>
      <c r="I321" s="41">
        <v>6</v>
      </c>
      <c r="J321" s="42">
        <v>1410000</v>
      </c>
      <c r="K321" s="42">
        <f t="shared" si="2"/>
        <v>267900</v>
      </c>
      <c r="L321" s="42">
        <f t="shared" si="3"/>
        <v>1677900</v>
      </c>
      <c r="M321" s="12"/>
      <c r="N321" s="12"/>
      <c r="O321" s="12"/>
      <c r="P321" s="12"/>
      <c r="Q321" s="12"/>
      <c r="R321" s="12"/>
      <c r="S321" s="12"/>
      <c r="T321" s="12"/>
      <c r="U321" s="12"/>
      <c r="V321" s="12"/>
      <c r="W321" s="12"/>
      <c r="X321" s="12"/>
      <c r="Y321" s="12"/>
      <c r="Z321" s="12"/>
    </row>
    <row r="322" spans="1:26" ht="15.75" customHeight="1" x14ac:dyDescent="0.25">
      <c r="A322" s="36">
        <v>45940</v>
      </c>
      <c r="B322" s="36">
        <v>45941</v>
      </c>
      <c r="C322" s="37" t="s">
        <v>48</v>
      </c>
      <c r="D322" s="38" t="s">
        <v>279</v>
      </c>
      <c r="E322" s="38" t="s">
        <v>10</v>
      </c>
      <c r="F322" s="38" t="s">
        <v>41</v>
      </c>
      <c r="G322" s="39" t="s">
        <v>51</v>
      </c>
      <c r="H322" s="43" t="s">
        <v>76</v>
      </c>
      <c r="I322" s="41">
        <v>1</v>
      </c>
      <c r="J322" s="42">
        <v>1950000</v>
      </c>
      <c r="K322" s="42">
        <f t="shared" si="2"/>
        <v>370500</v>
      </c>
      <c r="L322" s="42">
        <f t="shared" si="3"/>
        <v>2320500</v>
      </c>
      <c r="M322" s="12"/>
      <c r="N322" s="12"/>
      <c r="O322" s="12"/>
      <c r="P322" s="12"/>
      <c r="Q322" s="12"/>
      <c r="R322" s="12"/>
      <c r="S322" s="12"/>
      <c r="T322" s="12"/>
      <c r="U322" s="12"/>
      <c r="V322" s="12"/>
      <c r="W322" s="12"/>
      <c r="X322" s="12"/>
      <c r="Y322" s="12"/>
      <c r="Z322" s="12"/>
    </row>
    <row r="323" spans="1:26" ht="15.75" customHeight="1" x14ac:dyDescent="0.25">
      <c r="A323" s="36">
        <v>45940</v>
      </c>
      <c r="B323" s="36">
        <v>45941</v>
      </c>
      <c r="C323" s="37" t="s">
        <v>48</v>
      </c>
      <c r="D323" s="38" t="s">
        <v>279</v>
      </c>
      <c r="E323" s="38" t="s">
        <v>13</v>
      </c>
      <c r="F323" s="38" t="s">
        <v>50</v>
      </c>
      <c r="G323" s="39" t="s">
        <v>51</v>
      </c>
      <c r="H323" s="43" t="s">
        <v>76</v>
      </c>
      <c r="I323" s="41">
        <v>4</v>
      </c>
      <c r="J323" s="42">
        <v>1980000</v>
      </c>
      <c r="K323" s="42">
        <f t="shared" si="2"/>
        <v>376200</v>
      </c>
      <c r="L323" s="42">
        <f t="shared" si="3"/>
        <v>2356200</v>
      </c>
      <c r="M323" s="12"/>
      <c r="N323" s="12"/>
      <c r="O323" s="12"/>
      <c r="P323" s="12"/>
      <c r="Q323" s="12"/>
      <c r="R323" s="12"/>
      <c r="S323" s="12"/>
      <c r="T323" s="12"/>
      <c r="U323" s="12"/>
      <c r="V323" s="12"/>
      <c r="W323" s="12"/>
      <c r="X323" s="12"/>
      <c r="Y323" s="12"/>
      <c r="Z323" s="12"/>
    </row>
    <row r="324" spans="1:26" ht="15.75" customHeight="1" x14ac:dyDescent="0.25">
      <c r="A324" s="36">
        <v>45940</v>
      </c>
      <c r="B324" s="36">
        <v>45941</v>
      </c>
      <c r="C324" s="37" t="s">
        <v>48</v>
      </c>
      <c r="D324" s="38" t="s">
        <v>280</v>
      </c>
      <c r="E324" s="38" t="s">
        <v>16</v>
      </c>
      <c r="F324" s="38" t="s">
        <v>38</v>
      </c>
      <c r="G324" s="39" t="s">
        <v>51</v>
      </c>
      <c r="H324" s="43" t="s">
        <v>78</v>
      </c>
      <c r="I324" s="41">
        <v>5</v>
      </c>
      <c r="J324" s="42">
        <v>1175000</v>
      </c>
      <c r="K324" s="42">
        <f t="shared" si="2"/>
        <v>223250</v>
      </c>
      <c r="L324" s="42">
        <f t="shared" si="3"/>
        <v>1398250</v>
      </c>
      <c r="M324" s="12"/>
      <c r="N324" s="12"/>
      <c r="O324" s="12"/>
      <c r="P324" s="12"/>
      <c r="Q324" s="12"/>
      <c r="R324" s="12"/>
      <c r="S324" s="12"/>
      <c r="T324" s="12"/>
      <c r="U324" s="12"/>
      <c r="V324" s="12"/>
      <c r="W324" s="12"/>
      <c r="X324" s="12"/>
      <c r="Y324" s="12"/>
      <c r="Z324" s="12"/>
    </row>
    <row r="325" spans="1:26" ht="15.75" customHeight="1" x14ac:dyDescent="0.25">
      <c r="A325" s="36">
        <v>45940</v>
      </c>
      <c r="B325" s="36">
        <v>45941</v>
      </c>
      <c r="C325" s="37" t="s">
        <v>48</v>
      </c>
      <c r="D325" s="38" t="s">
        <v>280</v>
      </c>
      <c r="E325" s="38" t="s">
        <v>10</v>
      </c>
      <c r="F325" s="38" t="s">
        <v>41</v>
      </c>
      <c r="G325" s="39" t="s">
        <v>51</v>
      </c>
      <c r="H325" s="43" t="s">
        <v>78</v>
      </c>
      <c r="I325" s="41">
        <v>1</v>
      </c>
      <c r="J325" s="42">
        <v>1950000</v>
      </c>
      <c r="K325" s="42">
        <f t="shared" si="2"/>
        <v>370500</v>
      </c>
      <c r="L325" s="42">
        <f t="shared" si="3"/>
        <v>2320500</v>
      </c>
      <c r="M325" s="12"/>
      <c r="N325" s="12"/>
      <c r="O325" s="12"/>
      <c r="P325" s="12"/>
      <c r="Q325" s="12"/>
      <c r="R325" s="12"/>
      <c r="S325" s="12"/>
      <c r="T325" s="12"/>
      <c r="U325" s="12"/>
      <c r="V325" s="12"/>
      <c r="W325" s="12"/>
      <c r="X325" s="12"/>
      <c r="Y325" s="12"/>
      <c r="Z325" s="12"/>
    </row>
    <row r="326" spans="1:26" ht="15.75" customHeight="1" x14ac:dyDescent="0.25">
      <c r="A326" s="36">
        <v>45940</v>
      </c>
      <c r="B326" s="36">
        <v>45941</v>
      </c>
      <c r="C326" s="37" t="s">
        <v>48</v>
      </c>
      <c r="D326" s="38" t="s">
        <v>280</v>
      </c>
      <c r="E326" s="38" t="s">
        <v>13</v>
      </c>
      <c r="F326" s="38" t="s">
        <v>50</v>
      </c>
      <c r="G326" s="39" t="s">
        <v>51</v>
      </c>
      <c r="H326" s="43" t="s">
        <v>78</v>
      </c>
      <c r="I326" s="41">
        <v>4</v>
      </c>
      <c r="J326" s="42">
        <v>1980000</v>
      </c>
      <c r="K326" s="42">
        <f t="shared" si="2"/>
        <v>376200</v>
      </c>
      <c r="L326" s="42">
        <f t="shared" si="3"/>
        <v>2356200</v>
      </c>
      <c r="M326" s="12"/>
      <c r="N326" s="12"/>
      <c r="O326" s="12"/>
      <c r="P326" s="12"/>
      <c r="Q326" s="12"/>
      <c r="R326" s="12"/>
      <c r="S326" s="12"/>
      <c r="T326" s="12"/>
      <c r="U326" s="12"/>
      <c r="V326" s="12"/>
      <c r="W326" s="12"/>
      <c r="X326" s="12"/>
      <c r="Y326" s="12"/>
      <c r="Z326" s="12"/>
    </row>
    <row r="327" spans="1:26" ht="15.75" customHeight="1" x14ac:dyDescent="0.25">
      <c r="A327" s="36">
        <v>45940</v>
      </c>
      <c r="B327" s="36">
        <v>45943</v>
      </c>
      <c r="C327" s="37" t="s">
        <v>48</v>
      </c>
      <c r="D327" s="38" t="s">
        <v>281</v>
      </c>
      <c r="E327" s="38" t="s">
        <v>16</v>
      </c>
      <c r="F327" s="38" t="s">
        <v>38</v>
      </c>
      <c r="G327" s="39" t="s">
        <v>51</v>
      </c>
      <c r="H327" s="43" t="s">
        <v>56</v>
      </c>
      <c r="I327" s="41">
        <v>6</v>
      </c>
      <c r="J327" s="42">
        <v>1410000</v>
      </c>
      <c r="K327" s="42">
        <f t="shared" si="2"/>
        <v>267900</v>
      </c>
      <c r="L327" s="42">
        <f t="shared" si="3"/>
        <v>1677900</v>
      </c>
      <c r="M327" s="12"/>
      <c r="N327" s="12"/>
      <c r="O327" s="12"/>
      <c r="P327" s="12"/>
      <c r="Q327" s="12"/>
      <c r="R327" s="12"/>
      <c r="S327" s="12"/>
      <c r="T327" s="12"/>
      <c r="U327" s="12"/>
      <c r="V327" s="12"/>
      <c r="W327" s="12"/>
      <c r="X327" s="12"/>
      <c r="Y327" s="12"/>
      <c r="Z327" s="12"/>
    </row>
    <row r="328" spans="1:26" ht="15.75" customHeight="1" x14ac:dyDescent="0.25">
      <c r="A328" s="36">
        <v>45940</v>
      </c>
      <c r="B328" s="36">
        <v>45943</v>
      </c>
      <c r="C328" s="37" t="s">
        <v>48</v>
      </c>
      <c r="D328" s="38" t="s">
        <v>281</v>
      </c>
      <c r="E328" s="38" t="s">
        <v>10</v>
      </c>
      <c r="F328" s="38" t="s">
        <v>41</v>
      </c>
      <c r="G328" s="39" t="s">
        <v>51</v>
      </c>
      <c r="H328" s="43" t="s">
        <v>56</v>
      </c>
      <c r="I328" s="41">
        <v>1</v>
      </c>
      <c r="J328" s="42">
        <v>1950000</v>
      </c>
      <c r="K328" s="42">
        <f t="shared" si="2"/>
        <v>370500</v>
      </c>
      <c r="L328" s="42">
        <f t="shared" si="3"/>
        <v>2320500</v>
      </c>
      <c r="M328" s="12"/>
      <c r="N328" s="12"/>
      <c r="O328" s="12"/>
      <c r="P328" s="12"/>
      <c r="Q328" s="12"/>
      <c r="R328" s="12"/>
      <c r="S328" s="12"/>
      <c r="T328" s="12"/>
      <c r="U328" s="12"/>
      <c r="V328" s="12"/>
      <c r="W328" s="12"/>
      <c r="X328" s="12"/>
      <c r="Y328" s="12"/>
      <c r="Z328" s="12"/>
    </row>
    <row r="329" spans="1:26" ht="15.75" customHeight="1" x14ac:dyDescent="0.25">
      <c r="A329" s="36">
        <v>45940</v>
      </c>
      <c r="B329" s="36">
        <v>45943</v>
      </c>
      <c r="C329" s="37" t="s">
        <v>48</v>
      </c>
      <c r="D329" s="59" t="s">
        <v>282</v>
      </c>
      <c r="E329" s="38" t="s">
        <v>16</v>
      </c>
      <c r="F329" s="38" t="s">
        <v>38</v>
      </c>
      <c r="G329" s="39" t="s">
        <v>51</v>
      </c>
      <c r="H329" s="43" t="s">
        <v>58</v>
      </c>
      <c r="I329" s="41">
        <v>5</v>
      </c>
      <c r="J329" s="42">
        <v>1175000</v>
      </c>
      <c r="K329" s="42">
        <f t="shared" si="2"/>
        <v>223250</v>
      </c>
      <c r="L329" s="42">
        <f t="shared" si="3"/>
        <v>1398250</v>
      </c>
      <c r="M329" s="12"/>
      <c r="N329" s="12"/>
      <c r="O329" s="12"/>
      <c r="P329" s="12"/>
      <c r="Q329" s="12"/>
      <c r="R329" s="12"/>
      <c r="S329" s="12"/>
      <c r="T329" s="12"/>
      <c r="U329" s="12"/>
      <c r="V329" s="12"/>
      <c r="W329" s="12"/>
      <c r="X329" s="12"/>
      <c r="Y329" s="12"/>
      <c r="Z329" s="12"/>
    </row>
    <row r="330" spans="1:26" ht="15.75" customHeight="1" x14ac:dyDescent="0.25">
      <c r="A330" s="36">
        <v>45940</v>
      </c>
      <c r="B330" s="36">
        <v>45943</v>
      </c>
      <c r="C330" s="37" t="s">
        <v>48</v>
      </c>
      <c r="D330" s="59" t="s">
        <v>282</v>
      </c>
      <c r="E330" s="38" t="s">
        <v>10</v>
      </c>
      <c r="F330" s="38" t="s">
        <v>41</v>
      </c>
      <c r="G330" s="39" t="s">
        <v>51</v>
      </c>
      <c r="H330" s="43" t="s">
        <v>58</v>
      </c>
      <c r="I330" s="41">
        <v>1</v>
      </c>
      <c r="J330" s="42">
        <v>1950000</v>
      </c>
      <c r="K330" s="42">
        <f t="shared" si="2"/>
        <v>370500</v>
      </c>
      <c r="L330" s="42">
        <f t="shared" si="3"/>
        <v>2320500</v>
      </c>
      <c r="M330" s="12"/>
      <c r="N330" s="12"/>
      <c r="O330" s="12"/>
      <c r="P330" s="12"/>
      <c r="Q330" s="12"/>
      <c r="R330" s="12"/>
      <c r="S330" s="12"/>
      <c r="T330" s="12"/>
      <c r="U330" s="12"/>
      <c r="V330" s="12"/>
      <c r="W330" s="12"/>
      <c r="X330" s="12"/>
      <c r="Y330" s="12"/>
      <c r="Z330" s="12"/>
    </row>
    <row r="331" spans="1:26" ht="17.25" customHeight="1" x14ac:dyDescent="0.25">
      <c r="A331" s="36">
        <v>45940</v>
      </c>
      <c r="B331" s="36">
        <v>45948</v>
      </c>
      <c r="C331" s="37" t="s">
        <v>48</v>
      </c>
      <c r="D331" s="59" t="s">
        <v>283</v>
      </c>
      <c r="E331" s="38" t="s">
        <v>16</v>
      </c>
      <c r="F331" s="38" t="s">
        <v>38</v>
      </c>
      <c r="G331" s="39" t="s">
        <v>51</v>
      </c>
      <c r="H331" s="43" t="s">
        <v>76</v>
      </c>
      <c r="I331" s="41">
        <v>6</v>
      </c>
      <c r="J331" s="42">
        <v>1410000</v>
      </c>
      <c r="K331" s="42">
        <f t="shared" si="2"/>
        <v>267900</v>
      </c>
      <c r="L331" s="42">
        <f t="shared" si="3"/>
        <v>1677900</v>
      </c>
      <c r="M331" s="12"/>
      <c r="N331" s="12"/>
      <c r="O331" s="12"/>
      <c r="P331" s="12"/>
      <c r="Q331" s="12"/>
      <c r="R331" s="12"/>
      <c r="S331" s="12"/>
      <c r="T331" s="12"/>
      <c r="U331" s="12"/>
      <c r="V331" s="12"/>
      <c r="W331" s="12"/>
      <c r="X331" s="12"/>
      <c r="Y331" s="12"/>
      <c r="Z331" s="12"/>
    </row>
    <row r="332" spans="1:26" ht="15.75" customHeight="1" x14ac:dyDescent="0.25">
      <c r="A332" s="36">
        <v>45940</v>
      </c>
      <c r="B332" s="36">
        <v>45948</v>
      </c>
      <c r="C332" s="37" t="s">
        <v>48</v>
      </c>
      <c r="D332" s="59" t="s">
        <v>283</v>
      </c>
      <c r="E332" s="38" t="s">
        <v>10</v>
      </c>
      <c r="F332" s="38" t="s">
        <v>41</v>
      </c>
      <c r="G332" s="39" t="s">
        <v>51</v>
      </c>
      <c r="H332" s="43" t="s">
        <v>76</v>
      </c>
      <c r="I332" s="41">
        <v>1</v>
      </c>
      <c r="J332" s="42">
        <v>1950000</v>
      </c>
      <c r="K332" s="42">
        <f t="shared" si="2"/>
        <v>370500</v>
      </c>
      <c r="L332" s="42">
        <f t="shared" si="3"/>
        <v>2320500</v>
      </c>
      <c r="M332" s="12"/>
      <c r="N332" s="12"/>
      <c r="O332" s="12"/>
      <c r="P332" s="12"/>
      <c r="Q332" s="12"/>
      <c r="R332" s="12"/>
      <c r="S332" s="12"/>
      <c r="T332" s="12"/>
      <c r="U332" s="12"/>
      <c r="V332" s="12"/>
      <c r="W332" s="12"/>
      <c r="X332" s="12"/>
      <c r="Y332" s="12"/>
      <c r="Z332" s="12"/>
    </row>
    <row r="333" spans="1:26" ht="15.75" customHeight="1" x14ac:dyDescent="0.25">
      <c r="A333" s="36">
        <v>45940</v>
      </c>
      <c r="B333" s="36">
        <v>45948</v>
      </c>
      <c r="C333" s="37" t="s">
        <v>48</v>
      </c>
      <c r="D333" s="59" t="s">
        <v>283</v>
      </c>
      <c r="E333" s="38" t="s">
        <v>13</v>
      </c>
      <c r="F333" s="38" t="s">
        <v>50</v>
      </c>
      <c r="G333" s="39" t="s">
        <v>51</v>
      </c>
      <c r="H333" s="43" t="s">
        <v>76</v>
      </c>
      <c r="I333" s="41">
        <v>2</v>
      </c>
      <c r="J333" s="42">
        <v>990000</v>
      </c>
      <c r="K333" s="42">
        <f t="shared" si="2"/>
        <v>188100</v>
      </c>
      <c r="L333" s="42">
        <f t="shared" si="3"/>
        <v>1178100</v>
      </c>
      <c r="M333" s="12"/>
      <c r="N333" s="12"/>
      <c r="O333" s="12"/>
      <c r="P333" s="12"/>
      <c r="Q333" s="12"/>
      <c r="R333" s="12"/>
      <c r="S333" s="12"/>
      <c r="T333" s="12"/>
      <c r="U333" s="12"/>
      <c r="V333" s="12"/>
      <c r="W333" s="12"/>
      <c r="X333" s="12"/>
      <c r="Y333" s="12"/>
      <c r="Z333" s="12"/>
    </row>
    <row r="334" spans="1:26" ht="15.75" customHeight="1" x14ac:dyDescent="0.25">
      <c r="A334" s="36">
        <v>45940</v>
      </c>
      <c r="B334" s="36">
        <v>45948</v>
      </c>
      <c r="C334" s="37" t="s">
        <v>48</v>
      </c>
      <c r="D334" s="59" t="s">
        <v>284</v>
      </c>
      <c r="E334" s="38" t="s">
        <v>16</v>
      </c>
      <c r="F334" s="38" t="s">
        <v>38</v>
      </c>
      <c r="G334" s="39" t="s">
        <v>51</v>
      </c>
      <c r="H334" s="43" t="s">
        <v>78</v>
      </c>
      <c r="I334" s="41">
        <v>5</v>
      </c>
      <c r="J334" s="42">
        <v>1175000</v>
      </c>
      <c r="K334" s="42">
        <f t="shared" si="2"/>
        <v>223250</v>
      </c>
      <c r="L334" s="42">
        <f t="shared" si="3"/>
        <v>1398250</v>
      </c>
      <c r="M334" s="12"/>
      <c r="N334" s="12"/>
      <c r="O334" s="12"/>
      <c r="P334" s="12"/>
      <c r="Q334" s="12"/>
      <c r="R334" s="12"/>
      <c r="S334" s="12"/>
      <c r="T334" s="12"/>
      <c r="U334" s="12"/>
      <c r="V334" s="12"/>
      <c r="W334" s="12"/>
      <c r="X334" s="12"/>
      <c r="Y334" s="12"/>
      <c r="Z334" s="12"/>
    </row>
    <row r="335" spans="1:26" ht="15.75" customHeight="1" x14ac:dyDescent="0.25">
      <c r="A335" s="36">
        <v>45940</v>
      </c>
      <c r="B335" s="36">
        <v>45948</v>
      </c>
      <c r="C335" s="37" t="s">
        <v>48</v>
      </c>
      <c r="D335" s="59" t="s">
        <v>284</v>
      </c>
      <c r="E335" s="38" t="s">
        <v>10</v>
      </c>
      <c r="F335" s="38" t="s">
        <v>41</v>
      </c>
      <c r="G335" s="39" t="s">
        <v>51</v>
      </c>
      <c r="H335" s="43" t="s">
        <v>78</v>
      </c>
      <c r="I335" s="41">
        <v>1</v>
      </c>
      <c r="J335" s="42">
        <v>1950000</v>
      </c>
      <c r="K335" s="42">
        <f t="shared" si="2"/>
        <v>370500</v>
      </c>
      <c r="L335" s="42">
        <f t="shared" si="3"/>
        <v>2320500</v>
      </c>
      <c r="M335" s="12"/>
      <c r="N335" s="12"/>
      <c r="O335" s="12"/>
      <c r="P335" s="12"/>
      <c r="Q335" s="12"/>
      <c r="R335" s="12"/>
      <c r="S335" s="12"/>
      <c r="T335" s="12"/>
      <c r="U335" s="12"/>
      <c r="V335" s="12"/>
      <c r="W335" s="12"/>
      <c r="X335" s="12"/>
      <c r="Y335" s="12"/>
      <c r="Z335" s="12"/>
    </row>
    <row r="336" spans="1:26" ht="15.75" customHeight="1" x14ac:dyDescent="0.25">
      <c r="A336" s="36">
        <v>45940</v>
      </c>
      <c r="B336" s="36">
        <v>45948</v>
      </c>
      <c r="C336" s="37" t="s">
        <v>48</v>
      </c>
      <c r="D336" s="59" t="s">
        <v>284</v>
      </c>
      <c r="E336" s="38" t="s">
        <v>13</v>
      </c>
      <c r="F336" s="38" t="s">
        <v>50</v>
      </c>
      <c r="G336" s="39" t="s">
        <v>51</v>
      </c>
      <c r="H336" s="43" t="s">
        <v>78</v>
      </c>
      <c r="I336" s="41">
        <v>2</v>
      </c>
      <c r="J336" s="42">
        <v>990000</v>
      </c>
      <c r="K336" s="42">
        <f t="shared" si="2"/>
        <v>188100</v>
      </c>
      <c r="L336" s="42">
        <f t="shared" si="3"/>
        <v>1178100</v>
      </c>
      <c r="M336" s="12"/>
      <c r="N336" s="12"/>
      <c r="O336" s="12"/>
      <c r="P336" s="12"/>
      <c r="Q336" s="12"/>
      <c r="R336" s="12"/>
      <c r="S336" s="12"/>
      <c r="T336" s="12"/>
      <c r="U336" s="12"/>
      <c r="V336" s="12"/>
      <c r="W336" s="12"/>
      <c r="X336" s="12"/>
      <c r="Y336" s="12"/>
      <c r="Z336" s="12"/>
    </row>
    <row r="337" spans="1:26" ht="15.75" customHeight="1" x14ac:dyDescent="0.25">
      <c r="A337" s="36">
        <v>45940</v>
      </c>
      <c r="B337" s="36">
        <v>45949</v>
      </c>
      <c r="C337" s="37" t="s">
        <v>48</v>
      </c>
      <c r="D337" s="59" t="s">
        <v>285</v>
      </c>
      <c r="E337" s="38" t="s">
        <v>16</v>
      </c>
      <c r="F337" s="38" t="s">
        <v>38</v>
      </c>
      <c r="G337" s="39" t="s">
        <v>51</v>
      </c>
      <c r="H337" s="43" t="s">
        <v>56</v>
      </c>
      <c r="I337" s="41">
        <v>6</v>
      </c>
      <c r="J337" s="42">
        <v>1410000</v>
      </c>
      <c r="K337" s="42">
        <f t="shared" si="2"/>
        <v>267900</v>
      </c>
      <c r="L337" s="42">
        <f t="shared" si="3"/>
        <v>1677900</v>
      </c>
      <c r="M337" s="12"/>
      <c r="N337" s="12"/>
      <c r="O337" s="12"/>
      <c r="P337" s="12"/>
      <c r="Q337" s="12"/>
      <c r="R337" s="12"/>
      <c r="S337" s="12"/>
      <c r="T337" s="12"/>
      <c r="U337" s="12"/>
      <c r="V337" s="12"/>
      <c r="W337" s="12"/>
      <c r="X337" s="12"/>
      <c r="Y337" s="12"/>
      <c r="Z337" s="12"/>
    </row>
    <row r="338" spans="1:26" ht="15.75" customHeight="1" x14ac:dyDescent="0.25">
      <c r="A338" s="36">
        <v>45940</v>
      </c>
      <c r="B338" s="36">
        <v>45949</v>
      </c>
      <c r="C338" s="37" t="s">
        <v>48</v>
      </c>
      <c r="D338" s="59" t="s">
        <v>285</v>
      </c>
      <c r="E338" s="38" t="s">
        <v>10</v>
      </c>
      <c r="F338" s="38" t="s">
        <v>41</v>
      </c>
      <c r="G338" s="39" t="s">
        <v>51</v>
      </c>
      <c r="H338" s="43" t="s">
        <v>56</v>
      </c>
      <c r="I338" s="41">
        <v>1</v>
      </c>
      <c r="J338" s="42">
        <v>1950000</v>
      </c>
      <c r="K338" s="42">
        <f t="shared" si="2"/>
        <v>370500</v>
      </c>
      <c r="L338" s="42">
        <f t="shared" si="3"/>
        <v>2320500</v>
      </c>
      <c r="M338" s="12"/>
      <c r="N338" s="12"/>
      <c r="O338" s="12"/>
      <c r="P338" s="12"/>
      <c r="Q338" s="12"/>
      <c r="R338" s="12"/>
      <c r="S338" s="12"/>
      <c r="T338" s="12"/>
      <c r="U338" s="12"/>
      <c r="V338" s="12"/>
      <c r="W338" s="12"/>
      <c r="X338" s="12"/>
      <c r="Y338" s="12"/>
      <c r="Z338" s="12"/>
    </row>
    <row r="339" spans="1:26" ht="15.75" customHeight="1" x14ac:dyDescent="0.25">
      <c r="A339" s="36">
        <v>45940</v>
      </c>
      <c r="B339" s="36">
        <v>45949</v>
      </c>
      <c r="C339" s="37" t="s">
        <v>48</v>
      </c>
      <c r="D339" s="38" t="s">
        <v>286</v>
      </c>
      <c r="E339" s="38" t="s">
        <v>16</v>
      </c>
      <c r="F339" s="38" t="s">
        <v>38</v>
      </c>
      <c r="G339" s="39" t="s">
        <v>51</v>
      </c>
      <c r="H339" s="43" t="s">
        <v>58</v>
      </c>
      <c r="I339" s="41">
        <v>5</v>
      </c>
      <c r="J339" s="42">
        <v>1175000</v>
      </c>
      <c r="K339" s="42">
        <f t="shared" si="2"/>
        <v>223250</v>
      </c>
      <c r="L339" s="42">
        <f t="shared" si="3"/>
        <v>1398250</v>
      </c>
      <c r="M339" s="12"/>
      <c r="N339" s="12"/>
      <c r="O339" s="12"/>
      <c r="P339" s="12"/>
      <c r="Q339" s="12"/>
      <c r="R339" s="12"/>
      <c r="S339" s="12"/>
      <c r="T339" s="12"/>
      <c r="U339" s="12"/>
      <c r="V339" s="12"/>
      <c r="W339" s="12"/>
      <c r="X339" s="12"/>
      <c r="Y339" s="12"/>
      <c r="Z339" s="12"/>
    </row>
    <row r="340" spans="1:26" ht="15.75" customHeight="1" x14ac:dyDescent="0.25">
      <c r="A340" s="36">
        <v>45940</v>
      </c>
      <c r="B340" s="36">
        <v>45949</v>
      </c>
      <c r="C340" s="37" t="s">
        <v>48</v>
      </c>
      <c r="D340" s="38" t="s">
        <v>286</v>
      </c>
      <c r="E340" s="38" t="s">
        <v>10</v>
      </c>
      <c r="F340" s="38" t="s">
        <v>41</v>
      </c>
      <c r="G340" s="39" t="s">
        <v>51</v>
      </c>
      <c r="H340" s="43" t="s">
        <v>58</v>
      </c>
      <c r="I340" s="41">
        <v>1</v>
      </c>
      <c r="J340" s="42">
        <v>1950000</v>
      </c>
      <c r="K340" s="42">
        <f t="shared" si="2"/>
        <v>370500</v>
      </c>
      <c r="L340" s="42">
        <f t="shared" si="3"/>
        <v>2320500</v>
      </c>
      <c r="M340" s="12"/>
      <c r="N340" s="12"/>
      <c r="O340" s="12"/>
      <c r="P340" s="12"/>
      <c r="Q340" s="12"/>
      <c r="R340" s="12"/>
      <c r="S340" s="12"/>
      <c r="T340" s="12"/>
      <c r="U340" s="12"/>
      <c r="V340" s="12"/>
      <c r="W340" s="12"/>
      <c r="X340" s="12"/>
      <c r="Y340" s="12"/>
      <c r="Z340" s="12"/>
    </row>
    <row r="341" spans="1:26" ht="15.75" customHeight="1" x14ac:dyDescent="0.25">
      <c r="A341" s="80">
        <v>45954</v>
      </c>
      <c r="B341" s="80">
        <v>45955</v>
      </c>
      <c r="C341" s="58" t="s">
        <v>48</v>
      </c>
      <c r="D341" s="38" t="s">
        <v>287</v>
      </c>
      <c r="E341" s="38" t="s">
        <v>16</v>
      </c>
      <c r="F341" s="38" t="s">
        <v>38</v>
      </c>
      <c r="G341" s="39" t="s">
        <v>51</v>
      </c>
      <c r="H341" s="43" t="s">
        <v>76</v>
      </c>
      <c r="I341" s="41">
        <v>6</v>
      </c>
      <c r="J341" s="42">
        <v>1410000</v>
      </c>
      <c r="K341" s="42">
        <f t="shared" si="2"/>
        <v>267900</v>
      </c>
      <c r="L341" s="42">
        <f t="shared" si="3"/>
        <v>1677900</v>
      </c>
      <c r="M341"/>
      <c r="N341"/>
      <c r="O341"/>
      <c r="P341"/>
      <c r="Q341"/>
      <c r="R341"/>
      <c r="S341"/>
      <c r="T341"/>
      <c r="U341"/>
      <c r="V341"/>
      <c r="W341"/>
      <c r="X341"/>
      <c r="Y341"/>
      <c r="Z341"/>
    </row>
    <row r="342" spans="1:26" ht="15.75" customHeight="1" x14ac:dyDescent="0.25">
      <c r="A342" s="36">
        <v>45954</v>
      </c>
      <c r="B342" s="36">
        <v>45955</v>
      </c>
      <c r="C342" s="37" t="s">
        <v>48</v>
      </c>
      <c r="D342" s="38" t="s">
        <v>287</v>
      </c>
      <c r="E342" s="38" t="s">
        <v>10</v>
      </c>
      <c r="F342" s="38" t="s">
        <v>41</v>
      </c>
      <c r="G342" s="39" t="s">
        <v>51</v>
      </c>
      <c r="H342" s="43" t="s">
        <v>76</v>
      </c>
      <c r="I342" s="41">
        <v>1</v>
      </c>
      <c r="J342" s="42">
        <v>1950000</v>
      </c>
      <c r="K342" s="42">
        <f t="shared" si="2"/>
        <v>370500</v>
      </c>
      <c r="L342" s="42">
        <f t="shared" si="3"/>
        <v>2320500</v>
      </c>
      <c r="M342"/>
      <c r="N342"/>
      <c r="O342"/>
      <c r="P342"/>
      <c r="Q342"/>
      <c r="R342"/>
      <c r="S342"/>
      <c r="T342"/>
      <c r="U342"/>
      <c r="V342"/>
      <c r="W342"/>
      <c r="X342"/>
      <c r="Y342"/>
      <c r="Z342"/>
    </row>
    <row r="343" spans="1:26" ht="15.75" customHeight="1" x14ac:dyDescent="0.25">
      <c r="A343" s="36">
        <v>45954</v>
      </c>
      <c r="B343" s="36">
        <v>45955</v>
      </c>
      <c r="C343" s="37" t="s">
        <v>48</v>
      </c>
      <c r="D343" s="38" t="s">
        <v>287</v>
      </c>
      <c r="E343" s="38" t="s">
        <v>13</v>
      </c>
      <c r="F343" s="38" t="s">
        <v>50</v>
      </c>
      <c r="G343" s="39" t="s">
        <v>51</v>
      </c>
      <c r="H343" s="43" t="s">
        <v>76</v>
      </c>
      <c r="I343" s="41">
        <v>2</v>
      </c>
      <c r="J343" s="42">
        <v>990000</v>
      </c>
      <c r="K343" s="42">
        <f t="shared" si="2"/>
        <v>188100</v>
      </c>
      <c r="L343" s="42">
        <f t="shared" si="3"/>
        <v>1178100</v>
      </c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</row>
    <row r="344" spans="1:26" ht="15.75" customHeight="1" x14ac:dyDescent="0.25">
      <c r="A344" s="36">
        <v>45954</v>
      </c>
      <c r="B344" s="36">
        <v>45955</v>
      </c>
      <c r="C344" s="37" t="s">
        <v>48</v>
      </c>
      <c r="D344" s="38" t="s">
        <v>288</v>
      </c>
      <c r="E344" s="38" t="s">
        <v>16</v>
      </c>
      <c r="F344" s="38" t="s">
        <v>38</v>
      </c>
      <c r="G344" s="39" t="s">
        <v>51</v>
      </c>
      <c r="H344" s="43" t="s">
        <v>78</v>
      </c>
      <c r="I344" s="41">
        <v>5</v>
      </c>
      <c r="J344" s="42">
        <v>1175000</v>
      </c>
      <c r="K344" s="42">
        <f t="shared" si="2"/>
        <v>223250</v>
      </c>
      <c r="L344" s="42">
        <f t="shared" si="3"/>
        <v>1398250</v>
      </c>
      <c r="M344"/>
      <c r="N344"/>
      <c r="O344"/>
      <c r="P344"/>
      <c r="Q344"/>
      <c r="R344"/>
      <c r="S344"/>
      <c r="T344"/>
      <c r="U344"/>
      <c r="V344"/>
      <c r="W344"/>
      <c r="X344"/>
      <c r="Y344"/>
      <c r="Z344"/>
    </row>
    <row r="345" spans="1:26" ht="15.75" customHeight="1" x14ac:dyDescent="0.25">
      <c r="A345" s="36">
        <v>45954</v>
      </c>
      <c r="B345" s="36">
        <v>45955</v>
      </c>
      <c r="C345" s="37" t="s">
        <v>48</v>
      </c>
      <c r="D345" s="38" t="s">
        <v>288</v>
      </c>
      <c r="E345" s="38" t="s">
        <v>10</v>
      </c>
      <c r="F345" s="38" t="s">
        <v>41</v>
      </c>
      <c r="G345" s="39" t="s">
        <v>51</v>
      </c>
      <c r="H345" s="43" t="s">
        <v>78</v>
      </c>
      <c r="I345" s="41">
        <v>1</v>
      </c>
      <c r="J345" s="42">
        <v>1950000</v>
      </c>
      <c r="K345" s="42">
        <f t="shared" si="2"/>
        <v>370500</v>
      </c>
      <c r="L345" s="42">
        <f t="shared" si="3"/>
        <v>2320500</v>
      </c>
      <c r="M345"/>
      <c r="N345"/>
      <c r="O345"/>
      <c r="P345"/>
      <c r="Q345"/>
      <c r="R345"/>
      <c r="S345"/>
      <c r="T345"/>
      <c r="U345"/>
      <c r="V345"/>
      <c r="W345"/>
      <c r="X345"/>
      <c r="Y345"/>
      <c r="Z345"/>
    </row>
    <row r="346" spans="1:26" ht="15.75" customHeight="1" x14ac:dyDescent="0.25">
      <c r="A346" s="36">
        <v>45954</v>
      </c>
      <c r="B346" s="36">
        <v>45955</v>
      </c>
      <c r="C346" s="37" t="s">
        <v>48</v>
      </c>
      <c r="D346" s="38" t="s">
        <v>288</v>
      </c>
      <c r="E346" s="38" t="s">
        <v>13</v>
      </c>
      <c r="F346" s="38" t="s">
        <v>50</v>
      </c>
      <c r="G346" s="39" t="s">
        <v>51</v>
      </c>
      <c r="H346" s="43" t="s">
        <v>78</v>
      </c>
      <c r="I346" s="41">
        <v>2</v>
      </c>
      <c r="J346" s="42">
        <v>990000</v>
      </c>
      <c r="K346" s="42">
        <f t="shared" si="2"/>
        <v>188100</v>
      </c>
      <c r="L346" s="42">
        <f t="shared" si="3"/>
        <v>1178100</v>
      </c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</row>
    <row r="347" spans="1:26" ht="15.75" customHeight="1" x14ac:dyDescent="0.25">
      <c r="A347" s="36">
        <v>45954</v>
      </c>
      <c r="B347" s="36">
        <v>45956</v>
      </c>
      <c r="C347" s="37" t="s">
        <v>48</v>
      </c>
      <c r="D347" s="38" t="s">
        <v>289</v>
      </c>
      <c r="E347" s="38" t="s">
        <v>16</v>
      </c>
      <c r="F347" s="38" t="s">
        <v>38</v>
      </c>
      <c r="G347" s="39" t="s">
        <v>51</v>
      </c>
      <c r="H347" s="43" t="s">
        <v>56</v>
      </c>
      <c r="I347" s="41">
        <v>6</v>
      </c>
      <c r="J347" s="42">
        <v>1410000</v>
      </c>
      <c r="K347" s="42">
        <f t="shared" si="2"/>
        <v>267900</v>
      </c>
      <c r="L347" s="42">
        <f t="shared" si="3"/>
        <v>1677900</v>
      </c>
      <c r="M347"/>
      <c r="N347"/>
      <c r="O347"/>
      <c r="P347"/>
      <c r="Q347"/>
      <c r="R347"/>
      <c r="S347"/>
      <c r="T347"/>
      <c r="U347"/>
      <c r="V347"/>
      <c r="W347"/>
      <c r="X347"/>
      <c r="Y347"/>
      <c r="Z347"/>
    </row>
    <row r="348" spans="1:26" ht="15.75" customHeight="1" x14ac:dyDescent="0.25">
      <c r="A348" s="36">
        <v>45954</v>
      </c>
      <c r="B348" s="36">
        <v>45956</v>
      </c>
      <c r="C348" s="37" t="s">
        <v>48</v>
      </c>
      <c r="D348" s="38" t="s">
        <v>289</v>
      </c>
      <c r="E348" s="38" t="s">
        <v>10</v>
      </c>
      <c r="F348" s="38" t="s">
        <v>41</v>
      </c>
      <c r="G348" s="39" t="s">
        <v>51</v>
      </c>
      <c r="H348" s="43" t="s">
        <v>56</v>
      </c>
      <c r="I348" s="41">
        <v>1</v>
      </c>
      <c r="J348" s="42">
        <v>1950000</v>
      </c>
      <c r="K348" s="42">
        <f t="shared" si="2"/>
        <v>370500</v>
      </c>
      <c r="L348" s="42">
        <f t="shared" si="3"/>
        <v>2320500</v>
      </c>
      <c r="M348"/>
      <c r="N348"/>
      <c r="O348"/>
      <c r="P348"/>
      <c r="Q348"/>
      <c r="R348"/>
      <c r="S348"/>
      <c r="T348"/>
      <c r="U348"/>
      <c r="V348"/>
      <c r="W348"/>
      <c r="X348"/>
      <c r="Y348"/>
      <c r="Z348"/>
    </row>
    <row r="349" spans="1:26" ht="15.75" customHeight="1" x14ac:dyDescent="0.25">
      <c r="A349" s="36">
        <v>45954</v>
      </c>
      <c r="B349" s="36">
        <v>45956</v>
      </c>
      <c r="C349" s="37" t="s">
        <v>48</v>
      </c>
      <c r="D349" s="38" t="s">
        <v>290</v>
      </c>
      <c r="E349" s="38" t="s">
        <v>16</v>
      </c>
      <c r="F349" s="38" t="s">
        <v>38</v>
      </c>
      <c r="G349" s="39" t="s">
        <v>51</v>
      </c>
      <c r="H349" s="43" t="s">
        <v>58</v>
      </c>
      <c r="I349" s="41">
        <v>5</v>
      </c>
      <c r="J349" s="42">
        <v>1175000</v>
      </c>
      <c r="K349" s="42">
        <f t="shared" si="2"/>
        <v>223250</v>
      </c>
      <c r="L349" s="42">
        <f t="shared" si="3"/>
        <v>1398250</v>
      </c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</row>
    <row r="350" spans="1:26" ht="15.75" customHeight="1" x14ac:dyDescent="0.25">
      <c r="A350" s="36">
        <v>45954</v>
      </c>
      <c r="B350" s="36">
        <v>45956</v>
      </c>
      <c r="C350" s="37" t="s">
        <v>48</v>
      </c>
      <c r="D350" s="38" t="s">
        <v>290</v>
      </c>
      <c r="E350" s="38" t="s">
        <v>10</v>
      </c>
      <c r="F350" s="38" t="s">
        <v>41</v>
      </c>
      <c r="G350" s="39" t="s">
        <v>51</v>
      </c>
      <c r="H350" s="43" t="s">
        <v>58</v>
      </c>
      <c r="I350" s="41">
        <v>1</v>
      </c>
      <c r="J350" s="42">
        <v>1950000</v>
      </c>
      <c r="K350" s="42">
        <f t="shared" si="2"/>
        <v>370500</v>
      </c>
      <c r="L350" s="42">
        <f t="shared" si="3"/>
        <v>2320500</v>
      </c>
      <c r="M350"/>
      <c r="N350"/>
      <c r="O350"/>
      <c r="P350"/>
      <c r="Q350"/>
      <c r="R350"/>
      <c r="S350"/>
      <c r="T350"/>
      <c r="U350"/>
      <c r="V350"/>
      <c r="W350"/>
      <c r="X350"/>
      <c r="Y350"/>
      <c r="Z350"/>
    </row>
    <row r="351" spans="1:26" ht="15.75" customHeight="1" x14ac:dyDescent="0.25">
      <c r="A351" s="36">
        <v>45962</v>
      </c>
      <c r="B351" s="36">
        <v>45962</v>
      </c>
      <c r="C351" s="37" t="s">
        <v>48</v>
      </c>
      <c r="D351" s="38" t="s">
        <v>294</v>
      </c>
      <c r="E351" s="38" t="s">
        <v>10</v>
      </c>
      <c r="F351" s="38" t="s">
        <v>41</v>
      </c>
      <c r="G351" s="39" t="s">
        <v>51</v>
      </c>
      <c r="H351" s="43" t="s">
        <v>76</v>
      </c>
      <c r="I351" s="41">
        <v>1</v>
      </c>
      <c r="J351" s="42">
        <v>1950000</v>
      </c>
      <c r="K351" s="42">
        <f t="shared" si="2"/>
        <v>370500</v>
      </c>
      <c r="L351" s="42">
        <f t="shared" si="3"/>
        <v>2320500</v>
      </c>
      <c r="M351"/>
      <c r="N351"/>
      <c r="O351"/>
      <c r="P351"/>
      <c r="Q351"/>
      <c r="R351"/>
      <c r="S351"/>
      <c r="T351"/>
      <c r="U351"/>
      <c r="V351"/>
      <c r="W351"/>
      <c r="X351"/>
      <c r="Y351"/>
      <c r="Z351"/>
    </row>
    <row r="352" spans="1:26" ht="15.75" customHeight="1" x14ac:dyDescent="0.25">
      <c r="A352" s="36">
        <v>45962</v>
      </c>
      <c r="B352" s="36">
        <v>45962</v>
      </c>
      <c r="C352" s="37" t="s">
        <v>48</v>
      </c>
      <c r="D352" s="38" t="s">
        <v>294</v>
      </c>
      <c r="E352" s="38" t="s">
        <v>16</v>
      </c>
      <c r="F352" s="38" t="s">
        <v>38</v>
      </c>
      <c r="G352" s="39" t="s">
        <v>51</v>
      </c>
      <c r="H352" s="43" t="s">
        <v>76</v>
      </c>
      <c r="I352" s="41">
        <v>6</v>
      </c>
      <c r="J352" s="42">
        <v>1410000</v>
      </c>
      <c r="K352" s="42">
        <f t="shared" si="2"/>
        <v>267900</v>
      </c>
      <c r="L352" s="42">
        <f t="shared" si="3"/>
        <v>1677900</v>
      </c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</row>
    <row r="353" spans="1:26" ht="15.75" customHeight="1" x14ac:dyDescent="0.25">
      <c r="A353" s="36">
        <v>45962</v>
      </c>
      <c r="B353" s="36">
        <v>45963</v>
      </c>
      <c r="C353" s="37" t="s">
        <v>48</v>
      </c>
      <c r="D353" s="38" t="s">
        <v>294</v>
      </c>
      <c r="E353" s="38" t="s">
        <v>13</v>
      </c>
      <c r="F353" s="38" t="s">
        <v>50</v>
      </c>
      <c r="G353" s="39" t="s">
        <v>51</v>
      </c>
      <c r="H353" s="43" t="s">
        <v>76</v>
      </c>
      <c r="I353" s="41">
        <v>2</v>
      </c>
      <c r="J353" s="42">
        <v>990000</v>
      </c>
      <c r="K353" s="42">
        <f t="shared" si="2"/>
        <v>188100</v>
      </c>
      <c r="L353" s="42">
        <f t="shared" si="3"/>
        <v>1178100</v>
      </c>
      <c r="M353"/>
      <c r="N353"/>
      <c r="O353"/>
      <c r="P353"/>
      <c r="Q353"/>
      <c r="R353"/>
      <c r="S353"/>
      <c r="T353"/>
      <c r="U353"/>
      <c r="V353"/>
      <c r="W353"/>
      <c r="X353"/>
      <c r="Y353"/>
      <c r="Z353"/>
    </row>
    <row r="354" spans="1:26" ht="15.75" customHeight="1" x14ac:dyDescent="0.25">
      <c r="A354" s="36">
        <v>45962</v>
      </c>
      <c r="B354" s="36">
        <v>45964</v>
      </c>
      <c r="C354" s="37" t="s">
        <v>48</v>
      </c>
      <c r="D354" s="38" t="s">
        <v>294</v>
      </c>
      <c r="E354" s="38" t="s">
        <v>13</v>
      </c>
      <c r="F354" s="38" t="s">
        <v>50</v>
      </c>
      <c r="G354" s="39" t="s">
        <v>51</v>
      </c>
      <c r="H354" s="43" t="s">
        <v>76</v>
      </c>
      <c r="I354" s="41">
        <v>2</v>
      </c>
      <c r="J354" s="42">
        <v>990000</v>
      </c>
      <c r="K354" s="42">
        <f t="shared" si="2"/>
        <v>188100</v>
      </c>
      <c r="L354" s="42">
        <f t="shared" si="3"/>
        <v>1178100</v>
      </c>
      <c r="M354"/>
      <c r="N354"/>
      <c r="O354"/>
      <c r="P354"/>
      <c r="Q354"/>
      <c r="R354"/>
      <c r="S354"/>
      <c r="T354"/>
      <c r="U354"/>
      <c r="V354"/>
      <c r="W354"/>
      <c r="X354"/>
      <c r="Y354"/>
      <c r="Z354"/>
    </row>
    <row r="355" spans="1:26" ht="15.75" customHeight="1" x14ac:dyDescent="0.25">
      <c r="A355" s="36">
        <v>45962</v>
      </c>
      <c r="B355" s="36">
        <v>45962</v>
      </c>
      <c r="C355" s="37" t="s">
        <v>48</v>
      </c>
      <c r="D355" s="38" t="s">
        <v>295</v>
      </c>
      <c r="E355" s="38" t="s">
        <v>10</v>
      </c>
      <c r="F355" s="38" t="s">
        <v>41</v>
      </c>
      <c r="G355" s="39" t="s">
        <v>51</v>
      </c>
      <c r="H355" s="43" t="s">
        <v>78</v>
      </c>
      <c r="I355" s="41">
        <v>1</v>
      </c>
      <c r="J355" s="42">
        <v>1950000</v>
      </c>
      <c r="K355" s="42">
        <f t="shared" si="2"/>
        <v>370500</v>
      </c>
      <c r="L355" s="42">
        <f t="shared" si="3"/>
        <v>2320500</v>
      </c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</row>
    <row r="356" spans="1:26" ht="15.75" customHeight="1" x14ac:dyDescent="0.25">
      <c r="A356" s="36">
        <v>45962</v>
      </c>
      <c r="B356" s="36">
        <v>45962</v>
      </c>
      <c r="C356" s="37" t="s">
        <v>48</v>
      </c>
      <c r="D356" s="38" t="s">
        <v>295</v>
      </c>
      <c r="E356" s="38" t="s">
        <v>16</v>
      </c>
      <c r="F356" s="38" t="s">
        <v>38</v>
      </c>
      <c r="G356" s="39" t="s">
        <v>51</v>
      </c>
      <c r="H356" s="43" t="s">
        <v>78</v>
      </c>
      <c r="I356" s="41">
        <v>5</v>
      </c>
      <c r="J356" s="42">
        <v>1175000</v>
      </c>
      <c r="K356" s="42">
        <f t="shared" si="2"/>
        <v>223250</v>
      </c>
      <c r="L356" s="42">
        <f t="shared" si="3"/>
        <v>1398250</v>
      </c>
      <c r="M356"/>
      <c r="N356"/>
      <c r="O356"/>
      <c r="P356"/>
      <c r="Q356"/>
      <c r="R356"/>
      <c r="S356"/>
      <c r="T356"/>
      <c r="U356"/>
      <c r="V356"/>
      <c r="W356"/>
      <c r="X356"/>
      <c r="Y356"/>
      <c r="Z356"/>
    </row>
    <row r="357" spans="1:26" ht="15.75" customHeight="1" x14ac:dyDescent="0.25">
      <c r="A357" s="36">
        <v>45962</v>
      </c>
      <c r="B357" s="36">
        <v>45963</v>
      </c>
      <c r="C357" s="37" t="s">
        <v>48</v>
      </c>
      <c r="D357" s="38" t="s">
        <v>295</v>
      </c>
      <c r="E357" s="38" t="s">
        <v>13</v>
      </c>
      <c r="F357" s="38" t="s">
        <v>50</v>
      </c>
      <c r="G357" s="39" t="s">
        <v>51</v>
      </c>
      <c r="H357" s="43" t="s">
        <v>78</v>
      </c>
      <c r="I357" s="41">
        <v>2</v>
      </c>
      <c r="J357" s="42">
        <v>990000</v>
      </c>
      <c r="K357" s="42">
        <f t="shared" si="2"/>
        <v>188100</v>
      </c>
      <c r="L357" s="42">
        <f t="shared" si="3"/>
        <v>1178100</v>
      </c>
      <c r="M357"/>
      <c r="N357"/>
      <c r="O357"/>
      <c r="P357"/>
      <c r="Q357"/>
      <c r="R357"/>
      <c r="S357"/>
      <c r="T357"/>
      <c r="U357"/>
      <c r="V357"/>
      <c r="W357"/>
      <c r="X357"/>
      <c r="Y357"/>
      <c r="Z357"/>
    </row>
    <row r="358" spans="1:26" ht="15.75" customHeight="1" x14ac:dyDescent="0.25">
      <c r="A358" s="36">
        <v>45962</v>
      </c>
      <c r="B358" s="36">
        <v>45964</v>
      </c>
      <c r="C358" s="37" t="s">
        <v>48</v>
      </c>
      <c r="D358" s="38" t="s">
        <v>295</v>
      </c>
      <c r="E358" s="38" t="s">
        <v>13</v>
      </c>
      <c r="F358" s="38" t="s">
        <v>50</v>
      </c>
      <c r="G358" s="39" t="s">
        <v>51</v>
      </c>
      <c r="H358" s="43" t="s">
        <v>78</v>
      </c>
      <c r="I358" s="41">
        <v>2</v>
      </c>
      <c r="J358" s="42">
        <v>990000</v>
      </c>
      <c r="K358" s="42">
        <f t="shared" si="2"/>
        <v>188100</v>
      </c>
      <c r="L358" s="42">
        <f t="shared" si="3"/>
        <v>1178100</v>
      </c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</row>
    <row r="359" spans="1:26" ht="15.75" customHeight="1" x14ac:dyDescent="0.25">
      <c r="A359" s="36">
        <v>45962</v>
      </c>
      <c r="B359" s="36">
        <v>45964</v>
      </c>
      <c r="C359" s="37" t="s">
        <v>48</v>
      </c>
      <c r="D359" s="38" t="s">
        <v>296</v>
      </c>
      <c r="E359" s="38" t="s">
        <v>16</v>
      </c>
      <c r="F359" s="38" t="s">
        <v>38</v>
      </c>
      <c r="G359" s="39" t="s">
        <v>51</v>
      </c>
      <c r="H359" s="43" t="s">
        <v>56</v>
      </c>
      <c r="I359" s="41">
        <v>6</v>
      </c>
      <c r="J359" s="42">
        <v>1410000</v>
      </c>
      <c r="K359" s="42">
        <f t="shared" si="2"/>
        <v>267900</v>
      </c>
      <c r="L359" s="42">
        <f t="shared" si="3"/>
        <v>1677900</v>
      </c>
      <c r="M359"/>
      <c r="N359"/>
      <c r="O359"/>
      <c r="P359"/>
      <c r="Q359"/>
      <c r="R359"/>
      <c r="S359"/>
      <c r="T359"/>
      <c r="U359"/>
      <c r="V359"/>
      <c r="W359"/>
      <c r="X359"/>
      <c r="Y359"/>
      <c r="Z359"/>
    </row>
    <row r="360" spans="1:26" ht="15.75" customHeight="1" x14ac:dyDescent="0.25">
      <c r="A360" s="36">
        <v>45962</v>
      </c>
      <c r="B360" s="36">
        <v>45964</v>
      </c>
      <c r="C360" s="37" t="s">
        <v>48</v>
      </c>
      <c r="D360" s="38" t="s">
        <v>296</v>
      </c>
      <c r="E360" s="38" t="s">
        <v>10</v>
      </c>
      <c r="F360" s="38" t="s">
        <v>41</v>
      </c>
      <c r="G360" s="39" t="s">
        <v>51</v>
      </c>
      <c r="H360" s="43" t="s">
        <v>56</v>
      </c>
      <c r="I360" s="41">
        <v>1</v>
      </c>
      <c r="J360" s="42">
        <v>1950000</v>
      </c>
      <c r="K360" s="42">
        <f t="shared" si="2"/>
        <v>370500</v>
      </c>
      <c r="L360" s="42">
        <f t="shared" si="3"/>
        <v>2320500</v>
      </c>
      <c r="M360"/>
      <c r="N360"/>
      <c r="O360"/>
      <c r="P360"/>
      <c r="Q360"/>
      <c r="R360"/>
      <c r="S360"/>
      <c r="T360"/>
      <c r="U360"/>
      <c r="V360"/>
      <c r="W360"/>
      <c r="X360"/>
      <c r="Y360"/>
      <c r="Z360"/>
    </row>
    <row r="361" spans="1:26" ht="15.75" customHeight="1" x14ac:dyDescent="0.25">
      <c r="A361" s="36">
        <v>45962</v>
      </c>
      <c r="B361" s="36">
        <v>45964</v>
      </c>
      <c r="C361" s="37" t="s">
        <v>48</v>
      </c>
      <c r="D361" s="38" t="s">
        <v>297</v>
      </c>
      <c r="E361" s="38" t="s">
        <v>16</v>
      </c>
      <c r="F361" s="38" t="s">
        <v>38</v>
      </c>
      <c r="G361" s="39" t="s">
        <v>51</v>
      </c>
      <c r="H361" s="43" t="s">
        <v>58</v>
      </c>
      <c r="I361" s="41">
        <v>5</v>
      </c>
      <c r="J361" s="42">
        <v>1175000</v>
      </c>
      <c r="K361" s="42">
        <f t="shared" si="2"/>
        <v>223250</v>
      </c>
      <c r="L361" s="42">
        <f t="shared" si="3"/>
        <v>1398250</v>
      </c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</row>
    <row r="362" spans="1:26" ht="15.75" customHeight="1" x14ac:dyDescent="0.25">
      <c r="A362" s="36">
        <v>45962</v>
      </c>
      <c r="B362" s="36">
        <v>45964</v>
      </c>
      <c r="C362" s="37" t="s">
        <v>48</v>
      </c>
      <c r="D362" s="38" t="s">
        <v>297</v>
      </c>
      <c r="E362" s="38" t="s">
        <v>10</v>
      </c>
      <c r="F362" s="38" t="s">
        <v>41</v>
      </c>
      <c r="G362" s="39" t="s">
        <v>51</v>
      </c>
      <c r="H362" s="43" t="s">
        <v>58</v>
      </c>
      <c r="I362" s="41">
        <v>1</v>
      </c>
      <c r="J362" s="42">
        <v>1950000</v>
      </c>
      <c r="K362" s="42">
        <f t="shared" si="2"/>
        <v>370500</v>
      </c>
      <c r="L362" s="42">
        <f t="shared" si="3"/>
        <v>2320500</v>
      </c>
      <c r="M362"/>
      <c r="N362"/>
      <c r="O362"/>
      <c r="P362"/>
      <c r="Q362"/>
      <c r="R362"/>
      <c r="S362"/>
      <c r="T362"/>
      <c r="U362"/>
      <c r="V362"/>
      <c r="W362"/>
      <c r="X362"/>
      <c r="Y362"/>
      <c r="Z362"/>
    </row>
    <row r="363" spans="1:26" ht="15.75" customHeight="1" x14ac:dyDescent="0.25">
      <c r="A363" s="36">
        <v>45969</v>
      </c>
      <c r="B363" s="36">
        <v>45969</v>
      </c>
      <c r="C363" s="37" t="s">
        <v>48</v>
      </c>
      <c r="D363" s="38" t="s">
        <v>298</v>
      </c>
      <c r="E363" s="38" t="s">
        <v>10</v>
      </c>
      <c r="F363" s="38" t="s">
        <v>41</v>
      </c>
      <c r="G363" s="39" t="s">
        <v>51</v>
      </c>
      <c r="H363" s="43" t="s">
        <v>76</v>
      </c>
      <c r="I363" s="41">
        <v>1</v>
      </c>
      <c r="J363" s="42">
        <v>1950000</v>
      </c>
      <c r="K363" s="42">
        <f t="shared" si="2"/>
        <v>370500</v>
      </c>
      <c r="L363" s="42">
        <f t="shared" si="3"/>
        <v>2320500</v>
      </c>
      <c r="M363"/>
      <c r="N363"/>
      <c r="O363"/>
      <c r="P363"/>
      <c r="Q363"/>
      <c r="R363"/>
      <c r="S363"/>
      <c r="T363"/>
      <c r="U363"/>
      <c r="V363"/>
      <c r="W363"/>
      <c r="X363"/>
      <c r="Y363"/>
      <c r="Z363"/>
    </row>
    <row r="364" spans="1:26" ht="15.75" customHeight="1" x14ac:dyDescent="0.25">
      <c r="A364" s="36">
        <v>45969</v>
      </c>
      <c r="B364" s="36">
        <v>45969</v>
      </c>
      <c r="C364" s="37" t="s">
        <v>48</v>
      </c>
      <c r="D364" s="38" t="s">
        <v>298</v>
      </c>
      <c r="E364" s="38" t="s">
        <v>16</v>
      </c>
      <c r="F364" s="38" t="s">
        <v>38</v>
      </c>
      <c r="G364" s="39" t="s">
        <v>51</v>
      </c>
      <c r="H364" s="43" t="s">
        <v>76</v>
      </c>
      <c r="I364" s="41">
        <v>6</v>
      </c>
      <c r="J364" s="42">
        <v>1410000</v>
      </c>
      <c r="K364" s="42">
        <f t="shared" si="2"/>
        <v>267900</v>
      </c>
      <c r="L364" s="42">
        <f t="shared" si="3"/>
        <v>1677900</v>
      </c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</row>
    <row r="365" spans="1:26" ht="15.75" customHeight="1" x14ac:dyDescent="0.25">
      <c r="A365" s="36">
        <v>45969</v>
      </c>
      <c r="B365" s="36">
        <v>45970</v>
      </c>
      <c r="C365" s="37" t="s">
        <v>48</v>
      </c>
      <c r="D365" s="38" t="s">
        <v>298</v>
      </c>
      <c r="E365" s="38" t="s">
        <v>13</v>
      </c>
      <c r="F365" s="38" t="s">
        <v>50</v>
      </c>
      <c r="G365" s="39" t="s">
        <v>51</v>
      </c>
      <c r="H365" s="43" t="s">
        <v>76</v>
      </c>
      <c r="I365" s="41">
        <v>2</v>
      </c>
      <c r="J365" s="42">
        <v>990000</v>
      </c>
      <c r="K365" s="42">
        <f t="shared" si="2"/>
        <v>188100</v>
      </c>
      <c r="L365" s="42">
        <f t="shared" si="3"/>
        <v>1178100</v>
      </c>
      <c r="M365"/>
      <c r="N365"/>
      <c r="O365"/>
      <c r="P365"/>
      <c r="Q365"/>
      <c r="R365"/>
      <c r="S365"/>
      <c r="T365"/>
      <c r="U365"/>
      <c r="V365"/>
      <c r="W365"/>
      <c r="X365"/>
      <c r="Y365"/>
      <c r="Z365"/>
    </row>
    <row r="366" spans="1:26" ht="15.75" customHeight="1" x14ac:dyDescent="0.25">
      <c r="A366" s="36">
        <v>45969</v>
      </c>
      <c r="B366" s="36">
        <v>45969</v>
      </c>
      <c r="C366" s="37" t="s">
        <v>48</v>
      </c>
      <c r="D366" s="38" t="s">
        <v>299</v>
      </c>
      <c r="E366" s="38" t="s">
        <v>10</v>
      </c>
      <c r="F366" s="38" t="s">
        <v>41</v>
      </c>
      <c r="G366" s="39" t="s">
        <v>51</v>
      </c>
      <c r="H366" s="43" t="s">
        <v>78</v>
      </c>
      <c r="I366" s="41">
        <v>1</v>
      </c>
      <c r="J366" s="42">
        <v>1950000</v>
      </c>
      <c r="K366" s="42">
        <f t="shared" si="2"/>
        <v>370500</v>
      </c>
      <c r="L366" s="42">
        <f t="shared" si="3"/>
        <v>2320500</v>
      </c>
      <c r="M366"/>
      <c r="N366"/>
      <c r="O366"/>
      <c r="P366"/>
      <c r="Q366"/>
      <c r="R366"/>
      <c r="S366"/>
      <c r="T366"/>
      <c r="U366"/>
      <c r="V366"/>
      <c r="W366"/>
      <c r="X366"/>
      <c r="Y366"/>
      <c r="Z366"/>
    </row>
    <row r="367" spans="1:26" ht="15.75" customHeight="1" x14ac:dyDescent="0.25">
      <c r="A367" s="36">
        <v>45969</v>
      </c>
      <c r="B367" s="36">
        <v>45969</v>
      </c>
      <c r="C367" s="37" t="s">
        <v>48</v>
      </c>
      <c r="D367" s="38" t="s">
        <v>299</v>
      </c>
      <c r="E367" s="38" t="s">
        <v>16</v>
      </c>
      <c r="F367" s="38" t="s">
        <v>38</v>
      </c>
      <c r="G367" s="39" t="s">
        <v>51</v>
      </c>
      <c r="H367" s="43" t="s">
        <v>78</v>
      </c>
      <c r="I367" s="41">
        <v>5</v>
      </c>
      <c r="J367" s="42">
        <v>1175000</v>
      </c>
      <c r="K367" s="42">
        <f t="shared" si="2"/>
        <v>223250</v>
      </c>
      <c r="L367" s="42">
        <f t="shared" si="3"/>
        <v>1398250</v>
      </c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</row>
    <row r="368" spans="1:26" ht="15.75" customHeight="1" x14ac:dyDescent="0.25">
      <c r="A368" s="36">
        <v>45969</v>
      </c>
      <c r="B368" s="36">
        <v>45970</v>
      </c>
      <c r="C368" s="37" t="s">
        <v>48</v>
      </c>
      <c r="D368" s="38" t="s">
        <v>299</v>
      </c>
      <c r="E368" s="38" t="s">
        <v>13</v>
      </c>
      <c r="F368" s="38" t="s">
        <v>50</v>
      </c>
      <c r="G368" s="39" t="s">
        <v>51</v>
      </c>
      <c r="H368" s="43" t="s">
        <v>78</v>
      </c>
      <c r="I368" s="41">
        <v>2</v>
      </c>
      <c r="J368" s="42">
        <v>990000</v>
      </c>
      <c r="K368" s="42">
        <f t="shared" si="2"/>
        <v>188100</v>
      </c>
      <c r="L368" s="42">
        <f t="shared" si="3"/>
        <v>1178100</v>
      </c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</row>
    <row r="369" spans="1:26" ht="15.75" customHeight="1" x14ac:dyDescent="0.25">
      <c r="A369" s="36">
        <v>45969</v>
      </c>
      <c r="B369" s="36">
        <v>45970</v>
      </c>
      <c r="C369" s="37" t="s">
        <v>48</v>
      </c>
      <c r="D369" s="38" t="s">
        <v>300</v>
      </c>
      <c r="E369" s="38" t="s">
        <v>16</v>
      </c>
      <c r="F369" s="38" t="s">
        <v>38</v>
      </c>
      <c r="G369" s="39" t="s">
        <v>51</v>
      </c>
      <c r="H369" s="43" t="s">
        <v>56</v>
      </c>
      <c r="I369" s="41">
        <v>6</v>
      </c>
      <c r="J369" s="42">
        <v>1410000</v>
      </c>
      <c r="K369" s="42">
        <f t="shared" si="2"/>
        <v>267900</v>
      </c>
      <c r="L369" s="42">
        <f t="shared" si="3"/>
        <v>1677900</v>
      </c>
      <c r="M369"/>
      <c r="N369"/>
      <c r="O369"/>
      <c r="P369"/>
      <c r="Q369"/>
      <c r="R369"/>
      <c r="S369"/>
      <c r="T369"/>
      <c r="U369"/>
      <c r="V369"/>
      <c r="W369"/>
      <c r="X369"/>
      <c r="Y369"/>
      <c r="Z369"/>
    </row>
    <row r="370" spans="1:26" ht="15.75" customHeight="1" x14ac:dyDescent="0.25">
      <c r="A370" s="36">
        <v>45969</v>
      </c>
      <c r="B370" s="36">
        <v>45970</v>
      </c>
      <c r="C370" s="37" t="s">
        <v>48</v>
      </c>
      <c r="D370" s="38" t="s">
        <v>300</v>
      </c>
      <c r="E370" s="38" t="s">
        <v>10</v>
      </c>
      <c r="F370" s="38" t="s">
        <v>41</v>
      </c>
      <c r="G370" s="39" t="s">
        <v>51</v>
      </c>
      <c r="H370" s="43" t="s">
        <v>56</v>
      </c>
      <c r="I370" s="41">
        <v>1</v>
      </c>
      <c r="J370" s="42">
        <v>1950000</v>
      </c>
      <c r="K370" s="42">
        <f t="shared" si="2"/>
        <v>370500</v>
      </c>
      <c r="L370" s="42">
        <f t="shared" si="3"/>
        <v>2320500</v>
      </c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</row>
    <row r="371" spans="1:26" ht="15.75" customHeight="1" x14ac:dyDescent="0.25">
      <c r="A371" s="36">
        <v>45969</v>
      </c>
      <c r="B371" s="36">
        <v>45970</v>
      </c>
      <c r="C371" s="37" t="s">
        <v>48</v>
      </c>
      <c r="D371" s="38" t="s">
        <v>301</v>
      </c>
      <c r="E371" s="38" t="s">
        <v>16</v>
      </c>
      <c r="F371" s="38" t="s">
        <v>38</v>
      </c>
      <c r="G371" s="39" t="s">
        <v>51</v>
      </c>
      <c r="H371" s="43" t="s">
        <v>58</v>
      </c>
      <c r="I371" s="41">
        <v>5</v>
      </c>
      <c r="J371" s="42">
        <v>1175000</v>
      </c>
      <c r="K371" s="42">
        <f t="shared" si="2"/>
        <v>223250</v>
      </c>
      <c r="L371" s="42">
        <f t="shared" si="3"/>
        <v>1398250</v>
      </c>
      <c r="M371"/>
      <c r="N371"/>
      <c r="O371"/>
      <c r="P371"/>
      <c r="Q371"/>
      <c r="R371"/>
      <c r="S371"/>
      <c r="T371"/>
      <c r="U371"/>
      <c r="V371"/>
      <c r="W371"/>
      <c r="X371"/>
      <c r="Y371"/>
      <c r="Z371"/>
    </row>
    <row r="372" spans="1:26" ht="15.75" customHeight="1" x14ac:dyDescent="0.25">
      <c r="A372" s="36">
        <v>45969</v>
      </c>
      <c r="B372" s="36">
        <v>45970</v>
      </c>
      <c r="C372" s="37" t="s">
        <v>48</v>
      </c>
      <c r="D372" s="38" t="s">
        <v>301</v>
      </c>
      <c r="E372" s="38" t="s">
        <v>10</v>
      </c>
      <c r="F372" s="38" t="s">
        <v>41</v>
      </c>
      <c r="G372" s="39" t="s">
        <v>51</v>
      </c>
      <c r="H372" s="43" t="s">
        <v>58</v>
      </c>
      <c r="I372" s="41">
        <v>1</v>
      </c>
      <c r="J372" s="42">
        <v>1950000</v>
      </c>
      <c r="K372" s="42">
        <f t="shared" si="2"/>
        <v>370500</v>
      </c>
      <c r="L372" s="42">
        <f t="shared" si="3"/>
        <v>2320500</v>
      </c>
      <c r="M372"/>
      <c r="N372"/>
      <c r="O372"/>
      <c r="P372"/>
      <c r="Q372"/>
      <c r="R372"/>
      <c r="S372"/>
      <c r="T372"/>
      <c r="U372"/>
      <c r="V372"/>
      <c r="W372"/>
      <c r="X372"/>
      <c r="Y372"/>
      <c r="Z372"/>
    </row>
    <row r="373" spans="1:26" ht="15.75" customHeight="1" x14ac:dyDescent="0.25">
      <c r="A373" s="36">
        <v>45976</v>
      </c>
      <c r="B373" s="36">
        <v>45976</v>
      </c>
      <c r="C373" s="37" t="s">
        <v>48</v>
      </c>
      <c r="D373" s="38" t="s">
        <v>302</v>
      </c>
      <c r="E373" s="38" t="s">
        <v>10</v>
      </c>
      <c r="F373" s="38" t="s">
        <v>41</v>
      </c>
      <c r="G373" s="39" t="s">
        <v>51</v>
      </c>
      <c r="H373" s="43" t="s">
        <v>76</v>
      </c>
      <c r="I373" s="41">
        <v>1</v>
      </c>
      <c r="J373" s="42">
        <v>1950000</v>
      </c>
      <c r="K373" s="42">
        <f t="shared" si="2"/>
        <v>370500</v>
      </c>
      <c r="L373" s="42">
        <f t="shared" si="3"/>
        <v>2320500</v>
      </c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</row>
    <row r="374" spans="1:26" ht="15.75" customHeight="1" x14ac:dyDescent="0.25">
      <c r="A374" s="36">
        <v>45976</v>
      </c>
      <c r="B374" s="36">
        <v>45976</v>
      </c>
      <c r="C374" s="37" t="s">
        <v>48</v>
      </c>
      <c r="D374" s="38" t="s">
        <v>302</v>
      </c>
      <c r="E374" s="38" t="s">
        <v>16</v>
      </c>
      <c r="F374" s="38" t="s">
        <v>38</v>
      </c>
      <c r="G374" s="39" t="s">
        <v>51</v>
      </c>
      <c r="H374" s="43" t="s">
        <v>76</v>
      </c>
      <c r="I374" s="41">
        <v>6</v>
      </c>
      <c r="J374" s="42">
        <v>1410000</v>
      </c>
      <c r="K374" s="42">
        <f t="shared" si="2"/>
        <v>267900</v>
      </c>
      <c r="L374" s="42">
        <f t="shared" si="3"/>
        <v>1677900</v>
      </c>
      <c r="M374"/>
      <c r="N374"/>
      <c r="O374"/>
      <c r="P374"/>
      <c r="Q374"/>
      <c r="R374"/>
      <c r="S374"/>
      <c r="T374"/>
      <c r="U374"/>
      <c r="V374"/>
      <c r="W374"/>
      <c r="X374"/>
      <c r="Y374"/>
      <c r="Z374"/>
    </row>
    <row r="375" spans="1:26" ht="15.75" customHeight="1" x14ac:dyDescent="0.25">
      <c r="A375" s="36">
        <v>45976</v>
      </c>
      <c r="B375" s="36">
        <v>45977</v>
      </c>
      <c r="C375" s="37" t="s">
        <v>48</v>
      </c>
      <c r="D375" s="38" t="s">
        <v>302</v>
      </c>
      <c r="E375" s="38" t="s">
        <v>13</v>
      </c>
      <c r="F375" s="38" t="s">
        <v>50</v>
      </c>
      <c r="G375" s="39" t="s">
        <v>51</v>
      </c>
      <c r="H375" s="43" t="s">
        <v>76</v>
      </c>
      <c r="I375" s="41">
        <v>2</v>
      </c>
      <c r="J375" s="42">
        <v>990000</v>
      </c>
      <c r="K375" s="42">
        <f t="shared" si="2"/>
        <v>188100</v>
      </c>
      <c r="L375" s="42">
        <f t="shared" si="3"/>
        <v>1178100</v>
      </c>
      <c r="M375"/>
      <c r="N375"/>
      <c r="O375"/>
      <c r="P375"/>
      <c r="Q375"/>
      <c r="R375"/>
      <c r="S375"/>
      <c r="T375"/>
      <c r="U375"/>
      <c r="V375"/>
      <c r="W375"/>
      <c r="X375"/>
      <c r="Y375"/>
      <c r="Z375"/>
    </row>
    <row r="376" spans="1:26" ht="15.75" customHeight="1" x14ac:dyDescent="0.25">
      <c r="A376" s="36">
        <v>45976</v>
      </c>
      <c r="B376" s="36">
        <v>45978</v>
      </c>
      <c r="C376" s="37" t="s">
        <v>48</v>
      </c>
      <c r="D376" s="38" t="s">
        <v>302</v>
      </c>
      <c r="E376" s="38" t="s">
        <v>13</v>
      </c>
      <c r="F376" s="38" t="s">
        <v>50</v>
      </c>
      <c r="G376" s="39" t="s">
        <v>51</v>
      </c>
      <c r="H376" s="43" t="s">
        <v>76</v>
      </c>
      <c r="I376" s="41">
        <v>2</v>
      </c>
      <c r="J376" s="42">
        <v>990000</v>
      </c>
      <c r="K376" s="42">
        <f t="shared" si="2"/>
        <v>188100</v>
      </c>
      <c r="L376" s="42">
        <f t="shared" si="3"/>
        <v>1178100</v>
      </c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</row>
    <row r="377" spans="1:26" ht="15.75" customHeight="1" x14ac:dyDescent="0.25">
      <c r="A377" s="36">
        <v>45976</v>
      </c>
      <c r="B377" s="36">
        <v>45977</v>
      </c>
      <c r="C377" s="37" t="s">
        <v>48</v>
      </c>
      <c r="D377" s="38" t="s">
        <v>303</v>
      </c>
      <c r="E377" s="38" t="s">
        <v>10</v>
      </c>
      <c r="F377" s="38" t="s">
        <v>41</v>
      </c>
      <c r="G377" s="39" t="s">
        <v>51</v>
      </c>
      <c r="H377" s="43" t="s">
        <v>78</v>
      </c>
      <c r="I377" s="41">
        <v>1</v>
      </c>
      <c r="J377" s="42">
        <v>1950000</v>
      </c>
      <c r="K377" s="42">
        <f t="shared" si="2"/>
        <v>370500</v>
      </c>
      <c r="L377" s="42">
        <f t="shared" si="3"/>
        <v>2320500</v>
      </c>
      <c r="M377"/>
      <c r="N377"/>
      <c r="O377"/>
      <c r="P377"/>
      <c r="Q377"/>
      <c r="R377"/>
      <c r="S377"/>
      <c r="T377"/>
      <c r="U377"/>
      <c r="V377"/>
      <c r="W377"/>
      <c r="X377"/>
      <c r="Y377"/>
      <c r="Z377"/>
    </row>
    <row r="378" spans="1:26" ht="15.75" customHeight="1" x14ac:dyDescent="0.25">
      <c r="A378" s="36">
        <v>45976</v>
      </c>
      <c r="B378" s="36">
        <v>45977</v>
      </c>
      <c r="C378" s="37" t="s">
        <v>48</v>
      </c>
      <c r="D378" s="38" t="s">
        <v>303</v>
      </c>
      <c r="E378" s="38" t="s">
        <v>16</v>
      </c>
      <c r="F378" s="38" t="s">
        <v>38</v>
      </c>
      <c r="G378" s="39" t="s">
        <v>51</v>
      </c>
      <c r="H378" s="43" t="s">
        <v>78</v>
      </c>
      <c r="I378" s="41">
        <v>5</v>
      </c>
      <c r="J378" s="42">
        <v>1175000</v>
      </c>
      <c r="K378" s="42">
        <f t="shared" si="2"/>
        <v>223250</v>
      </c>
      <c r="L378" s="42">
        <f t="shared" si="3"/>
        <v>1398250</v>
      </c>
      <c r="M378"/>
      <c r="N378"/>
      <c r="O378"/>
      <c r="P378"/>
      <c r="Q378"/>
      <c r="R378"/>
      <c r="S378"/>
      <c r="T378"/>
      <c r="U378"/>
      <c r="V378"/>
      <c r="W378"/>
      <c r="X378"/>
      <c r="Y378"/>
      <c r="Z378"/>
    </row>
    <row r="379" spans="1:26" ht="15.75" customHeight="1" x14ac:dyDescent="0.25">
      <c r="A379" s="36">
        <v>45976</v>
      </c>
      <c r="B379" s="36">
        <v>45977</v>
      </c>
      <c r="C379" s="37" t="s">
        <v>48</v>
      </c>
      <c r="D379" s="38" t="s">
        <v>303</v>
      </c>
      <c r="E379" s="38" t="s">
        <v>13</v>
      </c>
      <c r="F379" s="38" t="s">
        <v>50</v>
      </c>
      <c r="G379" s="39" t="s">
        <v>51</v>
      </c>
      <c r="H379" s="43" t="s">
        <v>78</v>
      </c>
      <c r="I379" s="41">
        <v>2</v>
      </c>
      <c r="J379" s="42">
        <v>990000</v>
      </c>
      <c r="K379" s="42">
        <f t="shared" si="2"/>
        <v>188100</v>
      </c>
      <c r="L379" s="42">
        <f t="shared" si="3"/>
        <v>1178100</v>
      </c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</row>
    <row r="380" spans="1:26" ht="15.75" customHeight="1" x14ac:dyDescent="0.25">
      <c r="A380" s="36">
        <v>45976</v>
      </c>
      <c r="B380" s="36">
        <v>45978</v>
      </c>
      <c r="C380" s="37" t="s">
        <v>48</v>
      </c>
      <c r="D380" s="38" t="s">
        <v>303</v>
      </c>
      <c r="E380" s="38" t="s">
        <v>13</v>
      </c>
      <c r="F380" s="38" t="s">
        <v>50</v>
      </c>
      <c r="G380" s="39" t="s">
        <v>51</v>
      </c>
      <c r="H380" s="43" t="s">
        <v>78</v>
      </c>
      <c r="I380" s="41">
        <v>2</v>
      </c>
      <c r="J380" s="42">
        <v>990000</v>
      </c>
      <c r="K380" s="42">
        <f t="shared" si="2"/>
        <v>188100</v>
      </c>
      <c r="L380" s="42">
        <f t="shared" si="3"/>
        <v>1178100</v>
      </c>
      <c r="M380"/>
      <c r="N380"/>
      <c r="O380"/>
      <c r="P380"/>
      <c r="Q380"/>
      <c r="R380"/>
      <c r="S380"/>
      <c r="T380"/>
      <c r="U380"/>
      <c r="V380"/>
      <c r="W380"/>
      <c r="X380"/>
      <c r="Y380"/>
      <c r="Z380"/>
    </row>
    <row r="381" spans="1:26" ht="15.75" customHeight="1" x14ac:dyDescent="0.25">
      <c r="A381" s="36">
        <v>45976</v>
      </c>
      <c r="B381" s="36">
        <v>45978</v>
      </c>
      <c r="C381" s="37" t="s">
        <v>48</v>
      </c>
      <c r="D381" s="38" t="s">
        <v>304</v>
      </c>
      <c r="E381" s="38" t="s">
        <v>16</v>
      </c>
      <c r="F381" s="38" t="s">
        <v>38</v>
      </c>
      <c r="G381" s="39" t="s">
        <v>51</v>
      </c>
      <c r="H381" s="43" t="s">
        <v>56</v>
      </c>
      <c r="I381" s="41">
        <v>6</v>
      </c>
      <c r="J381" s="42">
        <v>1410000</v>
      </c>
      <c r="K381" s="42">
        <f t="shared" si="2"/>
        <v>267900</v>
      </c>
      <c r="L381" s="42">
        <f t="shared" si="3"/>
        <v>1677900</v>
      </c>
      <c r="M381"/>
      <c r="N381"/>
      <c r="O381"/>
      <c r="P381"/>
      <c r="Q381"/>
      <c r="R381"/>
      <c r="S381"/>
      <c r="T381"/>
      <c r="U381"/>
      <c r="V381"/>
      <c r="W381"/>
      <c r="X381"/>
      <c r="Y381"/>
      <c r="Z381"/>
    </row>
    <row r="382" spans="1:26" ht="15.75" customHeight="1" x14ac:dyDescent="0.25">
      <c r="A382" s="36">
        <v>45976</v>
      </c>
      <c r="B382" s="36">
        <v>45978</v>
      </c>
      <c r="C382" s="37" t="s">
        <v>48</v>
      </c>
      <c r="D382" s="38" t="s">
        <v>304</v>
      </c>
      <c r="E382" s="38" t="s">
        <v>10</v>
      </c>
      <c r="F382" s="38" t="s">
        <v>41</v>
      </c>
      <c r="G382" s="39" t="s">
        <v>51</v>
      </c>
      <c r="H382" s="43" t="s">
        <v>56</v>
      </c>
      <c r="I382" s="41">
        <v>1</v>
      </c>
      <c r="J382" s="42">
        <v>1950000</v>
      </c>
      <c r="K382" s="42">
        <f t="shared" si="2"/>
        <v>370500</v>
      </c>
      <c r="L382" s="42">
        <f t="shared" si="3"/>
        <v>2320500</v>
      </c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</row>
    <row r="383" spans="1:26" ht="15.75" customHeight="1" x14ac:dyDescent="0.25">
      <c r="A383" s="36">
        <v>45976</v>
      </c>
      <c r="B383" s="36">
        <v>45978</v>
      </c>
      <c r="C383" s="37" t="s">
        <v>48</v>
      </c>
      <c r="D383" s="38" t="s">
        <v>305</v>
      </c>
      <c r="E383" s="38" t="s">
        <v>16</v>
      </c>
      <c r="F383" s="38" t="s">
        <v>38</v>
      </c>
      <c r="G383" s="39" t="s">
        <v>51</v>
      </c>
      <c r="H383" s="43" t="s">
        <v>58</v>
      </c>
      <c r="I383" s="41">
        <v>5</v>
      </c>
      <c r="J383" s="42">
        <v>1175000</v>
      </c>
      <c r="K383" s="42">
        <f t="shared" si="2"/>
        <v>223250</v>
      </c>
      <c r="L383" s="42">
        <f t="shared" si="3"/>
        <v>1398250</v>
      </c>
      <c r="M383"/>
      <c r="N383"/>
      <c r="O383"/>
      <c r="P383"/>
      <c r="Q383"/>
      <c r="R383"/>
      <c r="S383"/>
      <c r="T383"/>
      <c r="U383"/>
      <c r="V383"/>
      <c r="W383"/>
      <c r="X383"/>
      <c r="Y383"/>
      <c r="Z383"/>
    </row>
    <row r="384" spans="1:26" ht="15.75" customHeight="1" x14ac:dyDescent="0.25">
      <c r="A384" s="36">
        <v>45976</v>
      </c>
      <c r="B384" s="36">
        <v>45978</v>
      </c>
      <c r="C384" s="37" t="s">
        <v>48</v>
      </c>
      <c r="D384" s="38" t="s">
        <v>305</v>
      </c>
      <c r="E384" s="38" t="s">
        <v>10</v>
      </c>
      <c r="F384" s="38" t="s">
        <v>41</v>
      </c>
      <c r="G384" s="39" t="s">
        <v>51</v>
      </c>
      <c r="H384" s="43" t="s">
        <v>58</v>
      </c>
      <c r="I384" s="41">
        <v>1</v>
      </c>
      <c r="J384" s="42">
        <v>1950000</v>
      </c>
      <c r="K384" s="42">
        <f t="shared" si="2"/>
        <v>370500</v>
      </c>
      <c r="L384" s="42">
        <f t="shared" si="3"/>
        <v>2320500</v>
      </c>
      <c r="M384"/>
      <c r="N384"/>
      <c r="O384"/>
      <c r="P384"/>
      <c r="Q384"/>
      <c r="R384"/>
      <c r="S384"/>
      <c r="T384"/>
      <c r="U384"/>
      <c r="V384"/>
      <c r="W384"/>
      <c r="X384"/>
      <c r="Y384"/>
      <c r="Z384"/>
    </row>
    <row r="385" spans="1:26" ht="15.75" customHeight="1" x14ac:dyDescent="0.25">
      <c r="A385" s="36">
        <v>45983</v>
      </c>
      <c r="B385" s="36">
        <v>45983</v>
      </c>
      <c r="C385" s="37" t="s">
        <v>48</v>
      </c>
      <c r="D385" s="38" t="s">
        <v>306</v>
      </c>
      <c r="E385" s="38" t="s">
        <v>10</v>
      </c>
      <c r="F385" s="38" t="s">
        <v>41</v>
      </c>
      <c r="G385" s="39" t="s">
        <v>51</v>
      </c>
      <c r="H385" s="43" t="s">
        <v>76</v>
      </c>
      <c r="I385" s="41">
        <v>1</v>
      </c>
      <c r="J385" s="42">
        <v>1950000</v>
      </c>
      <c r="K385" s="42">
        <f t="shared" si="2"/>
        <v>370500</v>
      </c>
      <c r="L385" s="42">
        <f t="shared" si="3"/>
        <v>2320500</v>
      </c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</row>
    <row r="386" spans="1:26" ht="15.75" customHeight="1" x14ac:dyDescent="0.25">
      <c r="A386" s="36">
        <v>45983</v>
      </c>
      <c r="B386" s="36">
        <v>45983</v>
      </c>
      <c r="C386" s="37" t="s">
        <v>48</v>
      </c>
      <c r="D386" s="38" t="s">
        <v>306</v>
      </c>
      <c r="E386" s="38" t="s">
        <v>16</v>
      </c>
      <c r="F386" s="38" t="s">
        <v>38</v>
      </c>
      <c r="G386" s="39" t="s">
        <v>51</v>
      </c>
      <c r="H386" s="43" t="s">
        <v>76</v>
      </c>
      <c r="I386" s="41">
        <v>6</v>
      </c>
      <c r="J386" s="42">
        <v>1410000</v>
      </c>
      <c r="K386" s="42">
        <f t="shared" si="2"/>
        <v>267900</v>
      </c>
      <c r="L386" s="42">
        <f t="shared" si="3"/>
        <v>1677900</v>
      </c>
      <c r="M386"/>
      <c r="N386"/>
      <c r="O386"/>
      <c r="P386"/>
      <c r="Q386"/>
      <c r="R386"/>
      <c r="S386"/>
      <c r="T386"/>
      <c r="U386"/>
      <c r="V386"/>
      <c r="W386"/>
      <c r="X386"/>
      <c r="Y386"/>
      <c r="Z386"/>
    </row>
    <row r="387" spans="1:26" ht="15.75" customHeight="1" x14ac:dyDescent="0.25">
      <c r="A387" s="36">
        <v>45983</v>
      </c>
      <c r="B387" s="36">
        <v>45984</v>
      </c>
      <c r="C387" s="37" t="s">
        <v>48</v>
      </c>
      <c r="D387" s="38" t="s">
        <v>306</v>
      </c>
      <c r="E387" s="38" t="s">
        <v>13</v>
      </c>
      <c r="F387" s="38" t="s">
        <v>50</v>
      </c>
      <c r="G387" s="39" t="s">
        <v>51</v>
      </c>
      <c r="H387" s="43" t="s">
        <v>76</v>
      </c>
      <c r="I387" s="41">
        <v>2</v>
      </c>
      <c r="J387" s="42">
        <v>990000</v>
      </c>
      <c r="K387" s="42">
        <f t="shared" si="2"/>
        <v>188100</v>
      </c>
      <c r="L387" s="42">
        <f t="shared" si="3"/>
        <v>1178100</v>
      </c>
      <c r="M387"/>
      <c r="N387"/>
      <c r="O387"/>
      <c r="P387"/>
      <c r="Q387"/>
      <c r="R387"/>
      <c r="S387"/>
      <c r="T387"/>
      <c r="U387"/>
      <c r="V387"/>
      <c r="W387"/>
      <c r="X387"/>
      <c r="Y387"/>
      <c r="Z387"/>
    </row>
    <row r="388" spans="1:26" ht="15.75" customHeight="1" x14ac:dyDescent="0.25">
      <c r="A388" s="36">
        <v>45983</v>
      </c>
      <c r="B388" s="36">
        <v>45983</v>
      </c>
      <c r="C388" s="37" t="s">
        <v>48</v>
      </c>
      <c r="D388" s="38" t="s">
        <v>307</v>
      </c>
      <c r="E388" s="38" t="s">
        <v>10</v>
      </c>
      <c r="F388" s="38" t="s">
        <v>41</v>
      </c>
      <c r="G388" s="39" t="s">
        <v>51</v>
      </c>
      <c r="H388" s="43" t="s">
        <v>78</v>
      </c>
      <c r="I388" s="41">
        <v>1</v>
      </c>
      <c r="J388" s="42">
        <v>1950000</v>
      </c>
      <c r="K388" s="42">
        <f t="shared" si="2"/>
        <v>370500</v>
      </c>
      <c r="L388" s="42">
        <f t="shared" si="3"/>
        <v>2320500</v>
      </c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</row>
    <row r="389" spans="1:26" ht="15.75" customHeight="1" x14ac:dyDescent="0.25">
      <c r="A389" s="36">
        <v>45983</v>
      </c>
      <c r="B389" s="36">
        <v>45983</v>
      </c>
      <c r="C389" s="37" t="s">
        <v>48</v>
      </c>
      <c r="D389" s="38" t="s">
        <v>307</v>
      </c>
      <c r="E389" s="38" t="s">
        <v>16</v>
      </c>
      <c r="F389" s="38" t="s">
        <v>38</v>
      </c>
      <c r="G389" s="39" t="s">
        <v>51</v>
      </c>
      <c r="H389" s="43" t="s">
        <v>78</v>
      </c>
      <c r="I389" s="41">
        <v>5</v>
      </c>
      <c r="J389" s="42">
        <v>1175000</v>
      </c>
      <c r="K389" s="42">
        <f t="shared" si="2"/>
        <v>223250</v>
      </c>
      <c r="L389" s="42">
        <f t="shared" si="3"/>
        <v>1398250</v>
      </c>
      <c r="M389"/>
      <c r="N389"/>
      <c r="O389"/>
      <c r="P389"/>
      <c r="Q389"/>
      <c r="R389"/>
      <c r="S389"/>
      <c r="T389"/>
      <c r="U389"/>
      <c r="V389"/>
      <c r="W389"/>
      <c r="X389"/>
      <c r="Y389"/>
      <c r="Z389"/>
    </row>
    <row r="390" spans="1:26" ht="15.75" customHeight="1" x14ac:dyDescent="0.25">
      <c r="A390" s="36">
        <v>45983</v>
      </c>
      <c r="B390" s="36">
        <v>45984</v>
      </c>
      <c r="C390" s="37" t="s">
        <v>48</v>
      </c>
      <c r="D390" s="38" t="s">
        <v>307</v>
      </c>
      <c r="E390" s="38" t="s">
        <v>13</v>
      </c>
      <c r="F390" s="38" t="s">
        <v>50</v>
      </c>
      <c r="G390" s="39" t="s">
        <v>51</v>
      </c>
      <c r="H390" s="43" t="s">
        <v>78</v>
      </c>
      <c r="I390" s="41">
        <v>2</v>
      </c>
      <c r="J390" s="42">
        <v>990000</v>
      </c>
      <c r="K390" s="42">
        <f t="shared" si="2"/>
        <v>188100</v>
      </c>
      <c r="L390" s="42">
        <f t="shared" si="3"/>
        <v>1178100</v>
      </c>
      <c r="M390"/>
      <c r="N390"/>
      <c r="O390"/>
      <c r="P390"/>
      <c r="Q390"/>
      <c r="R390"/>
      <c r="S390"/>
      <c r="T390"/>
      <c r="U390"/>
      <c r="V390"/>
      <c r="W390"/>
      <c r="X390"/>
      <c r="Y390"/>
      <c r="Z390"/>
    </row>
    <row r="391" spans="1:26" ht="15.75" customHeight="1" x14ac:dyDescent="0.25">
      <c r="A391" s="36">
        <v>45983</v>
      </c>
      <c r="B391" s="36">
        <v>45984</v>
      </c>
      <c r="C391" s="37" t="s">
        <v>48</v>
      </c>
      <c r="D391" s="38" t="s">
        <v>308</v>
      </c>
      <c r="E391" s="38" t="s">
        <v>16</v>
      </c>
      <c r="F391" s="38" t="s">
        <v>38</v>
      </c>
      <c r="G391" s="39" t="s">
        <v>51</v>
      </c>
      <c r="H391" s="43" t="s">
        <v>56</v>
      </c>
      <c r="I391" s="41">
        <v>6</v>
      </c>
      <c r="J391" s="42">
        <v>1410000</v>
      </c>
      <c r="K391" s="42">
        <f t="shared" si="2"/>
        <v>267900</v>
      </c>
      <c r="L391" s="42">
        <f t="shared" si="3"/>
        <v>1677900</v>
      </c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</row>
    <row r="392" spans="1:26" ht="15.75" customHeight="1" x14ac:dyDescent="0.25">
      <c r="A392" s="36">
        <v>45983</v>
      </c>
      <c r="B392" s="36">
        <v>45984</v>
      </c>
      <c r="C392" s="37" t="s">
        <v>48</v>
      </c>
      <c r="D392" s="38" t="s">
        <v>308</v>
      </c>
      <c r="E392" s="38" t="s">
        <v>10</v>
      </c>
      <c r="F392" s="38" t="s">
        <v>41</v>
      </c>
      <c r="G392" s="39" t="s">
        <v>51</v>
      </c>
      <c r="H392" s="43" t="s">
        <v>56</v>
      </c>
      <c r="I392" s="41">
        <v>1</v>
      </c>
      <c r="J392" s="42">
        <v>1950000</v>
      </c>
      <c r="K392" s="42">
        <f t="shared" si="2"/>
        <v>370500</v>
      </c>
      <c r="L392" s="42">
        <f t="shared" si="3"/>
        <v>2320500</v>
      </c>
      <c r="M392"/>
      <c r="N392"/>
      <c r="O392"/>
      <c r="P392"/>
      <c r="Q392"/>
      <c r="R392"/>
      <c r="S392"/>
      <c r="T392"/>
      <c r="U392"/>
      <c r="V392"/>
      <c r="W392"/>
      <c r="X392"/>
      <c r="Y392"/>
      <c r="Z392"/>
    </row>
    <row r="393" spans="1:26" ht="15.75" customHeight="1" x14ac:dyDescent="0.25">
      <c r="A393" s="36">
        <v>45983</v>
      </c>
      <c r="B393" s="36">
        <v>45984</v>
      </c>
      <c r="C393" s="37" t="s">
        <v>48</v>
      </c>
      <c r="D393" s="38" t="s">
        <v>309</v>
      </c>
      <c r="E393" s="38" t="s">
        <v>16</v>
      </c>
      <c r="F393" s="38" t="s">
        <v>38</v>
      </c>
      <c r="G393" s="39" t="s">
        <v>51</v>
      </c>
      <c r="H393" s="43" t="s">
        <v>58</v>
      </c>
      <c r="I393" s="41">
        <v>5</v>
      </c>
      <c r="J393" s="42">
        <v>1175000</v>
      </c>
      <c r="K393" s="42">
        <f t="shared" si="2"/>
        <v>223250</v>
      </c>
      <c r="L393" s="42">
        <f t="shared" si="3"/>
        <v>1398250</v>
      </c>
      <c r="M393"/>
      <c r="N393"/>
      <c r="O393"/>
      <c r="P393"/>
      <c r="Q393"/>
      <c r="R393"/>
      <c r="S393"/>
      <c r="T393"/>
      <c r="U393"/>
      <c r="V393"/>
      <c r="W393"/>
      <c r="X393"/>
      <c r="Y393"/>
      <c r="Z393"/>
    </row>
    <row r="394" spans="1:26" ht="15.75" customHeight="1" x14ac:dyDescent="0.25">
      <c r="A394" s="36">
        <v>45983</v>
      </c>
      <c r="B394" s="36">
        <v>45984</v>
      </c>
      <c r="C394" s="37" t="s">
        <v>48</v>
      </c>
      <c r="D394" s="38" t="s">
        <v>309</v>
      </c>
      <c r="E394" s="38" t="s">
        <v>10</v>
      </c>
      <c r="F394" s="38" t="s">
        <v>41</v>
      </c>
      <c r="G394" s="39" t="s">
        <v>51</v>
      </c>
      <c r="H394" s="43" t="s">
        <v>58</v>
      </c>
      <c r="I394" s="41">
        <v>1</v>
      </c>
      <c r="J394" s="42">
        <v>1950000</v>
      </c>
      <c r="K394" s="42">
        <f t="shared" si="2"/>
        <v>370500</v>
      </c>
      <c r="L394" s="42">
        <f t="shared" si="3"/>
        <v>2320500</v>
      </c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</row>
    <row r="395" spans="1:26" ht="15.75" customHeight="1" x14ac:dyDescent="0.25">
      <c r="A395" s="36">
        <v>45990</v>
      </c>
      <c r="B395" s="36">
        <v>45991</v>
      </c>
      <c r="C395" s="37" t="s">
        <v>48</v>
      </c>
      <c r="D395" s="38" t="s">
        <v>310</v>
      </c>
      <c r="E395" s="38" t="s">
        <v>10</v>
      </c>
      <c r="F395" s="38" t="s">
        <v>41</v>
      </c>
      <c r="G395" s="39" t="s">
        <v>51</v>
      </c>
      <c r="H395" s="43" t="s">
        <v>76</v>
      </c>
      <c r="I395" s="41">
        <v>1</v>
      </c>
      <c r="J395" s="42">
        <v>1950000</v>
      </c>
      <c r="K395" s="42">
        <f t="shared" si="2"/>
        <v>370500</v>
      </c>
      <c r="L395" s="42">
        <f t="shared" si="3"/>
        <v>2320500</v>
      </c>
      <c r="M395"/>
      <c r="N395"/>
      <c r="O395"/>
      <c r="P395"/>
      <c r="Q395"/>
      <c r="R395"/>
      <c r="S395"/>
      <c r="T395"/>
      <c r="U395"/>
      <c r="V395"/>
      <c r="W395"/>
      <c r="X395"/>
      <c r="Y395"/>
      <c r="Z395"/>
    </row>
    <row r="396" spans="1:26" ht="15.75" customHeight="1" x14ac:dyDescent="0.25">
      <c r="A396" s="36">
        <v>45990</v>
      </c>
      <c r="B396" s="36">
        <v>45991</v>
      </c>
      <c r="C396" s="37" t="s">
        <v>48</v>
      </c>
      <c r="D396" s="38" t="s">
        <v>310</v>
      </c>
      <c r="E396" s="38" t="s">
        <v>16</v>
      </c>
      <c r="F396" s="38" t="s">
        <v>38</v>
      </c>
      <c r="G396" s="39" t="s">
        <v>51</v>
      </c>
      <c r="H396" s="43" t="s">
        <v>76</v>
      </c>
      <c r="I396" s="41">
        <v>6</v>
      </c>
      <c r="J396" s="42">
        <v>1410000</v>
      </c>
      <c r="K396" s="42">
        <f t="shared" si="2"/>
        <v>267900</v>
      </c>
      <c r="L396" s="42">
        <f t="shared" si="3"/>
        <v>1677900</v>
      </c>
      <c r="M396"/>
      <c r="N396"/>
      <c r="O396"/>
      <c r="P396"/>
      <c r="Q396"/>
      <c r="R396"/>
      <c r="S396"/>
      <c r="T396"/>
      <c r="U396"/>
      <c r="V396"/>
      <c r="W396"/>
      <c r="X396"/>
      <c r="Y396"/>
      <c r="Z396"/>
    </row>
    <row r="397" spans="1:26" ht="15.75" customHeight="1" x14ac:dyDescent="0.25">
      <c r="A397" s="36">
        <v>45990</v>
      </c>
      <c r="B397" s="36">
        <v>45991</v>
      </c>
      <c r="C397" s="37" t="s">
        <v>48</v>
      </c>
      <c r="D397" s="38" t="s">
        <v>310</v>
      </c>
      <c r="E397" s="38" t="s">
        <v>13</v>
      </c>
      <c r="F397" s="38" t="s">
        <v>50</v>
      </c>
      <c r="G397" s="39" t="s">
        <v>51</v>
      </c>
      <c r="H397" s="43" t="s">
        <v>76</v>
      </c>
      <c r="I397" s="41">
        <v>2</v>
      </c>
      <c r="J397" s="42">
        <v>990000</v>
      </c>
      <c r="K397" s="42">
        <f t="shared" si="2"/>
        <v>188100</v>
      </c>
      <c r="L397" s="42">
        <f t="shared" si="3"/>
        <v>1178100</v>
      </c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</row>
    <row r="398" spans="1:26" ht="15.75" customHeight="1" x14ac:dyDescent="0.25">
      <c r="A398" s="36">
        <v>45990</v>
      </c>
      <c r="B398" s="36">
        <v>45991</v>
      </c>
      <c r="C398" s="37" t="s">
        <v>48</v>
      </c>
      <c r="D398" s="38" t="s">
        <v>311</v>
      </c>
      <c r="E398" s="38" t="s">
        <v>10</v>
      </c>
      <c r="F398" s="38" t="s">
        <v>41</v>
      </c>
      <c r="G398" s="39" t="s">
        <v>51</v>
      </c>
      <c r="H398" s="43" t="s">
        <v>78</v>
      </c>
      <c r="I398" s="41">
        <v>1</v>
      </c>
      <c r="J398" s="42">
        <v>1950000</v>
      </c>
      <c r="K398" s="42">
        <f t="shared" si="2"/>
        <v>370500</v>
      </c>
      <c r="L398" s="42">
        <f t="shared" si="3"/>
        <v>2320500</v>
      </c>
      <c r="M398"/>
      <c r="N398"/>
      <c r="O398"/>
      <c r="P398"/>
      <c r="Q398"/>
      <c r="R398"/>
      <c r="S398"/>
      <c r="T398"/>
      <c r="U398"/>
      <c r="V398"/>
      <c r="W398"/>
      <c r="X398"/>
      <c r="Y398"/>
      <c r="Z398"/>
    </row>
    <row r="399" spans="1:26" ht="15.75" customHeight="1" x14ac:dyDescent="0.25">
      <c r="A399" s="36">
        <v>45990</v>
      </c>
      <c r="B399" s="36">
        <v>45991</v>
      </c>
      <c r="C399" s="37" t="s">
        <v>48</v>
      </c>
      <c r="D399" s="38" t="s">
        <v>311</v>
      </c>
      <c r="E399" s="38" t="s">
        <v>16</v>
      </c>
      <c r="F399" s="38" t="s">
        <v>38</v>
      </c>
      <c r="G399" s="39" t="s">
        <v>51</v>
      </c>
      <c r="H399" s="43" t="s">
        <v>78</v>
      </c>
      <c r="I399" s="41">
        <v>5</v>
      </c>
      <c r="J399" s="42">
        <v>1175000</v>
      </c>
      <c r="K399" s="42">
        <f t="shared" si="2"/>
        <v>223250</v>
      </c>
      <c r="L399" s="42">
        <f t="shared" si="3"/>
        <v>1398250</v>
      </c>
      <c r="M399"/>
      <c r="N399"/>
      <c r="O399"/>
      <c r="P399"/>
      <c r="Q399"/>
      <c r="R399"/>
      <c r="S399"/>
      <c r="T399"/>
      <c r="U399"/>
      <c r="V399"/>
      <c r="W399"/>
      <c r="X399"/>
      <c r="Y399"/>
      <c r="Z399"/>
    </row>
    <row r="400" spans="1:26" ht="15.75" customHeight="1" x14ac:dyDescent="0.25">
      <c r="A400" s="36">
        <v>45990</v>
      </c>
      <c r="B400" s="36">
        <v>45991</v>
      </c>
      <c r="C400" s="37" t="s">
        <v>48</v>
      </c>
      <c r="D400" s="38" t="s">
        <v>311</v>
      </c>
      <c r="E400" s="38" t="s">
        <v>13</v>
      </c>
      <c r="F400" s="38" t="s">
        <v>50</v>
      </c>
      <c r="G400" s="39" t="s">
        <v>51</v>
      </c>
      <c r="H400" s="43" t="s">
        <v>78</v>
      </c>
      <c r="I400" s="41">
        <v>2</v>
      </c>
      <c r="J400" s="42">
        <v>990000</v>
      </c>
      <c r="K400" s="42">
        <f t="shared" si="2"/>
        <v>188100</v>
      </c>
      <c r="L400" s="42">
        <f t="shared" si="3"/>
        <v>1178100</v>
      </c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</row>
    <row r="401" spans="1:26" ht="15.75" customHeight="1" x14ac:dyDescent="0.25">
      <c r="A401" s="36">
        <v>45990</v>
      </c>
      <c r="B401" s="36">
        <v>45991</v>
      </c>
      <c r="C401" s="37" t="s">
        <v>48</v>
      </c>
      <c r="D401" s="38" t="s">
        <v>312</v>
      </c>
      <c r="E401" s="38" t="s">
        <v>16</v>
      </c>
      <c r="F401" s="38" t="s">
        <v>38</v>
      </c>
      <c r="G401" s="39" t="s">
        <v>51</v>
      </c>
      <c r="H401" s="43" t="s">
        <v>56</v>
      </c>
      <c r="I401" s="41">
        <v>6</v>
      </c>
      <c r="J401" s="42">
        <v>1410000</v>
      </c>
      <c r="K401" s="42">
        <f t="shared" si="2"/>
        <v>267900</v>
      </c>
      <c r="L401" s="42">
        <f t="shared" si="3"/>
        <v>1677900</v>
      </c>
      <c r="M401"/>
      <c r="N401"/>
      <c r="O401"/>
      <c r="P401"/>
      <c r="Q401"/>
      <c r="R401"/>
      <c r="S401"/>
      <c r="T401"/>
      <c r="U401"/>
      <c r="V401"/>
      <c r="W401"/>
      <c r="X401"/>
      <c r="Y401"/>
      <c r="Z401"/>
    </row>
    <row r="402" spans="1:26" ht="15.75" customHeight="1" x14ac:dyDescent="0.25">
      <c r="A402" s="36">
        <v>45990</v>
      </c>
      <c r="B402" s="36">
        <v>45991</v>
      </c>
      <c r="C402" s="37" t="s">
        <v>48</v>
      </c>
      <c r="D402" s="38" t="s">
        <v>312</v>
      </c>
      <c r="E402" s="38" t="s">
        <v>10</v>
      </c>
      <c r="F402" s="38" t="s">
        <v>41</v>
      </c>
      <c r="G402" s="39" t="s">
        <v>51</v>
      </c>
      <c r="H402" s="43" t="s">
        <v>56</v>
      </c>
      <c r="I402" s="41">
        <v>1</v>
      </c>
      <c r="J402" s="42">
        <v>1950000</v>
      </c>
      <c r="K402" s="42">
        <f t="shared" si="2"/>
        <v>370500</v>
      </c>
      <c r="L402" s="42">
        <f t="shared" si="3"/>
        <v>2320500</v>
      </c>
      <c r="M402"/>
      <c r="N402"/>
      <c r="O402"/>
      <c r="P402"/>
      <c r="Q402"/>
      <c r="R402"/>
      <c r="S402"/>
      <c r="T402"/>
      <c r="U402"/>
      <c r="V402"/>
      <c r="W402"/>
      <c r="X402"/>
      <c r="Y402"/>
      <c r="Z402"/>
    </row>
    <row r="403" spans="1:26" ht="15.75" customHeight="1" x14ac:dyDescent="0.25">
      <c r="A403" s="36">
        <v>45990</v>
      </c>
      <c r="B403" s="36">
        <v>45991</v>
      </c>
      <c r="C403" s="37" t="s">
        <v>48</v>
      </c>
      <c r="D403" s="38" t="s">
        <v>313</v>
      </c>
      <c r="E403" s="38" t="s">
        <v>16</v>
      </c>
      <c r="F403" s="38" t="s">
        <v>38</v>
      </c>
      <c r="G403" s="39" t="s">
        <v>51</v>
      </c>
      <c r="H403" s="43" t="s">
        <v>58</v>
      </c>
      <c r="I403" s="41">
        <v>5</v>
      </c>
      <c r="J403" s="42">
        <v>1175000</v>
      </c>
      <c r="K403" s="42">
        <f t="shared" si="2"/>
        <v>223250</v>
      </c>
      <c r="L403" s="42">
        <f t="shared" si="3"/>
        <v>1398250</v>
      </c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</row>
    <row r="404" spans="1:26" ht="15.75" customHeight="1" x14ac:dyDescent="0.25">
      <c r="A404" s="36">
        <v>45990</v>
      </c>
      <c r="B404" s="36">
        <v>45991</v>
      </c>
      <c r="C404" s="37" t="s">
        <v>48</v>
      </c>
      <c r="D404" s="38" t="s">
        <v>313</v>
      </c>
      <c r="E404" s="38" t="s">
        <v>10</v>
      </c>
      <c r="F404" s="38" t="s">
        <v>41</v>
      </c>
      <c r="G404" s="39" t="s">
        <v>51</v>
      </c>
      <c r="H404" s="43" t="s">
        <v>58</v>
      </c>
      <c r="I404" s="41">
        <v>1</v>
      </c>
      <c r="J404" s="42">
        <v>1950000</v>
      </c>
      <c r="K404" s="42">
        <f t="shared" si="2"/>
        <v>370500</v>
      </c>
      <c r="L404" s="42">
        <f t="shared" si="3"/>
        <v>2320500</v>
      </c>
      <c r="M404"/>
      <c r="N404"/>
      <c r="O404"/>
      <c r="P404"/>
      <c r="Q404"/>
      <c r="R404"/>
      <c r="S404"/>
      <c r="T404"/>
      <c r="U404"/>
      <c r="V404"/>
      <c r="W404"/>
      <c r="X404"/>
      <c r="Y404"/>
      <c r="Z404"/>
    </row>
    <row r="405" spans="1:26" ht="15.75" customHeight="1" x14ac:dyDescent="0.25">
      <c r="A405" s="106">
        <v>45985</v>
      </c>
      <c r="B405" s="106">
        <v>45997</v>
      </c>
      <c r="C405" s="107" t="s">
        <v>48</v>
      </c>
      <c r="D405" s="108" t="s">
        <v>215</v>
      </c>
      <c r="E405" s="108" t="s">
        <v>10</v>
      </c>
      <c r="F405" s="108" t="s">
        <v>41</v>
      </c>
      <c r="G405" s="108" t="s">
        <v>51</v>
      </c>
      <c r="H405" s="109" t="s">
        <v>76</v>
      </c>
      <c r="I405" s="110">
        <v>1</v>
      </c>
      <c r="J405" s="111">
        <v>1950000</v>
      </c>
      <c r="K405" s="111">
        <v>370500</v>
      </c>
      <c r="L405" s="111">
        <v>2320500</v>
      </c>
      <c r="M405" s="12"/>
      <c r="N405" s="12"/>
      <c r="O405" s="12"/>
      <c r="P405" s="12"/>
      <c r="Q405" s="12"/>
      <c r="R405" s="12"/>
      <c r="S405" s="12"/>
      <c r="T405" s="12"/>
      <c r="U405" s="12"/>
      <c r="V405" s="12"/>
      <c r="W405" s="12"/>
      <c r="X405" s="12"/>
      <c r="Y405" s="12"/>
      <c r="Z405" s="12"/>
    </row>
    <row r="406" spans="1:26" ht="15.75" customHeight="1" x14ac:dyDescent="0.25">
      <c r="A406" s="112">
        <v>45985</v>
      </c>
      <c r="B406" s="112">
        <v>45997</v>
      </c>
      <c r="C406" s="113" t="s">
        <v>48</v>
      </c>
      <c r="D406" s="114" t="s">
        <v>215</v>
      </c>
      <c r="E406" s="114" t="s">
        <v>16</v>
      </c>
      <c r="F406" s="114" t="s">
        <v>38</v>
      </c>
      <c r="G406" s="114" t="s">
        <v>51</v>
      </c>
      <c r="H406" s="115" t="s">
        <v>76</v>
      </c>
      <c r="I406" s="116">
        <v>6</v>
      </c>
      <c r="J406" s="117">
        <v>1410000</v>
      </c>
      <c r="K406" s="117">
        <v>267900</v>
      </c>
      <c r="L406" s="117">
        <v>1677900</v>
      </c>
      <c r="M406" s="12"/>
      <c r="N406" s="12"/>
      <c r="O406" s="12"/>
      <c r="P406" s="12"/>
      <c r="Q406" s="12"/>
      <c r="R406" s="12"/>
      <c r="S406" s="12"/>
      <c r="T406" s="12"/>
      <c r="U406" s="12"/>
      <c r="V406" s="12"/>
      <c r="W406" s="12"/>
      <c r="X406" s="12"/>
      <c r="Y406" s="12"/>
      <c r="Z406" s="12"/>
    </row>
    <row r="407" spans="1:26" x14ac:dyDescent="0.25">
      <c r="A407" s="106">
        <v>45985</v>
      </c>
      <c r="B407" s="106">
        <v>45998</v>
      </c>
      <c r="C407" s="107" t="s">
        <v>48</v>
      </c>
      <c r="D407" s="108" t="s">
        <v>215</v>
      </c>
      <c r="E407" s="108" t="s">
        <v>13</v>
      </c>
      <c r="F407" s="108" t="s">
        <v>50</v>
      </c>
      <c r="G407" s="108" t="s">
        <v>51</v>
      </c>
      <c r="H407" s="109" t="s">
        <v>76</v>
      </c>
      <c r="I407" s="110">
        <v>2</v>
      </c>
      <c r="J407" s="111">
        <v>990000</v>
      </c>
      <c r="K407" s="111">
        <v>188100</v>
      </c>
      <c r="L407" s="111">
        <v>1178100</v>
      </c>
      <c r="M407" s="12"/>
      <c r="N407" s="12"/>
      <c r="O407" s="12"/>
      <c r="P407" s="12"/>
      <c r="Q407" s="12"/>
      <c r="R407" s="12"/>
      <c r="S407" s="12"/>
      <c r="T407" s="12"/>
      <c r="U407" s="12"/>
      <c r="V407" s="12"/>
      <c r="W407" s="12"/>
      <c r="X407" s="12"/>
      <c r="Y407" s="12"/>
      <c r="Z407" s="12"/>
    </row>
    <row r="408" spans="1:26" ht="15.75" customHeight="1" x14ac:dyDescent="0.25">
      <c r="A408" s="112">
        <v>45985</v>
      </c>
      <c r="B408" s="112">
        <v>45999</v>
      </c>
      <c r="C408" s="113" t="s">
        <v>48</v>
      </c>
      <c r="D408" s="114" t="s">
        <v>215</v>
      </c>
      <c r="E408" s="114" t="s">
        <v>13</v>
      </c>
      <c r="F408" s="114" t="s">
        <v>50</v>
      </c>
      <c r="G408" s="114" t="s">
        <v>51</v>
      </c>
      <c r="H408" s="115" t="s">
        <v>76</v>
      </c>
      <c r="I408" s="116">
        <v>2</v>
      </c>
      <c r="J408" s="117">
        <v>990000</v>
      </c>
      <c r="K408" s="117">
        <v>188100</v>
      </c>
      <c r="L408" s="117">
        <v>1178100</v>
      </c>
      <c r="M408" s="12"/>
      <c r="N408" s="12"/>
      <c r="O408" s="12"/>
      <c r="P408" s="12"/>
      <c r="Q408" s="12"/>
      <c r="R408" s="12"/>
      <c r="S408" s="12"/>
      <c r="T408" s="12"/>
      <c r="U408" s="12"/>
      <c r="V408" s="12"/>
      <c r="W408" s="12"/>
      <c r="X408" s="12"/>
      <c r="Y408" s="12"/>
      <c r="Z408" s="12"/>
    </row>
    <row r="409" spans="1:26" ht="15.75" customHeight="1" x14ac:dyDescent="0.25">
      <c r="A409" s="106">
        <v>45986</v>
      </c>
      <c r="B409" s="106">
        <v>45997</v>
      </c>
      <c r="C409" s="107" t="s">
        <v>48</v>
      </c>
      <c r="D409" s="108" t="s">
        <v>216</v>
      </c>
      <c r="E409" s="108" t="s">
        <v>10</v>
      </c>
      <c r="F409" s="108" t="s">
        <v>41</v>
      </c>
      <c r="G409" s="108" t="s">
        <v>51</v>
      </c>
      <c r="H409" s="109" t="s">
        <v>78</v>
      </c>
      <c r="I409" s="110">
        <v>1</v>
      </c>
      <c r="J409" s="111">
        <v>1950000</v>
      </c>
      <c r="K409" s="111">
        <v>370500</v>
      </c>
      <c r="L409" s="111">
        <v>2320500</v>
      </c>
      <c r="M409" s="12"/>
      <c r="N409" s="12"/>
      <c r="O409" s="12"/>
      <c r="P409" s="12"/>
      <c r="Q409" s="12"/>
      <c r="R409" s="12"/>
      <c r="S409" s="12"/>
      <c r="T409" s="12"/>
      <c r="U409" s="12"/>
      <c r="V409" s="12"/>
      <c r="W409" s="12"/>
      <c r="X409" s="12"/>
      <c r="Y409" s="12"/>
      <c r="Z409" s="12"/>
    </row>
    <row r="410" spans="1:26" ht="15.75" customHeight="1" x14ac:dyDescent="0.25">
      <c r="A410" s="118">
        <v>45986</v>
      </c>
      <c r="B410" s="118">
        <v>45997</v>
      </c>
      <c r="C410" s="119" t="s">
        <v>48</v>
      </c>
      <c r="D410" s="108" t="s">
        <v>216</v>
      </c>
      <c r="E410" s="108" t="s">
        <v>16</v>
      </c>
      <c r="F410" s="108" t="s">
        <v>38</v>
      </c>
      <c r="G410" s="46" t="s">
        <v>51</v>
      </c>
      <c r="H410" s="40" t="s">
        <v>78</v>
      </c>
      <c r="I410" s="116">
        <v>5</v>
      </c>
      <c r="J410" s="117">
        <v>1175000</v>
      </c>
      <c r="K410" s="117">
        <v>223250</v>
      </c>
      <c r="L410" s="117">
        <v>1398250</v>
      </c>
      <c r="M410"/>
      <c r="N410"/>
      <c r="O410"/>
      <c r="P410"/>
      <c r="Q410"/>
      <c r="R410"/>
      <c r="S410"/>
      <c r="T410"/>
      <c r="U410"/>
      <c r="V410"/>
      <c r="W410"/>
      <c r="X410"/>
      <c r="Y410"/>
      <c r="Z410"/>
    </row>
    <row r="411" spans="1:26" ht="15.75" customHeight="1" x14ac:dyDescent="0.25">
      <c r="A411" s="106">
        <v>45986</v>
      </c>
      <c r="B411" s="106">
        <v>45998</v>
      </c>
      <c r="C411" s="107" t="s">
        <v>48</v>
      </c>
      <c r="D411" s="108" t="s">
        <v>216</v>
      </c>
      <c r="E411" s="108" t="s">
        <v>13</v>
      </c>
      <c r="F411" s="108" t="s">
        <v>50</v>
      </c>
      <c r="G411" s="108" t="s">
        <v>51</v>
      </c>
      <c r="H411" s="109" t="s">
        <v>78</v>
      </c>
      <c r="I411" s="110">
        <v>2</v>
      </c>
      <c r="J411" s="111">
        <v>990000</v>
      </c>
      <c r="K411" s="111">
        <v>188100</v>
      </c>
      <c r="L411" s="111">
        <v>1178100</v>
      </c>
      <c r="M411"/>
      <c r="N411"/>
      <c r="O411"/>
      <c r="P411"/>
      <c r="Q411"/>
      <c r="R411"/>
      <c r="S411"/>
      <c r="T411"/>
      <c r="U411"/>
      <c r="V411"/>
      <c r="W411"/>
      <c r="X411"/>
      <c r="Y411"/>
      <c r="Z411"/>
    </row>
    <row r="412" spans="1:26" ht="15.75" customHeight="1" x14ac:dyDescent="0.25">
      <c r="A412" s="106">
        <v>45986</v>
      </c>
      <c r="B412" s="106">
        <v>45999</v>
      </c>
      <c r="C412" s="107" t="s">
        <v>48</v>
      </c>
      <c r="D412" s="108" t="s">
        <v>216</v>
      </c>
      <c r="E412" s="108" t="s">
        <v>13</v>
      </c>
      <c r="F412" s="108" t="s">
        <v>50</v>
      </c>
      <c r="G412" s="108" t="s">
        <v>51</v>
      </c>
      <c r="H412" s="109" t="s">
        <v>78</v>
      </c>
      <c r="I412" s="110">
        <v>2</v>
      </c>
      <c r="J412" s="111">
        <v>990000</v>
      </c>
      <c r="K412" s="111">
        <v>188100</v>
      </c>
      <c r="L412" s="111">
        <v>1178100</v>
      </c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</row>
    <row r="413" spans="1:26" ht="15.75" customHeight="1" x14ac:dyDescent="0.25">
      <c r="A413" s="106">
        <v>45986</v>
      </c>
      <c r="B413" s="106">
        <v>45999</v>
      </c>
      <c r="C413" s="107" t="s">
        <v>48</v>
      </c>
      <c r="D413" s="108" t="s">
        <v>217</v>
      </c>
      <c r="E413" s="108" t="s">
        <v>16</v>
      </c>
      <c r="F413" s="108" t="s">
        <v>38</v>
      </c>
      <c r="G413" s="108" t="s">
        <v>51</v>
      </c>
      <c r="H413" s="109" t="s">
        <v>56</v>
      </c>
      <c r="I413" s="110">
        <v>6</v>
      </c>
      <c r="J413" s="111">
        <v>1410000</v>
      </c>
      <c r="K413" s="111">
        <v>267900</v>
      </c>
      <c r="L413" s="111">
        <v>1677900</v>
      </c>
      <c r="M413"/>
      <c r="N413"/>
      <c r="O413"/>
      <c r="P413"/>
      <c r="Q413"/>
      <c r="R413"/>
      <c r="S413"/>
      <c r="T413"/>
      <c r="U413"/>
      <c r="V413"/>
      <c r="W413"/>
      <c r="X413"/>
      <c r="Y413"/>
      <c r="Z413"/>
    </row>
    <row r="414" spans="1:26" ht="15.75" customHeight="1" x14ac:dyDescent="0.25">
      <c r="A414" s="112">
        <v>45986</v>
      </c>
      <c r="B414" s="112">
        <v>45999</v>
      </c>
      <c r="C414" s="113" t="s">
        <v>48</v>
      </c>
      <c r="D414" s="114" t="s">
        <v>217</v>
      </c>
      <c r="E414" s="114" t="s">
        <v>10</v>
      </c>
      <c r="F414" s="114" t="s">
        <v>41</v>
      </c>
      <c r="G414" s="114" t="s">
        <v>51</v>
      </c>
      <c r="H414" s="115" t="s">
        <v>56</v>
      </c>
      <c r="I414" s="116">
        <v>1</v>
      </c>
      <c r="J414" s="117">
        <v>1950000</v>
      </c>
      <c r="K414" s="117">
        <v>370500</v>
      </c>
      <c r="L414" s="117">
        <v>2320500</v>
      </c>
      <c r="M414"/>
      <c r="N414"/>
      <c r="O414"/>
      <c r="P414"/>
      <c r="Q414"/>
      <c r="R414"/>
      <c r="S414"/>
      <c r="T414"/>
      <c r="U414"/>
      <c r="V414"/>
      <c r="W414"/>
      <c r="X414"/>
      <c r="Y414"/>
      <c r="Z414"/>
    </row>
    <row r="415" spans="1:26" ht="15.75" customHeight="1" x14ac:dyDescent="0.25">
      <c r="A415" s="106">
        <v>45986</v>
      </c>
      <c r="B415" s="106">
        <v>45999</v>
      </c>
      <c r="C415" s="107" t="s">
        <v>48</v>
      </c>
      <c r="D415" s="108" t="s">
        <v>218</v>
      </c>
      <c r="E415" s="108" t="s">
        <v>16</v>
      </c>
      <c r="F415" s="108" t="s">
        <v>38</v>
      </c>
      <c r="G415" s="108" t="s">
        <v>51</v>
      </c>
      <c r="H415" s="109" t="s">
        <v>58</v>
      </c>
      <c r="I415" s="110">
        <v>5</v>
      </c>
      <c r="J415" s="111">
        <v>1175000</v>
      </c>
      <c r="K415" s="111">
        <v>223250</v>
      </c>
      <c r="L415" s="111">
        <v>1398250</v>
      </c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</row>
    <row r="416" spans="1:26" ht="15.75" customHeight="1" x14ac:dyDescent="0.25">
      <c r="A416" s="112">
        <v>45986</v>
      </c>
      <c r="B416" s="112">
        <v>45999</v>
      </c>
      <c r="C416" s="113" t="s">
        <v>48</v>
      </c>
      <c r="D416" s="114" t="s">
        <v>218</v>
      </c>
      <c r="E416" s="114" t="s">
        <v>10</v>
      </c>
      <c r="F416" s="114" t="s">
        <v>41</v>
      </c>
      <c r="G416" s="114" t="s">
        <v>51</v>
      </c>
      <c r="H416" s="115" t="s">
        <v>58</v>
      </c>
      <c r="I416" s="116">
        <v>1</v>
      </c>
      <c r="J416" s="117">
        <v>1950000</v>
      </c>
      <c r="K416" s="117">
        <v>370500</v>
      </c>
      <c r="L416" s="117">
        <v>2320500</v>
      </c>
      <c r="M416"/>
      <c r="N416"/>
      <c r="O416"/>
      <c r="P416"/>
      <c r="Q416"/>
      <c r="R416"/>
      <c r="S416"/>
      <c r="T416"/>
      <c r="U416"/>
      <c r="V416"/>
      <c r="W416"/>
      <c r="X416"/>
      <c r="Y416"/>
      <c r="Z416"/>
    </row>
    <row r="417" spans="1:26" ht="15.75" customHeight="1" x14ac:dyDescent="0.25">
      <c r="A417" s="106">
        <v>45985</v>
      </c>
      <c r="B417" s="106">
        <v>46004</v>
      </c>
      <c r="C417" s="107" t="s">
        <v>48</v>
      </c>
      <c r="D417" s="108" t="s">
        <v>219</v>
      </c>
      <c r="E417" s="108" t="s">
        <v>10</v>
      </c>
      <c r="F417" s="108" t="s">
        <v>41</v>
      </c>
      <c r="G417" s="108" t="s">
        <v>51</v>
      </c>
      <c r="H417" s="109" t="s">
        <v>76</v>
      </c>
      <c r="I417" s="110">
        <v>1</v>
      </c>
      <c r="J417" s="111">
        <v>1950000</v>
      </c>
      <c r="K417" s="111">
        <v>370500</v>
      </c>
      <c r="L417" s="111">
        <v>2320500</v>
      </c>
      <c r="M417"/>
      <c r="N417"/>
      <c r="O417"/>
      <c r="P417"/>
      <c r="Q417"/>
      <c r="R417"/>
      <c r="S417"/>
      <c r="T417"/>
      <c r="U417"/>
      <c r="V417"/>
      <c r="W417"/>
      <c r="X417"/>
      <c r="Y417"/>
      <c r="Z417"/>
    </row>
    <row r="418" spans="1:26" ht="15.75" customHeight="1" x14ac:dyDescent="0.25">
      <c r="A418" s="112">
        <v>45985</v>
      </c>
      <c r="B418" s="112">
        <v>46004</v>
      </c>
      <c r="C418" s="113" t="s">
        <v>48</v>
      </c>
      <c r="D418" s="114" t="s">
        <v>219</v>
      </c>
      <c r="E418" s="114" t="s">
        <v>16</v>
      </c>
      <c r="F418" s="114" t="s">
        <v>38</v>
      </c>
      <c r="G418" s="114" t="s">
        <v>51</v>
      </c>
      <c r="H418" s="115" t="s">
        <v>76</v>
      </c>
      <c r="I418" s="116">
        <v>6</v>
      </c>
      <c r="J418" s="117">
        <v>1410000</v>
      </c>
      <c r="K418" s="117">
        <v>267900</v>
      </c>
      <c r="L418" s="117">
        <v>1677900</v>
      </c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</row>
    <row r="419" spans="1:26" ht="15.75" customHeight="1" x14ac:dyDescent="0.25">
      <c r="A419" s="106">
        <v>45985</v>
      </c>
      <c r="B419" s="106">
        <v>46004</v>
      </c>
      <c r="C419" s="107" t="s">
        <v>48</v>
      </c>
      <c r="D419" s="108" t="s">
        <v>219</v>
      </c>
      <c r="E419" s="108" t="s">
        <v>13</v>
      </c>
      <c r="F419" s="108" t="s">
        <v>50</v>
      </c>
      <c r="G419" s="108" t="s">
        <v>51</v>
      </c>
      <c r="H419" s="109" t="s">
        <v>76</v>
      </c>
      <c r="I419" s="110">
        <v>2</v>
      </c>
      <c r="J419" s="111">
        <v>990000</v>
      </c>
      <c r="K419" s="111">
        <v>188100</v>
      </c>
      <c r="L419" s="111">
        <v>1178100</v>
      </c>
      <c r="M419"/>
      <c r="N419"/>
      <c r="O419"/>
      <c r="P419"/>
      <c r="Q419"/>
      <c r="R419"/>
      <c r="S419"/>
      <c r="T419"/>
      <c r="U419"/>
      <c r="V419"/>
      <c r="W419"/>
      <c r="X419"/>
      <c r="Y419"/>
      <c r="Z419"/>
    </row>
    <row r="420" spans="1:26" ht="15.75" customHeight="1" x14ac:dyDescent="0.25">
      <c r="A420" s="112">
        <v>45986</v>
      </c>
      <c r="B420" s="112">
        <v>46004</v>
      </c>
      <c r="C420" s="113" t="s">
        <v>48</v>
      </c>
      <c r="D420" s="114" t="s">
        <v>220</v>
      </c>
      <c r="E420" s="114" t="s">
        <v>10</v>
      </c>
      <c r="F420" s="114" t="s">
        <v>41</v>
      </c>
      <c r="G420" s="114" t="s">
        <v>51</v>
      </c>
      <c r="H420" s="115" t="s">
        <v>78</v>
      </c>
      <c r="I420" s="116">
        <v>1</v>
      </c>
      <c r="J420" s="117">
        <v>1950000</v>
      </c>
      <c r="K420" s="117">
        <v>370500</v>
      </c>
      <c r="L420" s="117">
        <v>2320500</v>
      </c>
      <c r="M420"/>
      <c r="N420"/>
      <c r="O420"/>
      <c r="P420"/>
      <c r="Q420"/>
      <c r="R420"/>
      <c r="S420"/>
      <c r="T420"/>
      <c r="U420"/>
      <c r="V420"/>
      <c r="W420"/>
      <c r="X420"/>
      <c r="Y420"/>
      <c r="Z420"/>
    </row>
    <row r="421" spans="1:26" ht="15.75" customHeight="1" x14ac:dyDescent="0.25">
      <c r="A421" s="106">
        <v>45986</v>
      </c>
      <c r="B421" s="106">
        <v>46004</v>
      </c>
      <c r="C421" s="107" t="s">
        <v>48</v>
      </c>
      <c r="D421" s="108" t="s">
        <v>220</v>
      </c>
      <c r="E421" s="108" t="s">
        <v>16</v>
      </c>
      <c r="F421" s="108" t="s">
        <v>38</v>
      </c>
      <c r="G421" s="108" t="s">
        <v>51</v>
      </c>
      <c r="H421" s="109" t="s">
        <v>78</v>
      </c>
      <c r="I421" s="110">
        <v>5</v>
      </c>
      <c r="J421" s="111">
        <v>1175000</v>
      </c>
      <c r="K421" s="111">
        <v>223250</v>
      </c>
      <c r="L421" s="111">
        <v>1398250</v>
      </c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</row>
    <row r="422" spans="1:26" ht="15.75" customHeight="1" x14ac:dyDescent="0.25">
      <c r="A422" s="112">
        <v>45986</v>
      </c>
      <c r="B422" s="112">
        <v>46004</v>
      </c>
      <c r="C422" s="113" t="s">
        <v>48</v>
      </c>
      <c r="D422" s="114" t="s">
        <v>220</v>
      </c>
      <c r="E422" s="114" t="s">
        <v>13</v>
      </c>
      <c r="F422" s="114" t="s">
        <v>50</v>
      </c>
      <c r="G422" s="114" t="s">
        <v>51</v>
      </c>
      <c r="H422" s="115" t="s">
        <v>78</v>
      </c>
      <c r="I422" s="116">
        <v>2</v>
      </c>
      <c r="J422" s="117">
        <v>990000</v>
      </c>
      <c r="K422" s="117">
        <v>188100</v>
      </c>
      <c r="L422" s="117">
        <v>1178100</v>
      </c>
      <c r="M422"/>
      <c r="N422"/>
      <c r="O422"/>
      <c r="P422"/>
      <c r="Q422"/>
      <c r="R422"/>
      <c r="S422"/>
      <c r="T422"/>
      <c r="U422"/>
      <c r="V422"/>
      <c r="W422"/>
      <c r="X422"/>
      <c r="Y422"/>
      <c r="Z422"/>
    </row>
    <row r="423" spans="1:26" ht="15.75" customHeight="1" x14ac:dyDescent="0.25">
      <c r="A423" s="106">
        <v>45985</v>
      </c>
      <c r="B423" s="106">
        <v>46005</v>
      </c>
      <c r="C423" s="107" t="s">
        <v>48</v>
      </c>
      <c r="D423" s="108" t="s">
        <v>221</v>
      </c>
      <c r="E423" s="108" t="s">
        <v>16</v>
      </c>
      <c r="F423" s="108" t="s">
        <v>38</v>
      </c>
      <c r="G423" s="108" t="s">
        <v>51</v>
      </c>
      <c r="H423" s="109" t="s">
        <v>56</v>
      </c>
      <c r="I423" s="110">
        <v>6</v>
      </c>
      <c r="J423" s="111">
        <v>1410000</v>
      </c>
      <c r="K423" s="111">
        <v>267900</v>
      </c>
      <c r="L423" s="111">
        <v>1677900</v>
      </c>
      <c r="M423"/>
      <c r="N423"/>
      <c r="O423"/>
      <c r="P423"/>
      <c r="Q423"/>
      <c r="R423"/>
      <c r="S423"/>
      <c r="T423"/>
      <c r="U423"/>
      <c r="V423"/>
      <c r="W423"/>
      <c r="X423"/>
      <c r="Y423"/>
      <c r="Z423"/>
    </row>
    <row r="424" spans="1:26" ht="15.75" customHeight="1" x14ac:dyDescent="0.25">
      <c r="A424" s="112">
        <v>45985</v>
      </c>
      <c r="B424" s="112">
        <v>46005</v>
      </c>
      <c r="C424" s="113" t="s">
        <v>48</v>
      </c>
      <c r="D424" s="114" t="s">
        <v>221</v>
      </c>
      <c r="E424" s="114" t="s">
        <v>10</v>
      </c>
      <c r="F424" s="114" t="s">
        <v>41</v>
      </c>
      <c r="G424" s="114" t="s">
        <v>51</v>
      </c>
      <c r="H424" s="115" t="s">
        <v>56</v>
      </c>
      <c r="I424" s="116">
        <v>1</v>
      </c>
      <c r="J424" s="117">
        <v>1950000</v>
      </c>
      <c r="K424" s="117">
        <v>370500</v>
      </c>
      <c r="L424" s="117">
        <v>2320500</v>
      </c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</row>
    <row r="425" spans="1:26" ht="15.75" customHeight="1" x14ac:dyDescent="0.25">
      <c r="A425" s="106">
        <v>45986</v>
      </c>
      <c r="B425" s="106">
        <v>46005</v>
      </c>
      <c r="C425" s="107" t="s">
        <v>48</v>
      </c>
      <c r="D425" s="108" t="s">
        <v>222</v>
      </c>
      <c r="E425" s="108" t="s">
        <v>16</v>
      </c>
      <c r="F425" s="108" t="s">
        <v>38</v>
      </c>
      <c r="G425" s="108" t="s">
        <v>51</v>
      </c>
      <c r="H425" s="109" t="s">
        <v>58</v>
      </c>
      <c r="I425" s="110">
        <v>5</v>
      </c>
      <c r="J425" s="111">
        <v>1175000</v>
      </c>
      <c r="K425" s="111">
        <v>223250</v>
      </c>
      <c r="L425" s="111">
        <v>1398250</v>
      </c>
      <c r="M425"/>
      <c r="N425"/>
      <c r="O425"/>
      <c r="P425"/>
      <c r="Q425"/>
      <c r="R425"/>
      <c r="S425"/>
      <c r="T425"/>
      <c r="U425"/>
      <c r="V425"/>
      <c r="W425"/>
      <c r="X425"/>
      <c r="Y425"/>
      <c r="Z425"/>
    </row>
    <row r="426" spans="1:26" ht="15.75" customHeight="1" x14ac:dyDescent="0.25">
      <c r="A426" s="112">
        <v>45986</v>
      </c>
      <c r="B426" s="112">
        <v>46005</v>
      </c>
      <c r="C426" s="113" t="s">
        <v>48</v>
      </c>
      <c r="D426" s="114" t="s">
        <v>222</v>
      </c>
      <c r="E426" s="114" t="s">
        <v>10</v>
      </c>
      <c r="F426" s="114" t="s">
        <v>41</v>
      </c>
      <c r="G426" s="114" t="s">
        <v>51</v>
      </c>
      <c r="H426" s="115" t="s">
        <v>58</v>
      </c>
      <c r="I426" s="116">
        <v>1</v>
      </c>
      <c r="J426" s="117">
        <v>1950000</v>
      </c>
      <c r="K426" s="117">
        <v>370500</v>
      </c>
      <c r="L426" s="117">
        <v>2320500</v>
      </c>
      <c r="M426"/>
      <c r="N426"/>
      <c r="O426"/>
      <c r="P426"/>
      <c r="Q426"/>
      <c r="R426"/>
      <c r="S426"/>
      <c r="T426"/>
      <c r="U426"/>
      <c r="V426"/>
      <c r="W426"/>
      <c r="X426"/>
      <c r="Y426"/>
      <c r="Z426"/>
    </row>
    <row r="427" spans="1:26" ht="15.75" customHeight="1" x14ac:dyDescent="0.25">
      <c r="A427" s="106">
        <v>45985</v>
      </c>
      <c r="B427" s="106">
        <v>46011</v>
      </c>
      <c r="C427" s="107" t="s">
        <v>48</v>
      </c>
      <c r="D427" s="108" t="s">
        <v>223</v>
      </c>
      <c r="E427" s="108" t="s">
        <v>10</v>
      </c>
      <c r="F427" s="108" t="s">
        <v>41</v>
      </c>
      <c r="G427" s="108" t="s">
        <v>51</v>
      </c>
      <c r="H427" s="109" t="s">
        <v>76</v>
      </c>
      <c r="I427" s="110">
        <v>1</v>
      </c>
      <c r="J427" s="111">
        <v>1950000</v>
      </c>
      <c r="K427" s="111">
        <v>370500</v>
      </c>
      <c r="L427" s="111">
        <v>2320500</v>
      </c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</row>
    <row r="428" spans="1:26" ht="15.75" customHeight="1" x14ac:dyDescent="0.25">
      <c r="A428" s="112">
        <v>45985</v>
      </c>
      <c r="B428" s="112">
        <v>46011</v>
      </c>
      <c r="C428" s="113" t="s">
        <v>48</v>
      </c>
      <c r="D428" s="114" t="s">
        <v>223</v>
      </c>
      <c r="E428" s="114" t="s">
        <v>16</v>
      </c>
      <c r="F428" s="114" t="s">
        <v>38</v>
      </c>
      <c r="G428" s="114" t="s">
        <v>51</v>
      </c>
      <c r="H428" s="115" t="s">
        <v>76</v>
      </c>
      <c r="I428" s="116">
        <v>6</v>
      </c>
      <c r="J428" s="117">
        <v>1410000</v>
      </c>
      <c r="K428" s="117">
        <v>267900</v>
      </c>
      <c r="L428" s="117">
        <v>1677900</v>
      </c>
      <c r="M428"/>
      <c r="N428"/>
      <c r="O428"/>
      <c r="P428"/>
      <c r="Q428"/>
      <c r="R428"/>
      <c r="S428"/>
      <c r="T428"/>
      <c r="U428"/>
      <c r="V428"/>
      <c r="W428"/>
      <c r="X428"/>
      <c r="Y428"/>
      <c r="Z428"/>
    </row>
    <row r="429" spans="1:26" ht="15.75" customHeight="1" x14ac:dyDescent="0.25">
      <c r="A429" s="106">
        <v>45985</v>
      </c>
      <c r="B429" s="106">
        <v>46011</v>
      </c>
      <c r="C429" s="107" t="s">
        <v>48</v>
      </c>
      <c r="D429" s="108" t="s">
        <v>223</v>
      </c>
      <c r="E429" s="108" t="s">
        <v>13</v>
      </c>
      <c r="F429" s="108" t="s">
        <v>50</v>
      </c>
      <c r="G429" s="108" t="s">
        <v>51</v>
      </c>
      <c r="H429" s="109" t="s">
        <v>76</v>
      </c>
      <c r="I429" s="110">
        <v>2</v>
      </c>
      <c r="J429" s="111">
        <v>990000</v>
      </c>
      <c r="K429" s="111">
        <v>188100</v>
      </c>
      <c r="L429" s="111">
        <v>1178100</v>
      </c>
      <c r="M429"/>
      <c r="N429"/>
      <c r="O429"/>
      <c r="P429"/>
      <c r="Q429"/>
      <c r="R429"/>
      <c r="S429"/>
      <c r="T429"/>
      <c r="U429"/>
      <c r="V429"/>
      <c r="W429"/>
      <c r="X429"/>
      <c r="Y429"/>
      <c r="Z429"/>
    </row>
    <row r="430" spans="1:26" ht="15.75" customHeight="1" x14ac:dyDescent="0.25">
      <c r="A430" s="112">
        <v>45986</v>
      </c>
      <c r="B430" s="112">
        <v>46011</v>
      </c>
      <c r="C430" s="113" t="s">
        <v>48</v>
      </c>
      <c r="D430" s="114" t="s">
        <v>224</v>
      </c>
      <c r="E430" s="114" t="s">
        <v>10</v>
      </c>
      <c r="F430" s="114" t="s">
        <v>41</v>
      </c>
      <c r="G430" s="114" t="s">
        <v>51</v>
      </c>
      <c r="H430" s="115" t="s">
        <v>78</v>
      </c>
      <c r="I430" s="116">
        <v>1</v>
      </c>
      <c r="J430" s="117">
        <v>1950000</v>
      </c>
      <c r="K430" s="117">
        <v>370500</v>
      </c>
      <c r="L430" s="117">
        <v>2320500</v>
      </c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</row>
    <row r="431" spans="1:26" ht="15.75" customHeight="1" x14ac:dyDescent="0.25">
      <c r="A431" s="106">
        <v>45986</v>
      </c>
      <c r="B431" s="106">
        <v>46011</v>
      </c>
      <c r="C431" s="107" t="s">
        <v>48</v>
      </c>
      <c r="D431" s="108" t="s">
        <v>224</v>
      </c>
      <c r="E431" s="108" t="s">
        <v>16</v>
      </c>
      <c r="F431" s="108" t="s">
        <v>38</v>
      </c>
      <c r="G431" s="108" t="s">
        <v>51</v>
      </c>
      <c r="H431" s="109" t="s">
        <v>78</v>
      </c>
      <c r="I431" s="110">
        <v>5</v>
      </c>
      <c r="J431" s="111">
        <v>1175000</v>
      </c>
      <c r="K431" s="111">
        <v>223250</v>
      </c>
      <c r="L431" s="111">
        <v>1398250</v>
      </c>
      <c r="M431"/>
      <c r="N431"/>
      <c r="O431"/>
      <c r="P431"/>
      <c r="Q431"/>
      <c r="R431"/>
      <c r="S431"/>
      <c r="T431"/>
      <c r="U431"/>
      <c r="V431"/>
      <c r="W431"/>
      <c r="X431"/>
      <c r="Y431"/>
      <c r="Z431"/>
    </row>
    <row r="432" spans="1:26" ht="15.75" customHeight="1" x14ac:dyDescent="0.25">
      <c r="A432" s="112">
        <v>45986</v>
      </c>
      <c r="B432" s="112">
        <v>46011</v>
      </c>
      <c r="C432" s="113" t="s">
        <v>48</v>
      </c>
      <c r="D432" s="114" t="s">
        <v>224</v>
      </c>
      <c r="E432" s="114" t="s">
        <v>13</v>
      </c>
      <c r="F432" s="114" t="s">
        <v>50</v>
      </c>
      <c r="G432" s="114" t="s">
        <v>51</v>
      </c>
      <c r="H432" s="115" t="s">
        <v>78</v>
      </c>
      <c r="I432" s="116">
        <v>2</v>
      </c>
      <c r="J432" s="117">
        <v>990000</v>
      </c>
      <c r="K432" s="117">
        <v>188100</v>
      </c>
      <c r="L432" s="117">
        <v>1178100</v>
      </c>
      <c r="M432"/>
      <c r="N432"/>
      <c r="O432"/>
      <c r="P432"/>
      <c r="Q432"/>
      <c r="R432"/>
      <c r="S432"/>
      <c r="T432"/>
      <c r="U432"/>
      <c r="V432"/>
      <c r="W432"/>
      <c r="X432"/>
      <c r="Y432"/>
      <c r="Z432"/>
    </row>
    <row r="433" spans="1:26" ht="15.75" customHeight="1" x14ac:dyDescent="0.25">
      <c r="A433" s="106">
        <v>45985</v>
      </c>
      <c r="B433" s="106">
        <v>46012</v>
      </c>
      <c r="C433" s="107" t="s">
        <v>48</v>
      </c>
      <c r="D433" s="108" t="s">
        <v>225</v>
      </c>
      <c r="E433" s="108" t="s">
        <v>16</v>
      </c>
      <c r="F433" s="108" t="s">
        <v>38</v>
      </c>
      <c r="G433" s="108" t="s">
        <v>51</v>
      </c>
      <c r="H433" s="109" t="s">
        <v>56</v>
      </c>
      <c r="I433" s="110">
        <v>6</v>
      </c>
      <c r="J433" s="111">
        <v>1410000</v>
      </c>
      <c r="K433" s="111">
        <v>267900</v>
      </c>
      <c r="L433" s="111">
        <v>1677900</v>
      </c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</row>
    <row r="434" spans="1:26" ht="15.75" customHeight="1" x14ac:dyDescent="0.25">
      <c r="A434" s="112">
        <v>45985</v>
      </c>
      <c r="B434" s="112">
        <v>46012</v>
      </c>
      <c r="C434" s="113" t="s">
        <v>48</v>
      </c>
      <c r="D434" s="114" t="s">
        <v>225</v>
      </c>
      <c r="E434" s="114" t="s">
        <v>10</v>
      </c>
      <c r="F434" s="114" t="s">
        <v>41</v>
      </c>
      <c r="G434" s="114" t="s">
        <v>51</v>
      </c>
      <c r="H434" s="115" t="s">
        <v>56</v>
      </c>
      <c r="I434" s="116">
        <v>1</v>
      </c>
      <c r="J434" s="117">
        <v>1950000</v>
      </c>
      <c r="K434" s="117">
        <v>370500</v>
      </c>
      <c r="L434" s="117">
        <v>2320500</v>
      </c>
      <c r="M434"/>
      <c r="N434"/>
      <c r="O434"/>
      <c r="P434"/>
      <c r="Q434"/>
      <c r="R434"/>
      <c r="S434"/>
      <c r="T434"/>
      <c r="U434"/>
      <c r="V434"/>
      <c r="W434"/>
      <c r="X434"/>
      <c r="Y434"/>
      <c r="Z434"/>
    </row>
    <row r="435" spans="1:26" ht="15.75" customHeight="1" x14ac:dyDescent="0.25">
      <c r="A435" s="106">
        <v>45986</v>
      </c>
      <c r="B435" s="106">
        <v>46012</v>
      </c>
      <c r="C435" s="107" t="s">
        <v>48</v>
      </c>
      <c r="D435" s="108" t="s">
        <v>226</v>
      </c>
      <c r="E435" s="108" t="s">
        <v>16</v>
      </c>
      <c r="F435" s="108" t="s">
        <v>38</v>
      </c>
      <c r="G435" s="108" t="s">
        <v>51</v>
      </c>
      <c r="H435" s="109" t="s">
        <v>58</v>
      </c>
      <c r="I435" s="110">
        <v>5</v>
      </c>
      <c r="J435" s="111">
        <v>1175000</v>
      </c>
      <c r="K435" s="111">
        <v>223250</v>
      </c>
      <c r="L435" s="111">
        <v>1398250</v>
      </c>
      <c r="M435"/>
      <c r="N435"/>
      <c r="O435"/>
      <c r="P435"/>
      <c r="Q435"/>
      <c r="R435"/>
      <c r="S435"/>
      <c r="T435"/>
      <c r="U435"/>
      <c r="V435"/>
      <c r="W435"/>
      <c r="X435"/>
      <c r="Y435"/>
      <c r="Z435"/>
    </row>
    <row r="436" spans="1:26" ht="15.75" customHeight="1" x14ac:dyDescent="0.25">
      <c r="A436" s="112">
        <v>45986</v>
      </c>
      <c r="B436" s="112">
        <v>46012</v>
      </c>
      <c r="C436" s="113" t="s">
        <v>48</v>
      </c>
      <c r="D436" s="114" t="s">
        <v>226</v>
      </c>
      <c r="E436" s="114" t="s">
        <v>10</v>
      </c>
      <c r="F436" s="114" t="s">
        <v>41</v>
      </c>
      <c r="G436" s="114" t="s">
        <v>51</v>
      </c>
      <c r="H436" s="115" t="s">
        <v>58</v>
      </c>
      <c r="I436" s="116">
        <v>1</v>
      </c>
      <c r="J436" s="117">
        <v>1950000</v>
      </c>
      <c r="K436" s="117">
        <v>370500</v>
      </c>
      <c r="L436" s="117">
        <v>2320500</v>
      </c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</row>
    <row r="437" spans="1:26" ht="15.75" customHeight="1" x14ac:dyDescent="0.25">
      <c r="A437" s="106">
        <v>45985</v>
      </c>
      <c r="B437" s="106">
        <v>46018</v>
      </c>
      <c r="C437" s="107" t="s">
        <v>48</v>
      </c>
      <c r="D437" s="108" t="s">
        <v>227</v>
      </c>
      <c r="E437" s="108" t="s">
        <v>10</v>
      </c>
      <c r="F437" s="108" t="s">
        <v>41</v>
      </c>
      <c r="G437" s="108" t="s">
        <v>51</v>
      </c>
      <c r="H437" s="109" t="s">
        <v>76</v>
      </c>
      <c r="I437" s="110">
        <v>1</v>
      </c>
      <c r="J437" s="111">
        <v>1950000</v>
      </c>
      <c r="K437" s="111">
        <v>370500</v>
      </c>
      <c r="L437" s="111">
        <v>2320500</v>
      </c>
      <c r="M437"/>
      <c r="N437"/>
      <c r="O437"/>
      <c r="P437"/>
      <c r="Q437"/>
      <c r="R437"/>
      <c r="S437"/>
      <c r="T437"/>
      <c r="U437"/>
      <c r="V437"/>
      <c r="W437"/>
      <c r="X437"/>
      <c r="Y437"/>
      <c r="Z437"/>
    </row>
    <row r="438" spans="1:26" ht="15.75" customHeight="1" x14ac:dyDescent="0.25">
      <c r="A438" s="112">
        <v>45985</v>
      </c>
      <c r="B438" s="112">
        <v>46018</v>
      </c>
      <c r="C438" s="113" t="s">
        <v>48</v>
      </c>
      <c r="D438" s="114" t="s">
        <v>227</v>
      </c>
      <c r="E438" s="114" t="s">
        <v>16</v>
      </c>
      <c r="F438" s="114" t="s">
        <v>38</v>
      </c>
      <c r="G438" s="114" t="s">
        <v>51</v>
      </c>
      <c r="H438" s="115" t="s">
        <v>76</v>
      </c>
      <c r="I438" s="116">
        <v>6</v>
      </c>
      <c r="J438" s="117">
        <v>1410000</v>
      </c>
      <c r="K438" s="117">
        <v>267900</v>
      </c>
      <c r="L438" s="117">
        <v>1677900</v>
      </c>
      <c r="M438"/>
      <c r="N438"/>
      <c r="O438"/>
      <c r="P438"/>
      <c r="Q438"/>
      <c r="R438"/>
      <c r="S438"/>
      <c r="T438"/>
      <c r="U438"/>
      <c r="V438"/>
      <c r="W438"/>
      <c r="X438"/>
      <c r="Y438"/>
      <c r="Z438"/>
    </row>
    <row r="439" spans="1:26" ht="15.75" customHeight="1" x14ac:dyDescent="0.25">
      <c r="A439" s="106">
        <v>45985</v>
      </c>
      <c r="B439" s="106">
        <v>46018</v>
      </c>
      <c r="C439" s="107" t="s">
        <v>48</v>
      </c>
      <c r="D439" s="108" t="s">
        <v>227</v>
      </c>
      <c r="E439" s="108" t="s">
        <v>13</v>
      </c>
      <c r="F439" s="108" t="s">
        <v>50</v>
      </c>
      <c r="G439" s="108" t="s">
        <v>51</v>
      </c>
      <c r="H439" s="109" t="s">
        <v>76</v>
      </c>
      <c r="I439" s="110">
        <v>2</v>
      </c>
      <c r="J439" s="111">
        <v>990000</v>
      </c>
      <c r="K439" s="111">
        <v>188100</v>
      </c>
      <c r="L439" s="111">
        <v>1178100</v>
      </c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</row>
    <row r="440" spans="1:26" ht="15.75" customHeight="1" x14ac:dyDescent="0.25">
      <c r="A440" s="112">
        <v>45986</v>
      </c>
      <c r="B440" s="112">
        <v>46018</v>
      </c>
      <c r="C440" s="113" t="s">
        <v>48</v>
      </c>
      <c r="D440" s="114" t="s">
        <v>228</v>
      </c>
      <c r="E440" s="114" t="s">
        <v>10</v>
      </c>
      <c r="F440" s="114" t="s">
        <v>41</v>
      </c>
      <c r="G440" s="114" t="s">
        <v>51</v>
      </c>
      <c r="H440" s="115" t="s">
        <v>78</v>
      </c>
      <c r="I440" s="116">
        <v>1</v>
      </c>
      <c r="J440" s="117">
        <v>1950000</v>
      </c>
      <c r="K440" s="117">
        <v>370500</v>
      </c>
      <c r="L440" s="117">
        <v>2320500</v>
      </c>
      <c r="M440"/>
      <c r="N440"/>
      <c r="O440"/>
      <c r="P440"/>
      <c r="Q440"/>
      <c r="R440"/>
      <c r="S440"/>
      <c r="T440"/>
      <c r="U440"/>
      <c r="V440"/>
      <c r="W440"/>
      <c r="X440"/>
      <c r="Y440"/>
      <c r="Z440"/>
    </row>
    <row r="441" spans="1:26" ht="15.75" customHeight="1" x14ac:dyDescent="0.25">
      <c r="A441" s="106">
        <v>45986</v>
      </c>
      <c r="B441" s="106">
        <v>46018</v>
      </c>
      <c r="C441" s="107" t="s">
        <v>48</v>
      </c>
      <c r="D441" s="108" t="s">
        <v>228</v>
      </c>
      <c r="E441" s="108" t="s">
        <v>16</v>
      </c>
      <c r="F441" s="108" t="s">
        <v>38</v>
      </c>
      <c r="G441" s="108" t="s">
        <v>51</v>
      </c>
      <c r="H441" s="109" t="s">
        <v>78</v>
      </c>
      <c r="I441" s="110">
        <v>5</v>
      </c>
      <c r="J441" s="111">
        <v>1175000</v>
      </c>
      <c r="K441" s="111">
        <v>223250</v>
      </c>
      <c r="L441" s="111">
        <v>1398250</v>
      </c>
      <c r="M441"/>
      <c r="N441"/>
      <c r="O441"/>
      <c r="P441"/>
      <c r="Q441"/>
      <c r="R441"/>
      <c r="S441"/>
      <c r="T441"/>
      <c r="U441"/>
      <c r="V441"/>
      <c r="W441"/>
      <c r="X441"/>
      <c r="Y441"/>
      <c r="Z441"/>
    </row>
    <row r="442" spans="1:26" ht="15.75" customHeight="1" x14ac:dyDescent="0.25">
      <c r="A442" s="112">
        <v>45986</v>
      </c>
      <c r="B442" s="112">
        <v>46018</v>
      </c>
      <c r="C442" s="113" t="s">
        <v>48</v>
      </c>
      <c r="D442" s="114" t="s">
        <v>228</v>
      </c>
      <c r="E442" s="114" t="s">
        <v>13</v>
      </c>
      <c r="F442" s="114" t="s">
        <v>50</v>
      </c>
      <c r="G442" s="114" t="s">
        <v>51</v>
      </c>
      <c r="H442" s="115" t="s">
        <v>78</v>
      </c>
      <c r="I442" s="116">
        <v>2</v>
      </c>
      <c r="J442" s="117">
        <v>990000</v>
      </c>
      <c r="K442" s="117">
        <v>188100</v>
      </c>
      <c r="L442" s="117">
        <v>1178100</v>
      </c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</row>
    <row r="443" spans="1:26" ht="15.75" customHeight="1" x14ac:dyDescent="0.25">
      <c r="A443" s="106">
        <v>45985</v>
      </c>
      <c r="B443" s="106">
        <v>46019</v>
      </c>
      <c r="C443" s="107" t="s">
        <v>48</v>
      </c>
      <c r="D443" s="108" t="s">
        <v>229</v>
      </c>
      <c r="E443" s="108" t="s">
        <v>16</v>
      </c>
      <c r="F443" s="108" t="s">
        <v>38</v>
      </c>
      <c r="G443" s="108" t="s">
        <v>51</v>
      </c>
      <c r="H443" s="109" t="s">
        <v>56</v>
      </c>
      <c r="I443" s="110">
        <v>6</v>
      </c>
      <c r="J443" s="111">
        <v>1410000</v>
      </c>
      <c r="K443" s="111">
        <v>267900</v>
      </c>
      <c r="L443" s="111">
        <v>1677900</v>
      </c>
      <c r="M443"/>
      <c r="N443"/>
      <c r="O443"/>
      <c r="P443"/>
      <c r="Q443"/>
      <c r="R443"/>
      <c r="S443"/>
      <c r="T443"/>
      <c r="U443"/>
      <c r="V443"/>
      <c r="W443"/>
      <c r="X443"/>
      <c r="Y443"/>
      <c r="Z443"/>
    </row>
    <row r="444" spans="1:26" ht="15.75" customHeight="1" x14ac:dyDescent="0.25">
      <c r="A444" s="112">
        <v>45985</v>
      </c>
      <c r="B444" s="112">
        <v>46019</v>
      </c>
      <c r="C444" s="113" t="s">
        <v>48</v>
      </c>
      <c r="D444" s="114" t="s">
        <v>229</v>
      </c>
      <c r="E444" s="114" t="s">
        <v>10</v>
      </c>
      <c r="F444" s="114" t="s">
        <v>41</v>
      </c>
      <c r="G444" s="114" t="s">
        <v>51</v>
      </c>
      <c r="H444" s="115" t="s">
        <v>56</v>
      </c>
      <c r="I444" s="116">
        <v>1</v>
      </c>
      <c r="J444" s="117">
        <v>1950000</v>
      </c>
      <c r="K444" s="117">
        <v>370500</v>
      </c>
      <c r="L444" s="117">
        <v>2320500</v>
      </c>
      <c r="M444"/>
      <c r="N444"/>
      <c r="O444"/>
      <c r="P444"/>
      <c r="Q444"/>
      <c r="R444"/>
      <c r="S444"/>
      <c r="T444"/>
      <c r="U444"/>
      <c r="V444"/>
      <c r="W444"/>
      <c r="X444"/>
      <c r="Y444"/>
      <c r="Z444"/>
    </row>
    <row r="445" spans="1:26" ht="15.75" customHeight="1" x14ac:dyDescent="0.25">
      <c r="A445" s="106">
        <v>45986</v>
      </c>
      <c r="B445" s="106">
        <v>46019</v>
      </c>
      <c r="C445" s="107" t="s">
        <v>48</v>
      </c>
      <c r="D445" s="108" t="s">
        <v>230</v>
      </c>
      <c r="E445" s="108" t="s">
        <v>16</v>
      </c>
      <c r="F445" s="108" t="s">
        <v>38</v>
      </c>
      <c r="G445" s="108" t="s">
        <v>51</v>
      </c>
      <c r="H445" s="109" t="s">
        <v>58</v>
      </c>
      <c r="I445" s="110">
        <v>5</v>
      </c>
      <c r="J445" s="111">
        <v>1175000</v>
      </c>
      <c r="K445" s="111">
        <v>223250</v>
      </c>
      <c r="L445" s="111">
        <v>1398250</v>
      </c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</row>
    <row r="446" spans="1:26" ht="15.75" customHeight="1" x14ac:dyDescent="0.25">
      <c r="A446" s="112">
        <v>45986</v>
      </c>
      <c r="B446" s="112">
        <v>46019</v>
      </c>
      <c r="C446" s="113" t="s">
        <v>48</v>
      </c>
      <c r="D446" s="114" t="s">
        <v>230</v>
      </c>
      <c r="E446" s="114" t="s">
        <v>10</v>
      </c>
      <c r="F446" s="114" t="s">
        <v>41</v>
      </c>
      <c r="G446" s="114" t="s">
        <v>51</v>
      </c>
      <c r="H446" s="115" t="s">
        <v>58</v>
      </c>
      <c r="I446" s="116">
        <v>1</v>
      </c>
      <c r="J446" s="117">
        <v>1950000</v>
      </c>
      <c r="K446" s="117">
        <v>370500</v>
      </c>
      <c r="L446" s="120">
        <v>2320500</v>
      </c>
      <c r="M446"/>
      <c r="N446"/>
      <c r="O446"/>
      <c r="P446"/>
      <c r="Q446"/>
      <c r="R446"/>
      <c r="S446"/>
      <c r="T446"/>
      <c r="U446"/>
      <c r="V446"/>
      <c r="W446"/>
      <c r="X446"/>
      <c r="Y446"/>
      <c r="Z446"/>
    </row>
    <row r="447" spans="1:26" ht="15.75" customHeight="1" x14ac:dyDescent="0.25">
      <c r="A447" s="36">
        <v>45992</v>
      </c>
      <c r="B447" s="36">
        <v>45994</v>
      </c>
      <c r="C447" s="37" t="s">
        <v>48</v>
      </c>
      <c r="D447" s="38">
        <v>192</v>
      </c>
      <c r="E447" s="38" t="s">
        <v>10</v>
      </c>
      <c r="F447" s="38" t="s">
        <v>41</v>
      </c>
      <c r="G447" s="39" t="s">
        <v>315</v>
      </c>
      <c r="H447" s="43" t="s">
        <v>316</v>
      </c>
      <c r="I447" s="41">
        <v>1</v>
      </c>
      <c r="J447" s="121">
        <v>1950000</v>
      </c>
      <c r="K447" s="121">
        <v>370500</v>
      </c>
      <c r="L447" s="121">
        <v>2320500</v>
      </c>
      <c r="M447"/>
      <c r="N447"/>
      <c r="O447"/>
      <c r="P447"/>
      <c r="Q447"/>
      <c r="R447"/>
      <c r="S447"/>
      <c r="T447"/>
      <c r="U447"/>
      <c r="V447"/>
      <c r="W447"/>
      <c r="X447"/>
      <c r="Y447"/>
      <c r="Z447"/>
    </row>
    <row r="448" spans="1:26" ht="15.75" customHeight="1" x14ac:dyDescent="0.25">
      <c r="A448" s="36">
        <v>45992</v>
      </c>
      <c r="B448" s="36">
        <v>45994</v>
      </c>
      <c r="C448" s="37" t="s">
        <v>48</v>
      </c>
      <c r="D448" s="38">
        <v>192</v>
      </c>
      <c r="E448" s="38" t="s">
        <v>16</v>
      </c>
      <c r="F448" s="38" t="s">
        <v>38</v>
      </c>
      <c r="G448" s="39" t="s">
        <v>315</v>
      </c>
      <c r="H448" s="43" t="s">
        <v>316</v>
      </c>
      <c r="I448" s="41">
        <v>5</v>
      </c>
      <c r="J448" s="121">
        <v>1175000</v>
      </c>
      <c r="K448" s="121">
        <v>223250</v>
      </c>
      <c r="L448" s="121">
        <v>1398250</v>
      </c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</row>
    <row r="449" spans="1:26" ht="15.75" customHeight="1" x14ac:dyDescent="0.25">
      <c r="A449" s="36">
        <v>45992</v>
      </c>
      <c r="B449" s="36" t="s">
        <v>317</v>
      </c>
      <c r="C449" s="37" t="s">
        <v>48</v>
      </c>
      <c r="D449" s="38">
        <v>192</v>
      </c>
      <c r="E449" s="38" t="s">
        <v>13</v>
      </c>
      <c r="F449" s="38" t="s">
        <v>50</v>
      </c>
      <c r="G449" s="39" t="s">
        <v>315</v>
      </c>
      <c r="H449" s="43" t="s">
        <v>318</v>
      </c>
      <c r="I449" s="41">
        <v>42</v>
      </c>
      <c r="J449" s="121">
        <v>20790000</v>
      </c>
      <c r="K449" s="121">
        <v>3950100</v>
      </c>
      <c r="L449" s="121">
        <v>24740100</v>
      </c>
      <c r="M449"/>
      <c r="N449"/>
      <c r="O449"/>
      <c r="P449"/>
      <c r="Q449"/>
      <c r="R449"/>
      <c r="S449"/>
      <c r="T449"/>
      <c r="U449"/>
      <c r="V449"/>
      <c r="W449"/>
      <c r="X449"/>
      <c r="Y449"/>
      <c r="Z449"/>
    </row>
    <row r="450" spans="1:26" ht="15.75" customHeight="1" x14ac:dyDescent="0.25">
      <c r="A450" s="36">
        <v>45992</v>
      </c>
      <c r="B450" s="36">
        <v>45994</v>
      </c>
      <c r="C450" s="37" t="s">
        <v>48</v>
      </c>
      <c r="D450" s="38">
        <v>192</v>
      </c>
      <c r="E450" s="38" t="s">
        <v>8</v>
      </c>
      <c r="F450" s="38" t="s">
        <v>189</v>
      </c>
      <c r="G450" s="39" t="s">
        <v>315</v>
      </c>
      <c r="H450" s="43" t="s">
        <v>318</v>
      </c>
      <c r="I450" s="41">
        <v>1</v>
      </c>
      <c r="J450" s="121">
        <v>1650000</v>
      </c>
      <c r="K450" s="121">
        <v>313500</v>
      </c>
      <c r="L450" s="121">
        <v>1963500</v>
      </c>
      <c r="M450"/>
      <c r="N450"/>
      <c r="O450"/>
      <c r="P450"/>
      <c r="Q450"/>
      <c r="R450"/>
      <c r="S450"/>
      <c r="T450"/>
      <c r="U450"/>
      <c r="V450"/>
      <c r="W450"/>
      <c r="X450"/>
      <c r="Y450"/>
      <c r="Z450"/>
    </row>
    <row r="451" spans="1:26" ht="15.75" customHeight="1" x14ac:dyDescent="0.25">
      <c r="A451" s="36">
        <v>45992</v>
      </c>
      <c r="B451" s="36">
        <v>45994</v>
      </c>
      <c r="C451" s="37" t="s">
        <v>48</v>
      </c>
      <c r="D451" s="38">
        <v>192</v>
      </c>
      <c r="E451" s="38" t="s">
        <v>6</v>
      </c>
      <c r="F451" s="38" t="s">
        <v>124</v>
      </c>
      <c r="G451" s="39" t="s">
        <v>315</v>
      </c>
      <c r="H451" s="43" t="s">
        <v>318</v>
      </c>
      <c r="I451" s="41">
        <v>1</v>
      </c>
      <c r="J451" s="121">
        <v>2250000</v>
      </c>
      <c r="K451" s="121">
        <v>427500</v>
      </c>
      <c r="L451" s="121">
        <v>2677500</v>
      </c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</row>
    <row r="452" spans="1:26" ht="15.75" customHeight="1" x14ac:dyDescent="0.25">
      <c r="A452" s="106">
        <v>45992</v>
      </c>
      <c r="B452" s="106">
        <v>45994</v>
      </c>
      <c r="C452" s="107" t="s">
        <v>48</v>
      </c>
      <c r="D452" s="107">
        <v>192</v>
      </c>
      <c r="E452" s="108" t="s">
        <v>16</v>
      </c>
      <c r="F452" s="108" t="s">
        <v>190</v>
      </c>
      <c r="G452" s="122" t="s">
        <v>315</v>
      </c>
      <c r="H452" s="109" t="s">
        <v>318</v>
      </c>
      <c r="I452" s="123">
        <v>1</v>
      </c>
      <c r="J452" s="124">
        <v>1450000</v>
      </c>
      <c r="K452" s="124">
        <v>275500</v>
      </c>
      <c r="L452" s="125">
        <v>1725500</v>
      </c>
      <c r="M452"/>
      <c r="N452"/>
      <c r="O452"/>
      <c r="P452"/>
      <c r="Q452"/>
      <c r="R452"/>
      <c r="S452"/>
      <c r="T452"/>
      <c r="U452"/>
      <c r="V452"/>
      <c r="W452"/>
      <c r="X452"/>
      <c r="Y452"/>
      <c r="Z452"/>
    </row>
    <row r="453" spans="1:26" ht="15.75" customHeight="1" x14ac:dyDescent="0.25">
      <c r="A453" s="106">
        <v>45992</v>
      </c>
      <c r="B453" s="106">
        <v>45994</v>
      </c>
      <c r="C453" s="107" t="s">
        <v>48</v>
      </c>
      <c r="D453" s="107">
        <v>192</v>
      </c>
      <c r="E453" s="108" t="s">
        <v>16</v>
      </c>
      <c r="F453" s="108" t="s">
        <v>84</v>
      </c>
      <c r="G453" s="122" t="s">
        <v>315</v>
      </c>
      <c r="H453" s="109" t="s">
        <v>318</v>
      </c>
      <c r="I453" s="123">
        <v>1</v>
      </c>
      <c r="J453" s="124">
        <v>3025210</v>
      </c>
      <c r="K453" s="124">
        <v>574790</v>
      </c>
      <c r="L453" s="125">
        <v>3600000</v>
      </c>
      <c r="M453"/>
      <c r="N453"/>
      <c r="O453"/>
      <c r="P453"/>
      <c r="Q453"/>
      <c r="R453"/>
      <c r="S453"/>
      <c r="T453"/>
      <c r="U453"/>
      <c r="V453"/>
      <c r="W453"/>
      <c r="X453"/>
      <c r="Y453"/>
      <c r="Z453"/>
    </row>
    <row r="454" spans="1:26" ht="15.75" customHeight="1" x14ac:dyDescent="0.25">
      <c r="A454" s="106">
        <v>45992</v>
      </c>
      <c r="B454" s="106">
        <v>46014</v>
      </c>
      <c r="C454" s="107" t="s">
        <v>48</v>
      </c>
      <c r="D454" s="107">
        <v>193</v>
      </c>
      <c r="E454" s="108" t="s">
        <v>10</v>
      </c>
      <c r="F454" s="108" t="s">
        <v>41</v>
      </c>
      <c r="G454" s="122" t="s">
        <v>315</v>
      </c>
      <c r="H454" s="109" t="s">
        <v>319</v>
      </c>
      <c r="I454" s="123">
        <v>1</v>
      </c>
      <c r="J454" s="124">
        <v>1950000</v>
      </c>
      <c r="K454" s="124">
        <v>370500</v>
      </c>
      <c r="L454" s="125">
        <v>2320500</v>
      </c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</row>
    <row r="455" spans="1:26" ht="15.75" customHeight="1" x14ac:dyDescent="0.25">
      <c r="A455" s="106">
        <v>45992</v>
      </c>
      <c r="B455" s="106">
        <v>46014</v>
      </c>
      <c r="C455" s="107" t="s">
        <v>48</v>
      </c>
      <c r="D455" s="107">
        <v>193</v>
      </c>
      <c r="E455" s="108" t="s">
        <v>16</v>
      </c>
      <c r="F455" s="108" t="s">
        <v>38</v>
      </c>
      <c r="G455" s="122" t="s">
        <v>315</v>
      </c>
      <c r="H455" s="109" t="s">
        <v>319</v>
      </c>
      <c r="I455" s="123">
        <v>5</v>
      </c>
      <c r="J455" s="124">
        <v>1175000</v>
      </c>
      <c r="K455" s="124">
        <v>223250</v>
      </c>
      <c r="L455" s="125">
        <v>1398250</v>
      </c>
      <c r="M455"/>
      <c r="N455"/>
      <c r="O455"/>
      <c r="P455"/>
      <c r="Q455"/>
      <c r="R455"/>
      <c r="S455"/>
      <c r="T455"/>
      <c r="U455"/>
      <c r="V455"/>
      <c r="W455"/>
      <c r="X455"/>
      <c r="Y455"/>
      <c r="Z455"/>
    </row>
    <row r="456" spans="1:26" ht="15.75" customHeight="1" x14ac:dyDescent="0.25">
      <c r="A456" s="106">
        <v>46002</v>
      </c>
      <c r="B456" s="106">
        <v>46007</v>
      </c>
      <c r="C456" s="107" t="s">
        <v>48</v>
      </c>
      <c r="D456" s="107">
        <v>194</v>
      </c>
      <c r="E456" s="108" t="s">
        <v>6</v>
      </c>
      <c r="F456" s="108" t="s">
        <v>124</v>
      </c>
      <c r="G456" s="122" t="s">
        <v>315</v>
      </c>
      <c r="H456" s="109" t="s">
        <v>320</v>
      </c>
      <c r="I456" s="123">
        <v>1</v>
      </c>
      <c r="J456" s="124">
        <v>2250000</v>
      </c>
      <c r="K456" s="124">
        <v>427500</v>
      </c>
      <c r="L456" s="125">
        <v>2677500</v>
      </c>
      <c r="M456"/>
      <c r="N456"/>
      <c r="O456"/>
      <c r="P456"/>
      <c r="Q456"/>
      <c r="R456"/>
      <c r="S456"/>
      <c r="T456"/>
      <c r="U456"/>
      <c r="V456"/>
      <c r="W456"/>
      <c r="X456"/>
      <c r="Y456"/>
      <c r="Z456"/>
    </row>
    <row r="457" spans="1:26" ht="15.75" customHeight="1" x14ac:dyDescent="0.25">
      <c r="A457" s="106">
        <v>46002</v>
      </c>
      <c r="B457" s="106">
        <v>46007</v>
      </c>
      <c r="C457" s="107" t="s">
        <v>48</v>
      </c>
      <c r="D457" s="107">
        <v>194</v>
      </c>
      <c r="E457" s="108" t="s">
        <v>16</v>
      </c>
      <c r="F457" s="108" t="s">
        <v>191</v>
      </c>
      <c r="G457" s="122" t="s">
        <v>315</v>
      </c>
      <c r="H457" s="109" t="s">
        <v>320</v>
      </c>
      <c r="I457" s="123">
        <v>1</v>
      </c>
      <c r="J457" s="124">
        <v>1008403</v>
      </c>
      <c r="K457" s="124">
        <v>191597</v>
      </c>
      <c r="L457" s="125">
        <v>1200000</v>
      </c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</row>
    <row r="458" spans="1:26" ht="15.75" customHeight="1" x14ac:dyDescent="0.25">
      <c r="A458" s="106">
        <v>46002</v>
      </c>
      <c r="B458" s="106">
        <v>46007</v>
      </c>
      <c r="C458" s="107" t="s">
        <v>48</v>
      </c>
      <c r="D458" s="107">
        <v>194</v>
      </c>
      <c r="E458" s="108" t="s">
        <v>12</v>
      </c>
      <c r="F458" s="108" t="s">
        <v>260</v>
      </c>
      <c r="G458" s="122" t="s">
        <v>315</v>
      </c>
      <c r="H458" s="109" t="s">
        <v>320</v>
      </c>
      <c r="I458" s="123">
        <v>150</v>
      </c>
      <c r="J458" s="124">
        <v>2394957.9831932774</v>
      </c>
      <c r="K458" s="124">
        <v>455042.01680672262</v>
      </c>
      <c r="L458" s="125">
        <v>2850000</v>
      </c>
      <c r="M458"/>
      <c r="N458"/>
      <c r="O458"/>
      <c r="P458"/>
      <c r="Q458"/>
      <c r="R458"/>
      <c r="S458"/>
      <c r="T458"/>
      <c r="U458"/>
      <c r="V458"/>
      <c r="W458"/>
      <c r="X458"/>
      <c r="Y458"/>
      <c r="Z458"/>
    </row>
    <row r="459" spans="1:26" ht="15.75" customHeight="1" x14ac:dyDescent="0.25">
      <c r="A459" s="106">
        <v>46002</v>
      </c>
      <c r="B459" s="106">
        <v>46004</v>
      </c>
      <c r="C459" s="107" t="s">
        <v>48</v>
      </c>
      <c r="D459" s="107">
        <v>195</v>
      </c>
      <c r="E459" s="108" t="s">
        <v>10</v>
      </c>
      <c r="F459" s="108" t="s">
        <v>41</v>
      </c>
      <c r="G459" s="122" t="s">
        <v>321</v>
      </c>
      <c r="H459" s="109" t="s">
        <v>322</v>
      </c>
      <c r="I459" s="123">
        <v>1</v>
      </c>
      <c r="J459" s="124">
        <v>1950000</v>
      </c>
      <c r="K459" s="124">
        <v>370500</v>
      </c>
      <c r="L459" s="125">
        <v>2320500</v>
      </c>
      <c r="M459"/>
      <c r="N459"/>
      <c r="O459"/>
      <c r="P459"/>
      <c r="Q459"/>
      <c r="R459"/>
      <c r="S459"/>
      <c r="T459"/>
      <c r="U459"/>
      <c r="V459"/>
      <c r="W459"/>
      <c r="X459"/>
      <c r="Y459"/>
      <c r="Z459"/>
    </row>
    <row r="460" spans="1:26" ht="15.75" customHeight="1" x14ac:dyDescent="0.25">
      <c r="A460" s="106">
        <v>46002</v>
      </c>
      <c r="B460" s="106">
        <v>46004</v>
      </c>
      <c r="C460" s="107" t="s">
        <v>48</v>
      </c>
      <c r="D460" s="107">
        <v>195</v>
      </c>
      <c r="E460" s="108" t="s">
        <v>16</v>
      </c>
      <c r="F460" s="108" t="s">
        <v>38</v>
      </c>
      <c r="G460" s="122" t="s">
        <v>321</v>
      </c>
      <c r="H460" s="109" t="s">
        <v>322</v>
      </c>
      <c r="I460" s="123">
        <v>5</v>
      </c>
      <c r="J460" s="124">
        <v>1175000</v>
      </c>
      <c r="K460" s="124">
        <v>223250</v>
      </c>
      <c r="L460" s="125">
        <v>1398250</v>
      </c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</row>
    <row r="461" spans="1:26" ht="15.75" customHeight="1" x14ac:dyDescent="0.25">
      <c r="A461" s="106">
        <v>46002</v>
      </c>
      <c r="B461" s="106">
        <v>46008</v>
      </c>
      <c r="C461" s="107" t="s">
        <v>48</v>
      </c>
      <c r="D461" s="107">
        <v>196</v>
      </c>
      <c r="E461" s="108" t="s">
        <v>10</v>
      </c>
      <c r="F461" s="108" t="s">
        <v>41</v>
      </c>
      <c r="G461" s="126" t="s">
        <v>321</v>
      </c>
      <c r="H461" s="109" t="s">
        <v>323</v>
      </c>
      <c r="I461" s="127">
        <v>1</v>
      </c>
      <c r="J461" s="124">
        <v>1950000</v>
      </c>
      <c r="K461" s="124">
        <v>370500</v>
      </c>
      <c r="L461" s="125">
        <v>2320500</v>
      </c>
      <c r="M461"/>
      <c r="N461"/>
      <c r="O461"/>
      <c r="P461"/>
      <c r="Q461"/>
      <c r="R461"/>
      <c r="S461"/>
      <c r="T461"/>
      <c r="U461"/>
      <c r="V461"/>
      <c r="W461"/>
      <c r="X461"/>
      <c r="Y461"/>
      <c r="Z461"/>
    </row>
    <row r="462" spans="1:26" ht="15.75" customHeight="1" x14ac:dyDescent="0.25">
      <c r="A462" s="106">
        <v>46002</v>
      </c>
      <c r="B462" s="106">
        <v>46008</v>
      </c>
      <c r="C462" s="107" t="s">
        <v>48</v>
      </c>
      <c r="D462" s="107">
        <v>196</v>
      </c>
      <c r="E462" s="109" t="s">
        <v>16</v>
      </c>
      <c r="F462" s="109" t="s">
        <v>38</v>
      </c>
      <c r="G462" s="126" t="s">
        <v>321</v>
      </c>
      <c r="H462" s="109" t="s">
        <v>323</v>
      </c>
      <c r="I462" s="127">
        <v>5</v>
      </c>
      <c r="J462" s="124">
        <v>1175000</v>
      </c>
      <c r="K462" s="124">
        <v>223250</v>
      </c>
      <c r="L462" s="125">
        <v>1398250</v>
      </c>
      <c r="M462"/>
      <c r="N462"/>
      <c r="O462"/>
      <c r="P462"/>
      <c r="Q462"/>
      <c r="R462"/>
      <c r="S462"/>
      <c r="T462"/>
      <c r="U462"/>
      <c r="V462"/>
      <c r="W462"/>
      <c r="X462"/>
      <c r="Y462"/>
      <c r="Z462"/>
    </row>
    <row r="463" spans="1:26" ht="15.75" customHeight="1" x14ac:dyDescent="0.25">
      <c r="A463" s="106">
        <v>46002</v>
      </c>
      <c r="B463" s="106" t="s">
        <v>324</v>
      </c>
      <c r="C463" s="107" t="s">
        <v>48</v>
      </c>
      <c r="D463" s="107">
        <v>195</v>
      </c>
      <c r="E463" s="109" t="s">
        <v>13</v>
      </c>
      <c r="F463" s="109" t="s">
        <v>50</v>
      </c>
      <c r="G463" s="126" t="s">
        <v>321</v>
      </c>
      <c r="H463" s="109" t="s">
        <v>325</v>
      </c>
      <c r="I463" s="127">
        <v>10</v>
      </c>
      <c r="J463" s="124">
        <v>4950000</v>
      </c>
      <c r="K463" s="124">
        <v>940500</v>
      </c>
      <c r="L463" s="125">
        <v>5890500</v>
      </c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</row>
    <row r="464" spans="1:26" ht="15.75" customHeight="1" x14ac:dyDescent="0.25">
      <c r="A464" s="106">
        <v>46002</v>
      </c>
      <c r="B464" s="106">
        <v>46004</v>
      </c>
      <c r="C464" s="107" t="s">
        <v>48</v>
      </c>
      <c r="D464" s="107">
        <v>195</v>
      </c>
      <c r="E464" s="108" t="s">
        <v>6</v>
      </c>
      <c r="F464" s="108" t="s">
        <v>124</v>
      </c>
      <c r="G464" s="109" t="s">
        <v>321</v>
      </c>
      <c r="H464" s="109" t="s">
        <v>325</v>
      </c>
      <c r="I464" s="128">
        <v>1</v>
      </c>
      <c r="J464" s="124">
        <v>2250000</v>
      </c>
      <c r="K464" s="124">
        <v>427500</v>
      </c>
      <c r="L464" s="125">
        <v>2677500</v>
      </c>
      <c r="M464"/>
      <c r="N464"/>
      <c r="O464"/>
      <c r="P464"/>
      <c r="Q464"/>
      <c r="R464"/>
      <c r="S464"/>
      <c r="T464"/>
      <c r="U464"/>
      <c r="V464"/>
      <c r="W464"/>
      <c r="X464"/>
      <c r="Y464"/>
      <c r="Z464"/>
    </row>
    <row r="465" spans="1:26" ht="15.75" customHeight="1" x14ac:dyDescent="0.25">
      <c r="A465" s="106">
        <v>46002</v>
      </c>
      <c r="B465" s="106">
        <v>46004</v>
      </c>
      <c r="C465" s="107" t="s">
        <v>48</v>
      </c>
      <c r="D465" s="107">
        <v>195</v>
      </c>
      <c r="E465" s="108" t="s">
        <v>16</v>
      </c>
      <c r="F465" s="108" t="s">
        <v>190</v>
      </c>
      <c r="G465" s="109" t="s">
        <v>321</v>
      </c>
      <c r="H465" s="109" t="s">
        <v>325</v>
      </c>
      <c r="I465" s="128">
        <v>1</v>
      </c>
      <c r="J465" s="124">
        <v>1450000</v>
      </c>
      <c r="K465" s="124">
        <v>275500</v>
      </c>
      <c r="L465" s="125">
        <v>1725500</v>
      </c>
      <c r="M465"/>
      <c r="N465"/>
      <c r="O465"/>
      <c r="P465"/>
      <c r="Q465"/>
      <c r="R465"/>
      <c r="S465"/>
      <c r="T465"/>
      <c r="U465"/>
      <c r="V465"/>
      <c r="W465"/>
      <c r="X465"/>
      <c r="Y465"/>
      <c r="Z465"/>
    </row>
    <row r="466" spans="1:26" ht="15.75" customHeight="1" x14ac:dyDescent="0.25">
      <c r="A466" s="106">
        <v>46002</v>
      </c>
      <c r="B466" s="106">
        <v>46004</v>
      </c>
      <c r="C466" s="107" t="s">
        <v>48</v>
      </c>
      <c r="D466" s="107">
        <v>195</v>
      </c>
      <c r="E466" s="108" t="s">
        <v>8</v>
      </c>
      <c r="F466" s="108" t="s">
        <v>189</v>
      </c>
      <c r="G466" s="109" t="s">
        <v>321</v>
      </c>
      <c r="H466" s="109" t="s">
        <v>325</v>
      </c>
      <c r="I466" s="128">
        <v>1</v>
      </c>
      <c r="J466" s="124">
        <v>1650000</v>
      </c>
      <c r="K466" s="124">
        <v>313500</v>
      </c>
      <c r="L466" s="125">
        <v>1963500</v>
      </c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</row>
    <row r="467" spans="1:26" ht="15.75" customHeight="1" x14ac:dyDescent="0.25">
      <c r="A467" s="106">
        <v>46002</v>
      </c>
      <c r="B467" s="106">
        <v>46004</v>
      </c>
      <c r="C467" s="107" t="s">
        <v>48</v>
      </c>
      <c r="D467" s="107">
        <v>195</v>
      </c>
      <c r="E467" s="108" t="s">
        <v>16</v>
      </c>
      <c r="F467" s="108" t="s">
        <v>84</v>
      </c>
      <c r="G467" s="109" t="s">
        <v>321</v>
      </c>
      <c r="H467" s="109" t="s">
        <v>325</v>
      </c>
      <c r="I467" s="128">
        <v>1</v>
      </c>
      <c r="J467" s="124">
        <v>3025210</v>
      </c>
      <c r="K467" s="124">
        <v>574790</v>
      </c>
      <c r="L467" s="125">
        <v>3600000</v>
      </c>
      <c r="M467"/>
      <c r="N467"/>
      <c r="O467"/>
      <c r="P467"/>
      <c r="Q467"/>
      <c r="R467"/>
      <c r="S467"/>
      <c r="T467"/>
      <c r="U467"/>
      <c r="V467"/>
      <c r="W467"/>
      <c r="X467"/>
      <c r="Y467"/>
      <c r="Z467"/>
    </row>
    <row r="468" spans="1:26" ht="15.75" customHeight="1" x14ac:dyDescent="0.25">
      <c r="A468" s="106">
        <v>46002</v>
      </c>
      <c r="B468" s="106">
        <v>46004</v>
      </c>
      <c r="C468" s="107" t="s">
        <v>48</v>
      </c>
      <c r="D468" s="107">
        <v>195</v>
      </c>
      <c r="E468" s="108" t="s">
        <v>12</v>
      </c>
      <c r="F468" s="108" t="s">
        <v>45</v>
      </c>
      <c r="G468" s="109" t="s">
        <v>321</v>
      </c>
      <c r="H468" s="109" t="s">
        <v>325</v>
      </c>
      <c r="I468" s="129">
        <v>11</v>
      </c>
      <c r="J468" s="130">
        <v>291500</v>
      </c>
      <c r="K468" s="130">
        <v>55385</v>
      </c>
      <c r="L468" s="131">
        <v>346885</v>
      </c>
      <c r="M468"/>
      <c r="N468"/>
      <c r="O468"/>
      <c r="P468"/>
      <c r="Q468"/>
      <c r="R468"/>
      <c r="S468"/>
      <c r="T468"/>
      <c r="U468"/>
      <c r="V468"/>
      <c r="W468"/>
      <c r="X468"/>
      <c r="Y468"/>
      <c r="Z468"/>
    </row>
    <row r="469" spans="1:26" ht="15.75" customHeight="1" x14ac:dyDescent="0.25">
      <c r="A469" s="106">
        <v>46002</v>
      </c>
      <c r="B469" s="106" t="s">
        <v>326</v>
      </c>
      <c r="C469" s="107" t="s">
        <v>48</v>
      </c>
      <c r="D469" s="107">
        <v>197</v>
      </c>
      <c r="E469" s="108" t="s">
        <v>13</v>
      </c>
      <c r="F469" s="108" t="s">
        <v>50</v>
      </c>
      <c r="G469" s="109" t="s">
        <v>327</v>
      </c>
      <c r="H469" s="109" t="s">
        <v>328</v>
      </c>
      <c r="I469" s="128">
        <v>18</v>
      </c>
      <c r="J469" s="124">
        <v>8910000</v>
      </c>
      <c r="K469" s="124">
        <v>1692900</v>
      </c>
      <c r="L469" s="125">
        <v>10602900</v>
      </c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</row>
    <row r="470" spans="1:26" ht="15.75" customHeight="1" x14ac:dyDescent="0.25">
      <c r="A470" s="106">
        <v>46002</v>
      </c>
      <c r="B470" s="106">
        <v>46010</v>
      </c>
      <c r="C470" s="107" t="s">
        <v>48</v>
      </c>
      <c r="D470" s="107">
        <v>197</v>
      </c>
      <c r="E470" s="108" t="s">
        <v>8</v>
      </c>
      <c r="F470" s="108" t="s">
        <v>189</v>
      </c>
      <c r="G470" s="109" t="s">
        <v>327</v>
      </c>
      <c r="H470" s="109" t="s">
        <v>328</v>
      </c>
      <c r="I470" s="128">
        <v>1</v>
      </c>
      <c r="J470" s="124">
        <v>1650000</v>
      </c>
      <c r="K470" s="124">
        <v>313500</v>
      </c>
      <c r="L470" s="125">
        <v>1963500</v>
      </c>
      <c r="M470"/>
      <c r="N470"/>
      <c r="O470"/>
      <c r="P470"/>
      <c r="Q470"/>
      <c r="R470"/>
      <c r="S470"/>
      <c r="T470"/>
      <c r="U470"/>
      <c r="V470"/>
      <c r="W470"/>
      <c r="X470"/>
      <c r="Y470"/>
      <c r="Z470"/>
    </row>
    <row r="471" spans="1:26" ht="15.75" customHeight="1" x14ac:dyDescent="0.25">
      <c r="A471" s="106">
        <v>46002</v>
      </c>
      <c r="B471" s="106">
        <v>46010</v>
      </c>
      <c r="C471" s="107" t="s">
        <v>48</v>
      </c>
      <c r="D471" s="107">
        <v>197</v>
      </c>
      <c r="E471" s="108" t="s">
        <v>16</v>
      </c>
      <c r="F471" s="108" t="s">
        <v>190</v>
      </c>
      <c r="G471" s="109" t="s">
        <v>327</v>
      </c>
      <c r="H471" s="109" t="s">
        <v>328</v>
      </c>
      <c r="I471" s="128">
        <v>1</v>
      </c>
      <c r="J471" s="130">
        <v>1450000</v>
      </c>
      <c r="K471" s="130">
        <v>275500</v>
      </c>
      <c r="L471" s="131">
        <v>1725500</v>
      </c>
      <c r="M471"/>
      <c r="N471"/>
      <c r="O471"/>
      <c r="P471"/>
      <c r="Q471"/>
      <c r="R471"/>
      <c r="S471"/>
      <c r="T471"/>
      <c r="U471"/>
      <c r="V471"/>
      <c r="W471"/>
      <c r="X471"/>
      <c r="Y471"/>
      <c r="Z471"/>
    </row>
    <row r="472" spans="1:26" ht="15.75" customHeight="1" x14ac:dyDescent="0.25">
      <c r="A472" s="106">
        <v>46002</v>
      </c>
      <c r="B472" s="106">
        <v>46010</v>
      </c>
      <c r="C472" s="107" t="s">
        <v>48</v>
      </c>
      <c r="D472" s="107">
        <v>197</v>
      </c>
      <c r="E472" s="108" t="s">
        <v>6</v>
      </c>
      <c r="F472" s="108" t="s">
        <v>329</v>
      </c>
      <c r="G472" s="109" t="s">
        <v>327</v>
      </c>
      <c r="H472" s="109" t="s">
        <v>328</v>
      </c>
      <c r="I472" s="128">
        <v>1</v>
      </c>
      <c r="J472" s="130">
        <v>4950000</v>
      </c>
      <c r="K472" s="130">
        <v>940500</v>
      </c>
      <c r="L472" s="131">
        <v>5890500</v>
      </c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</row>
    <row r="473" spans="1:26" ht="15.75" customHeight="1" x14ac:dyDescent="0.25">
      <c r="A473" s="106">
        <v>46002</v>
      </c>
      <c r="B473" s="106">
        <v>46007</v>
      </c>
      <c r="C473" s="107" t="s">
        <v>48</v>
      </c>
      <c r="D473" s="107">
        <v>198</v>
      </c>
      <c r="E473" s="132" t="s">
        <v>10</v>
      </c>
      <c r="F473" s="132" t="s">
        <v>41</v>
      </c>
      <c r="G473" s="109" t="s">
        <v>330</v>
      </c>
      <c r="H473" s="109" t="s">
        <v>331</v>
      </c>
      <c r="I473" s="128">
        <v>1</v>
      </c>
      <c r="J473" s="124">
        <v>1950000</v>
      </c>
      <c r="K473" s="124">
        <v>370500</v>
      </c>
      <c r="L473" s="125">
        <v>2320500</v>
      </c>
      <c r="M473"/>
      <c r="N473"/>
      <c r="O473"/>
      <c r="P473"/>
      <c r="Q473"/>
      <c r="R473"/>
      <c r="S473"/>
      <c r="T473"/>
      <c r="U473"/>
      <c r="V473"/>
      <c r="W473"/>
      <c r="X473"/>
      <c r="Y473"/>
      <c r="Z473"/>
    </row>
    <row r="474" spans="1:26" ht="15.75" customHeight="1" x14ac:dyDescent="0.25">
      <c r="A474" s="106">
        <v>46002</v>
      </c>
      <c r="B474" s="106">
        <v>46007</v>
      </c>
      <c r="C474" s="107" t="s">
        <v>48</v>
      </c>
      <c r="D474" s="107">
        <v>198</v>
      </c>
      <c r="E474" s="108" t="s">
        <v>16</v>
      </c>
      <c r="F474" s="108" t="s">
        <v>38</v>
      </c>
      <c r="G474" s="126" t="s">
        <v>330</v>
      </c>
      <c r="H474" s="109" t="s">
        <v>331</v>
      </c>
      <c r="I474" s="133">
        <v>5</v>
      </c>
      <c r="J474" s="124">
        <v>1175000</v>
      </c>
      <c r="K474" s="124">
        <v>223250</v>
      </c>
      <c r="L474" s="125">
        <v>1398250</v>
      </c>
      <c r="M474"/>
      <c r="N474"/>
      <c r="O474"/>
      <c r="P474"/>
      <c r="Q474"/>
      <c r="R474"/>
      <c r="S474"/>
      <c r="T474"/>
      <c r="U474"/>
      <c r="V474"/>
      <c r="W474"/>
      <c r="X474"/>
      <c r="Y474"/>
      <c r="Z474"/>
    </row>
    <row r="475" spans="1:26" ht="15.75" customHeight="1" x14ac:dyDescent="0.25">
      <c r="A475" s="106">
        <v>46002</v>
      </c>
      <c r="B475" s="106">
        <v>46007</v>
      </c>
      <c r="C475" s="107" t="s">
        <v>48</v>
      </c>
      <c r="D475" s="107">
        <v>198</v>
      </c>
      <c r="E475" s="108" t="s">
        <v>13</v>
      </c>
      <c r="F475" s="108" t="s">
        <v>50</v>
      </c>
      <c r="G475" s="126" t="s">
        <v>330</v>
      </c>
      <c r="H475" s="109" t="s">
        <v>331</v>
      </c>
      <c r="I475" s="133">
        <v>16</v>
      </c>
      <c r="J475" s="124">
        <v>7920000</v>
      </c>
      <c r="K475" s="124">
        <v>1504800</v>
      </c>
      <c r="L475" s="125">
        <v>9424800</v>
      </c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</row>
    <row r="476" spans="1:26" ht="15.75" customHeight="1" x14ac:dyDescent="0.25">
      <c r="A476" s="106">
        <v>46002</v>
      </c>
      <c r="B476" s="106">
        <v>46007</v>
      </c>
      <c r="C476" s="107" t="s">
        <v>48</v>
      </c>
      <c r="D476" s="107">
        <v>198</v>
      </c>
      <c r="E476" s="108" t="s">
        <v>8</v>
      </c>
      <c r="F476" s="108" t="s">
        <v>189</v>
      </c>
      <c r="G476" s="126" t="s">
        <v>330</v>
      </c>
      <c r="H476" s="109" t="s">
        <v>332</v>
      </c>
      <c r="I476" s="133">
        <v>1</v>
      </c>
      <c r="J476" s="134">
        <v>1650000</v>
      </c>
      <c r="K476" s="134">
        <v>313500</v>
      </c>
      <c r="L476" s="135">
        <v>1963500</v>
      </c>
      <c r="M476"/>
      <c r="N476"/>
      <c r="O476"/>
      <c r="P476"/>
      <c r="Q476"/>
      <c r="R476"/>
      <c r="S476"/>
      <c r="T476"/>
      <c r="U476"/>
      <c r="V476"/>
      <c r="W476"/>
      <c r="X476"/>
      <c r="Y476"/>
      <c r="Z476"/>
    </row>
    <row r="477" spans="1:26" ht="15.75" customHeight="1" x14ac:dyDescent="0.25">
      <c r="A477" s="106">
        <v>46002</v>
      </c>
      <c r="B477" s="106">
        <v>46007</v>
      </c>
      <c r="C477" s="107" t="s">
        <v>48</v>
      </c>
      <c r="D477" s="107">
        <v>198</v>
      </c>
      <c r="E477" s="132" t="s">
        <v>6</v>
      </c>
      <c r="F477" s="132" t="s">
        <v>124</v>
      </c>
      <c r="G477" s="126" t="s">
        <v>330</v>
      </c>
      <c r="H477" s="109" t="s">
        <v>332</v>
      </c>
      <c r="I477" s="133">
        <v>1</v>
      </c>
      <c r="J477" s="136">
        <v>2250000</v>
      </c>
      <c r="K477" s="136">
        <v>427500</v>
      </c>
      <c r="L477" s="125">
        <v>2677500</v>
      </c>
      <c r="M477"/>
      <c r="N477"/>
      <c r="O477"/>
      <c r="P477"/>
      <c r="Q477"/>
      <c r="R477"/>
      <c r="S477"/>
      <c r="T477"/>
      <c r="U477"/>
      <c r="V477"/>
      <c r="W477"/>
      <c r="X477"/>
      <c r="Y477"/>
      <c r="Z477"/>
    </row>
    <row r="478" spans="1:26" ht="15.75" customHeight="1" x14ac:dyDescent="0.25">
      <c r="A478" s="106">
        <v>46002</v>
      </c>
      <c r="B478" s="106">
        <v>46007</v>
      </c>
      <c r="C478" s="107" t="s">
        <v>48</v>
      </c>
      <c r="D478" s="107">
        <v>198</v>
      </c>
      <c r="E478" s="108" t="s">
        <v>16</v>
      </c>
      <c r="F478" s="108" t="s">
        <v>190</v>
      </c>
      <c r="G478" s="126" t="s">
        <v>330</v>
      </c>
      <c r="H478" s="109" t="s">
        <v>332</v>
      </c>
      <c r="I478" s="137">
        <v>1</v>
      </c>
      <c r="J478" s="124">
        <v>1450000</v>
      </c>
      <c r="K478" s="124">
        <v>275500</v>
      </c>
      <c r="L478" s="125">
        <v>1725500</v>
      </c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</row>
    <row r="479" spans="1:26" ht="15.75" customHeight="1" x14ac:dyDescent="0.25">
      <c r="A479" s="106">
        <v>46002</v>
      </c>
      <c r="B479" s="106">
        <v>46007</v>
      </c>
      <c r="C479" s="107" t="s">
        <v>48</v>
      </c>
      <c r="D479" s="107">
        <v>198</v>
      </c>
      <c r="E479" s="108" t="s">
        <v>16</v>
      </c>
      <c r="F479" s="108" t="s">
        <v>84</v>
      </c>
      <c r="G479" s="126" t="s">
        <v>330</v>
      </c>
      <c r="H479" s="109" t="s">
        <v>332</v>
      </c>
      <c r="I479" s="137">
        <v>1</v>
      </c>
      <c r="J479" s="124">
        <v>3025210</v>
      </c>
      <c r="K479" s="124">
        <v>574790</v>
      </c>
      <c r="L479" s="125">
        <v>3600000</v>
      </c>
      <c r="M479"/>
      <c r="N479"/>
      <c r="O479"/>
      <c r="P479"/>
      <c r="Q479"/>
      <c r="R479"/>
      <c r="S479"/>
      <c r="T479"/>
      <c r="U479"/>
      <c r="V479"/>
      <c r="W479"/>
      <c r="X479"/>
      <c r="Y479"/>
      <c r="Z479"/>
    </row>
    <row r="480" spans="1:26" ht="15.75" customHeight="1" x14ac:dyDescent="0.25">
      <c r="A480" s="106">
        <v>46002</v>
      </c>
      <c r="B480" s="106">
        <v>46007</v>
      </c>
      <c r="C480" s="107" t="s">
        <v>48</v>
      </c>
      <c r="D480" s="107">
        <v>198</v>
      </c>
      <c r="E480" s="108" t="s">
        <v>314</v>
      </c>
      <c r="F480" s="108" t="s">
        <v>333</v>
      </c>
      <c r="G480" s="126" t="s">
        <v>330</v>
      </c>
      <c r="H480" s="109" t="s">
        <v>332</v>
      </c>
      <c r="I480" s="137">
        <v>1</v>
      </c>
      <c r="J480" s="124">
        <v>1050000</v>
      </c>
      <c r="K480" s="124">
        <v>199500</v>
      </c>
      <c r="L480" s="125">
        <v>1249500</v>
      </c>
      <c r="M480"/>
      <c r="N480"/>
      <c r="O480"/>
      <c r="P480"/>
      <c r="Q480"/>
      <c r="R480"/>
      <c r="S480"/>
      <c r="T480"/>
      <c r="U480"/>
      <c r="V480"/>
      <c r="W480"/>
      <c r="X480"/>
      <c r="Y480"/>
      <c r="Z480"/>
    </row>
    <row r="481" spans="1:26" ht="15.75" customHeight="1" x14ac:dyDescent="0.25">
      <c r="A481" s="106">
        <v>46002</v>
      </c>
      <c r="B481" s="106">
        <v>46014</v>
      </c>
      <c r="C481" s="107" t="s">
        <v>48</v>
      </c>
      <c r="D481" s="107">
        <v>199</v>
      </c>
      <c r="E481" s="108" t="s">
        <v>10</v>
      </c>
      <c r="F481" s="108" t="s">
        <v>41</v>
      </c>
      <c r="G481" s="126" t="s">
        <v>330</v>
      </c>
      <c r="H481" s="109" t="s">
        <v>334</v>
      </c>
      <c r="I481" s="137">
        <v>1</v>
      </c>
      <c r="J481" s="124">
        <v>1950000</v>
      </c>
      <c r="K481" s="124">
        <v>370500</v>
      </c>
      <c r="L481" s="125">
        <v>2320500</v>
      </c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</row>
    <row r="482" spans="1:26" ht="15.75" customHeight="1" x14ac:dyDescent="0.25">
      <c r="A482" s="106">
        <v>46002</v>
      </c>
      <c r="B482" s="106">
        <v>46014</v>
      </c>
      <c r="C482" s="107" t="s">
        <v>48</v>
      </c>
      <c r="D482" s="107">
        <v>199</v>
      </c>
      <c r="E482" s="108" t="s">
        <v>16</v>
      </c>
      <c r="F482" s="108" t="s">
        <v>38</v>
      </c>
      <c r="G482" s="126" t="s">
        <v>330</v>
      </c>
      <c r="H482" s="109" t="s">
        <v>334</v>
      </c>
      <c r="I482" s="137">
        <v>5</v>
      </c>
      <c r="J482" s="124">
        <v>1175000</v>
      </c>
      <c r="K482" s="124">
        <v>223250</v>
      </c>
      <c r="L482" s="125">
        <v>1398250</v>
      </c>
      <c r="M482"/>
      <c r="N482"/>
      <c r="O482"/>
      <c r="P482"/>
      <c r="Q482"/>
      <c r="R482"/>
      <c r="S482"/>
      <c r="T482"/>
      <c r="U482"/>
      <c r="V482"/>
      <c r="W482"/>
      <c r="X482"/>
      <c r="Y482"/>
      <c r="Z482"/>
    </row>
    <row r="483" spans="1:26" ht="15.75" customHeight="1" x14ac:dyDescent="0.25">
      <c r="A483" s="106">
        <v>46003</v>
      </c>
      <c r="B483" s="106">
        <v>46006</v>
      </c>
      <c r="C483" s="107" t="s">
        <v>48</v>
      </c>
      <c r="D483" s="107">
        <v>200</v>
      </c>
      <c r="E483" s="108" t="s">
        <v>10</v>
      </c>
      <c r="F483" s="108" t="s">
        <v>74</v>
      </c>
      <c r="G483" s="126" t="s">
        <v>330</v>
      </c>
      <c r="H483" s="109" t="s">
        <v>335</v>
      </c>
      <c r="I483" s="137">
        <v>1</v>
      </c>
      <c r="J483" s="130">
        <v>1150000</v>
      </c>
      <c r="K483" s="130">
        <v>218500</v>
      </c>
      <c r="L483" s="131">
        <v>1368500</v>
      </c>
      <c r="M483"/>
      <c r="N483"/>
      <c r="O483"/>
      <c r="P483"/>
      <c r="Q483"/>
      <c r="R483"/>
      <c r="S483"/>
      <c r="T483"/>
      <c r="U483"/>
      <c r="V483"/>
      <c r="W483"/>
      <c r="X483"/>
      <c r="Y483"/>
      <c r="Z483"/>
    </row>
    <row r="484" spans="1:26" ht="15.75" customHeight="1" x14ac:dyDescent="0.25">
      <c r="A484" s="106">
        <v>46003</v>
      </c>
      <c r="B484" s="106">
        <v>46006</v>
      </c>
      <c r="C484" s="107" t="s">
        <v>48</v>
      </c>
      <c r="D484" s="107">
        <v>200</v>
      </c>
      <c r="E484" s="108" t="s">
        <v>16</v>
      </c>
      <c r="F484" s="108" t="s">
        <v>38</v>
      </c>
      <c r="G484" s="126" t="s">
        <v>330</v>
      </c>
      <c r="H484" s="109" t="s">
        <v>335</v>
      </c>
      <c r="I484" s="137">
        <v>2</v>
      </c>
      <c r="J484" s="124">
        <v>470000</v>
      </c>
      <c r="K484" s="124">
        <v>89300</v>
      </c>
      <c r="L484" s="125">
        <v>559300</v>
      </c>
      <c r="M484"/>
      <c r="N484"/>
      <c r="O484"/>
      <c r="P484"/>
      <c r="Q484"/>
      <c r="R484"/>
      <c r="S484"/>
      <c r="T484"/>
      <c r="U484"/>
      <c r="V484"/>
      <c r="W484"/>
      <c r="X484"/>
      <c r="Y484"/>
      <c r="Z484"/>
    </row>
    <row r="485" spans="1:26" ht="15.75" customHeight="1" x14ac:dyDescent="0.25">
      <c r="A485" s="106">
        <v>46003</v>
      </c>
      <c r="B485" s="106">
        <v>46010</v>
      </c>
      <c r="C485" s="107" t="s">
        <v>48</v>
      </c>
      <c r="D485" s="107">
        <v>201</v>
      </c>
      <c r="E485" s="109" t="s">
        <v>10</v>
      </c>
      <c r="F485" s="109" t="s">
        <v>74</v>
      </c>
      <c r="G485" s="126" t="s">
        <v>330</v>
      </c>
      <c r="H485" s="109" t="s">
        <v>336</v>
      </c>
      <c r="I485" s="137">
        <v>1</v>
      </c>
      <c r="J485" s="130">
        <v>1150000</v>
      </c>
      <c r="K485" s="130">
        <v>218500</v>
      </c>
      <c r="L485" s="131">
        <v>1368500</v>
      </c>
      <c r="M485"/>
      <c r="N485"/>
      <c r="O485"/>
      <c r="P485"/>
      <c r="Q485"/>
      <c r="R485"/>
      <c r="S485"/>
      <c r="T485"/>
      <c r="U485"/>
      <c r="V485"/>
      <c r="W485"/>
      <c r="X485"/>
      <c r="Y485"/>
      <c r="Z485"/>
    </row>
    <row r="486" spans="1:26" ht="15.75" customHeight="1" x14ac:dyDescent="0.25">
      <c r="A486" s="106">
        <v>46003</v>
      </c>
      <c r="B486" s="106">
        <v>46010</v>
      </c>
      <c r="C486" s="107" t="s">
        <v>48</v>
      </c>
      <c r="D486" s="107">
        <v>201</v>
      </c>
      <c r="E486" s="108" t="s">
        <v>16</v>
      </c>
      <c r="F486" s="108" t="s">
        <v>38</v>
      </c>
      <c r="G486" s="126" t="s">
        <v>330</v>
      </c>
      <c r="H486" s="109" t="s">
        <v>336</v>
      </c>
      <c r="I486" s="137">
        <v>2</v>
      </c>
      <c r="J486" s="124">
        <v>470000</v>
      </c>
      <c r="K486" s="124">
        <v>89300</v>
      </c>
      <c r="L486" s="125">
        <v>559300</v>
      </c>
      <c r="M486"/>
      <c r="N486"/>
      <c r="O486"/>
      <c r="P486"/>
      <c r="Q486"/>
      <c r="R486"/>
      <c r="S486"/>
      <c r="T486"/>
      <c r="U486"/>
      <c r="V486"/>
      <c r="W486"/>
      <c r="X486"/>
      <c r="Y486"/>
      <c r="Z486"/>
    </row>
    <row r="487" spans="1:26" ht="15.75" customHeight="1" x14ac:dyDescent="0.25">
      <c r="A487" s="138">
        <v>46006</v>
      </c>
      <c r="B487" s="106" t="s">
        <v>337</v>
      </c>
      <c r="C487" s="107" t="s">
        <v>36</v>
      </c>
      <c r="D487" s="107">
        <v>202</v>
      </c>
      <c r="E487" s="108" t="s">
        <v>12</v>
      </c>
      <c r="F487" s="108" t="s">
        <v>45</v>
      </c>
      <c r="G487" s="126" t="s">
        <v>338</v>
      </c>
      <c r="H487" s="109" t="s">
        <v>338</v>
      </c>
      <c r="I487" s="137">
        <v>792</v>
      </c>
      <c r="J487" s="130">
        <v>20988000</v>
      </c>
      <c r="K487" s="130">
        <v>3987720</v>
      </c>
      <c r="L487" s="131">
        <v>24975720</v>
      </c>
      <c r="M487"/>
      <c r="N487"/>
      <c r="O487"/>
      <c r="P487"/>
      <c r="Q487"/>
      <c r="R487"/>
      <c r="S487"/>
      <c r="T487"/>
      <c r="U487"/>
      <c r="V487"/>
      <c r="W487"/>
      <c r="X487"/>
      <c r="Y487"/>
      <c r="Z487"/>
    </row>
    <row r="488" spans="1:26" ht="15.75" customHeight="1" x14ac:dyDescent="0.25">
      <c r="A488" s="139"/>
      <c r="B488" s="140">
        <v>46010</v>
      </c>
      <c r="C488" s="107" t="s">
        <v>36</v>
      </c>
      <c r="D488" s="107">
        <v>203</v>
      </c>
      <c r="E488" s="108" t="s">
        <v>16</v>
      </c>
      <c r="F488" s="108" t="s">
        <v>38</v>
      </c>
      <c r="G488" s="141" t="s">
        <v>357</v>
      </c>
      <c r="H488" s="109" t="s">
        <v>356</v>
      </c>
      <c r="I488" s="142">
        <v>1</v>
      </c>
      <c r="J488" s="143">
        <v>235000</v>
      </c>
      <c r="K488" s="143">
        <v>44650</v>
      </c>
      <c r="L488" s="144">
        <v>279650</v>
      </c>
      <c r="M488"/>
      <c r="N488"/>
      <c r="O488"/>
      <c r="P488"/>
      <c r="Q488"/>
      <c r="R488"/>
      <c r="S488"/>
      <c r="T488"/>
      <c r="U488"/>
      <c r="V488"/>
      <c r="W488"/>
      <c r="X488"/>
      <c r="Y488"/>
      <c r="Z488"/>
    </row>
    <row r="489" spans="1:26" ht="15.75" customHeight="1" x14ac:dyDescent="0.25">
      <c r="A489" s="139"/>
      <c r="B489" s="140">
        <v>46010</v>
      </c>
      <c r="C489" s="107" t="s">
        <v>36</v>
      </c>
      <c r="D489" s="107">
        <v>203</v>
      </c>
      <c r="E489" s="96" t="s">
        <v>13</v>
      </c>
      <c r="F489" s="96" t="s">
        <v>50</v>
      </c>
      <c r="G489" s="141" t="s">
        <v>357</v>
      </c>
      <c r="H489" s="109" t="s">
        <v>356</v>
      </c>
      <c r="I489" s="142">
        <v>2</v>
      </c>
      <c r="J489" s="143">
        <v>990000</v>
      </c>
      <c r="K489" s="143">
        <v>188100</v>
      </c>
      <c r="L489" s="144">
        <v>1178100</v>
      </c>
      <c r="M489"/>
      <c r="N489"/>
      <c r="O489"/>
      <c r="P489"/>
      <c r="Q489"/>
      <c r="R489"/>
      <c r="S489"/>
      <c r="T489"/>
      <c r="U489"/>
      <c r="V489"/>
      <c r="W489"/>
      <c r="X489"/>
      <c r="Y489"/>
      <c r="Z489"/>
    </row>
    <row r="490" spans="1:26" ht="15.75" customHeight="1" x14ac:dyDescent="0.25">
      <c r="A490" s="139"/>
      <c r="B490" s="140">
        <v>46010</v>
      </c>
      <c r="C490" s="107" t="s">
        <v>36</v>
      </c>
      <c r="D490" s="107">
        <v>203</v>
      </c>
      <c r="E490" s="145" t="s">
        <v>6</v>
      </c>
      <c r="F490" s="145" t="s">
        <v>329</v>
      </c>
      <c r="G490" s="141" t="s">
        <v>357</v>
      </c>
      <c r="H490" s="109" t="s">
        <v>356</v>
      </c>
      <c r="I490" s="142">
        <v>1</v>
      </c>
      <c r="J490" s="143">
        <v>4950000</v>
      </c>
      <c r="K490" s="143">
        <v>940500</v>
      </c>
      <c r="L490" s="144">
        <v>5890500</v>
      </c>
      <c r="M490"/>
      <c r="N490"/>
      <c r="O490"/>
      <c r="P490"/>
      <c r="Q490"/>
      <c r="R490"/>
      <c r="S490"/>
      <c r="T490"/>
      <c r="U490"/>
      <c r="V490"/>
      <c r="W490"/>
      <c r="X490"/>
      <c r="Y490"/>
      <c r="Z490"/>
    </row>
    <row r="491" spans="1:26" ht="15.75" customHeight="1" x14ac:dyDescent="0.25">
      <c r="A491" s="139"/>
      <c r="B491" s="140">
        <v>46010</v>
      </c>
      <c r="C491" s="107" t="s">
        <v>36</v>
      </c>
      <c r="D491" s="107">
        <v>203</v>
      </c>
      <c r="E491" s="145" t="s">
        <v>6</v>
      </c>
      <c r="F491" s="145" t="s">
        <v>339</v>
      </c>
      <c r="G491" s="141" t="s">
        <v>357</v>
      </c>
      <c r="H491" s="109" t="s">
        <v>356</v>
      </c>
      <c r="I491" s="142">
        <v>1</v>
      </c>
      <c r="J491" s="143">
        <v>2250000</v>
      </c>
      <c r="K491" s="143">
        <v>427500</v>
      </c>
      <c r="L491" s="144">
        <v>2677500</v>
      </c>
      <c r="M491"/>
      <c r="N491"/>
      <c r="O491"/>
      <c r="P491"/>
      <c r="Q491"/>
      <c r="R491"/>
      <c r="S491"/>
      <c r="T491"/>
      <c r="U491"/>
      <c r="V491"/>
      <c r="W491"/>
      <c r="X491"/>
      <c r="Y491"/>
      <c r="Z491"/>
    </row>
    <row r="492" spans="1:26" ht="15.75" customHeight="1" x14ac:dyDescent="0.25">
      <c r="A492" s="36">
        <v>46015</v>
      </c>
      <c r="B492" s="36">
        <v>46025</v>
      </c>
      <c r="C492" s="37" t="s">
        <v>48</v>
      </c>
      <c r="D492" s="38" t="s">
        <v>340</v>
      </c>
      <c r="E492" s="38" t="s">
        <v>10</v>
      </c>
      <c r="F492" s="38" t="s">
        <v>41</v>
      </c>
      <c r="G492" s="39" t="s">
        <v>51</v>
      </c>
      <c r="H492" s="43" t="s">
        <v>76</v>
      </c>
      <c r="I492" s="41">
        <v>1</v>
      </c>
      <c r="J492" s="42">
        <v>1950000</v>
      </c>
      <c r="K492" s="42">
        <v>370500</v>
      </c>
      <c r="L492" s="42">
        <v>2320500</v>
      </c>
      <c r="M492"/>
      <c r="N492"/>
      <c r="O492"/>
      <c r="P492"/>
      <c r="Q492"/>
      <c r="R492"/>
      <c r="S492"/>
      <c r="T492"/>
      <c r="U492"/>
      <c r="V492"/>
      <c r="W492"/>
      <c r="X492"/>
      <c r="Y492"/>
      <c r="Z492"/>
    </row>
    <row r="493" spans="1:26" ht="15.75" customHeight="1" x14ac:dyDescent="0.25">
      <c r="A493" s="36">
        <v>46015</v>
      </c>
      <c r="B493" s="36">
        <v>46025</v>
      </c>
      <c r="C493" s="37" t="s">
        <v>48</v>
      </c>
      <c r="D493" s="38" t="s">
        <v>340</v>
      </c>
      <c r="E493" s="38" t="s">
        <v>16</v>
      </c>
      <c r="F493" s="38" t="s">
        <v>38</v>
      </c>
      <c r="G493" s="39" t="s">
        <v>51</v>
      </c>
      <c r="H493" s="43" t="s">
        <v>76</v>
      </c>
      <c r="I493" s="41">
        <v>6</v>
      </c>
      <c r="J493" s="42">
        <f>I493*235000</f>
        <v>1410000</v>
      </c>
      <c r="K493" s="42">
        <f>J493*19%</f>
        <v>267900</v>
      </c>
      <c r="L493" s="42">
        <v>1677900</v>
      </c>
      <c r="M493"/>
      <c r="N493"/>
      <c r="O493"/>
      <c r="P493"/>
      <c r="Q493"/>
      <c r="R493"/>
      <c r="S493"/>
      <c r="T493"/>
      <c r="U493"/>
      <c r="V493"/>
      <c r="W493"/>
      <c r="X493"/>
      <c r="Y493"/>
      <c r="Z493"/>
    </row>
    <row r="494" spans="1:26" ht="15.75" customHeight="1" x14ac:dyDescent="0.25">
      <c r="A494" s="36">
        <v>46015</v>
      </c>
      <c r="B494" s="36">
        <v>46026</v>
      </c>
      <c r="C494" s="37" t="s">
        <v>48</v>
      </c>
      <c r="D494" s="38" t="s">
        <v>340</v>
      </c>
      <c r="E494" s="38" t="s">
        <v>13</v>
      </c>
      <c r="F494" s="38" t="s">
        <v>50</v>
      </c>
      <c r="G494" s="39" t="s">
        <v>51</v>
      </c>
      <c r="H494" s="43" t="s">
        <v>76</v>
      </c>
      <c r="I494" s="41">
        <v>2</v>
      </c>
      <c r="J494" s="42">
        <v>990000</v>
      </c>
      <c r="K494" s="42">
        <v>188100</v>
      </c>
      <c r="L494" s="42">
        <v>1178100</v>
      </c>
      <c r="M494"/>
      <c r="N494"/>
      <c r="O494"/>
      <c r="P494"/>
      <c r="Q494"/>
      <c r="R494"/>
      <c r="S494"/>
      <c r="T494"/>
      <c r="U494"/>
      <c r="V494"/>
      <c r="W494"/>
      <c r="X494"/>
      <c r="Y494"/>
      <c r="Z494"/>
    </row>
    <row r="495" spans="1:26" ht="15.75" customHeight="1" x14ac:dyDescent="0.25">
      <c r="A495" s="36">
        <v>46015</v>
      </c>
      <c r="B495" s="36">
        <v>46025</v>
      </c>
      <c r="C495" s="37" t="s">
        <v>48</v>
      </c>
      <c r="D495" s="38" t="s">
        <v>341</v>
      </c>
      <c r="E495" s="38" t="s">
        <v>10</v>
      </c>
      <c r="F495" s="38" t="s">
        <v>41</v>
      </c>
      <c r="G495" s="39" t="s">
        <v>51</v>
      </c>
      <c r="H495" s="43" t="s">
        <v>78</v>
      </c>
      <c r="I495" s="41">
        <v>1</v>
      </c>
      <c r="J495" s="42">
        <v>1950000</v>
      </c>
      <c r="K495" s="42">
        <v>370500</v>
      </c>
      <c r="L495" s="42">
        <v>2320500</v>
      </c>
      <c r="M495"/>
      <c r="N495"/>
      <c r="O495"/>
      <c r="P495"/>
      <c r="Q495"/>
      <c r="R495"/>
      <c r="S495"/>
      <c r="T495"/>
      <c r="U495"/>
      <c r="V495"/>
      <c r="W495"/>
      <c r="X495"/>
      <c r="Y495"/>
      <c r="Z495"/>
    </row>
    <row r="496" spans="1:26" ht="15.75" customHeight="1" x14ac:dyDescent="0.25">
      <c r="A496" s="36">
        <v>46015</v>
      </c>
      <c r="B496" s="36">
        <v>46025</v>
      </c>
      <c r="C496" s="37" t="s">
        <v>48</v>
      </c>
      <c r="D496" s="38" t="s">
        <v>341</v>
      </c>
      <c r="E496" s="38" t="s">
        <v>16</v>
      </c>
      <c r="F496" s="38" t="s">
        <v>38</v>
      </c>
      <c r="G496" s="39" t="s">
        <v>51</v>
      </c>
      <c r="H496" s="43" t="s">
        <v>78</v>
      </c>
      <c r="I496" s="41">
        <v>5</v>
      </c>
      <c r="J496" s="42">
        <v>1175000</v>
      </c>
      <c r="K496" s="42">
        <v>223250</v>
      </c>
      <c r="L496" s="42">
        <v>1398250</v>
      </c>
      <c r="M496"/>
      <c r="N496"/>
      <c r="O496"/>
      <c r="P496"/>
      <c r="Q496"/>
      <c r="R496"/>
      <c r="S496"/>
      <c r="T496"/>
      <c r="U496"/>
      <c r="V496"/>
      <c r="W496"/>
      <c r="X496"/>
      <c r="Y496"/>
      <c r="Z496"/>
    </row>
    <row r="497" spans="1:26" ht="15.75" customHeight="1" x14ac:dyDescent="0.25">
      <c r="A497" s="36">
        <v>46015</v>
      </c>
      <c r="B497" s="36">
        <v>46026</v>
      </c>
      <c r="C497" s="37" t="s">
        <v>48</v>
      </c>
      <c r="D497" s="38" t="s">
        <v>341</v>
      </c>
      <c r="E497" s="38" t="s">
        <v>13</v>
      </c>
      <c r="F497" s="38" t="s">
        <v>50</v>
      </c>
      <c r="G497" s="39" t="s">
        <v>51</v>
      </c>
      <c r="H497" s="43" t="s">
        <v>78</v>
      </c>
      <c r="I497" s="41">
        <v>2</v>
      </c>
      <c r="J497" s="42">
        <v>990000</v>
      </c>
      <c r="K497" s="42">
        <v>188100</v>
      </c>
      <c r="L497" s="42">
        <v>1178100</v>
      </c>
      <c r="M497"/>
      <c r="N497"/>
      <c r="O497"/>
      <c r="P497"/>
      <c r="Q497"/>
      <c r="R497"/>
      <c r="S497"/>
      <c r="T497"/>
      <c r="U497"/>
      <c r="V497"/>
      <c r="W497"/>
      <c r="X497"/>
      <c r="Y497"/>
      <c r="Z497"/>
    </row>
    <row r="498" spans="1:26" ht="15.75" customHeight="1" x14ac:dyDescent="0.25">
      <c r="A498" s="36"/>
      <c r="B498" s="36">
        <v>46026</v>
      </c>
      <c r="C498" s="37" t="s">
        <v>48</v>
      </c>
      <c r="D498" s="38" t="s">
        <v>342</v>
      </c>
      <c r="E498" s="38" t="s">
        <v>16</v>
      </c>
      <c r="F498" s="38" t="s">
        <v>38</v>
      </c>
      <c r="G498" s="39" t="s">
        <v>51</v>
      </c>
      <c r="H498" s="43" t="s">
        <v>56</v>
      </c>
      <c r="I498" s="41">
        <v>6</v>
      </c>
      <c r="J498" s="42">
        <v>1410000</v>
      </c>
      <c r="K498" s="42">
        <v>267900</v>
      </c>
      <c r="L498" s="42">
        <v>1677900</v>
      </c>
      <c r="M498"/>
      <c r="N498"/>
      <c r="O498"/>
      <c r="P498"/>
      <c r="Q498"/>
      <c r="R498"/>
      <c r="S498"/>
      <c r="T498"/>
      <c r="U498"/>
      <c r="V498"/>
      <c r="W498"/>
      <c r="X498"/>
      <c r="Y498"/>
      <c r="Z498"/>
    </row>
    <row r="499" spans="1:26" ht="15.75" customHeight="1" x14ac:dyDescent="0.25">
      <c r="A499" s="36"/>
      <c r="B499" s="36">
        <v>46026</v>
      </c>
      <c r="C499" s="37" t="s">
        <v>48</v>
      </c>
      <c r="D499" s="38" t="s">
        <v>342</v>
      </c>
      <c r="E499" s="38" t="s">
        <v>10</v>
      </c>
      <c r="F499" s="38" t="s">
        <v>41</v>
      </c>
      <c r="G499" s="39" t="s">
        <v>51</v>
      </c>
      <c r="H499" s="43" t="s">
        <v>56</v>
      </c>
      <c r="I499" s="41">
        <v>1</v>
      </c>
      <c r="J499" s="42">
        <v>1950000</v>
      </c>
      <c r="K499" s="42">
        <v>370500</v>
      </c>
      <c r="L499" s="42">
        <v>2320500</v>
      </c>
      <c r="M499"/>
      <c r="N499"/>
      <c r="O499"/>
      <c r="P499"/>
      <c r="Q499"/>
      <c r="R499"/>
      <c r="S499"/>
      <c r="T499"/>
      <c r="U499"/>
      <c r="V499"/>
      <c r="W499"/>
      <c r="X499"/>
      <c r="Y499"/>
      <c r="Z499"/>
    </row>
    <row r="500" spans="1:26" ht="15.75" customHeight="1" x14ac:dyDescent="0.25">
      <c r="A500" s="36"/>
      <c r="B500" s="36">
        <v>46026</v>
      </c>
      <c r="C500" s="37" t="s">
        <v>48</v>
      </c>
      <c r="D500" s="38" t="s">
        <v>343</v>
      </c>
      <c r="E500" s="38" t="s">
        <v>16</v>
      </c>
      <c r="F500" s="38" t="s">
        <v>38</v>
      </c>
      <c r="G500" s="39" t="s">
        <v>51</v>
      </c>
      <c r="H500" s="43" t="s">
        <v>58</v>
      </c>
      <c r="I500" s="41">
        <v>5</v>
      </c>
      <c r="J500" s="42">
        <v>1175000</v>
      </c>
      <c r="K500" s="42">
        <v>223250</v>
      </c>
      <c r="L500" s="42">
        <v>1398250</v>
      </c>
      <c r="M500"/>
      <c r="N500"/>
      <c r="O500"/>
      <c r="P500"/>
      <c r="Q500"/>
      <c r="R500"/>
      <c r="S500"/>
      <c r="T500"/>
      <c r="U500"/>
      <c r="V500"/>
      <c r="W500"/>
      <c r="X500"/>
      <c r="Y500"/>
      <c r="Z500"/>
    </row>
    <row r="501" spans="1:26" ht="15.75" customHeight="1" x14ac:dyDescent="0.25">
      <c r="A501" s="36"/>
      <c r="B501" s="36">
        <v>46026</v>
      </c>
      <c r="C501" s="37" t="s">
        <v>48</v>
      </c>
      <c r="D501" s="38" t="s">
        <v>343</v>
      </c>
      <c r="E501" s="38" t="s">
        <v>10</v>
      </c>
      <c r="F501" s="38" t="s">
        <v>41</v>
      </c>
      <c r="G501" s="39" t="s">
        <v>51</v>
      </c>
      <c r="H501" s="43" t="s">
        <v>58</v>
      </c>
      <c r="I501" s="41">
        <v>1</v>
      </c>
      <c r="J501" s="42">
        <v>1950000</v>
      </c>
      <c r="K501" s="42">
        <v>370500</v>
      </c>
      <c r="L501" s="42">
        <v>2320500</v>
      </c>
      <c r="M501"/>
      <c r="N501"/>
      <c r="O501"/>
      <c r="P501"/>
      <c r="Q501"/>
      <c r="R501"/>
      <c r="S501"/>
      <c r="T501"/>
      <c r="U501"/>
      <c r="V501"/>
      <c r="W501"/>
      <c r="X501"/>
      <c r="Y501"/>
      <c r="Z501"/>
    </row>
    <row r="502" spans="1:26" ht="15.75" customHeight="1" x14ac:dyDescent="0.25">
      <c r="A502" s="36"/>
      <c r="B502" s="36">
        <v>46032</v>
      </c>
      <c r="C502" s="37" t="s">
        <v>48</v>
      </c>
      <c r="D502" s="38" t="s">
        <v>344</v>
      </c>
      <c r="E502" s="38" t="s">
        <v>10</v>
      </c>
      <c r="F502" s="38" t="s">
        <v>41</v>
      </c>
      <c r="G502" s="39" t="s">
        <v>51</v>
      </c>
      <c r="H502" s="43" t="s">
        <v>76</v>
      </c>
      <c r="I502" s="41">
        <v>1</v>
      </c>
      <c r="J502" s="42">
        <v>1950000</v>
      </c>
      <c r="K502" s="42">
        <v>370500</v>
      </c>
      <c r="L502" s="42">
        <v>2320500</v>
      </c>
      <c r="M502"/>
      <c r="N502"/>
      <c r="O502"/>
      <c r="P502"/>
      <c r="Q502"/>
      <c r="R502"/>
      <c r="S502"/>
      <c r="T502"/>
      <c r="U502"/>
      <c r="V502"/>
      <c r="W502"/>
      <c r="X502"/>
      <c r="Y502"/>
      <c r="Z502"/>
    </row>
    <row r="503" spans="1:26" ht="15.75" customHeight="1" x14ac:dyDescent="0.25">
      <c r="A503" s="36"/>
      <c r="B503" s="36">
        <v>46032</v>
      </c>
      <c r="C503" s="37" t="s">
        <v>48</v>
      </c>
      <c r="D503" s="38" t="s">
        <v>344</v>
      </c>
      <c r="E503" s="38" t="s">
        <v>16</v>
      </c>
      <c r="F503" s="38" t="s">
        <v>38</v>
      </c>
      <c r="G503" s="39" t="s">
        <v>51</v>
      </c>
      <c r="H503" s="43" t="s">
        <v>76</v>
      </c>
      <c r="I503" s="41">
        <v>6</v>
      </c>
      <c r="J503" s="42">
        <v>1410000</v>
      </c>
      <c r="K503" s="42">
        <v>267900</v>
      </c>
      <c r="L503" s="42">
        <v>1677900</v>
      </c>
      <c r="M503"/>
      <c r="N503"/>
      <c r="O503"/>
      <c r="P503"/>
      <c r="Q503"/>
      <c r="R503"/>
      <c r="S503"/>
      <c r="T503"/>
      <c r="U503"/>
      <c r="V503"/>
      <c r="W503"/>
      <c r="X503"/>
      <c r="Y503"/>
      <c r="Z503"/>
    </row>
    <row r="504" spans="1:26" ht="15.75" customHeight="1" x14ac:dyDescent="0.25">
      <c r="A504" s="36"/>
      <c r="B504" s="36">
        <v>46033</v>
      </c>
      <c r="C504" s="37" t="s">
        <v>48</v>
      </c>
      <c r="D504" s="38" t="s">
        <v>344</v>
      </c>
      <c r="E504" s="38" t="s">
        <v>13</v>
      </c>
      <c r="F504" s="38" t="s">
        <v>50</v>
      </c>
      <c r="G504" s="39" t="s">
        <v>51</v>
      </c>
      <c r="H504" s="43" t="s">
        <v>76</v>
      </c>
      <c r="I504" s="41">
        <v>2</v>
      </c>
      <c r="J504" s="42">
        <v>990000</v>
      </c>
      <c r="K504" s="42">
        <v>188100</v>
      </c>
      <c r="L504" s="42">
        <v>1178100</v>
      </c>
      <c r="M504"/>
      <c r="N504"/>
      <c r="O504"/>
      <c r="P504"/>
      <c r="Q504"/>
      <c r="R504"/>
      <c r="S504"/>
      <c r="T504"/>
      <c r="U504"/>
      <c r="V504"/>
      <c r="W504"/>
      <c r="X504"/>
      <c r="Y504"/>
      <c r="Z504"/>
    </row>
    <row r="505" spans="1:26" ht="15.75" customHeight="1" x14ac:dyDescent="0.25">
      <c r="A505" s="36"/>
      <c r="B505" s="36">
        <v>46034</v>
      </c>
      <c r="C505" s="37" t="s">
        <v>48</v>
      </c>
      <c r="D505" s="38" t="s">
        <v>344</v>
      </c>
      <c r="E505" s="38" t="s">
        <v>13</v>
      </c>
      <c r="F505" s="38" t="s">
        <v>50</v>
      </c>
      <c r="G505" s="39" t="s">
        <v>51</v>
      </c>
      <c r="H505" s="43" t="s">
        <v>76</v>
      </c>
      <c r="I505" s="41">
        <v>2</v>
      </c>
      <c r="J505" s="42">
        <v>990000</v>
      </c>
      <c r="K505" s="42">
        <v>188100</v>
      </c>
      <c r="L505" s="42">
        <v>1178100</v>
      </c>
      <c r="M505"/>
      <c r="N505"/>
      <c r="O505"/>
      <c r="P505"/>
      <c r="Q505"/>
      <c r="R505"/>
      <c r="S505"/>
      <c r="T505"/>
      <c r="U505"/>
      <c r="V505"/>
      <c r="W505"/>
      <c r="X505"/>
      <c r="Y505"/>
      <c r="Z505"/>
    </row>
    <row r="506" spans="1:26" ht="15.75" customHeight="1" x14ac:dyDescent="0.25">
      <c r="A506" s="36"/>
      <c r="B506" s="36">
        <v>46032</v>
      </c>
      <c r="C506" s="37" t="s">
        <v>48</v>
      </c>
      <c r="D506" s="38" t="s">
        <v>345</v>
      </c>
      <c r="E506" s="38" t="s">
        <v>10</v>
      </c>
      <c r="F506" s="38" t="s">
        <v>41</v>
      </c>
      <c r="G506" s="39" t="s">
        <v>51</v>
      </c>
      <c r="H506" s="43" t="s">
        <v>78</v>
      </c>
      <c r="I506" s="41">
        <v>1</v>
      </c>
      <c r="J506" s="42">
        <v>1950000</v>
      </c>
      <c r="K506" s="42">
        <v>370500</v>
      </c>
      <c r="L506" s="42">
        <v>2320500</v>
      </c>
      <c r="M506"/>
      <c r="N506"/>
      <c r="O506"/>
      <c r="P506"/>
      <c r="Q506"/>
      <c r="R506"/>
      <c r="S506"/>
      <c r="T506"/>
      <c r="U506"/>
      <c r="V506"/>
      <c r="W506"/>
      <c r="X506"/>
      <c r="Y506"/>
      <c r="Z506"/>
    </row>
    <row r="507" spans="1:26" ht="15.75" customHeight="1" x14ac:dyDescent="0.25">
      <c r="A507" s="36"/>
      <c r="B507" s="36">
        <v>46032</v>
      </c>
      <c r="C507" s="37" t="s">
        <v>48</v>
      </c>
      <c r="D507" s="38" t="s">
        <v>345</v>
      </c>
      <c r="E507" s="38" t="s">
        <v>16</v>
      </c>
      <c r="F507" s="38" t="s">
        <v>38</v>
      </c>
      <c r="G507" s="39" t="s">
        <v>51</v>
      </c>
      <c r="H507" s="43" t="s">
        <v>78</v>
      </c>
      <c r="I507" s="41">
        <v>5</v>
      </c>
      <c r="J507" s="42">
        <v>1175000</v>
      </c>
      <c r="K507" s="42">
        <v>223250</v>
      </c>
      <c r="L507" s="42">
        <v>1398250</v>
      </c>
      <c r="M507"/>
      <c r="N507"/>
      <c r="O507"/>
      <c r="P507"/>
      <c r="Q507"/>
      <c r="R507"/>
      <c r="S507"/>
      <c r="T507"/>
      <c r="U507"/>
      <c r="V507"/>
      <c r="W507"/>
      <c r="X507"/>
      <c r="Y507"/>
      <c r="Z507"/>
    </row>
    <row r="508" spans="1:26" ht="15.75" customHeight="1" x14ac:dyDescent="0.25">
      <c r="A508" s="36"/>
      <c r="B508" s="36">
        <v>46033</v>
      </c>
      <c r="C508" s="37" t="s">
        <v>48</v>
      </c>
      <c r="D508" s="38" t="s">
        <v>345</v>
      </c>
      <c r="E508" s="38" t="s">
        <v>13</v>
      </c>
      <c r="F508" s="38" t="s">
        <v>50</v>
      </c>
      <c r="G508" s="39" t="s">
        <v>51</v>
      </c>
      <c r="H508" s="43" t="s">
        <v>78</v>
      </c>
      <c r="I508" s="41">
        <v>2</v>
      </c>
      <c r="J508" s="42">
        <v>990000</v>
      </c>
      <c r="K508" s="42">
        <v>188100</v>
      </c>
      <c r="L508" s="42">
        <v>1178100</v>
      </c>
      <c r="M508"/>
      <c r="N508"/>
      <c r="O508"/>
      <c r="P508"/>
      <c r="Q508"/>
      <c r="R508"/>
      <c r="S508"/>
      <c r="T508"/>
      <c r="U508"/>
      <c r="V508"/>
      <c r="W508"/>
      <c r="X508"/>
      <c r="Y508"/>
      <c r="Z508"/>
    </row>
    <row r="509" spans="1:26" ht="15.75" customHeight="1" x14ac:dyDescent="0.25">
      <c r="A509" s="36"/>
      <c r="B509" s="36">
        <v>46034</v>
      </c>
      <c r="C509" s="37" t="s">
        <v>48</v>
      </c>
      <c r="D509" s="38" t="s">
        <v>345</v>
      </c>
      <c r="E509" s="38" t="s">
        <v>13</v>
      </c>
      <c r="F509" s="38" t="s">
        <v>50</v>
      </c>
      <c r="G509" s="39" t="s">
        <v>51</v>
      </c>
      <c r="H509" s="43" t="s">
        <v>78</v>
      </c>
      <c r="I509" s="41">
        <v>2</v>
      </c>
      <c r="J509" s="42">
        <v>990000</v>
      </c>
      <c r="K509" s="42">
        <v>188100</v>
      </c>
      <c r="L509" s="42">
        <v>1178100</v>
      </c>
      <c r="M509"/>
      <c r="N509"/>
      <c r="O509"/>
      <c r="P509"/>
      <c r="Q509"/>
      <c r="R509"/>
      <c r="S509"/>
      <c r="T509"/>
      <c r="U509"/>
      <c r="V509"/>
      <c r="W509"/>
      <c r="X509"/>
      <c r="Y509"/>
      <c r="Z509"/>
    </row>
    <row r="510" spans="1:26" ht="15.75" customHeight="1" x14ac:dyDescent="0.25">
      <c r="A510" s="36"/>
      <c r="B510" s="36">
        <v>46034</v>
      </c>
      <c r="C510" s="37" t="s">
        <v>48</v>
      </c>
      <c r="D510" s="38" t="s">
        <v>346</v>
      </c>
      <c r="E510" s="38" t="s">
        <v>16</v>
      </c>
      <c r="F510" s="38" t="s">
        <v>38</v>
      </c>
      <c r="G510" s="39" t="s">
        <v>51</v>
      </c>
      <c r="H510" s="43" t="s">
        <v>56</v>
      </c>
      <c r="I510" s="41">
        <v>6</v>
      </c>
      <c r="J510" s="42">
        <v>1410000</v>
      </c>
      <c r="K510" s="42">
        <v>267900</v>
      </c>
      <c r="L510" s="42">
        <v>1677900</v>
      </c>
      <c r="M510"/>
      <c r="N510"/>
      <c r="O510"/>
      <c r="P510"/>
      <c r="Q510"/>
      <c r="R510"/>
      <c r="S510"/>
      <c r="T510"/>
      <c r="U510"/>
      <c r="V510"/>
      <c r="W510"/>
      <c r="X510"/>
      <c r="Y510"/>
      <c r="Z510"/>
    </row>
    <row r="511" spans="1:26" ht="15.75" customHeight="1" x14ac:dyDescent="0.25">
      <c r="A511" s="36"/>
      <c r="B511" s="36">
        <v>46034</v>
      </c>
      <c r="C511" s="37" t="s">
        <v>48</v>
      </c>
      <c r="D511" s="38" t="s">
        <v>346</v>
      </c>
      <c r="E511" s="38" t="s">
        <v>10</v>
      </c>
      <c r="F511" s="38" t="s">
        <v>41</v>
      </c>
      <c r="G511" s="39" t="s">
        <v>51</v>
      </c>
      <c r="H511" s="43" t="s">
        <v>56</v>
      </c>
      <c r="I511" s="41">
        <v>1</v>
      </c>
      <c r="J511" s="42">
        <v>1950000</v>
      </c>
      <c r="K511" s="42">
        <v>370500</v>
      </c>
      <c r="L511" s="42">
        <v>2320500</v>
      </c>
      <c r="M511"/>
      <c r="N511"/>
      <c r="O511"/>
      <c r="P511"/>
      <c r="Q511"/>
      <c r="R511"/>
      <c r="S511"/>
      <c r="T511"/>
      <c r="U511"/>
      <c r="V511"/>
      <c r="W511"/>
      <c r="X511"/>
      <c r="Y511"/>
      <c r="Z511"/>
    </row>
    <row r="512" spans="1:26" ht="15.75" customHeight="1" x14ac:dyDescent="0.25">
      <c r="A512" s="36"/>
      <c r="B512" s="36">
        <v>46034</v>
      </c>
      <c r="C512" s="37" t="s">
        <v>48</v>
      </c>
      <c r="D512" s="38" t="s">
        <v>347</v>
      </c>
      <c r="E512" s="38" t="s">
        <v>16</v>
      </c>
      <c r="F512" s="38" t="s">
        <v>38</v>
      </c>
      <c r="G512" s="39" t="s">
        <v>51</v>
      </c>
      <c r="H512" s="43" t="s">
        <v>58</v>
      </c>
      <c r="I512" s="41">
        <v>5</v>
      </c>
      <c r="J512" s="42">
        <v>1175000</v>
      </c>
      <c r="K512" s="42">
        <v>223250</v>
      </c>
      <c r="L512" s="42">
        <v>1398250</v>
      </c>
      <c r="M512"/>
      <c r="N512"/>
      <c r="O512"/>
      <c r="P512"/>
      <c r="Q512"/>
      <c r="R512"/>
      <c r="S512"/>
      <c r="T512"/>
      <c r="U512"/>
      <c r="V512"/>
      <c r="W512"/>
      <c r="X512"/>
      <c r="Y512"/>
      <c r="Z512"/>
    </row>
    <row r="513" spans="1:26" ht="15.75" customHeight="1" x14ac:dyDescent="0.25">
      <c r="A513" s="36"/>
      <c r="B513" s="36">
        <v>46034</v>
      </c>
      <c r="C513" s="37" t="s">
        <v>48</v>
      </c>
      <c r="D513" s="38" t="s">
        <v>347</v>
      </c>
      <c r="E513" s="38" t="s">
        <v>10</v>
      </c>
      <c r="F513" s="38" t="s">
        <v>41</v>
      </c>
      <c r="G513" s="39" t="s">
        <v>51</v>
      </c>
      <c r="H513" s="43" t="s">
        <v>58</v>
      </c>
      <c r="I513" s="41">
        <v>1</v>
      </c>
      <c r="J513" s="42">
        <v>1950000</v>
      </c>
      <c r="K513" s="42">
        <v>370500</v>
      </c>
      <c r="L513" s="42">
        <v>2320500</v>
      </c>
      <c r="M513"/>
      <c r="N513"/>
      <c r="O513"/>
      <c r="P513"/>
      <c r="Q513"/>
      <c r="R513"/>
      <c r="S513"/>
      <c r="T513"/>
      <c r="U513"/>
      <c r="V513"/>
      <c r="W513"/>
      <c r="X513"/>
      <c r="Y513"/>
      <c r="Z513"/>
    </row>
    <row r="514" spans="1:26" ht="15.75" customHeight="1" x14ac:dyDescent="0.25">
      <c r="A514" s="36"/>
      <c r="B514" s="36">
        <v>46039</v>
      </c>
      <c r="C514" s="37" t="s">
        <v>48</v>
      </c>
      <c r="D514" s="38" t="s">
        <v>348</v>
      </c>
      <c r="E514" s="38" t="s">
        <v>10</v>
      </c>
      <c r="F514" s="38" t="s">
        <v>41</v>
      </c>
      <c r="G514" s="39" t="s">
        <v>51</v>
      </c>
      <c r="H514" s="43" t="s">
        <v>76</v>
      </c>
      <c r="I514" s="41">
        <v>1</v>
      </c>
      <c r="J514" s="42">
        <v>1950000</v>
      </c>
      <c r="K514" s="42">
        <v>370500</v>
      </c>
      <c r="L514" s="42">
        <v>2320500</v>
      </c>
      <c r="M514"/>
      <c r="N514"/>
      <c r="O514"/>
      <c r="P514"/>
      <c r="Q514"/>
      <c r="R514"/>
      <c r="S514"/>
      <c r="T514"/>
      <c r="U514"/>
      <c r="V514"/>
      <c r="W514"/>
      <c r="X514"/>
      <c r="Y514"/>
      <c r="Z514"/>
    </row>
    <row r="515" spans="1:26" ht="15.75" customHeight="1" x14ac:dyDescent="0.25">
      <c r="A515" s="36"/>
      <c r="B515" s="36">
        <v>46039</v>
      </c>
      <c r="C515" s="37" t="s">
        <v>48</v>
      </c>
      <c r="D515" s="38" t="s">
        <v>348</v>
      </c>
      <c r="E515" s="38" t="s">
        <v>16</v>
      </c>
      <c r="F515" s="38" t="s">
        <v>38</v>
      </c>
      <c r="G515" s="39" t="s">
        <v>51</v>
      </c>
      <c r="H515" s="43" t="s">
        <v>76</v>
      </c>
      <c r="I515" s="41">
        <v>6</v>
      </c>
      <c r="J515" s="42">
        <v>1410000</v>
      </c>
      <c r="K515" s="42">
        <v>267900</v>
      </c>
      <c r="L515" s="42">
        <v>1677900</v>
      </c>
      <c r="M515"/>
      <c r="N515"/>
      <c r="O515"/>
      <c r="P515"/>
      <c r="Q515"/>
      <c r="R515"/>
      <c r="S515"/>
      <c r="T515"/>
      <c r="U515"/>
      <c r="V515"/>
      <c r="W515"/>
      <c r="X515"/>
      <c r="Y515"/>
      <c r="Z515"/>
    </row>
    <row r="516" spans="1:26" ht="15.75" customHeight="1" x14ac:dyDescent="0.25">
      <c r="A516" s="36"/>
      <c r="B516" s="36">
        <v>46040</v>
      </c>
      <c r="C516" s="37" t="s">
        <v>48</v>
      </c>
      <c r="D516" s="38" t="s">
        <v>348</v>
      </c>
      <c r="E516" s="38" t="s">
        <v>13</v>
      </c>
      <c r="F516" s="38" t="s">
        <v>50</v>
      </c>
      <c r="G516" s="39" t="s">
        <v>51</v>
      </c>
      <c r="H516" s="43" t="s">
        <v>76</v>
      </c>
      <c r="I516" s="41">
        <v>2</v>
      </c>
      <c r="J516" s="42">
        <v>990000</v>
      </c>
      <c r="K516" s="42">
        <v>188100</v>
      </c>
      <c r="L516" s="42">
        <v>1178100</v>
      </c>
      <c r="M516"/>
      <c r="N516"/>
      <c r="O516"/>
      <c r="P516"/>
      <c r="Q516"/>
      <c r="R516"/>
      <c r="S516"/>
      <c r="T516"/>
      <c r="U516"/>
      <c r="V516"/>
      <c r="W516"/>
      <c r="X516"/>
      <c r="Y516"/>
      <c r="Z516"/>
    </row>
    <row r="517" spans="1:26" ht="15.75" customHeight="1" x14ac:dyDescent="0.25">
      <c r="A517" s="36"/>
      <c r="B517" s="36">
        <v>46039</v>
      </c>
      <c r="C517" s="37" t="s">
        <v>48</v>
      </c>
      <c r="D517" s="38" t="s">
        <v>349</v>
      </c>
      <c r="E517" s="38" t="s">
        <v>10</v>
      </c>
      <c r="F517" s="38" t="s">
        <v>41</v>
      </c>
      <c r="G517" s="39" t="s">
        <v>51</v>
      </c>
      <c r="H517" s="43" t="s">
        <v>78</v>
      </c>
      <c r="I517" s="41">
        <v>1</v>
      </c>
      <c r="J517" s="42">
        <v>1950000</v>
      </c>
      <c r="K517" s="42">
        <v>370500</v>
      </c>
      <c r="L517" s="42">
        <v>2320500</v>
      </c>
      <c r="M517"/>
      <c r="N517"/>
      <c r="O517"/>
      <c r="P517"/>
      <c r="Q517"/>
      <c r="R517"/>
      <c r="S517"/>
      <c r="T517"/>
      <c r="U517"/>
      <c r="V517"/>
      <c r="W517"/>
      <c r="X517"/>
      <c r="Y517"/>
      <c r="Z517"/>
    </row>
    <row r="518" spans="1:26" ht="15.75" customHeight="1" x14ac:dyDescent="0.25">
      <c r="A518" s="36"/>
      <c r="B518" s="36">
        <v>46039</v>
      </c>
      <c r="C518" s="37" t="s">
        <v>48</v>
      </c>
      <c r="D518" s="38" t="s">
        <v>349</v>
      </c>
      <c r="E518" s="38" t="s">
        <v>16</v>
      </c>
      <c r="F518" s="38" t="s">
        <v>38</v>
      </c>
      <c r="G518" s="39" t="s">
        <v>51</v>
      </c>
      <c r="H518" s="43" t="s">
        <v>78</v>
      </c>
      <c r="I518" s="41">
        <v>5</v>
      </c>
      <c r="J518" s="42">
        <v>1175000</v>
      </c>
      <c r="K518" s="42">
        <v>223250</v>
      </c>
      <c r="L518" s="42">
        <v>1398250</v>
      </c>
      <c r="M518"/>
      <c r="N518"/>
      <c r="O518"/>
      <c r="P518"/>
      <c r="Q518"/>
      <c r="R518"/>
      <c r="S518"/>
      <c r="T518"/>
      <c r="U518"/>
      <c r="V518"/>
      <c r="W518"/>
      <c r="X518"/>
      <c r="Y518"/>
      <c r="Z518"/>
    </row>
    <row r="519" spans="1:26" ht="15.75" customHeight="1" x14ac:dyDescent="0.25">
      <c r="A519" s="36"/>
      <c r="B519" s="36">
        <v>46040</v>
      </c>
      <c r="C519" s="37" t="s">
        <v>48</v>
      </c>
      <c r="D519" s="38" t="s">
        <v>349</v>
      </c>
      <c r="E519" s="38" t="s">
        <v>13</v>
      </c>
      <c r="F519" s="38" t="s">
        <v>50</v>
      </c>
      <c r="G519" s="39" t="s">
        <v>51</v>
      </c>
      <c r="H519" s="43" t="s">
        <v>78</v>
      </c>
      <c r="I519" s="41">
        <v>2</v>
      </c>
      <c r="J519" s="42">
        <v>990000</v>
      </c>
      <c r="K519" s="42">
        <v>188100</v>
      </c>
      <c r="L519" s="42">
        <v>1178100</v>
      </c>
      <c r="M519"/>
      <c r="N519"/>
      <c r="O519"/>
      <c r="P519"/>
      <c r="Q519"/>
      <c r="R519"/>
      <c r="S519"/>
      <c r="T519"/>
      <c r="U519"/>
      <c r="V519"/>
      <c r="W519"/>
      <c r="X519"/>
      <c r="Y519"/>
      <c r="Z519"/>
    </row>
    <row r="520" spans="1:26" ht="15.75" customHeight="1" x14ac:dyDescent="0.25">
      <c r="A520" s="36"/>
      <c r="B520" s="36">
        <v>46040</v>
      </c>
      <c r="C520" s="37" t="s">
        <v>48</v>
      </c>
      <c r="D520" s="38" t="s">
        <v>350</v>
      </c>
      <c r="E520" s="38" t="s">
        <v>16</v>
      </c>
      <c r="F520" s="38" t="s">
        <v>38</v>
      </c>
      <c r="G520" s="39" t="s">
        <v>51</v>
      </c>
      <c r="H520" s="43" t="s">
        <v>56</v>
      </c>
      <c r="I520" s="41">
        <v>6</v>
      </c>
      <c r="J520" s="42">
        <v>1410000</v>
      </c>
      <c r="K520" s="42">
        <v>267900</v>
      </c>
      <c r="L520" s="42">
        <v>1677900</v>
      </c>
      <c r="M520"/>
      <c r="N520"/>
      <c r="O520"/>
      <c r="P520"/>
      <c r="Q520"/>
      <c r="R520"/>
      <c r="S520"/>
      <c r="T520"/>
      <c r="U520"/>
      <c r="V520"/>
      <c r="W520"/>
      <c r="X520"/>
      <c r="Y520"/>
      <c r="Z520"/>
    </row>
    <row r="521" spans="1:26" ht="15.75" customHeight="1" x14ac:dyDescent="0.25">
      <c r="A521" s="36"/>
      <c r="B521" s="36">
        <v>46040</v>
      </c>
      <c r="C521" s="37" t="s">
        <v>48</v>
      </c>
      <c r="D521" s="38" t="s">
        <v>350</v>
      </c>
      <c r="E521" s="38" t="s">
        <v>10</v>
      </c>
      <c r="F521" s="38" t="s">
        <v>41</v>
      </c>
      <c r="G521" s="39" t="s">
        <v>51</v>
      </c>
      <c r="H521" s="43" t="s">
        <v>56</v>
      </c>
      <c r="I521" s="41">
        <v>1</v>
      </c>
      <c r="J521" s="42">
        <v>1950000</v>
      </c>
      <c r="K521" s="42">
        <v>370500</v>
      </c>
      <c r="L521" s="42">
        <v>2320500</v>
      </c>
      <c r="M521"/>
      <c r="N521"/>
      <c r="O521"/>
      <c r="P521"/>
      <c r="Q521"/>
      <c r="R521"/>
      <c r="S521"/>
      <c r="T521"/>
      <c r="U521"/>
      <c r="V521"/>
      <c r="W521"/>
      <c r="X521"/>
      <c r="Y521"/>
      <c r="Z521"/>
    </row>
    <row r="522" spans="1:26" ht="15.75" customHeight="1" x14ac:dyDescent="0.25">
      <c r="A522" s="36"/>
      <c r="B522" s="36">
        <v>46040</v>
      </c>
      <c r="C522" s="37" t="s">
        <v>48</v>
      </c>
      <c r="D522" s="38" t="s">
        <v>351</v>
      </c>
      <c r="E522" s="38" t="s">
        <v>16</v>
      </c>
      <c r="F522" s="38" t="s">
        <v>38</v>
      </c>
      <c r="G522" s="39" t="s">
        <v>51</v>
      </c>
      <c r="H522" s="43" t="s">
        <v>58</v>
      </c>
      <c r="I522" s="41">
        <v>5</v>
      </c>
      <c r="J522" s="42">
        <v>1175000</v>
      </c>
      <c r="K522" s="42">
        <v>223250</v>
      </c>
      <c r="L522" s="42">
        <v>1398250</v>
      </c>
      <c r="M522"/>
      <c r="N522"/>
      <c r="O522"/>
      <c r="P522"/>
      <c r="Q522"/>
      <c r="R522"/>
      <c r="S522"/>
      <c r="T522"/>
      <c r="U522"/>
      <c r="V522"/>
      <c r="W522"/>
      <c r="X522"/>
      <c r="Y522"/>
      <c r="Z522"/>
    </row>
    <row r="523" spans="1:26" ht="15.75" customHeight="1" x14ac:dyDescent="0.25">
      <c r="A523" s="36"/>
      <c r="B523" s="36">
        <v>46040</v>
      </c>
      <c r="C523" s="37" t="s">
        <v>48</v>
      </c>
      <c r="D523" s="38" t="s">
        <v>351</v>
      </c>
      <c r="E523" s="38" t="s">
        <v>10</v>
      </c>
      <c r="F523" s="38" t="s">
        <v>41</v>
      </c>
      <c r="G523" s="39" t="s">
        <v>51</v>
      </c>
      <c r="H523" s="43" t="s">
        <v>58</v>
      </c>
      <c r="I523" s="41">
        <v>1</v>
      </c>
      <c r="J523" s="42">
        <v>1950000</v>
      </c>
      <c r="K523" s="42">
        <v>370500</v>
      </c>
      <c r="L523" s="42">
        <v>2320500</v>
      </c>
      <c r="M523"/>
      <c r="N523"/>
      <c r="O523"/>
      <c r="P523"/>
      <c r="Q523"/>
      <c r="R523"/>
      <c r="S523"/>
      <c r="T523"/>
      <c r="U523"/>
      <c r="V523"/>
      <c r="W523"/>
      <c r="X523"/>
      <c r="Y523"/>
      <c r="Z523"/>
    </row>
    <row r="524" spans="1:26" ht="15.75" customHeight="1" x14ac:dyDescent="0.25">
      <c r="A524" s="36"/>
      <c r="B524" s="36">
        <v>46046</v>
      </c>
      <c r="C524" s="37" t="s">
        <v>48</v>
      </c>
      <c r="D524" s="38" t="s">
        <v>352</v>
      </c>
      <c r="E524" s="38" t="s">
        <v>10</v>
      </c>
      <c r="F524" s="38" t="s">
        <v>41</v>
      </c>
      <c r="G524" s="39" t="s">
        <v>51</v>
      </c>
      <c r="H524" s="43" t="s">
        <v>76</v>
      </c>
      <c r="I524" s="41">
        <v>1</v>
      </c>
      <c r="J524" s="42">
        <v>1950000</v>
      </c>
      <c r="K524" s="42">
        <v>370500</v>
      </c>
      <c r="L524" s="42">
        <v>2320500</v>
      </c>
      <c r="M524"/>
      <c r="N524"/>
      <c r="O524"/>
      <c r="P524"/>
      <c r="Q524"/>
      <c r="R524"/>
      <c r="S524"/>
      <c r="T524"/>
      <c r="U524"/>
      <c r="V524"/>
      <c r="W524"/>
      <c r="X524"/>
      <c r="Y524"/>
      <c r="Z524"/>
    </row>
    <row r="525" spans="1:26" ht="15.75" customHeight="1" x14ac:dyDescent="0.25">
      <c r="A525" s="36"/>
      <c r="B525" s="36">
        <v>46046</v>
      </c>
      <c r="C525" s="37" t="s">
        <v>48</v>
      </c>
      <c r="D525" s="38" t="s">
        <v>352</v>
      </c>
      <c r="E525" s="38" t="s">
        <v>16</v>
      </c>
      <c r="F525" s="38" t="s">
        <v>38</v>
      </c>
      <c r="G525" s="39" t="s">
        <v>51</v>
      </c>
      <c r="H525" s="43" t="s">
        <v>76</v>
      </c>
      <c r="I525" s="41">
        <v>6</v>
      </c>
      <c r="J525" s="42">
        <v>1410000</v>
      </c>
      <c r="K525" s="42">
        <v>267900</v>
      </c>
      <c r="L525" s="42">
        <v>1677900</v>
      </c>
      <c r="M525"/>
      <c r="N525"/>
      <c r="O525"/>
      <c r="P525"/>
      <c r="Q525"/>
      <c r="R525"/>
      <c r="S525"/>
      <c r="T525"/>
      <c r="U525"/>
      <c r="V525"/>
      <c r="W525"/>
      <c r="X525"/>
      <c r="Y525"/>
      <c r="Z525"/>
    </row>
    <row r="526" spans="1:26" ht="15.75" customHeight="1" x14ac:dyDescent="0.25">
      <c r="A526" s="36"/>
      <c r="B526" s="36">
        <v>46047</v>
      </c>
      <c r="C526" s="37" t="s">
        <v>48</v>
      </c>
      <c r="D526" s="38" t="s">
        <v>352</v>
      </c>
      <c r="E526" s="38" t="s">
        <v>13</v>
      </c>
      <c r="F526" s="38" t="s">
        <v>50</v>
      </c>
      <c r="G526" s="39" t="s">
        <v>51</v>
      </c>
      <c r="H526" s="43" t="s">
        <v>76</v>
      </c>
      <c r="I526" s="41">
        <v>2</v>
      </c>
      <c r="J526" s="42">
        <v>990000</v>
      </c>
      <c r="K526" s="42">
        <v>188100</v>
      </c>
      <c r="L526" s="42">
        <v>1178100</v>
      </c>
      <c r="M526"/>
      <c r="N526"/>
      <c r="O526"/>
      <c r="P526"/>
      <c r="Q526"/>
      <c r="R526"/>
      <c r="S526"/>
      <c r="T526"/>
      <c r="U526"/>
      <c r="V526"/>
      <c r="W526"/>
      <c r="X526"/>
      <c r="Y526"/>
      <c r="Z526"/>
    </row>
    <row r="527" spans="1:26" ht="15.75" customHeight="1" x14ac:dyDescent="0.25">
      <c r="A527" s="36"/>
      <c r="B527" s="36">
        <v>46046</v>
      </c>
      <c r="C527" s="37" t="s">
        <v>48</v>
      </c>
      <c r="D527" s="38" t="s">
        <v>353</v>
      </c>
      <c r="E527" s="38" t="s">
        <v>10</v>
      </c>
      <c r="F527" s="38" t="s">
        <v>41</v>
      </c>
      <c r="G527" s="39" t="s">
        <v>51</v>
      </c>
      <c r="H527" s="43" t="s">
        <v>78</v>
      </c>
      <c r="I527" s="41">
        <v>1</v>
      </c>
      <c r="J527" s="42">
        <v>1950000</v>
      </c>
      <c r="K527" s="42">
        <v>370500</v>
      </c>
      <c r="L527" s="42">
        <v>2320500</v>
      </c>
      <c r="M527"/>
      <c r="N527"/>
      <c r="O527"/>
      <c r="P527"/>
      <c r="Q527"/>
      <c r="R527"/>
      <c r="S527"/>
      <c r="T527"/>
      <c r="U527"/>
      <c r="V527"/>
      <c r="W527"/>
      <c r="X527"/>
      <c r="Y527"/>
      <c r="Z527"/>
    </row>
    <row r="528" spans="1:26" ht="15.75" customHeight="1" x14ac:dyDescent="0.25">
      <c r="A528" s="36"/>
      <c r="B528" s="36">
        <v>46046</v>
      </c>
      <c r="C528" s="37" t="s">
        <v>48</v>
      </c>
      <c r="D528" s="38" t="s">
        <v>353</v>
      </c>
      <c r="E528" s="38" t="s">
        <v>16</v>
      </c>
      <c r="F528" s="38" t="s">
        <v>38</v>
      </c>
      <c r="G528" s="39" t="s">
        <v>51</v>
      </c>
      <c r="H528" s="43" t="s">
        <v>78</v>
      </c>
      <c r="I528" s="41">
        <v>5</v>
      </c>
      <c r="J528" s="42">
        <v>1175000</v>
      </c>
      <c r="K528" s="42">
        <v>223250</v>
      </c>
      <c r="L528" s="42">
        <v>1398250</v>
      </c>
      <c r="M528"/>
      <c r="N528"/>
      <c r="O528"/>
      <c r="P528"/>
      <c r="Q528"/>
      <c r="R528"/>
      <c r="S528"/>
      <c r="T528"/>
      <c r="U528"/>
      <c r="V528"/>
      <c r="W528"/>
      <c r="X528"/>
      <c r="Y528"/>
      <c r="Z528"/>
    </row>
    <row r="529" spans="1:26" ht="15.75" customHeight="1" x14ac:dyDescent="0.25">
      <c r="A529" s="36"/>
      <c r="B529" s="36">
        <v>46047</v>
      </c>
      <c r="C529" s="37" t="s">
        <v>48</v>
      </c>
      <c r="D529" s="38" t="s">
        <v>353</v>
      </c>
      <c r="E529" s="38" t="s">
        <v>13</v>
      </c>
      <c r="F529" s="38" t="s">
        <v>50</v>
      </c>
      <c r="G529" s="39" t="s">
        <v>51</v>
      </c>
      <c r="H529" s="43" t="s">
        <v>78</v>
      </c>
      <c r="I529" s="41">
        <v>2</v>
      </c>
      <c r="J529" s="42">
        <v>990000</v>
      </c>
      <c r="K529" s="42">
        <v>188100</v>
      </c>
      <c r="L529" s="42">
        <v>1178100</v>
      </c>
      <c r="M529"/>
      <c r="N529"/>
      <c r="O529"/>
      <c r="P529"/>
      <c r="Q529"/>
      <c r="R529"/>
      <c r="S529"/>
      <c r="T529"/>
      <c r="U529"/>
      <c r="V529"/>
      <c r="W529"/>
      <c r="X529"/>
      <c r="Y529"/>
      <c r="Z529"/>
    </row>
    <row r="530" spans="1:26" ht="15.75" customHeight="1" x14ac:dyDescent="0.25">
      <c r="A530" s="36"/>
      <c r="B530" s="36">
        <v>46047</v>
      </c>
      <c r="C530" s="37" t="s">
        <v>48</v>
      </c>
      <c r="D530" s="38" t="s">
        <v>354</v>
      </c>
      <c r="E530" s="38" t="s">
        <v>16</v>
      </c>
      <c r="F530" s="38" t="s">
        <v>38</v>
      </c>
      <c r="G530" s="39" t="s">
        <v>51</v>
      </c>
      <c r="H530" s="43" t="s">
        <v>56</v>
      </c>
      <c r="I530" s="41">
        <v>6</v>
      </c>
      <c r="J530" s="42">
        <v>1410000</v>
      </c>
      <c r="K530" s="42">
        <v>267900</v>
      </c>
      <c r="L530" s="42">
        <v>1677900</v>
      </c>
      <c r="M530"/>
      <c r="N530"/>
      <c r="O530"/>
      <c r="P530"/>
      <c r="Q530"/>
      <c r="R530"/>
      <c r="S530"/>
      <c r="T530"/>
      <c r="U530"/>
      <c r="V530"/>
      <c r="W530"/>
      <c r="X530"/>
      <c r="Y530"/>
      <c r="Z530"/>
    </row>
    <row r="531" spans="1:26" ht="15.75" customHeight="1" x14ac:dyDescent="0.25">
      <c r="A531" s="36"/>
      <c r="B531" s="36">
        <v>46047</v>
      </c>
      <c r="C531" s="37" t="s">
        <v>48</v>
      </c>
      <c r="D531" s="38" t="s">
        <v>354</v>
      </c>
      <c r="E531" s="38" t="s">
        <v>10</v>
      </c>
      <c r="F531" s="38" t="s">
        <v>41</v>
      </c>
      <c r="G531" s="39" t="s">
        <v>51</v>
      </c>
      <c r="H531" s="43" t="s">
        <v>56</v>
      </c>
      <c r="I531" s="41">
        <v>1</v>
      </c>
      <c r="J531" s="42">
        <v>1950000</v>
      </c>
      <c r="K531" s="42">
        <v>370500</v>
      </c>
      <c r="L531" s="42">
        <v>2320500</v>
      </c>
      <c r="M531"/>
      <c r="N531"/>
      <c r="O531"/>
      <c r="P531"/>
      <c r="Q531"/>
      <c r="R531"/>
      <c r="S531"/>
      <c r="T531"/>
      <c r="U531"/>
      <c r="V531"/>
      <c r="W531"/>
      <c r="X531"/>
      <c r="Y531"/>
      <c r="Z531"/>
    </row>
    <row r="532" spans="1:26" ht="15.75" customHeight="1" x14ac:dyDescent="0.25">
      <c r="A532" s="36"/>
      <c r="B532" s="36">
        <v>46047</v>
      </c>
      <c r="C532" s="37" t="s">
        <v>48</v>
      </c>
      <c r="D532" s="38" t="s">
        <v>358</v>
      </c>
      <c r="E532" s="38" t="s">
        <v>16</v>
      </c>
      <c r="F532" s="38" t="s">
        <v>38</v>
      </c>
      <c r="G532" s="39" t="s">
        <v>51</v>
      </c>
      <c r="H532" s="43" t="s">
        <v>58</v>
      </c>
      <c r="I532" s="41">
        <v>5</v>
      </c>
      <c r="J532" s="42">
        <v>1175000</v>
      </c>
      <c r="K532" s="42">
        <v>223250</v>
      </c>
      <c r="L532" s="42">
        <v>1398250</v>
      </c>
      <c r="M532"/>
      <c r="N532"/>
      <c r="O532"/>
      <c r="P532"/>
      <c r="Q532"/>
      <c r="R532"/>
      <c r="S532"/>
      <c r="T532"/>
      <c r="U532"/>
      <c r="V532"/>
      <c r="W532"/>
      <c r="X532"/>
      <c r="Y532"/>
      <c r="Z532"/>
    </row>
    <row r="533" spans="1:26" ht="15.75" customHeight="1" x14ac:dyDescent="0.25">
      <c r="A533" s="36"/>
      <c r="B533" s="36">
        <v>46047</v>
      </c>
      <c r="C533" s="37" t="s">
        <v>48</v>
      </c>
      <c r="D533" s="38" t="s">
        <v>358</v>
      </c>
      <c r="E533" s="38" t="s">
        <v>10</v>
      </c>
      <c r="F533" s="38" t="s">
        <v>41</v>
      </c>
      <c r="G533" s="39" t="s">
        <v>51</v>
      </c>
      <c r="H533" s="43" t="s">
        <v>58</v>
      </c>
      <c r="I533" s="41">
        <v>1</v>
      </c>
      <c r="J533" s="42">
        <v>1950000</v>
      </c>
      <c r="K533" s="42">
        <v>370500</v>
      </c>
      <c r="L533" s="42">
        <v>2320500</v>
      </c>
      <c r="M533"/>
      <c r="N533"/>
      <c r="O533"/>
      <c r="P533"/>
      <c r="Q533"/>
      <c r="R533"/>
      <c r="S533"/>
      <c r="T533"/>
      <c r="U533"/>
      <c r="V533"/>
      <c r="W533"/>
      <c r="X533"/>
      <c r="Y533"/>
      <c r="Z533"/>
    </row>
    <row r="534" spans="1:26" x14ac:dyDescent="0.25">
      <c r="A534" s="157"/>
      <c r="B534" s="157"/>
      <c r="C534" s="158"/>
      <c r="D534" s="159"/>
      <c r="E534" s="159"/>
      <c r="F534" s="159"/>
      <c r="G534" s="160"/>
      <c r="H534" s="161"/>
      <c r="I534" s="162"/>
      <c r="J534" s="163"/>
      <c r="K534" s="163"/>
      <c r="L534" s="164">
        <f>SUM(J2:J533)</f>
        <v>1000192522.7231933</v>
      </c>
      <c r="M534" s="163"/>
      <c r="N534" s="163"/>
      <c r="O534"/>
      <c r="P534"/>
      <c r="Q534"/>
      <c r="R534"/>
      <c r="S534"/>
      <c r="T534"/>
      <c r="U534"/>
      <c r="V534"/>
      <c r="W534"/>
      <c r="X534"/>
      <c r="Y534"/>
      <c r="Z534"/>
    </row>
    <row r="535" spans="1:26" ht="15.75" customHeight="1" x14ac:dyDescent="0.25">
      <c r="A535" s="157"/>
      <c r="B535" s="157"/>
      <c r="C535" s="158"/>
      <c r="D535" s="159"/>
      <c r="E535" s="159"/>
      <c r="F535" s="159"/>
      <c r="G535" s="160"/>
      <c r="H535" s="161"/>
      <c r="I535" s="162"/>
      <c r="J535" s="163"/>
      <c r="K535" s="163"/>
      <c r="L535" s="164">
        <f>SUM(K2:K533)</f>
        <v>190036580.04740673</v>
      </c>
      <c r="M535"/>
      <c r="N535"/>
      <c r="O535"/>
      <c r="P535"/>
      <c r="Q535"/>
      <c r="R535"/>
      <c r="S535"/>
      <c r="T535"/>
      <c r="U535"/>
      <c r="V535"/>
      <c r="W535"/>
      <c r="X535"/>
      <c r="Y535"/>
      <c r="Z535"/>
    </row>
    <row r="536" spans="1:26" ht="15.75" customHeight="1" x14ac:dyDescent="0.25">
      <c r="A536" s="157"/>
      <c r="B536" s="157"/>
      <c r="C536" s="158"/>
      <c r="D536" s="159"/>
      <c r="E536" s="159"/>
      <c r="F536" s="159"/>
      <c r="G536" s="160"/>
      <c r="H536" s="161"/>
      <c r="I536" s="162"/>
      <c r="J536" s="163"/>
      <c r="K536" s="163"/>
      <c r="L536" s="164">
        <f>SUM(L2:L533)</f>
        <v>1190229102.7706003</v>
      </c>
      <c r="M536"/>
      <c r="N536"/>
      <c r="O536"/>
      <c r="P536"/>
      <c r="Q536"/>
      <c r="R536"/>
      <c r="S536"/>
      <c r="T536"/>
      <c r="U536"/>
      <c r="V536"/>
      <c r="W536"/>
      <c r="X536"/>
      <c r="Y536"/>
      <c r="Z536"/>
    </row>
    <row r="537" spans="1:26" ht="15.75" customHeight="1" x14ac:dyDescent="0.25">
      <c r="A537" s="65"/>
      <c r="B537" s="65"/>
      <c r="C537" s="9"/>
      <c r="D537"/>
      <c r="E537"/>
      <c r="F537"/>
      <c r="G537"/>
      <c r="H537"/>
      <c r="I537"/>
      <c r="J537"/>
      <c r="K537"/>
      <c r="L537"/>
      <c r="M537"/>
      <c r="N537"/>
      <c r="O537"/>
      <c r="P537"/>
      <c r="Q537"/>
      <c r="R537"/>
      <c r="S537"/>
      <c r="T537"/>
      <c r="U537"/>
      <c r="V537"/>
      <c r="W537"/>
      <c r="X537"/>
      <c r="Y537"/>
      <c r="Z537"/>
    </row>
    <row r="538" spans="1:26" ht="15.75" customHeight="1" x14ac:dyDescent="0.25">
      <c r="A538" s="65"/>
      <c r="B538" s="65"/>
      <c r="C538" s="9"/>
      <c r="D538"/>
      <c r="E538"/>
      <c r="F538"/>
      <c r="G538"/>
      <c r="H538"/>
      <c r="I538"/>
      <c r="J538"/>
      <c r="K538"/>
      <c r="L538" s="93">
        <f>L534+L535</f>
        <v>1190229102.7706001</v>
      </c>
      <c r="M538"/>
      <c r="N538"/>
      <c r="O538"/>
      <c r="P538"/>
      <c r="Q538"/>
      <c r="R538"/>
      <c r="S538"/>
      <c r="T538"/>
      <c r="U538"/>
      <c r="V538"/>
      <c r="W538"/>
      <c r="X538"/>
      <c r="Y538"/>
      <c r="Z538"/>
    </row>
    <row r="539" spans="1:26" ht="15.75" customHeight="1" x14ac:dyDescent="0.25">
      <c r="A539" s="65"/>
      <c r="B539" s="65"/>
      <c r="C539" s="9"/>
      <c r="D539"/>
      <c r="E539"/>
      <c r="F539"/>
      <c r="G539"/>
      <c r="H539"/>
      <c r="I539"/>
      <c r="J539"/>
      <c r="K539"/>
      <c r="L539"/>
      <c r="M539"/>
      <c r="N539"/>
      <c r="O539"/>
      <c r="P539"/>
      <c r="Q539"/>
      <c r="R539"/>
      <c r="S539"/>
      <c r="T539"/>
      <c r="U539"/>
      <c r="V539"/>
      <c r="W539"/>
      <c r="X539"/>
      <c r="Y539"/>
      <c r="Z539"/>
    </row>
    <row r="540" spans="1:26" ht="15.75" customHeight="1" x14ac:dyDescent="0.25">
      <c r="A540" s="65"/>
      <c r="B540" s="65"/>
      <c r="C540" s="9"/>
      <c r="D540"/>
      <c r="E540"/>
      <c r="F540"/>
      <c r="G540"/>
      <c r="H540"/>
      <c r="I540"/>
      <c r="J540"/>
      <c r="K540"/>
      <c r="L540"/>
      <c r="M540"/>
      <c r="N540"/>
      <c r="O540"/>
      <c r="P540"/>
      <c r="Q540"/>
      <c r="R540"/>
      <c r="S540"/>
      <c r="T540"/>
      <c r="U540"/>
      <c r="V540"/>
      <c r="W540"/>
      <c r="X540"/>
      <c r="Y540"/>
      <c r="Z540"/>
    </row>
    <row r="541" spans="1:26" ht="15.75" customHeight="1" x14ac:dyDescent="0.25">
      <c r="A541" s="65"/>
      <c r="B541" s="65"/>
      <c r="C541" s="9"/>
      <c r="D541"/>
      <c r="E541"/>
      <c r="F541"/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  <c r="Z541"/>
    </row>
    <row r="542" spans="1:26" ht="15.75" customHeight="1" x14ac:dyDescent="0.25">
      <c r="A542" s="65"/>
      <c r="B542" s="65"/>
      <c r="C542" s="9"/>
      <c r="D542"/>
      <c r="E542"/>
      <c r="F542"/>
      <c r="G542"/>
      <c r="H542"/>
      <c r="I542"/>
      <c r="J542"/>
      <c r="K542"/>
      <c r="L542"/>
      <c r="M542"/>
      <c r="N542"/>
      <c r="O542"/>
      <c r="P542"/>
      <c r="Q542"/>
      <c r="R542"/>
      <c r="S542"/>
      <c r="T542"/>
      <c r="U542"/>
      <c r="V542"/>
      <c r="W542"/>
      <c r="X542"/>
      <c r="Y542"/>
      <c r="Z542"/>
    </row>
    <row r="543" spans="1:26" ht="15.75" customHeight="1" x14ac:dyDescent="0.25">
      <c r="A543" s="65"/>
      <c r="B543" s="65"/>
      <c r="C543" s="9"/>
      <c r="D543"/>
      <c r="E543"/>
      <c r="F543"/>
      <c r="G543"/>
      <c r="H543"/>
      <c r="I543"/>
      <c r="J543"/>
      <c r="K543"/>
      <c r="L543"/>
      <c r="M543"/>
      <c r="N543"/>
      <c r="O543"/>
      <c r="P543"/>
      <c r="Q543"/>
      <c r="R543"/>
      <c r="S543"/>
      <c r="T543"/>
      <c r="U543"/>
      <c r="V543"/>
      <c r="W543"/>
      <c r="X543"/>
      <c r="Y543"/>
      <c r="Z543"/>
    </row>
    <row r="544" spans="1:26" ht="15.75" customHeight="1" x14ac:dyDescent="0.25">
      <c r="A544" s="65"/>
      <c r="B544" s="65"/>
      <c r="C544" s="9"/>
      <c r="D544"/>
      <c r="E544"/>
      <c r="F544"/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  <c r="Z544"/>
    </row>
    <row r="545" spans="1:26" ht="15.75" customHeight="1" x14ac:dyDescent="0.25">
      <c r="A545" s="65"/>
      <c r="B545" s="65"/>
      <c r="C545" s="9"/>
      <c r="D545"/>
      <c r="E545"/>
      <c r="F545"/>
      <c r="G545"/>
      <c r="H545"/>
      <c r="I545"/>
      <c r="J545"/>
      <c r="K545"/>
      <c r="L545"/>
      <c r="M545"/>
      <c r="N545"/>
      <c r="O545"/>
      <c r="P545"/>
      <c r="Q545"/>
      <c r="R545"/>
      <c r="S545"/>
      <c r="T545"/>
      <c r="U545"/>
      <c r="V545"/>
      <c r="W545"/>
      <c r="X545"/>
      <c r="Y545"/>
      <c r="Z545"/>
    </row>
    <row r="546" spans="1:26" ht="15.75" customHeight="1" x14ac:dyDescent="0.25">
      <c r="A546" s="65"/>
      <c r="B546" s="65"/>
      <c r="C546" s="9"/>
      <c r="D546"/>
      <c r="E546"/>
      <c r="F546"/>
      <c r="G546"/>
      <c r="H546"/>
      <c r="I546"/>
      <c r="J546"/>
      <c r="K546"/>
      <c r="L546"/>
      <c r="M546"/>
      <c r="N546"/>
      <c r="O546"/>
      <c r="P546"/>
      <c r="Q546"/>
      <c r="R546"/>
      <c r="S546"/>
      <c r="T546"/>
      <c r="U546"/>
      <c r="V546"/>
      <c r="W546"/>
      <c r="X546"/>
      <c r="Y546"/>
      <c r="Z546"/>
    </row>
    <row r="547" spans="1:26" ht="15.75" customHeight="1" x14ac:dyDescent="0.25">
      <c r="A547" s="65"/>
      <c r="B547" s="65"/>
      <c r="C547" s="9"/>
      <c r="D547"/>
      <c r="E547"/>
      <c r="F547"/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  <c r="Z547"/>
    </row>
    <row r="548" spans="1:26" ht="15.75" customHeight="1" x14ac:dyDescent="0.25">
      <c r="A548" s="65"/>
      <c r="B548" s="65"/>
      <c r="C548" s="9"/>
      <c r="D548"/>
      <c r="E548"/>
      <c r="F548"/>
      <c r="G548"/>
      <c r="H548"/>
      <c r="I548"/>
      <c r="J548"/>
      <c r="K548"/>
      <c r="L548"/>
      <c r="M548"/>
      <c r="N548"/>
      <c r="O548"/>
      <c r="P548"/>
      <c r="Q548"/>
      <c r="R548"/>
      <c r="S548"/>
      <c r="T548"/>
      <c r="U548"/>
      <c r="V548"/>
      <c r="W548"/>
      <c r="X548"/>
      <c r="Y548"/>
      <c r="Z548"/>
    </row>
    <row r="549" spans="1:26" ht="15.75" customHeight="1" x14ac:dyDescent="0.25">
      <c r="A549" s="65"/>
      <c r="B549" s="65"/>
      <c r="C549" s="9"/>
      <c r="D549"/>
      <c r="E549"/>
      <c r="F549"/>
      <c r="G549"/>
      <c r="H549"/>
      <c r="I549"/>
      <c r="J549"/>
      <c r="K549"/>
      <c r="L549"/>
      <c r="M549"/>
      <c r="N549"/>
      <c r="O549"/>
      <c r="P549"/>
      <c r="Q549"/>
      <c r="R549"/>
      <c r="S549"/>
      <c r="T549"/>
      <c r="U549"/>
      <c r="V549"/>
      <c r="W549"/>
      <c r="X549"/>
      <c r="Y549"/>
      <c r="Z549"/>
    </row>
    <row r="550" spans="1:26" ht="15.75" customHeight="1" x14ac:dyDescent="0.25">
      <c r="A550" s="65"/>
      <c r="B550" s="65"/>
      <c r="C550" s="9"/>
      <c r="D550"/>
      <c r="E550"/>
      <c r="F550"/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  <c r="Z550"/>
    </row>
    <row r="551" spans="1:26" ht="15.75" customHeight="1" x14ac:dyDescent="0.25">
      <c r="A551" s="65"/>
      <c r="B551" s="65"/>
      <c r="C551" s="9"/>
      <c r="D551"/>
      <c r="E551"/>
      <c r="F551"/>
      <c r="G551"/>
      <c r="H551"/>
      <c r="I551"/>
      <c r="J551"/>
      <c r="K551"/>
      <c r="L551"/>
      <c r="M551"/>
      <c r="N551"/>
      <c r="O551"/>
      <c r="P551"/>
      <c r="Q551"/>
      <c r="R551"/>
      <c r="S551"/>
      <c r="T551"/>
      <c r="U551"/>
      <c r="V551"/>
      <c r="W551"/>
      <c r="X551"/>
      <c r="Y551"/>
      <c r="Z551"/>
    </row>
    <row r="552" spans="1:26" ht="15.75" customHeight="1" x14ac:dyDescent="0.25">
      <c r="A552" s="65"/>
      <c r="B552" s="65"/>
      <c r="C552" s="9"/>
      <c r="D552"/>
      <c r="E552"/>
      <c r="F552"/>
      <c r="G552"/>
      <c r="H552"/>
      <c r="I552"/>
      <c r="J552"/>
      <c r="K552"/>
      <c r="L552"/>
      <c r="M552"/>
      <c r="N552"/>
      <c r="O552"/>
      <c r="P552"/>
      <c r="Q552"/>
      <c r="R552"/>
      <c r="S552"/>
      <c r="T552"/>
      <c r="U552"/>
      <c r="V552"/>
      <c r="W552"/>
      <c r="X552"/>
      <c r="Y552"/>
      <c r="Z552"/>
    </row>
    <row r="553" spans="1:26" ht="15.75" customHeight="1" x14ac:dyDescent="0.25">
      <c r="A553" s="65"/>
      <c r="B553" s="65"/>
      <c r="C553" s="9"/>
      <c r="D553"/>
      <c r="E553"/>
      <c r="F553"/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  <c r="Z553"/>
    </row>
    <row r="554" spans="1:26" ht="15.75" customHeight="1" x14ac:dyDescent="0.25">
      <c r="A554" s="65"/>
      <c r="B554" s="65"/>
      <c r="C554" s="9"/>
      <c r="D554"/>
      <c r="E554"/>
      <c r="F554"/>
      <c r="G554"/>
      <c r="H554"/>
      <c r="I554"/>
      <c r="J554"/>
      <c r="K554"/>
      <c r="L554"/>
      <c r="M554"/>
      <c r="N554"/>
      <c r="O554"/>
      <c r="P554"/>
      <c r="Q554"/>
      <c r="R554"/>
      <c r="S554"/>
      <c r="T554"/>
      <c r="U554"/>
      <c r="V554"/>
      <c r="W554"/>
      <c r="X554"/>
      <c r="Y554"/>
      <c r="Z554"/>
    </row>
    <row r="555" spans="1:26" ht="15.75" customHeight="1" x14ac:dyDescent="0.25">
      <c r="A555" s="65"/>
      <c r="B555" s="65"/>
      <c r="C555" s="9"/>
      <c r="D555"/>
      <c r="E555"/>
      <c r="F555"/>
      <c r="G555"/>
      <c r="H555"/>
      <c r="I555"/>
      <c r="J555"/>
      <c r="K555"/>
      <c r="L555"/>
      <c r="M555"/>
      <c r="N555"/>
      <c r="O555"/>
      <c r="P555"/>
      <c r="Q555"/>
      <c r="R555"/>
      <c r="S555"/>
      <c r="T555"/>
      <c r="U555"/>
      <c r="V555"/>
      <c r="W555"/>
      <c r="X555"/>
      <c r="Y555"/>
      <c r="Z555"/>
    </row>
    <row r="556" spans="1:26" ht="15.75" customHeight="1" x14ac:dyDescent="0.25">
      <c r="A556" s="65"/>
      <c r="B556" s="65"/>
      <c r="C556" s="9"/>
      <c r="D556"/>
      <c r="E556"/>
      <c r="F556"/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  <c r="Z556"/>
    </row>
    <row r="557" spans="1:26" ht="15.75" customHeight="1" x14ac:dyDescent="0.25">
      <c r="A557" s="65"/>
      <c r="B557" s="65"/>
      <c r="C557" s="9"/>
      <c r="D557"/>
      <c r="E557"/>
      <c r="F557"/>
      <c r="G557"/>
      <c r="H557"/>
      <c r="I557"/>
      <c r="J557"/>
      <c r="K557"/>
      <c r="L557"/>
      <c r="M557"/>
      <c r="N557"/>
      <c r="O557"/>
      <c r="P557"/>
      <c r="Q557"/>
      <c r="R557"/>
      <c r="S557"/>
      <c r="T557"/>
      <c r="U557"/>
      <c r="V557"/>
      <c r="W557"/>
      <c r="X557"/>
      <c r="Y557"/>
      <c r="Z557"/>
    </row>
    <row r="558" spans="1:26" ht="15.75" customHeight="1" x14ac:dyDescent="0.25">
      <c r="A558" s="65"/>
      <c r="B558" s="65"/>
      <c r="C558" s="9"/>
      <c r="D558"/>
      <c r="E558"/>
      <c r="F558"/>
      <c r="G558"/>
      <c r="H558"/>
      <c r="I558"/>
      <c r="J558"/>
      <c r="K558"/>
      <c r="L558"/>
      <c r="M558"/>
      <c r="N558"/>
      <c r="O558"/>
      <c r="P558"/>
      <c r="Q558"/>
      <c r="R558"/>
      <c r="S558"/>
      <c r="T558"/>
      <c r="U558"/>
      <c r="V558"/>
      <c r="W558"/>
      <c r="X558"/>
      <c r="Y558"/>
      <c r="Z558"/>
    </row>
    <row r="559" spans="1:26" ht="15.75" customHeight="1" x14ac:dyDescent="0.25">
      <c r="A559" s="65"/>
      <c r="B559" s="65"/>
      <c r="C559" s="9"/>
      <c r="D559"/>
      <c r="E559"/>
      <c r="F559"/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  <c r="Z559"/>
    </row>
    <row r="560" spans="1:26" ht="15.75" customHeight="1" x14ac:dyDescent="0.25">
      <c r="A560" s="65"/>
      <c r="B560" s="65"/>
      <c r="C560" s="9"/>
      <c r="D560"/>
      <c r="E560"/>
      <c r="F560"/>
      <c r="G560"/>
      <c r="H560"/>
      <c r="I560"/>
      <c r="J560"/>
      <c r="K560"/>
      <c r="L560"/>
      <c r="M560"/>
      <c r="N560"/>
      <c r="O560"/>
      <c r="P560"/>
      <c r="Q560"/>
      <c r="R560"/>
      <c r="S560"/>
      <c r="T560"/>
      <c r="U560"/>
      <c r="V560"/>
      <c r="W560"/>
      <c r="X560"/>
      <c r="Y560"/>
      <c r="Z560"/>
    </row>
    <row r="561" spans="1:26" ht="15.75" customHeight="1" x14ac:dyDescent="0.25">
      <c r="A561" s="65"/>
      <c r="B561" s="65"/>
      <c r="C561" s="9"/>
      <c r="D561"/>
      <c r="E561"/>
      <c r="F561"/>
      <c r="G561"/>
      <c r="H561"/>
      <c r="I561"/>
      <c r="J561"/>
      <c r="K561"/>
      <c r="L561"/>
      <c r="M561"/>
      <c r="N561"/>
      <c r="O561"/>
      <c r="P561"/>
      <c r="Q561"/>
      <c r="R561"/>
      <c r="S561"/>
      <c r="T561"/>
      <c r="U561"/>
      <c r="V561"/>
      <c r="W561"/>
      <c r="X561"/>
      <c r="Y561"/>
      <c r="Z561"/>
    </row>
    <row r="562" spans="1:26" ht="15.75" customHeight="1" x14ac:dyDescent="0.25">
      <c r="A562" s="65"/>
      <c r="B562" s="65"/>
      <c r="C562" s="9"/>
      <c r="D562"/>
      <c r="E562"/>
      <c r="F562"/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  <c r="Z562"/>
    </row>
    <row r="563" spans="1:26" ht="15.75" customHeight="1" x14ac:dyDescent="0.25">
      <c r="A563" s="65"/>
      <c r="B563" s="65"/>
      <c r="C563" s="9"/>
      <c r="D563"/>
      <c r="E563"/>
      <c r="F563"/>
      <c r="G563"/>
      <c r="H563"/>
      <c r="I563"/>
      <c r="J563"/>
      <c r="K563"/>
      <c r="L563"/>
      <c r="M563"/>
      <c r="N563"/>
      <c r="O563"/>
      <c r="P563"/>
      <c r="Q563"/>
      <c r="R563"/>
      <c r="S563"/>
      <c r="T563"/>
      <c r="U563"/>
      <c r="V563"/>
      <c r="W563"/>
      <c r="X563"/>
      <c r="Y563"/>
      <c r="Z563"/>
    </row>
    <row r="564" spans="1:26" ht="15.75" customHeight="1" x14ac:dyDescent="0.25">
      <c r="A564" s="65"/>
      <c r="B564" s="65"/>
      <c r="C564" s="9"/>
      <c r="D564"/>
      <c r="E564"/>
      <c r="F564"/>
      <c r="G564"/>
      <c r="H564"/>
      <c r="I564"/>
      <c r="J564"/>
      <c r="K564"/>
      <c r="L564"/>
      <c r="M564"/>
      <c r="N564"/>
      <c r="O564"/>
      <c r="P564"/>
      <c r="Q564"/>
      <c r="R564"/>
      <c r="S564"/>
      <c r="T564"/>
      <c r="U564"/>
      <c r="V564"/>
      <c r="W564"/>
      <c r="X564"/>
      <c r="Y564"/>
      <c r="Z564"/>
    </row>
    <row r="565" spans="1:26" ht="15.75" customHeight="1" x14ac:dyDescent="0.25">
      <c r="A565" s="65"/>
      <c r="B565" s="65"/>
      <c r="C565" s="9"/>
      <c r="D565"/>
      <c r="E565"/>
      <c r="F565"/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  <c r="Z565"/>
    </row>
    <row r="566" spans="1:26" ht="15.75" customHeight="1" x14ac:dyDescent="0.25">
      <c r="A566" s="65"/>
      <c r="B566" s="65"/>
      <c r="C566" s="9"/>
      <c r="D566"/>
      <c r="E566"/>
      <c r="F566"/>
      <c r="G566"/>
      <c r="H566"/>
      <c r="I566"/>
      <c r="J566"/>
      <c r="K566"/>
      <c r="L566"/>
      <c r="M566"/>
      <c r="N566"/>
      <c r="O566"/>
      <c r="P566"/>
      <c r="Q566"/>
      <c r="R566"/>
      <c r="S566"/>
      <c r="T566"/>
      <c r="U566"/>
      <c r="V566"/>
      <c r="W566"/>
      <c r="X566"/>
      <c r="Y566"/>
      <c r="Z566"/>
    </row>
    <row r="567" spans="1:26" ht="15.75" customHeight="1" x14ac:dyDescent="0.25">
      <c r="A567" s="65"/>
      <c r="B567" s="65"/>
      <c r="C567" s="9"/>
      <c r="D567"/>
      <c r="E567"/>
      <c r="F567"/>
      <c r="G567"/>
      <c r="H567"/>
      <c r="I567"/>
      <c r="J567"/>
      <c r="K567"/>
      <c r="L567"/>
      <c r="M567"/>
      <c r="N567"/>
      <c r="O567"/>
      <c r="P567"/>
      <c r="Q567"/>
      <c r="R567"/>
      <c r="S567"/>
      <c r="T567"/>
      <c r="U567"/>
      <c r="V567"/>
      <c r="W567"/>
      <c r="X567"/>
      <c r="Y567"/>
      <c r="Z567"/>
    </row>
    <row r="568" spans="1:26" ht="15.75" customHeight="1" x14ac:dyDescent="0.25">
      <c r="A568" s="65"/>
      <c r="B568" s="65"/>
      <c r="C568" s="9"/>
      <c r="D568"/>
      <c r="E568"/>
      <c r="F568"/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  <c r="Z568"/>
    </row>
    <row r="569" spans="1:26" ht="15.75" customHeight="1" x14ac:dyDescent="0.25">
      <c r="A569" s="65"/>
      <c r="B569" s="65"/>
      <c r="C569" s="9"/>
      <c r="D569"/>
      <c r="E569"/>
      <c r="F569"/>
      <c r="G569"/>
      <c r="H569"/>
      <c r="I569"/>
      <c r="J569"/>
      <c r="K569"/>
      <c r="L569"/>
      <c r="M569"/>
      <c r="N569"/>
      <c r="O569"/>
      <c r="P569"/>
      <c r="Q569"/>
      <c r="R569"/>
      <c r="S569"/>
      <c r="T569"/>
      <c r="U569"/>
      <c r="V569"/>
      <c r="W569"/>
      <c r="X569"/>
      <c r="Y569"/>
      <c r="Z569"/>
    </row>
    <row r="570" spans="1:26" ht="15.75" customHeight="1" x14ac:dyDescent="0.25">
      <c r="A570" s="65"/>
      <c r="B570" s="65"/>
      <c r="C570" s="9"/>
      <c r="D570"/>
      <c r="E570"/>
      <c r="F570"/>
      <c r="G570"/>
      <c r="H570"/>
      <c r="I570"/>
      <c r="J570"/>
      <c r="K570"/>
      <c r="L570"/>
      <c r="M570"/>
      <c r="N570"/>
      <c r="O570"/>
      <c r="P570"/>
      <c r="Q570"/>
      <c r="R570"/>
      <c r="S570"/>
      <c r="T570"/>
      <c r="U570"/>
      <c r="V570"/>
      <c r="W570"/>
      <c r="X570"/>
      <c r="Y570"/>
      <c r="Z570"/>
    </row>
    <row r="571" spans="1:26" ht="15.75" customHeight="1" x14ac:dyDescent="0.25">
      <c r="A571" s="65"/>
      <c r="B571" s="65"/>
      <c r="C571" s="9"/>
      <c r="D571"/>
      <c r="E571"/>
      <c r="F571"/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  <c r="Z571"/>
    </row>
    <row r="572" spans="1:26" ht="15.75" customHeight="1" x14ac:dyDescent="0.25">
      <c r="A572" s="65"/>
      <c r="B572" s="65"/>
      <c r="C572" s="9"/>
      <c r="D572"/>
      <c r="E572"/>
      <c r="F572"/>
      <c r="G572"/>
      <c r="H572"/>
      <c r="I572"/>
      <c r="J572"/>
      <c r="K572"/>
      <c r="L572"/>
      <c r="M572"/>
      <c r="N572"/>
      <c r="O572"/>
      <c r="P572"/>
      <c r="Q572"/>
      <c r="R572"/>
      <c r="S572"/>
      <c r="T572"/>
      <c r="U572"/>
      <c r="V572"/>
      <c r="W572"/>
      <c r="X572"/>
      <c r="Y572"/>
      <c r="Z572"/>
    </row>
    <row r="573" spans="1:26" ht="15.75" customHeight="1" x14ac:dyDescent="0.25">
      <c r="A573" s="65"/>
      <c r="B573" s="65"/>
      <c r="C573" s="9"/>
      <c r="D573"/>
      <c r="E573"/>
      <c r="F573"/>
      <c r="G573"/>
      <c r="H573"/>
      <c r="I573"/>
      <c r="J573"/>
      <c r="K573"/>
      <c r="L573"/>
      <c r="M573"/>
      <c r="N573"/>
      <c r="O573"/>
      <c r="P573"/>
      <c r="Q573"/>
      <c r="R573"/>
      <c r="S573"/>
      <c r="T573"/>
      <c r="U573"/>
      <c r="V573"/>
      <c r="W573"/>
      <c r="X573"/>
      <c r="Y573"/>
      <c r="Z573"/>
    </row>
    <row r="574" spans="1:26" ht="15.75" customHeight="1" x14ac:dyDescent="0.25">
      <c r="A574" s="65"/>
      <c r="B574" s="65"/>
      <c r="C574" s="9"/>
      <c r="D574"/>
      <c r="E574"/>
      <c r="F574"/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  <c r="Z574"/>
    </row>
    <row r="575" spans="1:26" ht="15.75" customHeight="1" x14ac:dyDescent="0.25">
      <c r="A575" s="65"/>
      <c r="B575" s="65"/>
      <c r="C575" s="9"/>
      <c r="D575"/>
      <c r="E575"/>
      <c r="F575"/>
      <c r="G575"/>
      <c r="H575"/>
      <c r="I575"/>
      <c r="J575"/>
      <c r="K575"/>
      <c r="L575"/>
      <c r="M575"/>
      <c r="N575"/>
      <c r="O575"/>
      <c r="P575"/>
      <c r="Q575"/>
      <c r="R575"/>
      <c r="S575"/>
      <c r="T575"/>
      <c r="U575"/>
      <c r="V575"/>
      <c r="W575"/>
      <c r="X575"/>
      <c r="Y575"/>
      <c r="Z575"/>
    </row>
    <row r="576" spans="1:26" ht="15.75" customHeight="1" x14ac:dyDescent="0.25">
      <c r="A576" s="65"/>
      <c r="B576" s="65"/>
      <c r="C576" s="9"/>
      <c r="D576"/>
      <c r="E576"/>
      <c r="F576"/>
      <c r="G576"/>
      <c r="H576"/>
      <c r="I576"/>
      <c r="J576"/>
      <c r="K576"/>
      <c r="L576"/>
      <c r="M576"/>
      <c r="N576"/>
      <c r="O576"/>
      <c r="P576"/>
      <c r="Q576"/>
      <c r="R576"/>
      <c r="S576"/>
      <c r="T576"/>
      <c r="U576"/>
      <c r="V576"/>
      <c r="W576"/>
      <c r="X576"/>
      <c r="Y576"/>
      <c r="Z576"/>
    </row>
    <row r="577" spans="1:26" ht="15.75" customHeight="1" x14ac:dyDescent="0.25">
      <c r="A577" s="65"/>
      <c r="B577" s="65"/>
      <c r="C577" s="9"/>
      <c r="D577"/>
      <c r="E577"/>
      <c r="F577"/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  <c r="Z577"/>
    </row>
    <row r="578" spans="1:26" ht="15.75" customHeight="1" x14ac:dyDescent="0.25">
      <c r="A578" s="65"/>
      <c r="B578" s="65"/>
      <c r="C578" s="9"/>
      <c r="D578"/>
      <c r="E578"/>
      <c r="F578"/>
      <c r="G578"/>
      <c r="H578"/>
      <c r="I578"/>
      <c r="J578"/>
      <c r="K578"/>
      <c r="L578"/>
      <c r="M578"/>
      <c r="N578"/>
      <c r="O578"/>
      <c r="P578"/>
      <c r="Q578"/>
      <c r="R578"/>
      <c r="S578"/>
      <c r="T578"/>
      <c r="U578"/>
      <c r="V578"/>
      <c r="W578"/>
      <c r="X578"/>
      <c r="Y578"/>
      <c r="Z578"/>
    </row>
    <row r="579" spans="1:26" ht="15.75" customHeight="1" x14ac:dyDescent="0.25">
      <c r="A579" s="65"/>
      <c r="B579" s="65"/>
      <c r="C579" s="9"/>
      <c r="D579"/>
      <c r="E579"/>
      <c r="F579"/>
      <c r="G579"/>
      <c r="H579"/>
      <c r="I579"/>
      <c r="J579"/>
      <c r="K579"/>
      <c r="L579"/>
      <c r="M579"/>
      <c r="N579"/>
      <c r="O579"/>
      <c r="P579"/>
      <c r="Q579"/>
      <c r="R579"/>
      <c r="S579"/>
      <c r="T579"/>
      <c r="U579"/>
      <c r="V579"/>
      <c r="W579"/>
      <c r="X579"/>
      <c r="Y579"/>
      <c r="Z579"/>
    </row>
    <row r="580" spans="1:26" ht="15.75" customHeight="1" x14ac:dyDescent="0.25">
      <c r="A580" s="65"/>
      <c r="B580" s="65"/>
      <c r="C580" s="9"/>
      <c r="D580"/>
      <c r="E580"/>
      <c r="F580"/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  <c r="Z580"/>
    </row>
    <row r="581" spans="1:26" ht="15.75" customHeight="1" x14ac:dyDescent="0.25">
      <c r="A581" s="65"/>
      <c r="B581" s="65"/>
      <c r="C581" s="9"/>
      <c r="D581"/>
      <c r="E581"/>
      <c r="F581"/>
      <c r="G581"/>
      <c r="H581"/>
      <c r="I581"/>
      <c r="J581"/>
      <c r="K581"/>
      <c r="L581"/>
      <c r="M581"/>
      <c r="N581"/>
      <c r="O581"/>
      <c r="P581"/>
      <c r="Q581"/>
      <c r="R581"/>
      <c r="S581"/>
      <c r="T581"/>
      <c r="U581"/>
      <c r="V581"/>
      <c r="W581"/>
      <c r="X581"/>
      <c r="Y581"/>
      <c r="Z581"/>
    </row>
    <row r="582" spans="1:26" ht="15.75" customHeight="1" x14ac:dyDescent="0.25">
      <c r="A582" s="65"/>
      <c r="B582" s="65"/>
      <c r="C582" s="9"/>
      <c r="D582"/>
      <c r="E582"/>
      <c r="F582"/>
      <c r="G582"/>
      <c r="H582"/>
      <c r="I582"/>
      <c r="J582"/>
      <c r="K582"/>
      <c r="L582"/>
      <c r="M582"/>
      <c r="N582"/>
      <c r="O582"/>
      <c r="P582"/>
      <c r="Q582"/>
      <c r="R582"/>
      <c r="S582"/>
      <c r="T582"/>
      <c r="U582"/>
      <c r="V582"/>
      <c r="W582"/>
      <c r="X582"/>
      <c r="Y582"/>
      <c r="Z582"/>
    </row>
    <row r="583" spans="1:26" ht="15.75" customHeight="1" x14ac:dyDescent="0.25">
      <c r="A583" s="65"/>
      <c r="B583" s="65"/>
      <c r="C583" s="9"/>
      <c r="D583"/>
      <c r="E583"/>
      <c r="F583"/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  <c r="Z583"/>
    </row>
    <row r="584" spans="1:26" ht="15.75" customHeight="1" x14ac:dyDescent="0.25">
      <c r="A584" s="65"/>
      <c r="B584" s="65"/>
      <c r="C584" s="9"/>
      <c r="D584"/>
      <c r="E584"/>
      <c r="F584"/>
      <c r="G584"/>
      <c r="H584"/>
      <c r="I584"/>
      <c r="J584"/>
      <c r="K584"/>
      <c r="L584"/>
      <c r="M584"/>
      <c r="N584"/>
      <c r="O584"/>
      <c r="P584"/>
      <c r="Q584"/>
      <c r="R584"/>
      <c r="S584"/>
      <c r="T584"/>
      <c r="U584"/>
      <c r="V584"/>
      <c r="W584"/>
      <c r="X584"/>
      <c r="Y584"/>
      <c r="Z584"/>
    </row>
    <row r="585" spans="1:26" ht="15.75" customHeight="1" x14ac:dyDescent="0.25">
      <c r="A585" s="65"/>
      <c r="B585" s="65"/>
      <c r="C585" s="9"/>
      <c r="D585"/>
      <c r="E585"/>
      <c r="F585"/>
      <c r="G585"/>
      <c r="H585"/>
      <c r="I585"/>
      <c r="J585"/>
      <c r="K585"/>
      <c r="L585"/>
      <c r="M585"/>
      <c r="N585"/>
      <c r="O585"/>
      <c r="P585"/>
      <c r="Q585"/>
      <c r="R585"/>
      <c r="S585"/>
      <c r="T585"/>
      <c r="U585"/>
      <c r="V585"/>
      <c r="W585"/>
      <c r="X585"/>
      <c r="Y585"/>
      <c r="Z585"/>
    </row>
    <row r="586" spans="1:26" ht="15.75" customHeight="1" x14ac:dyDescent="0.25">
      <c r="A586" s="65"/>
      <c r="B586" s="65"/>
      <c r="C586" s="9"/>
      <c r="D586"/>
      <c r="E586"/>
      <c r="F586"/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  <c r="Z586"/>
    </row>
    <row r="587" spans="1:26" ht="15.75" customHeight="1" x14ac:dyDescent="0.25">
      <c r="A587" s="65"/>
      <c r="B587" s="65"/>
      <c r="C587" s="9"/>
      <c r="D587"/>
      <c r="E587"/>
      <c r="F587"/>
      <c r="G587"/>
      <c r="H587"/>
      <c r="I587"/>
      <c r="J587"/>
      <c r="K587"/>
      <c r="L587"/>
      <c r="M587"/>
      <c r="N587"/>
      <c r="O587"/>
      <c r="P587"/>
      <c r="Q587"/>
      <c r="R587"/>
      <c r="S587"/>
      <c r="T587"/>
      <c r="U587"/>
      <c r="V587"/>
      <c r="W587"/>
      <c r="X587"/>
      <c r="Y587"/>
      <c r="Z587"/>
    </row>
    <row r="588" spans="1:26" ht="15.75" customHeight="1" x14ac:dyDescent="0.25">
      <c r="A588" s="65"/>
      <c r="B588" s="65"/>
      <c r="C588" s="9"/>
      <c r="D588"/>
      <c r="E588"/>
      <c r="F588"/>
      <c r="G588"/>
      <c r="H588"/>
      <c r="I588"/>
      <c r="J588"/>
      <c r="K588"/>
      <c r="L588"/>
      <c r="M588"/>
      <c r="N588"/>
      <c r="O588"/>
      <c r="P588"/>
      <c r="Q588"/>
      <c r="R588"/>
      <c r="S588"/>
      <c r="T588"/>
      <c r="U588"/>
      <c r="V588"/>
      <c r="W588"/>
      <c r="X588"/>
      <c r="Y588"/>
      <c r="Z588"/>
    </row>
    <row r="589" spans="1:26" ht="15.75" customHeight="1" x14ac:dyDescent="0.25">
      <c r="A589" s="65"/>
      <c r="B589" s="65"/>
      <c r="C589" s="9"/>
      <c r="D589"/>
      <c r="E589"/>
      <c r="F589"/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  <c r="Z589"/>
    </row>
    <row r="590" spans="1:26" ht="15.75" customHeight="1" x14ac:dyDescent="0.25">
      <c r="A590" s="65"/>
      <c r="B590" s="65"/>
      <c r="C590" s="9"/>
      <c r="D590"/>
      <c r="E590"/>
      <c r="F590"/>
      <c r="G590"/>
      <c r="H590"/>
      <c r="I590"/>
      <c r="J590"/>
      <c r="K590"/>
      <c r="L590"/>
      <c r="M590"/>
      <c r="N590"/>
      <c r="O590"/>
      <c r="P590"/>
      <c r="Q590"/>
      <c r="R590"/>
      <c r="S590"/>
      <c r="T590"/>
      <c r="U590"/>
      <c r="V590"/>
      <c r="W590"/>
      <c r="X590"/>
      <c r="Y590"/>
      <c r="Z590"/>
    </row>
    <row r="591" spans="1:26" ht="15.75" customHeight="1" x14ac:dyDescent="0.25">
      <c r="A591" s="65"/>
      <c r="B591" s="65"/>
      <c r="C591" s="9"/>
      <c r="D591"/>
      <c r="E591"/>
      <c r="F591"/>
      <c r="G591"/>
      <c r="H591"/>
      <c r="I591"/>
      <c r="J591"/>
      <c r="K591"/>
      <c r="L591"/>
      <c r="M591"/>
      <c r="N591"/>
      <c r="O591"/>
      <c r="P591"/>
      <c r="Q591"/>
      <c r="R591"/>
      <c r="S591"/>
      <c r="T591"/>
      <c r="U591"/>
      <c r="V591"/>
      <c r="W591"/>
      <c r="X591"/>
      <c r="Y591"/>
      <c r="Z591"/>
    </row>
    <row r="592" spans="1:26" ht="15.75" customHeight="1" x14ac:dyDescent="0.25">
      <c r="A592" s="65"/>
      <c r="B592" s="65"/>
      <c r="C592" s="9"/>
      <c r="D592"/>
      <c r="E592"/>
      <c r="F592"/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  <c r="Z592"/>
    </row>
    <row r="593" spans="1:26" ht="15.75" customHeight="1" x14ac:dyDescent="0.25">
      <c r="A593" s="65"/>
      <c r="B593" s="65"/>
      <c r="C593" s="9"/>
      <c r="D593"/>
      <c r="E593"/>
      <c r="F593"/>
      <c r="G593"/>
      <c r="H593"/>
      <c r="I593"/>
      <c r="J593"/>
      <c r="K593"/>
      <c r="L593"/>
      <c r="M593"/>
      <c r="N593"/>
      <c r="O593"/>
      <c r="P593"/>
      <c r="Q593"/>
      <c r="R593"/>
      <c r="S593"/>
      <c r="T593"/>
      <c r="U593"/>
      <c r="V593"/>
      <c r="W593"/>
      <c r="X593"/>
      <c r="Y593"/>
      <c r="Z593"/>
    </row>
    <row r="594" spans="1:26" ht="15.75" customHeight="1" x14ac:dyDescent="0.25">
      <c r="A594" s="65"/>
      <c r="B594" s="65"/>
      <c r="C594" s="9"/>
      <c r="D594"/>
      <c r="E594"/>
      <c r="F594"/>
      <c r="G594"/>
      <c r="H594"/>
      <c r="I594"/>
      <c r="J594"/>
      <c r="K594"/>
      <c r="L594"/>
      <c r="M594"/>
      <c r="N594"/>
      <c r="O594"/>
      <c r="P594"/>
      <c r="Q594"/>
      <c r="R594"/>
      <c r="S594"/>
      <c r="T594"/>
      <c r="U594"/>
      <c r="V594"/>
      <c r="W594"/>
      <c r="X594"/>
      <c r="Y594"/>
      <c r="Z594"/>
    </row>
    <row r="595" spans="1:26" ht="15.75" customHeight="1" x14ac:dyDescent="0.25">
      <c r="A595" s="65"/>
      <c r="B595" s="65"/>
      <c r="C595" s="9"/>
      <c r="D595"/>
      <c r="E595"/>
      <c r="F595"/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  <c r="Z595"/>
    </row>
    <row r="596" spans="1:26" ht="15.75" customHeight="1" x14ac:dyDescent="0.25">
      <c r="A596" s="65"/>
      <c r="B596" s="65"/>
      <c r="C596" s="9"/>
      <c r="D596"/>
      <c r="E596"/>
      <c r="F596"/>
      <c r="G596"/>
      <c r="H596"/>
      <c r="I596"/>
      <c r="J596"/>
      <c r="K596"/>
      <c r="L596"/>
      <c r="M596"/>
      <c r="N596"/>
      <c r="O596"/>
      <c r="P596"/>
      <c r="Q596"/>
      <c r="R596"/>
      <c r="S596"/>
      <c r="T596"/>
      <c r="U596"/>
      <c r="V596"/>
      <c r="W596"/>
      <c r="X596"/>
      <c r="Y596"/>
      <c r="Z596"/>
    </row>
    <row r="597" spans="1:26" ht="15.75" customHeight="1" x14ac:dyDescent="0.25">
      <c r="A597" s="65"/>
      <c r="B597" s="65"/>
      <c r="C597" s="9"/>
      <c r="D597"/>
      <c r="E597"/>
      <c r="F597"/>
      <c r="G597"/>
      <c r="H597"/>
      <c r="I597"/>
      <c r="J597"/>
      <c r="K597"/>
      <c r="L597"/>
      <c r="M597"/>
      <c r="N597"/>
      <c r="O597"/>
      <c r="P597"/>
      <c r="Q597"/>
      <c r="R597"/>
      <c r="S597"/>
      <c r="T597"/>
      <c r="U597"/>
      <c r="V597"/>
      <c r="W597"/>
      <c r="X597"/>
      <c r="Y597"/>
      <c r="Z597"/>
    </row>
    <row r="598" spans="1:26" ht="15.75" customHeight="1" x14ac:dyDescent="0.25">
      <c r="A598" s="65"/>
      <c r="B598" s="65"/>
      <c r="C598" s="9"/>
      <c r="D598"/>
      <c r="E598"/>
      <c r="F598"/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  <c r="Z598"/>
    </row>
    <row r="599" spans="1:26" ht="15.75" customHeight="1" x14ac:dyDescent="0.25">
      <c r="A599" s="65"/>
      <c r="B599" s="65"/>
      <c r="C599" s="9"/>
      <c r="D599"/>
      <c r="E599"/>
      <c r="F599"/>
      <c r="G599"/>
      <c r="H599"/>
      <c r="I599"/>
      <c r="J599"/>
      <c r="K599"/>
      <c r="L599"/>
      <c r="M599"/>
      <c r="N599"/>
      <c r="O599"/>
      <c r="P599"/>
      <c r="Q599"/>
      <c r="R599"/>
      <c r="S599"/>
      <c r="T599"/>
      <c r="U599"/>
      <c r="V599"/>
      <c r="W599"/>
      <c r="X599"/>
      <c r="Y599"/>
      <c r="Z599"/>
    </row>
    <row r="600" spans="1:26" ht="15.75" customHeight="1" x14ac:dyDescent="0.25">
      <c r="A600" s="65"/>
      <c r="B600" s="65"/>
      <c r="C600" s="9"/>
      <c r="D600"/>
      <c r="E600"/>
      <c r="F600"/>
      <c r="G600"/>
      <c r="H600"/>
      <c r="I600"/>
      <c r="J600"/>
      <c r="K600"/>
      <c r="L600"/>
      <c r="M600"/>
      <c r="N600"/>
      <c r="O600"/>
      <c r="P600"/>
      <c r="Q600"/>
      <c r="R600"/>
      <c r="S600"/>
      <c r="T600"/>
      <c r="U600"/>
      <c r="V600"/>
      <c r="W600"/>
      <c r="X600"/>
      <c r="Y600"/>
      <c r="Z600"/>
    </row>
    <row r="601" spans="1:26" ht="15.75" customHeight="1" x14ac:dyDescent="0.25">
      <c r="A601" s="65"/>
      <c r="B601" s="65"/>
      <c r="C601" s="9"/>
      <c r="D601"/>
      <c r="E601"/>
      <c r="F601"/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  <c r="Z601"/>
    </row>
    <row r="602" spans="1:26" ht="15.75" customHeight="1" x14ac:dyDescent="0.25">
      <c r="A602" s="65"/>
      <c r="B602" s="65"/>
      <c r="C602" s="9"/>
      <c r="D602"/>
      <c r="E602"/>
      <c r="F602"/>
      <c r="G602"/>
      <c r="H602"/>
      <c r="I602"/>
      <c r="J602"/>
      <c r="K602"/>
      <c r="L602"/>
      <c r="M602"/>
      <c r="N602"/>
      <c r="O602"/>
      <c r="P602"/>
      <c r="Q602"/>
      <c r="R602"/>
      <c r="S602"/>
      <c r="T602"/>
      <c r="U602"/>
      <c r="V602"/>
      <c r="W602"/>
      <c r="X602"/>
      <c r="Y602"/>
      <c r="Z602"/>
    </row>
    <row r="603" spans="1:26" ht="15.75" customHeight="1" x14ac:dyDescent="0.25">
      <c r="A603" s="65"/>
      <c r="B603" s="65"/>
      <c r="C603" s="9"/>
      <c r="D603"/>
      <c r="E603"/>
      <c r="F603"/>
      <c r="G603"/>
      <c r="H603"/>
      <c r="I603"/>
      <c r="J603"/>
      <c r="K603"/>
      <c r="L603"/>
      <c r="M603"/>
      <c r="N603"/>
      <c r="O603"/>
      <c r="P603"/>
      <c r="Q603"/>
      <c r="R603"/>
      <c r="S603"/>
      <c r="T603"/>
      <c r="U603"/>
      <c r="V603"/>
      <c r="W603"/>
      <c r="X603"/>
      <c r="Y603"/>
      <c r="Z603"/>
    </row>
    <row r="604" spans="1:26" ht="15.75" customHeight="1" x14ac:dyDescent="0.25">
      <c r="A604" s="65"/>
      <c r="B604" s="65"/>
      <c r="C604" s="9"/>
      <c r="D604"/>
      <c r="E604"/>
      <c r="F604"/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  <c r="Z604"/>
    </row>
    <row r="605" spans="1:26" ht="15.75" customHeight="1" x14ac:dyDescent="0.25">
      <c r="A605" s="65"/>
      <c r="B605" s="65"/>
      <c r="C605" s="9"/>
      <c r="D605"/>
      <c r="E605"/>
      <c r="F605"/>
      <c r="G605"/>
      <c r="H605"/>
      <c r="I605"/>
      <c r="J605"/>
      <c r="K605"/>
      <c r="L605"/>
      <c r="M605"/>
      <c r="N605"/>
      <c r="O605"/>
      <c r="P605"/>
      <c r="Q605"/>
      <c r="R605"/>
      <c r="S605"/>
      <c r="T605"/>
      <c r="U605"/>
      <c r="V605"/>
      <c r="W605"/>
      <c r="X605"/>
      <c r="Y605"/>
      <c r="Z605"/>
    </row>
    <row r="606" spans="1:26" ht="15.75" customHeight="1" x14ac:dyDescent="0.25">
      <c r="A606" s="65"/>
      <c r="B606" s="65"/>
      <c r="C606" s="9"/>
      <c r="D606"/>
      <c r="E606"/>
      <c r="F606"/>
      <c r="G606"/>
      <c r="H606"/>
      <c r="I606"/>
      <c r="J606"/>
      <c r="K606"/>
      <c r="L606"/>
      <c r="M606"/>
      <c r="N606"/>
      <c r="O606"/>
      <c r="P606"/>
      <c r="Q606"/>
      <c r="R606"/>
      <c r="S606"/>
      <c r="T606"/>
      <c r="U606"/>
      <c r="V606"/>
      <c r="W606"/>
      <c r="X606"/>
      <c r="Y606"/>
      <c r="Z606"/>
    </row>
    <row r="607" spans="1:26" ht="15.75" customHeight="1" x14ac:dyDescent="0.25">
      <c r="A607" s="65"/>
      <c r="B607" s="65"/>
      <c r="C607" s="9"/>
      <c r="D607"/>
      <c r="E607"/>
      <c r="F607"/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  <c r="Z607"/>
    </row>
    <row r="608" spans="1:26" ht="15.75" customHeight="1" x14ac:dyDescent="0.25">
      <c r="A608" s="65"/>
      <c r="B608" s="65"/>
      <c r="C608" s="9"/>
      <c r="D608"/>
      <c r="E608"/>
      <c r="F608"/>
      <c r="G608"/>
      <c r="H608"/>
      <c r="I608"/>
      <c r="J608"/>
      <c r="K608"/>
      <c r="L608"/>
      <c r="M608"/>
      <c r="N608"/>
      <c r="O608"/>
      <c r="P608"/>
      <c r="Q608"/>
      <c r="R608"/>
      <c r="S608"/>
      <c r="T608"/>
      <c r="U608"/>
      <c r="V608"/>
      <c r="W608"/>
      <c r="X608"/>
      <c r="Y608"/>
      <c r="Z608"/>
    </row>
    <row r="609" spans="1:26" ht="15.75" customHeight="1" x14ac:dyDescent="0.25">
      <c r="A609" s="65"/>
      <c r="B609" s="65"/>
      <c r="C609" s="9"/>
      <c r="D609"/>
      <c r="E609"/>
      <c r="F609"/>
      <c r="G609"/>
      <c r="H609"/>
      <c r="I609"/>
      <c r="J609"/>
      <c r="K609"/>
      <c r="L609"/>
      <c r="M609"/>
      <c r="N609"/>
      <c r="O609"/>
      <c r="P609"/>
      <c r="Q609"/>
      <c r="R609"/>
      <c r="S609"/>
      <c r="T609"/>
      <c r="U609"/>
      <c r="V609"/>
      <c r="W609"/>
      <c r="X609"/>
      <c r="Y609"/>
      <c r="Z609"/>
    </row>
    <row r="610" spans="1:26" ht="15.75" customHeight="1" x14ac:dyDescent="0.25">
      <c r="A610" s="65"/>
      <c r="B610" s="65"/>
      <c r="C610" s="9"/>
      <c r="D610"/>
      <c r="E610"/>
      <c r="F610"/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  <c r="Z610"/>
    </row>
    <row r="611" spans="1:26" ht="15.75" customHeight="1" x14ac:dyDescent="0.25">
      <c r="A611" s="65"/>
      <c r="B611" s="65"/>
      <c r="C611" s="9"/>
      <c r="D611"/>
      <c r="E611"/>
      <c r="F611"/>
      <c r="G611"/>
      <c r="H611"/>
      <c r="I611"/>
      <c r="J611"/>
      <c r="K611"/>
      <c r="L611"/>
      <c r="M611"/>
      <c r="N611"/>
      <c r="O611"/>
      <c r="P611"/>
      <c r="Q611"/>
      <c r="R611"/>
      <c r="S611"/>
      <c r="T611"/>
      <c r="U611"/>
      <c r="V611"/>
      <c r="W611"/>
      <c r="X611"/>
      <c r="Y611"/>
      <c r="Z611"/>
    </row>
    <row r="612" spans="1:26" ht="15.75" customHeight="1" x14ac:dyDescent="0.25">
      <c r="A612" s="65"/>
      <c r="B612" s="65"/>
      <c r="C612" s="9"/>
      <c r="D612"/>
      <c r="E612"/>
      <c r="F612"/>
      <c r="G612"/>
      <c r="H612"/>
      <c r="I612"/>
      <c r="J612"/>
      <c r="K612"/>
      <c r="L612"/>
      <c r="M612"/>
      <c r="N612"/>
      <c r="O612"/>
      <c r="P612"/>
      <c r="Q612"/>
      <c r="R612"/>
      <c r="S612"/>
      <c r="T612"/>
      <c r="U612"/>
      <c r="V612"/>
      <c r="W612"/>
      <c r="X612"/>
      <c r="Y612"/>
      <c r="Z612"/>
    </row>
    <row r="613" spans="1:26" ht="15.75" customHeight="1" x14ac:dyDescent="0.25">
      <c r="A613" s="65"/>
      <c r="B613" s="65"/>
      <c r="C613" s="9"/>
      <c r="D613"/>
      <c r="E613"/>
      <c r="F613"/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  <c r="Z613"/>
    </row>
    <row r="614" spans="1:26" ht="15.75" customHeight="1" x14ac:dyDescent="0.25">
      <c r="A614" s="65"/>
      <c r="B614" s="65"/>
      <c r="C614" s="9"/>
      <c r="D614"/>
      <c r="E614"/>
      <c r="F614"/>
      <c r="G614"/>
      <c r="H614"/>
      <c r="I614"/>
      <c r="J614"/>
      <c r="K614"/>
      <c r="L614"/>
      <c r="M614"/>
      <c r="N614"/>
      <c r="O614"/>
      <c r="P614"/>
      <c r="Q614"/>
      <c r="R614"/>
      <c r="S614"/>
      <c r="T614"/>
      <c r="U614"/>
      <c r="V614"/>
      <c r="W614"/>
      <c r="X614"/>
      <c r="Y614"/>
      <c r="Z614"/>
    </row>
    <row r="615" spans="1:26" ht="15.75" customHeight="1" x14ac:dyDescent="0.25">
      <c r="A615" s="65"/>
      <c r="B615" s="65"/>
      <c r="C615" s="9"/>
      <c r="D615"/>
      <c r="E615"/>
      <c r="F615"/>
      <c r="G615"/>
      <c r="H615"/>
      <c r="I615"/>
      <c r="J615"/>
      <c r="K615"/>
      <c r="L615"/>
      <c r="M615"/>
      <c r="N615"/>
      <c r="O615"/>
      <c r="P615"/>
      <c r="Q615"/>
      <c r="R615"/>
      <c r="S615"/>
      <c r="T615"/>
      <c r="U615"/>
      <c r="V615"/>
      <c r="W615"/>
      <c r="X615"/>
      <c r="Y615"/>
      <c r="Z615"/>
    </row>
    <row r="616" spans="1:26" ht="15.75" customHeight="1" x14ac:dyDescent="0.25">
      <c r="A616" s="65"/>
      <c r="B616" s="65"/>
      <c r="C616" s="9"/>
      <c r="D616"/>
      <c r="E616"/>
      <c r="F616"/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  <c r="Z616"/>
    </row>
    <row r="617" spans="1:26" ht="15.75" customHeight="1" x14ac:dyDescent="0.25">
      <c r="A617" s="65"/>
      <c r="B617" s="65"/>
      <c r="C617" s="9"/>
      <c r="D617"/>
      <c r="E617"/>
      <c r="F617"/>
      <c r="G617"/>
      <c r="H617"/>
      <c r="I617"/>
      <c r="J617"/>
      <c r="K617"/>
      <c r="L617"/>
      <c r="M617"/>
      <c r="N617"/>
      <c r="O617"/>
      <c r="P617"/>
      <c r="Q617"/>
      <c r="R617"/>
      <c r="S617"/>
      <c r="T617"/>
      <c r="U617"/>
      <c r="V617"/>
      <c r="W617"/>
      <c r="X617"/>
      <c r="Y617"/>
      <c r="Z617"/>
    </row>
    <row r="618" spans="1:26" ht="15.75" customHeight="1" x14ac:dyDescent="0.25">
      <c r="A618" s="65"/>
      <c r="B618" s="65"/>
      <c r="C618" s="9"/>
      <c r="D618"/>
      <c r="E618"/>
      <c r="F618"/>
      <c r="G618"/>
      <c r="H618"/>
      <c r="I618"/>
      <c r="J618"/>
      <c r="K618"/>
      <c r="L618"/>
      <c r="M618"/>
      <c r="N618"/>
      <c r="O618"/>
      <c r="P618"/>
      <c r="Q618"/>
      <c r="R618"/>
      <c r="S618"/>
      <c r="T618"/>
      <c r="U618"/>
      <c r="V618"/>
      <c r="W618"/>
      <c r="X618"/>
      <c r="Y618"/>
      <c r="Z618"/>
    </row>
    <row r="619" spans="1:26" ht="15.75" customHeight="1" x14ac:dyDescent="0.25">
      <c r="A619" s="65"/>
      <c r="B619" s="65"/>
      <c r="C619" s="9"/>
      <c r="D619"/>
      <c r="E619"/>
      <c r="F619"/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  <c r="Z619"/>
    </row>
    <row r="620" spans="1:26" ht="15.75" customHeight="1" x14ac:dyDescent="0.25">
      <c r="A620" s="65"/>
      <c r="B620" s="65"/>
      <c r="C620" s="9"/>
      <c r="D620"/>
      <c r="E620"/>
      <c r="F620"/>
      <c r="G620"/>
      <c r="H620"/>
      <c r="I620"/>
      <c r="J620"/>
      <c r="K620"/>
      <c r="L620"/>
      <c r="M620"/>
      <c r="N620"/>
      <c r="O620"/>
      <c r="P620"/>
      <c r="Q620"/>
      <c r="R620"/>
      <c r="S620"/>
      <c r="T620"/>
      <c r="U620"/>
      <c r="V620"/>
      <c r="W620"/>
      <c r="X620"/>
      <c r="Y620"/>
      <c r="Z620"/>
    </row>
    <row r="621" spans="1:26" ht="15.75" customHeight="1" x14ac:dyDescent="0.25">
      <c r="A621" s="65"/>
      <c r="B621" s="65"/>
      <c r="C621" s="9"/>
      <c r="D621"/>
      <c r="E621"/>
      <c r="F621"/>
      <c r="G621"/>
      <c r="H621"/>
      <c r="I621"/>
      <c r="J621"/>
      <c r="K621"/>
      <c r="L621"/>
      <c r="M621"/>
      <c r="N621"/>
      <c r="O621"/>
      <c r="P621"/>
      <c r="Q621"/>
      <c r="R621"/>
      <c r="S621"/>
      <c r="T621"/>
      <c r="U621"/>
      <c r="V621"/>
      <c r="W621"/>
      <c r="X621"/>
      <c r="Y621"/>
      <c r="Z621"/>
    </row>
    <row r="622" spans="1:26" ht="15.75" customHeight="1" x14ac:dyDescent="0.25">
      <c r="A622" s="65"/>
      <c r="B622" s="65"/>
      <c r="C622" s="9"/>
      <c r="D622"/>
      <c r="E622"/>
      <c r="F622"/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  <c r="Z622"/>
    </row>
    <row r="623" spans="1:26" ht="15.75" customHeight="1" x14ac:dyDescent="0.25">
      <c r="A623" s="65"/>
      <c r="B623" s="65"/>
      <c r="C623" s="9"/>
      <c r="D623"/>
      <c r="E623"/>
      <c r="F623"/>
      <c r="G623"/>
      <c r="H623"/>
      <c r="I623"/>
      <c r="J623"/>
      <c r="K623"/>
      <c r="L623"/>
      <c r="M623"/>
      <c r="N623"/>
      <c r="O623"/>
      <c r="P623"/>
      <c r="Q623"/>
      <c r="R623"/>
      <c r="S623"/>
      <c r="T623"/>
      <c r="U623"/>
      <c r="V623"/>
      <c r="W623"/>
      <c r="X623"/>
      <c r="Y623"/>
      <c r="Z623"/>
    </row>
    <row r="624" spans="1:26" ht="15.75" customHeight="1" x14ac:dyDescent="0.25">
      <c r="A624" s="65"/>
      <c r="B624" s="65"/>
      <c r="C624" s="9"/>
      <c r="D624"/>
      <c r="E624"/>
      <c r="F624"/>
      <c r="G624"/>
      <c r="H624"/>
      <c r="I624"/>
      <c r="J624"/>
      <c r="K624"/>
      <c r="L624"/>
      <c r="M624"/>
      <c r="N624"/>
      <c r="O624"/>
      <c r="P624"/>
      <c r="Q624"/>
      <c r="R624"/>
      <c r="S624"/>
      <c r="T624"/>
      <c r="U624"/>
      <c r="V624"/>
      <c r="W624"/>
      <c r="X624"/>
      <c r="Y624"/>
      <c r="Z624"/>
    </row>
    <row r="625" spans="1:26" ht="15.75" customHeight="1" x14ac:dyDescent="0.25">
      <c r="A625" s="65"/>
      <c r="B625" s="65"/>
      <c r="C625" s="9"/>
      <c r="D625"/>
      <c r="E625"/>
      <c r="F625"/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  <c r="Z625"/>
    </row>
    <row r="626" spans="1:26" ht="15.75" customHeight="1" x14ac:dyDescent="0.25">
      <c r="A626" s="65"/>
      <c r="B626" s="65"/>
      <c r="C626" s="9"/>
      <c r="D626"/>
      <c r="E626"/>
      <c r="F626"/>
      <c r="G626"/>
      <c r="H626"/>
      <c r="I626"/>
      <c r="J626"/>
      <c r="K626"/>
      <c r="L626"/>
      <c r="M626"/>
      <c r="N626"/>
      <c r="O626"/>
      <c r="P626"/>
      <c r="Q626"/>
      <c r="R626"/>
      <c r="S626"/>
      <c r="T626"/>
      <c r="U626"/>
      <c r="V626"/>
      <c r="W626"/>
      <c r="X626"/>
      <c r="Y626"/>
      <c r="Z626"/>
    </row>
    <row r="627" spans="1:26" ht="15.75" customHeight="1" x14ac:dyDescent="0.25">
      <c r="A627" s="65"/>
      <c r="B627" s="65"/>
      <c r="C627" s="9"/>
      <c r="D627"/>
      <c r="E627"/>
      <c r="F627"/>
      <c r="G627"/>
      <c r="H627"/>
      <c r="I627"/>
      <c r="J627"/>
      <c r="K627"/>
      <c r="L627"/>
      <c r="M627"/>
      <c r="N627"/>
      <c r="O627"/>
      <c r="P627"/>
      <c r="Q627"/>
      <c r="R627"/>
      <c r="S627"/>
      <c r="T627"/>
      <c r="U627"/>
      <c r="V627"/>
      <c r="W627"/>
      <c r="X627"/>
      <c r="Y627"/>
      <c r="Z627"/>
    </row>
    <row r="628" spans="1:26" ht="15.75" customHeight="1" x14ac:dyDescent="0.25">
      <c r="A628" s="65"/>
      <c r="B628" s="65"/>
      <c r="C628" s="9"/>
      <c r="D628"/>
      <c r="E628"/>
      <c r="F628"/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  <c r="Z628"/>
    </row>
    <row r="629" spans="1:26" ht="15.75" customHeight="1" x14ac:dyDescent="0.25">
      <c r="A629" s="65"/>
      <c r="B629" s="65"/>
      <c r="C629" s="9"/>
      <c r="D629"/>
      <c r="E629"/>
      <c r="F629"/>
      <c r="G629"/>
      <c r="H629"/>
      <c r="I629"/>
      <c r="J629"/>
      <c r="K629"/>
      <c r="L629"/>
      <c r="M629"/>
      <c r="N629"/>
      <c r="O629"/>
      <c r="P629"/>
      <c r="Q629"/>
      <c r="R629"/>
      <c r="S629"/>
      <c r="T629"/>
      <c r="U629"/>
      <c r="V629"/>
      <c r="W629"/>
      <c r="X629"/>
      <c r="Y629"/>
      <c r="Z629"/>
    </row>
    <row r="630" spans="1:26" ht="15.75" customHeight="1" x14ac:dyDescent="0.25">
      <c r="A630" s="65"/>
      <c r="B630" s="65"/>
      <c r="C630" s="9"/>
      <c r="D630"/>
      <c r="E630"/>
      <c r="F630"/>
      <c r="G630"/>
      <c r="H630"/>
      <c r="I630"/>
      <c r="J630"/>
      <c r="K630"/>
      <c r="L630"/>
      <c r="M630"/>
      <c r="N630"/>
      <c r="O630"/>
      <c r="P630"/>
      <c r="Q630"/>
      <c r="R630"/>
      <c r="S630"/>
      <c r="T630"/>
      <c r="U630"/>
      <c r="V630"/>
      <c r="W630"/>
      <c r="X630"/>
      <c r="Y630"/>
      <c r="Z630"/>
    </row>
    <row r="631" spans="1:26" ht="15.75" customHeight="1" x14ac:dyDescent="0.25">
      <c r="A631" s="65"/>
      <c r="B631" s="65"/>
      <c r="C631" s="9"/>
      <c r="D631"/>
      <c r="E631"/>
      <c r="F631"/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  <c r="Z631"/>
    </row>
    <row r="632" spans="1:26" ht="15.75" customHeight="1" x14ac:dyDescent="0.25">
      <c r="A632" s="65"/>
      <c r="B632" s="65"/>
      <c r="C632" s="9"/>
      <c r="D632"/>
      <c r="E632"/>
      <c r="F632"/>
      <c r="G632"/>
      <c r="H632"/>
      <c r="I632"/>
      <c r="J632"/>
      <c r="K632"/>
      <c r="L632"/>
      <c r="M632"/>
      <c r="N632"/>
      <c r="O632"/>
      <c r="P632"/>
      <c r="Q632"/>
      <c r="R632"/>
      <c r="S632"/>
      <c r="T632"/>
      <c r="U632"/>
      <c r="V632"/>
      <c r="W632"/>
      <c r="X632"/>
      <c r="Y632"/>
      <c r="Z632"/>
    </row>
    <row r="633" spans="1:26" ht="15.75" customHeight="1" x14ac:dyDescent="0.25">
      <c r="A633" s="65"/>
      <c r="B633" s="65"/>
      <c r="C633" s="9"/>
      <c r="D633"/>
      <c r="E633"/>
      <c r="F633"/>
      <c r="G633"/>
      <c r="H633"/>
      <c r="I633"/>
      <c r="J633"/>
      <c r="K633"/>
      <c r="L633"/>
      <c r="M633"/>
      <c r="N633"/>
      <c r="O633"/>
      <c r="P633"/>
      <c r="Q633"/>
      <c r="R633"/>
      <c r="S633"/>
      <c r="T633"/>
      <c r="U633"/>
      <c r="V633"/>
      <c r="W633"/>
      <c r="X633"/>
      <c r="Y633"/>
      <c r="Z633"/>
    </row>
    <row r="634" spans="1:26" ht="15.75" customHeight="1" x14ac:dyDescent="0.25">
      <c r="A634" s="65"/>
      <c r="B634" s="65"/>
      <c r="C634" s="9"/>
      <c r="D634"/>
      <c r="E634"/>
      <c r="F634"/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  <c r="Z634"/>
    </row>
    <row r="635" spans="1:26" ht="15.75" customHeight="1" x14ac:dyDescent="0.25">
      <c r="A635" s="65"/>
      <c r="B635" s="65"/>
      <c r="C635" s="9"/>
      <c r="D635"/>
      <c r="E635"/>
      <c r="F635"/>
      <c r="G635"/>
      <c r="H635"/>
      <c r="I635"/>
      <c r="J635"/>
      <c r="K635"/>
      <c r="L635"/>
      <c r="M635"/>
      <c r="N635"/>
      <c r="O635"/>
      <c r="P635"/>
      <c r="Q635"/>
      <c r="R635"/>
      <c r="S635"/>
      <c r="T635"/>
      <c r="U635"/>
      <c r="V635"/>
      <c r="W635"/>
      <c r="X635"/>
      <c r="Y635"/>
      <c r="Z635"/>
    </row>
    <row r="636" spans="1:26" ht="15.75" customHeight="1" x14ac:dyDescent="0.25">
      <c r="A636" s="65"/>
      <c r="B636" s="65"/>
      <c r="C636" s="9"/>
      <c r="D636"/>
      <c r="E636"/>
      <c r="F636"/>
      <c r="G636"/>
      <c r="H636"/>
      <c r="I636"/>
      <c r="J636"/>
      <c r="K636"/>
      <c r="L636"/>
      <c r="M636"/>
      <c r="N636"/>
      <c r="O636"/>
      <c r="P636"/>
      <c r="Q636"/>
      <c r="R636"/>
      <c r="S636"/>
      <c r="T636"/>
      <c r="U636"/>
      <c r="V636"/>
      <c r="W636"/>
      <c r="X636"/>
      <c r="Y636"/>
      <c r="Z636"/>
    </row>
    <row r="637" spans="1:26" ht="15.75" customHeight="1" x14ac:dyDescent="0.25">
      <c r="A637" s="65"/>
      <c r="B637" s="65"/>
      <c r="C637" s="9"/>
      <c r="D637"/>
      <c r="E637"/>
      <c r="F637"/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  <c r="Z637"/>
    </row>
    <row r="638" spans="1:26" ht="15.75" customHeight="1" x14ac:dyDescent="0.25">
      <c r="A638" s="65"/>
      <c r="B638" s="65"/>
      <c r="C638" s="9"/>
      <c r="D638"/>
      <c r="E638"/>
      <c r="F638"/>
      <c r="G638"/>
      <c r="H638"/>
      <c r="I638"/>
      <c r="J638"/>
      <c r="K638"/>
      <c r="L638"/>
      <c r="M638"/>
      <c r="N638"/>
      <c r="O638"/>
      <c r="P638"/>
      <c r="Q638"/>
      <c r="R638"/>
      <c r="S638"/>
      <c r="T638"/>
      <c r="U638"/>
      <c r="V638"/>
      <c r="W638"/>
      <c r="X638"/>
      <c r="Y638"/>
      <c r="Z638"/>
    </row>
    <row r="639" spans="1:26" ht="15.75" customHeight="1" x14ac:dyDescent="0.25">
      <c r="A639" s="65"/>
      <c r="B639" s="65"/>
      <c r="C639" s="9"/>
      <c r="D639"/>
      <c r="E639"/>
      <c r="F639"/>
      <c r="G639"/>
      <c r="H639"/>
      <c r="I639"/>
      <c r="J639"/>
      <c r="K639"/>
      <c r="L639"/>
      <c r="M639"/>
      <c r="N639"/>
      <c r="O639"/>
      <c r="P639"/>
      <c r="Q639"/>
      <c r="R639"/>
      <c r="S639"/>
      <c r="T639"/>
      <c r="U639"/>
      <c r="V639"/>
      <c r="W639"/>
      <c r="X639"/>
      <c r="Y639"/>
      <c r="Z639"/>
    </row>
    <row r="640" spans="1:26" ht="15.75" customHeight="1" x14ac:dyDescent="0.25">
      <c r="A640" s="65"/>
      <c r="B640" s="65"/>
      <c r="C640" s="9"/>
      <c r="D640"/>
      <c r="E640"/>
      <c r="F640"/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  <c r="Z640"/>
    </row>
    <row r="641" spans="1:26" ht="15.75" customHeight="1" x14ac:dyDescent="0.25">
      <c r="A641" s="65"/>
      <c r="B641" s="65"/>
      <c r="C641" s="9"/>
      <c r="D641"/>
      <c r="E641"/>
      <c r="F641"/>
      <c r="G641"/>
      <c r="H641"/>
      <c r="I641"/>
      <c r="J641"/>
      <c r="K641"/>
      <c r="L641"/>
      <c r="M641"/>
      <c r="N641"/>
      <c r="O641"/>
      <c r="P641"/>
      <c r="Q641"/>
      <c r="R641"/>
      <c r="S641"/>
      <c r="T641"/>
      <c r="U641"/>
      <c r="V641"/>
      <c r="W641"/>
      <c r="X641"/>
      <c r="Y641"/>
      <c r="Z641"/>
    </row>
    <row r="642" spans="1:26" ht="15.75" customHeight="1" x14ac:dyDescent="0.25">
      <c r="A642" s="65"/>
      <c r="B642" s="65"/>
      <c r="C642" s="9"/>
      <c r="D642"/>
      <c r="E642"/>
      <c r="F642"/>
      <c r="G642"/>
      <c r="H642"/>
      <c r="I642"/>
      <c r="J642"/>
      <c r="K642"/>
      <c r="L642"/>
      <c r="M642"/>
      <c r="N642"/>
      <c r="O642"/>
      <c r="P642"/>
      <c r="Q642"/>
      <c r="R642"/>
      <c r="S642"/>
      <c r="T642"/>
      <c r="U642"/>
      <c r="V642"/>
      <c r="W642"/>
      <c r="X642"/>
      <c r="Y642"/>
      <c r="Z642"/>
    </row>
    <row r="643" spans="1:26" ht="15.75" customHeight="1" x14ac:dyDescent="0.25">
      <c r="A643" s="65"/>
      <c r="B643" s="65"/>
      <c r="C643" s="9"/>
      <c r="D643"/>
      <c r="E643"/>
      <c r="F643"/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  <c r="Z643"/>
    </row>
    <row r="644" spans="1:26" ht="15.75" customHeight="1" x14ac:dyDescent="0.25">
      <c r="A644" s="65"/>
      <c r="B644" s="65"/>
      <c r="C644" s="9"/>
      <c r="D644"/>
      <c r="E644"/>
      <c r="F644"/>
      <c r="G644"/>
      <c r="H644"/>
      <c r="I644"/>
      <c r="J644"/>
      <c r="K644"/>
      <c r="L644"/>
      <c r="M644"/>
      <c r="N644"/>
      <c r="O644"/>
      <c r="P644"/>
      <c r="Q644"/>
      <c r="R644"/>
      <c r="S644"/>
      <c r="T644"/>
      <c r="U644"/>
      <c r="V644"/>
      <c r="W644"/>
      <c r="X644"/>
      <c r="Y644"/>
      <c r="Z644"/>
    </row>
    <row r="645" spans="1:26" ht="15.75" customHeight="1" x14ac:dyDescent="0.25">
      <c r="A645" s="65"/>
      <c r="B645" s="65"/>
      <c r="C645" s="9"/>
      <c r="D645"/>
      <c r="E645"/>
      <c r="F645"/>
      <c r="G645"/>
      <c r="H645"/>
      <c r="I645"/>
      <c r="J645"/>
      <c r="K645"/>
      <c r="L645"/>
      <c r="M645"/>
      <c r="N645"/>
      <c r="O645"/>
      <c r="P645"/>
      <c r="Q645"/>
      <c r="R645"/>
      <c r="S645"/>
      <c r="T645"/>
      <c r="U645"/>
      <c r="V645"/>
      <c r="W645"/>
      <c r="X645"/>
      <c r="Y645"/>
      <c r="Z645"/>
    </row>
    <row r="646" spans="1:26" ht="15.75" customHeight="1" x14ac:dyDescent="0.25">
      <c r="A646" s="65"/>
      <c r="B646" s="65"/>
      <c r="C646" s="9"/>
      <c r="D646"/>
      <c r="E646"/>
      <c r="F646"/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  <c r="Z646"/>
    </row>
    <row r="647" spans="1:26" ht="15.75" customHeight="1" x14ac:dyDescent="0.25">
      <c r="A647" s="65"/>
      <c r="B647" s="65"/>
      <c r="C647" s="9"/>
      <c r="D647"/>
      <c r="E647"/>
      <c r="F647"/>
      <c r="G647"/>
      <c r="H647"/>
      <c r="I647"/>
      <c r="J647"/>
      <c r="K647"/>
      <c r="L647"/>
      <c r="M647"/>
      <c r="N647"/>
      <c r="O647"/>
      <c r="P647"/>
      <c r="Q647"/>
      <c r="R647"/>
      <c r="S647"/>
      <c r="T647"/>
      <c r="U647"/>
      <c r="V647"/>
      <c r="W647"/>
      <c r="X647"/>
      <c r="Y647"/>
      <c r="Z647"/>
    </row>
    <row r="648" spans="1:26" ht="15.75" customHeight="1" x14ac:dyDescent="0.25">
      <c r="A648" s="65"/>
      <c r="B648" s="65"/>
      <c r="C648" s="9"/>
      <c r="D648"/>
      <c r="E648"/>
      <c r="F648"/>
      <c r="G648"/>
      <c r="H648"/>
      <c r="I648"/>
      <c r="J648"/>
      <c r="K648"/>
      <c r="L648"/>
      <c r="M648"/>
      <c r="N648"/>
      <c r="O648"/>
      <c r="P648"/>
      <c r="Q648"/>
      <c r="R648"/>
      <c r="S648"/>
      <c r="T648"/>
      <c r="U648"/>
      <c r="V648"/>
      <c r="W648"/>
      <c r="X648"/>
      <c r="Y648"/>
      <c r="Z648"/>
    </row>
    <row r="649" spans="1:26" ht="15.75" customHeight="1" x14ac:dyDescent="0.25">
      <c r="A649" s="65"/>
      <c r="B649" s="65"/>
      <c r="C649" s="9"/>
      <c r="D649"/>
      <c r="E649"/>
      <c r="F649"/>
      <c r="G649"/>
      <c r="H649"/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  <c r="Y649"/>
      <c r="Z649"/>
    </row>
    <row r="650" spans="1:26" ht="15.75" customHeight="1" x14ac:dyDescent="0.25">
      <c r="A650" s="65"/>
      <c r="B650" s="65"/>
      <c r="C650" s="9"/>
      <c r="D650"/>
      <c r="E650"/>
      <c r="F650"/>
      <c r="G650"/>
      <c r="H650"/>
      <c r="I650"/>
      <c r="J650"/>
      <c r="K650"/>
      <c r="L650"/>
      <c r="M650"/>
      <c r="N650"/>
      <c r="O650"/>
      <c r="P650"/>
      <c r="Q650"/>
      <c r="R650"/>
      <c r="S650"/>
      <c r="T650"/>
      <c r="U650"/>
      <c r="V650"/>
      <c r="W650"/>
      <c r="X650"/>
      <c r="Y650"/>
      <c r="Z650"/>
    </row>
    <row r="651" spans="1:26" ht="15.75" customHeight="1" x14ac:dyDescent="0.25">
      <c r="A651" s="65"/>
      <c r="B651" s="65"/>
      <c r="C651" s="9"/>
      <c r="D651"/>
      <c r="E651"/>
      <c r="F651"/>
      <c r="G651"/>
      <c r="H651"/>
      <c r="I651"/>
      <c r="J651"/>
      <c r="K651"/>
      <c r="L651"/>
      <c r="M651"/>
      <c r="N651"/>
      <c r="O651"/>
      <c r="P651"/>
      <c r="Q651"/>
      <c r="R651"/>
      <c r="S651"/>
      <c r="T651"/>
      <c r="U651"/>
      <c r="V651"/>
      <c r="W651"/>
      <c r="X651"/>
      <c r="Y651"/>
      <c r="Z651"/>
    </row>
    <row r="652" spans="1:26" ht="15.75" customHeight="1" x14ac:dyDescent="0.25">
      <c r="A652" s="65"/>
      <c r="B652" s="65"/>
      <c r="C652" s="9"/>
      <c r="D652"/>
      <c r="E652"/>
      <c r="F652"/>
      <c r="G652"/>
      <c r="H652"/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  <c r="Y652"/>
      <c r="Z652"/>
    </row>
    <row r="653" spans="1:26" ht="15.75" customHeight="1" x14ac:dyDescent="0.25">
      <c r="A653" s="65"/>
      <c r="B653" s="65"/>
      <c r="C653" s="9"/>
      <c r="D653"/>
      <c r="E653"/>
      <c r="F653"/>
      <c r="G653"/>
      <c r="H653"/>
      <c r="I653"/>
      <c r="J653"/>
      <c r="K653"/>
      <c r="L653"/>
      <c r="M653"/>
      <c r="N653"/>
      <c r="O653"/>
      <c r="P653"/>
      <c r="Q653"/>
      <c r="R653"/>
      <c r="S653"/>
      <c r="T653"/>
      <c r="U653"/>
      <c r="V653"/>
      <c r="W653"/>
      <c r="X653"/>
      <c r="Y653"/>
      <c r="Z653"/>
    </row>
    <row r="654" spans="1:26" ht="15.75" customHeight="1" x14ac:dyDescent="0.25">
      <c r="A654" s="65"/>
      <c r="B654" s="65"/>
      <c r="C654" s="9"/>
      <c r="D654"/>
      <c r="E654"/>
      <c r="F654"/>
      <c r="G654"/>
      <c r="H654"/>
      <c r="I654"/>
      <c r="J654"/>
      <c r="K654"/>
      <c r="L654"/>
      <c r="M654"/>
      <c r="N654"/>
      <c r="O654"/>
      <c r="P654"/>
      <c r="Q654"/>
      <c r="R654"/>
      <c r="S654"/>
      <c r="T654"/>
      <c r="U654"/>
      <c r="V654"/>
      <c r="W654"/>
      <c r="X654"/>
      <c r="Y654"/>
      <c r="Z654"/>
    </row>
    <row r="655" spans="1:26" ht="15.75" customHeight="1" x14ac:dyDescent="0.25">
      <c r="A655" s="65"/>
      <c r="B655" s="65"/>
      <c r="C655" s="9"/>
      <c r="D655"/>
      <c r="E655"/>
      <c r="F655"/>
      <c r="G655"/>
      <c r="H655"/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  <c r="Y655"/>
      <c r="Z655"/>
    </row>
    <row r="656" spans="1:26" ht="15.75" customHeight="1" x14ac:dyDescent="0.25">
      <c r="A656" s="65"/>
      <c r="B656" s="65"/>
      <c r="C656" s="9"/>
      <c r="D656"/>
      <c r="E656"/>
      <c r="F656"/>
      <c r="G656"/>
      <c r="H656"/>
      <c r="I656"/>
      <c r="J656"/>
      <c r="K656"/>
      <c r="L656"/>
      <c r="M656"/>
      <c r="N656"/>
      <c r="O656"/>
      <c r="P656"/>
      <c r="Q656"/>
      <c r="R656"/>
      <c r="S656"/>
      <c r="T656"/>
      <c r="U656"/>
      <c r="V656"/>
      <c r="W656"/>
      <c r="X656"/>
      <c r="Y656"/>
      <c r="Z656"/>
    </row>
    <row r="657" spans="1:26" ht="15.75" customHeight="1" x14ac:dyDescent="0.25">
      <c r="A657" s="65"/>
      <c r="B657" s="65"/>
      <c r="C657" s="9"/>
      <c r="D657"/>
      <c r="E657"/>
      <c r="F657"/>
      <c r="G657"/>
      <c r="H657"/>
      <c r="I657"/>
      <c r="J657"/>
      <c r="K657"/>
      <c r="L657"/>
      <c r="M657"/>
      <c r="N657"/>
      <c r="O657"/>
      <c r="P657"/>
      <c r="Q657"/>
      <c r="R657"/>
      <c r="S657"/>
      <c r="T657"/>
      <c r="U657"/>
      <c r="V657"/>
      <c r="W657"/>
      <c r="X657"/>
      <c r="Y657"/>
      <c r="Z657"/>
    </row>
    <row r="658" spans="1:26" ht="15.75" customHeight="1" x14ac:dyDescent="0.25">
      <c r="A658" s="65"/>
      <c r="B658" s="65"/>
      <c r="C658" s="9"/>
      <c r="D658"/>
      <c r="E658"/>
      <c r="F658"/>
      <c r="G658"/>
      <c r="H658"/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  <c r="Z658"/>
    </row>
    <row r="659" spans="1:26" ht="15.75" customHeight="1" x14ac:dyDescent="0.25">
      <c r="A659" s="65"/>
      <c r="B659" s="65"/>
      <c r="C659" s="9"/>
      <c r="D659"/>
      <c r="E659"/>
      <c r="F659"/>
      <c r="G659"/>
      <c r="H659"/>
      <c r="I659"/>
      <c r="J659"/>
      <c r="K659"/>
      <c r="L659"/>
      <c r="M659"/>
      <c r="N659"/>
      <c r="O659"/>
      <c r="P659"/>
      <c r="Q659"/>
      <c r="R659"/>
      <c r="S659"/>
      <c r="T659"/>
      <c r="U659"/>
      <c r="V659"/>
      <c r="W659"/>
      <c r="X659"/>
      <c r="Y659"/>
      <c r="Z659"/>
    </row>
    <row r="660" spans="1:26" ht="15.75" customHeight="1" x14ac:dyDescent="0.25">
      <c r="A660" s="65"/>
      <c r="B660" s="65"/>
      <c r="C660" s="9"/>
      <c r="D660"/>
      <c r="E660"/>
      <c r="F660"/>
      <c r="G660"/>
      <c r="H660"/>
      <c r="I660"/>
      <c r="J660"/>
      <c r="K660"/>
      <c r="L660"/>
      <c r="M660"/>
      <c r="N660"/>
      <c r="O660"/>
      <c r="P660"/>
      <c r="Q660"/>
      <c r="R660"/>
      <c r="S660"/>
      <c r="T660"/>
      <c r="U660"/>
      <c r="V660"/>
      <c r="W660"/>
      <c r="X660"/>
      <c r="Y660"/>
      <c r="Z660"/>
    </row>
    <row r="661" spans="1:26" ht="15.75" customHeight="1" x14ac:dyDescent="0.25">
      <c r="A661" s="65"/>
      <c r="B661" s="65"/>
      <c r="C661" s="9"/>
      <c r="D661"/>
      <c r="E661"/>
      <c r="F661"/>
      <c r="G661"/>
      <c r="H661"/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  <c r="Y661"/>
      <c r="Z661"/>
    </row>
    <row r="662" spans="1:26" ht="15.75" customHeight="1" x14ac:dyDescent="0.25">
      <c r="A662" s="65"/>
      <c r="B662" s="65"/>
      <c r="C662" s="9"/>
      <c r="D662"/>
      <c r="E662"/>
      <c r="F662"/>
      <c r="G662"/>
      <c r="H662"/>
      <c r="I662"/>
      <c r="J662"/>
      <c r="K662"/>
      <c r="L662"/>
      <c r="M662"/>
      <c r="N662"/>
      <c r="O662"/>
      <c r="P662"/>
      <c r="Q662"/>
      <c r="R662"/>
      <c r="S662"/>
      <c r="T662"/>
      <c r="U662"/>
      <c r="V662"/>
      <c r="W662"/>
      <c r="X662"/>
      <c r="Y662"/>
      <c r="Z662"/>
    </row>
    <row r="663" spans="1:26" ht="15.75" customHeight="1" x14ac:dyDescent="0.25">
      <c r="A663" s="65"/>
      <c r="B663" s="65"/>
      <c r="C663" s="9"/>
      <c r="D663"/>
      <c r="E663"/>
      <c r="F663"/>
      <c r="G663"/>
      <c r="H663"/>
      <c r="I663"/>
      <c r="J663"/>
      <c r="K663"/>
      <c r="L663"/>
      <c r="M663"/>
      <c r="N663"/>
      <c r="O663"/>
      <c r="P663"/>
      <c r="Q663"/>
      <c r="R663"/>
      <c r="S663"/>
      <c r="T663"/>
      <c r="U663"/>
      <c r="V663"/>
      <c r="W663"/>
      <c r="X663"/>
      <c r="Y663"/>
      <c r="Z663"/>
    </row>
    <row r="664" spans="1:26" ht="15.75" customHeight="1" x14ac:dyDescent="0.25">
      <c r="A664" s="65"/>
      <c r="B664" s="65"/>
      <c r="C664" s="9"/>
      <c r="D664"/>
      <c r="E664"/>
      <c r="F664"/>
      <c r="G664"/>
      <c r="H664"/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  <c r="Y664"/>
      <c r="Z664"/>
    </row>
    <row r="665" spans="1:26" ht="15.75" customHeight="1" x14ac:dyDescent="0.25">
      <c r="A665" s="65"/>
      <c r="B665" s="65"/>
      <c r="C665" s="9"/>
      <c r="D665"/>
      <c r="E665"/>
      <c r="F665"/>
      <c r="G665"/>
      <c r="H665"/>
      <c r="I665"/>
      <c r="J665"/>
      <c r="K665"/>
      <c r="L665"/>
      <c r="M665"/>
      <c r="N665"/>
      <c r="O665"/>
      <c r="P665"/>
      <c r="Q665"/>
      <c r="R665"/>
      <c r="S665"/>
      <c r="T665"/>
      <c r="U665"/>
      <c r="V665"/>
      <c r="W665"/>
      <c r="X665"/>
      <c r="Y665"/>
      <c r="Z665"/>
    </row>
    <row r="666" spans="1:26" ht="15.75" customHeight="1" x14ac:dyDescent="0.25">
      <c r="A666" s="65"/>
      <c r="B666" s="65"/>
      <c r="C666" s="9"/>
      <c r="D666"/>
      <c r="E666"/>
      <c r="F666"/>
      <c r="G666"/>
      <c r="H666"/>
      <c r="I666"/>
      <c r="J666"/>
      <c r="K666"/>
      <c r="L666"/>
      <c r="M666"/>
      <c r="N666"/>
      <c r="O666"/>
      <c r="P666"/>
      <c r="Q666"/>
      <c r="R666"/>
      <c r="S666"/>
      <c r="T666"/>
      <c r="U666"/>
      <c r="V666"/>
      <c r="W666"/>
      <c r="X666"/>
      <c r="Y666"/>
      <c r="Z666"/>
    </row>
    <row r="667" spans="1:26" ht="15.75" customHeight="1" x14ac:dyDescent="0.25">
      <c r="A667" s="65"/>
      <c r="B667" s="65"/>
      <c r="C667" s="9"/>
      <c r="D667"/>
      <c r="E667"/>
      <c r="F667"/>
      <c r="G667"/>
      <c r="H667"/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  <c r="Y667"/>
      <c r="Z667"/>
    </row>
    <row r="668" spans="1:26" ht="15.75" customHeight="1" x14ac:dyDescent="0.25">
      <c r="A668" s="65"/>
      <c r="B668" s="65"/>
      <c r="C668" s="9"/>
      <c r="D668"/>
      <c r="E668"/>
      <c r="F668"/>
      <c r="G668"/>
      <c r="H668"/>
      <c r="I668"/>
      <c r="J668"/>
      <c r="K668"/>
      <c r="L668"/>
      <c r="M668"/>
      <c r="N668"/>
      <c r="O668"/>
      <c r="P668"/>
      <c r="Q668"/>
      <c r="R668"/>
      <c r="S668"/>
      <c r="T668"/>
      <c r="U668"/>
      <c r="V668"/>
      <c r="W668"/>
      <c r="X668"/>
      <c r="Y668"/>
      <c r="Z668"/>
    </row>
    <row r="669" spans="1:26" ht="15.75" customHeight="1" x14ac:dyDescent="0.25">
      <c r="A669" s="65"/>
      <c r="B669" s="65"/>
      <c r="C669" s="9"/>
      <c r="D669"/>
      <c r="E669"/>
      <c r="F669"/>
      <c r="G669"/>
      <c r="H669"/>
      <c r="I669"/>
      <c r="J669"/>
      <c r="K669"/>
      <c r="L669"/>
      <c r="M669"/>
      <c r="N669"/>
      <c r="O669"/>
      <c r="P669"/>
      <c r="Q669"/>
      <c r="R669"/>
      <c r="S669"/>
      <c r="T669"/>
      <c r="U669"/>
      <c r="V669"/>
      <c r="W669"/>
      <c r="X669"/>
      <c r="Y669"/>
      <c r="Z669"/>
    </row>
    <row r="670" spans="1:26" ht="15.75" customHeight="1" x14ac:dyDescent="0.25">
      <c r="A670" s="65"/>
      <c r="B670" s="65"/>
      <c r="C670" s="9"/>
      <c r="D670"/>
      <c r="E670"/>
      <c r="F670"/>
      <c r="G670"/>
      <c r="H670"/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  <c r="Y670"/>
      <c r="Z670"/>
    </row>
    <row r="671" spans="1:26" ht="15.75" customHeight="1" x14ac:dyDescent="0.25">
      <c r="A671" s="65"/>
      <c r="B671" s="65"/>
      <c r="C671" s="9"/>
      <c r="D671"/>
      <c r="E671"/>
      <c r="F671"/>
      <c r="G671"/>
      <c r="H671"/>
      <c r="I671"/>
      <c r="J671"/>
      <c r="K671"/>
      <c r="L671"/>
      <c r="M671"/>
      <c r="N671"/>
      <c r="O671"/>
      <c r="P671"/>
      <c r="Q671"/>
      <c r="R671"/>
      <c r="S671"/>
      <c r="T671"/>
      <c r="U671"/>
      <c r="V671"/>
      <c r="W671"/>
      <c r="X671"/>
      <c r="Y671"/>
      <c r="Z671"/>
    </row>
    <row r="672" spans="1:26" ht="15.75" customHeight="1" x14ac:dyDescent="0.25">
      <c r="A672" s="65"/>
      <c r="B672" s="65"/>
      <c r="C672" s="9"/>
      <c r="D672"/>
      <c r="E672"/>
      <c r="F672"/>
      <c r="G672"/>
      <c r="H672"/>
      <c r="I672"/>
      <c r="J672"/>
      <c r="K672"/>
      <c r="L672"/>
      <c r="M672"/>
      <c r="N672"/>
      <c r="O672"/>
      <c r="P672"/>
      <c r="Q672"/>
      <c r="R672"/>
      <c r="S672"/>
      <c r="T672"/>
      <c r="U672"/>
      <c r="V672"/>
      <c r="W672"/>
      <c r="X672"/>
      <c r="Y672"/>
      <c r="Z672"/>
    </row>
    <row r="673" spans="1:26" ht="15.75" customHeight="1" x14ac:dyDescent="0.25">
      <c r="A673" s="65"/>
      <c r="B673" s="65"/>
      <c r="C673" s="9"/>
      <c r="D673"/>
      <c r="E673"/>
      <c r="F673"/>
      <c r="G673"/>
      <c r="H673"/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  <c r="Y673"/>
      <c r="Z673"/>
    </row>
    <row r="674" spans="1:26" ht="15.75" customHeight="1" x14ac:dyDescent="0.25">
      <c r="A674" s="65"/>
      <c r="B674" s="65"/>
      <c r="C674" s="9"/>
      <c r="D674"/>
      <c r="E674"/>
      <c r="F674"/>
      <c r="G674"/>
      <c r="H674"/>
      <c r="I674"/>
      <c r="J674"/>
      <c r="K674"/>
      <c r="L674"/>
      <c r="M674"/>
      <c r="N674"/>
      <c r="O674"/>
      <c r="P674"/>
      <c r="Q674"/>
      <c r="R674"/>
      <c r="S674"/>
      <c r="T674"/>
      <c r="U674"/>
      <c r="V674"/>
      <c r="W674"/>
      <c r="X674"/>
      <c r="Y674"/>
      <c r="Z674"/>
    </row>
    <row r="675" spans="1:26" ht="15.75" customHeight="1" x14ac:dyDescent="0.25">
      <c r="A675" s="65"/>
      <c r="B675" s="65"/>
      <c r="C675" s="9"/>
      <c r="D675"/>
      <c r="E675"/>
      <c r="F675"/>
      <c r="G675"/>
      <c r="H675"/>
      <c r="I675"/>
      <c r="J675"/>
      <c r="K675"/>
      <c r="L675"/>
      <c r="M675"/>
      <c r="N675"/>
      <c r="O675"/>
      <c r="P675"/>
      <c r="Q675"/>
      <c r="R675"/>
      <c r="S675"/>
      <c r="T675"/>
      <c r="U675"/>
      <c r="V675"/>
      <c r="W675"/>
      <c r="X675"/>
      <c r="Y675"/>
      <c r="Z675"/>
    </row>
    <row r="676" spans="1:26" ht="15.75" customHeight="1" x14ac:dyDescent="0.25">
      <c r="A676" s="65"/>
      <c r="B676" s="65"/>
      <c r="C676" s="9"/>
      <c r="D676"/>
      <c r="E676"/>
      <c r="F676"/>
      <c r="G676"/>
      <c r="H676"/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  <c r="Y676"/>
      <c r="Z676"/>
    </row>
    <row r="677" spans="1:26" ht="15.75" customHeight="1" x14ac:dyDescent="0.25">
      <c r="A677" s="65"/>
      <c r="B677" s="65"/>
      <c r="C677" s="9"/>
      <c r="D677"/>
      <c r="E677"/>
      <c r="F677"/>
      <c r="G677"/>
      <c r="H677"/>
      <c r="I677"/>
      <c r="J677"/>
      <c r="K677"/>
      <c r="L677"/>
      <c r="M677"/>
      <c r="N677"/>
      <c r="O677"/>
      <c r="P677"/>
      <c r="Q677"/>
      <c r="R677"/>
      <c r="S677"/>
      <c r="T677"/>
      <c r="U677"/>
      <c r="V677"/>
      <c r="W677"/>
      <c r="X677"/>
      <c r="Y677"/>
      <c r="Z677"/>
    </row>
    <row r="678" spans="1:26" ht="15.75" customHeight="1" x14ac:dyDescent="0.25">
      <c r="A678" s="65"/>
      <c r="B678" s="65"/>
      <c r="C678" s="9"/>
      <c r="D678"/>
      <c r="E678"/>
      <c r="F678"/>
      <c r="G678"/>
      <c r="H678"/>
      <c r="I678"/>
      <c r="J678"/>
      <c r="K678"/>
      <c r="L678"/>
      <c r="M678"/>
      <c r="N678"/>
      <c r="O678"/>
      <c r="P678"/>
      <c r="Q678"/>
      <c r="R678"/>
      <c r="S678"/>
      <c r="T678"/>
      <c r="U678"/>
      <c r="V678"/>
      <c r="W678"/>
      <c r="X678"/>
      <c r="Y678"/>
      <c r="Z678"/>
    </row>
    <row r="679" spans="1:26" ht="15.75" customHeight="1" x14ac:dyDescent="0.25">
      <c r="A679" s="65"/>
      <c r="B679" s="65"/>
      <c r="C679" s="9"/>
      <c r="D679"/>
      <c r="E679"/>
      <c r="F679"/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  <c r="Z679"/>
    </row>
    <row r="680" spans="1:26" ht="15.75" customHeight="1" x14ac:dyDescent="0.25">
      <c r="A680" s="65"/>
      <c r="B680" s="65"/>
      <c r="C680" s="9"/>
      <c r="D680"/>
      <c r="E680"/>
      <c r="F680"/>
      <c r="G680"/>
      <c r="H680"/>
      <c r="I680"/>
      <c r="J680"/>
      <c r="K680"/>
      <c r="L680"/>
      <c r="M680"/>
      <c r="N680"/>
      <c r="O680"/>
      <c r="P680"/>
      <c r="Q680"/>
      <c r="R680"/>
      <c r="S680"/>
      <c r="T680"/>
      <c r="U680"/>
      <c r="V680"/>
      <c r="W680"/>
      <c r="X680"/>
      <c r="Y680"/>
      <c r="Z680"/>
    </row>
    <row r="681" spans="1:26" ht="15.75" customHeight="1" x14ac:dyDescent="0.25">
      <c r="A681" s="65"/>
      <c r="B681" s="65"/>
      <c r="C681" s="9"/>
      <c r="D681"/>
      <c r="E681"/>
      <c r="F681"/>
      <c r="G681"/>
      <c r="H681"/>
      <c r="I681"/>
      <c r="J681"/>
      <c r="K681"/>
      <c r="L681"/>
      <c r="M681"/>
      <c r="N681"/>
      <c r="O681"/>
      <c r="P681"/>
      <c r="Q681"/>
      <c r="R681"/>
      <c r="S681"/>
      <c r="T681"/>
      <c r="U681"/>
      <c r="V681"/>
      <c r="W681"/>
      <c r="X681"/>
      <c r="Y681"/>
      <c r="Z681"/>
    </row>
    <row r="682" spans="1:26" ht="15.75" customHeight="1" x14ac:dyDescent="0.25">
      <c r="A682" s="65"/>
      <c r="B682" s="65"/>
      <c r="C682" s="9"/>
      <c r="D682"/>
      <c r="E682"/>
      <c r="F682"/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  <c r="Z682"/>
    </row>
    <row r="683" spans="1:26" ht="15.75" customHeight="1" x14ac:dyDescent="0.25">
      <c r="A683" s="65"/>
      <c r="B683" s="65"/>
      <c r="C683" s="9"/>
      <c r="D683"/>
      <c r="E683"/>
      <c r="F683"/>
      <c r="G683"/>
      <c r="H683"/>
      <c r="I683"/>
      <c r="J683"/>
      <c r="K683"/>
      <c r="L683"/>
      <c r="M683"/>
      <c r="N683"/>
      <c r="O683"/>
      <c r="P683"/>
      <c r="Q683"/>
      <c r="R683"/>
      <c r="S683"/>
      <c r="T683"/>
      <c r="U683"/>
      <c r="V683"/>
      <c r="W683"/>
      <c r="X683"/>
      <c r="Y683"/>
      <c r="Z683"/>
    </row>
    <row r="684" spans="1:26" ht="15.75" customHeight="1" x14ac:dyDescent="0.25">
      <c r="A684" s="65"/>
      <c r="B684" s="65"/>
      <c r="C684" s="9"/>
      <c r="D684"/>
      <c r="E684"/>
      <c r="F684"/>
      <c r="G684"/>
      <c r="H684"/>
      <c r="I684"/>
      <c r="J684"/>
      <c r="K684"/>
      <c r="L684"/>
      <c r="M684"/>
      <c r="N684"/>
      <c r="O684"/>
      <c r="P684"/>
      <c r="Q684"/>
      <c r="R684"/>
      <c r="S684"/>
      <c r="T684"/>
      <c r="U684"/>
      <c r="V684"/>
      <c r="W684"/>
      <c r="X684"/>
      <c r="Y684"/>
      <c r="Z684"/>
    </row>
    <row r="685" spans="1:26" ht="15.75" customHeight="1" x14ac:dyDescent="0.25">
      <c r="A685" s="65"/>
      <c r="B685" s="65"/>
      <c r="C685" s="9"/>
      <c r="D685"/>
      <c r="E685"/>
      <c r="F685"/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  <c r="Z685"/>
    </row>
    <row r="686" spans="1:26" ht="15.75" customHeight="1" x14ac:dyDescent="0.25">
      <c r="A686" s="65"/>
      <c r="B686" s="65"/>
      <c r="C686" s="9"/>
      <c r="D686"/>
      <c r="E686"/>
      <c r="F686"/>
      <c r="G686"/>
      <c r="H686"/>
      <c r="I686"/>
      <c r="J686"/>
      <c r="K686"/>
      <c r="L686"/>
      <c r="M686"/>
      <c r="N686"/>
      <c r="O686"/>
      <c r="P686"/>
      <c r="Q686"/>
      <c r="R686"/>
      <c r="S686"/>
      <c r="T686"/>
      <c r="U686"/>
      <c r="V686"/>
      <c r="W686"/>
      <c r="X686"/>
      <c r="Y686"/>
      <c r="Z686"/>
    </row>
    <row r="687" spans="1:26" ht="15.75" customHeight="1" x14ac:dyDescent="0.25">
      <c r="A687" s="65"/>
      <c r="B687" s="65"/>
      <c r="C687" s="9"/>
      <c r="D687"/>
      <c r="E687"/>
      <c r="F687"/>
      <c r="G687"/>
      <c r="H687"/>
      <c r="I687"/>
      <c r="J687"/>
      <c r="K687"/>
      <c r="L687"/>
      <c r="M687"/>
      <c r="N687"/>
      <c r="O687"/>
      <c r="P687"/>
      <c r="Q687"/>
      <c r="R687"/>
      <c r="S687"/>
      <c r="T687"/>
      <c r="U687"/>
      <c r="V687"/>
      <c r="W687"/>
      <c r="X687"/>
      <c r="Y687"/>
      <c r="Z687"/>
    </row>
    <row r="688" spans="1:26" ht="15.75" customHeight="1" x14ac:dyDescent="0.25">
      <c r="A688" s="65"/>
      <c r="B688" s="65"/>
      <c r="C688" s="9"/>
      <c r="D688"/>
      <c r="E688"/>
      <c r="F688"/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  <c r="Z688"/>
    </row>
    <row r="689" spans="1:26" ht="15.75" customHeight="1" x14ac:dyDescent="0.25">
      <c r="A689" s="65"/>
      <c r="B689" s="65"/>
      <c r="C689" s="9"/>
      <c r="D689"/>
      <c r="E689"/>
      <c r="F689"/>
      <c r="G689"/>
      <c r="H689"/>
      <c r="I689"/>
      <c r="J689"/>
      <c r="K689"/>
      <c r="L689"/>
      <c r="M689"/>
      <c r="N689"/>
      <c r="O689"/>
      <c r="P689"/>
      <c r="Q689"/>
      <c r="R689"/>
      <c r="S689"/>
      <c r="T689"/>
      <c r="U689"/>
      <c r="V689"/>
      <c r="W689"/>
      <c r="X689"/>
      <c r="Y689"/>
      <c r="Z689"/>
    </row>
    <row r="690" spans="1:26" ht="15.75" customHeight="1" x14ac:dyDescent="0.25">
      <c r="A690" s="65"/>
      <c r="B690" s="65"/>
      <c r="C690" s="9"/>
      <c r="D690"/>
      <c r="E690"/>
      <c r="F690"/>
      <c r="G690"/>
      <c r="H690"/>
      <c r="I690"/>
      <c r="J690"/>
      <c r="K690"/>
      <c r="L690"/>
      <c r="M690"/>
      <c r="N690"/>
      <c r="O690"/>
      <c r="P690"/>
      <c r="Q690"/>
      <c r="R690"/>
      <c r="S690"/>
      <c r="T690"/>
      <c r="U690"/>
      <c r="V690"/>
      <c r="W690"/>
      <c r="X690"/>
      <c r="Y690"/>
      <c r="Z690"/>
    </row>
    <row r="691" spans="1:26" ht="15.75" customHeight="1" x14ac:dyDescent="0.25">
      <c r="A691" s="65"/>
      <c r="B691" s="65"/>
      <c r="C691" s="9"/>
      <c r="D691"/>
      <c r="E691"/>
      <c r="F691"/>
      <c r="G691"/>
      <c r="H691"/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  <c r="Y691"/>
      <c r="Z691"/>
    </row>
    <row r="692" spans="1:26" ht="15.75" customHeight="1" x14ac:dyDescent="0.25">
      <c r="A692" s="65"/>
      <c r="B692" s="65"/>
      <c r="C692" s="9"/>
      <c r="D692"/>
      <c r="E692"/>
      <c r="F692"/>
      <c r="G692"/>
      <c r="H692"/>
      <c r="I692"/>
      <c r="J692"/>
      <c r="K692"/>
      <c r="L692"/>
      <c r="M692"/>
      <c r="N692"/>
      <c r="O692"/>
      <c r="P692"/>
      <c r="Q692"/>
      <c r="R692"/>
      <c r="S692"/>
      <c r="T692"/>
      <c r="U692"/>
      <c r="V692"/>
      <c r="W692"/>
      <c r="X692"/>
      <c r="Y692"/>
      <c r="Z692"/>
    </row>
    <row r="693" spans="1:26" ht="15.75" customHeight="1" x14ac:dyDescent="0.25">
      <c r="A693" s="65"/>
      <c r="B693" s="65"/>
      <c r="C693" s="9"/>
      <c r="D693"/>
      <c r="E693"/>
      <c r="F693"/>
      <c r="G693"/>
      <c r="H693"/>
      <c r="I693"/>
      <c r="J693"/>
      <c r="K693"/>
      <c r="L693"/>
      <c r="M693"/>
      <c r="N693"/>
      <c r="O693"/>
      <c r="P693"/>
      <c r="Q693"/>
      <c r="R693"/>
      <c r="S693"/>
      <c r="T693"/>
      <c r="U693"/>
      <c r="V693"/>
      <c r="W693"/>
      <c r="X693"/>
      <c r="Y693"/>
      <c r="Z693"/>
    </row>
    <row r="694" spans="1:26" ht="15.75" customHeight="1" x14ac:dyDescent="0.25">
      <c r="A694" s="65"/>
      <c r="B694" s="65"/>
      <c r="C694" s="9"/>
      <c r="D694"/>
      <c r="E694"/>
      <c r="F694"/>
      <c r="G694"/>
      <c r="H694"/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  <c r="Y694"/>
      <c r="Z694"/>
    </row>
    <row r="695" spans="1:26" ht="15.75" customHeight="1" x14ac:dyDescent="0.25">
      <c r="A695" s="65"/>
      <c r="B695" s="65"/>
      <c r="C695" s="9"/>
      <c r="D695"/>
      <c r="E695"/>
      <c r="F695"/>
      <c r="G695"/>
      <c r="H695"/>
      <c r="I695"/>
      <c r="J695"/>
      <c r="K695"/>
      <c r="L695"/>
      <c r="M695"/>
      <c r="N695"/>
      <c r="O695"/>
      <c r="P695"/>
      <c r="Q695"/>
      <c r="R695"/>
      <c r="S695"/>
      <c r="T695"/>
      <c r="U695"/>
      <c r="V695"/>
      <c r="W695"/>
      <c r="X695"/>
      <c r="Y695"/>
      <c r="Z695"/>
    </row>
    <row r="696" spans="1:26" ht="15.75" customHeight="1" x14ac:dyDescent="0.25">
      <c r="A696" s="65"/>
      <c r="B696" s="65"/>
      <c r="C696" s="9"/>
      <c r="D696"/>
      <c r="E696"/>
      <c r="F696"/>
      <c r="G696"/>
      <c r="H696"/>
      <c r="I696"/>
      <c r="J696"/>
      <c r="K696"/>
      <c r="L696"/>
      <c r="M696"/>
      <c r="N696"/>
      <c r="O696"/>
      <c r="P696"/>
      <c r="Q696"/>
      <c r="R696"/>
      <c r="S696"/>
      <c r="T696"/>
      <c r="U696"/>
      <c r="V696"/>
      <c r="W696"/>
      <c r="X696"/>
      <c r="Y696"/>
      <c r="Z696"/>
    </row>
    <row r="697" spans="1:26" ht="15.75" customHeight="1" x14ac:dyDescent="0.25">
      <c r="A697" s="65"/>
      <c r="B697" s="65"/>
      <c r="C697" s="9"/>
      <c r="D697"/>
      <c r="E697"/>
      <c r="F697"/>
      <c r="G697"/>
      <c r="H697"/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  <c r="Y697"/>
      <c r="Z697"/>
    </row>
    <row r="698" spans="1:26" ht="15.75" customHeight="1" x14ac:dyDescent="0.25">
      <c r="A698" s="65"/>
      <c r="B698" s="65"/>
      <c r="C698" s="9"/>
      <c r="D698"/>
      <c r="E698"/>
      <c r="F698"/>
      <c r="G698"/>
      <c r="H698"/>
      <c r="I698"/>
      <c r="J698"/>
      <c r="K698"/>
      <c r="L698"/>
      <c r="M698"/>
      <c r="N698"/>
      <c r="O698"/>
      <c r="P698"/>
      <c r="Q698"/>
      <c r="R698"/>
      <c r="S698"/>
      <c r="T698"/>
      <c r="U698"/>
      <c r="V698"/>
      <c r="W698"/>
      <c r="X698"/>
      <c r="Y698"/>
      <c r="Z698"/>
    </row>
    <row r="699" spans="1:26" ht="15.75" customHeight="1" x14ac:dyDescent="0.25">
      <c r="A699" s="65"/>
      <c r="B699" s="65"/>
      <c r="C699" s="9"/>
      <c r="D699"/>
      <c r="E699"/>
      <c r="F699"/>
      <c r="G699"/>
      <c r="H699"/>
      <c r="I699"/>
      <c r="J699"/>
      <c r="K699"/>
      <c r="L699"/>
      <c r="M699"/>
      <c r="N699"/>
      <c r="O699"/>
      <c r="P699"/>
      <c r="Q699"/>
      <c r="R699"/>
      <c r="S699"/>
      <c r="T699"/>
      <c r="U699"/>
      <c r="V699"/>
      <c r="W699"/>
      <c r="X699"/>
      <c r="Y699"/>
      <c r="Z699"/>
    </row>
    <row r="700" spans="1:26" ht="15.75" customHeight="1" x14ac:dyDescent="0.25">
      <c r="A700" s="65"/>
      <c r="B700" s="65"/>
      <c r="C700" s="9"/>
      <c r="D700"/>
      <c r="E700"/>
      <c r="F700"/>
      <c r="G700"/>
      <c r="H700"/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  <c r="Y700"/>
      <c r="Z700"/>
    </row>
    <row r="701" spans="1:26" ht="15.75" customHeight="1" x14ac:dyDescent="0.25">
      <c r="A701" s="65"/>
      <c r="B701" s="65"/>
      <c r="C701" s="9"/>
      <c r="D701"/>
      <c r="E701"/>
      <c r="F701"/>
      <c r="G701"/>
      <c r="H701"/>
      <c r="I701"/>
      <c r="J701"/>
      <c r="K701"/>
      <c r="L701"/>
      <c r="M701"/>
      <c r="N701"/>
      <c r="O701"/>
      <c r="P701"/>
      <c r="Q701"/>
      <c r="R701"/>
      <c r="S701"/>
      <c r="T701"/>
      <c r="U701"/>
      <c r="V701"/>
      <c r="W701"/>
      <c r="X701"/>
      <c r="Y701"/>
      <c r="Z701"/>
    </row>
    <row r="702" spans="1:26" ht="15.75" customHeight="1" x14ac:dyDescent="0.25">
      <c r="A702" s="65"/>
      <c r="B702" s="65"/>
      <c r="C702" s="9"/>
      <c r="D702"/>
      <c r="E702"/>
      <c r="F702"/>
      <c r="G702"/>
      <c r="H702"/>
      <c r="I702"/>
      <c r="J702"/>
      <c r="K702"/>
      <c r="L702"/>
      <c r="M702"/>
      <c r="N702"/>
      <c r="O702"/>
      <c r="P702"/>
      <c r="Q702"/>
      <c r="R702"/>
      <c r="S702"/>
      <c r="T702"/>
      <c r="U702"/>
      <c r="V702"/>
      <c r="W702"/>
      <c r="X702"/>
      <c r="Y702"/>
      <c r="Z702"/>
    </row>
    <row r="703" spans="1:26" ht="15.75" customHeight="1" x14ac:dyDescent="0.25">
      <c r="A703" s="65"/>
      <c r="B703" s="65"/>
      <c r="C703" s="9"/>
      <c r="D703"/>
      <c r="E703"/>
      <c r="F703"/>
      <c r="G703"/>
      <c r="H703"/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  <c r="Z703"/>
    </row>
    <row r="704" spans="1:26" ht="15.75" customHeight="1" x14ac:dyDescent="0.25">
      <c r="A704" s="65"/>
      <c r="B704" s="65"/>
      <c r="C704" s="9"/>
      <c r="D704"/>
      <c r="E704"/>
      <c r="F704"/>
      <c r="G704"/>
      <c r="H704"/>
      <c r="I704"/>
      <c r="J704"/>
      <c r="K704"/>
      <c r="L704"/>
      <c r="M704"/>
      <c r="N704"/>
      <c r="O704"/>
      <c r="P704"/>
      <c r="Q704"/>
      <c r="R704"/>
      <c r="S704"/>
      <c r="T704"/>
      <c r="U704"/>
      <c r="V704"/>
      <c r="W704"/>
      <c r="X704"/>
      <c r="Y704"/>
      <c r="Z704"/>
    </row>
    <row r="705" spans="1:26" ht="15.75" customHeight="1" x14ac:dyDescent="0.25">
      <c r="A705" s="65"/>
      <c r="B705" s="65"/>
      <c r="C705" s="9"/>
      <c r="D705"/>
      <c r="E705"/>
      <c r="F705"/>
      <c r="G705"/>
      <c r="H705"/>
      <c r="I705"/>
      <c r="J705"/>
      <c r="K705"/>
      <c r="L705"/>
      <c r="M705"/>
      <c r="N705"/>
      <c r="O705"/>
      <c r="P705"/>
      <c r="Q705"/>
      <c r="R705"/>
      <c r="S705"/>
      <c r="T705"/>
      <c r="U705"/>
      <c r="V705"/>
      <c r="W705"/>
      <c r="X705"/>
      <c r="Y705"/>
      <c r="Z705"/>
    </row>
    <row r="706" spans="1:26" ht="15.75" customHeight="1" x14ac:dyDescent="0.25">
      <c r="A706" s="65"/>
      <c r="B706" s="65"/>
      <c r="C706" s="9"/>
      <c r="D706"/>
      <c r="E706"/>
      <c r="F706"/>
      <c r="G706"/>
      <c r="H706"/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  <c r="Z706"/>
    </row>
    <row r="707" spans="1:26" ht="15.75" customHeight="1" x14ac:dyDescent="0.25">
      <c r="A707" s="65"/>
      <c r="B707" s="65"/>
      <c r="C707" s="9"/>
      <c r="D707"/>
      <c r="E707"/>
      <c r="F707"/>
      <c r="G707"/>
      <c r="H707"/>
      <c r="I707"/>
      <c r="J707"/>
      <c r="K707"/>
      <c r="L707"/>
      <c r="M707"/>
      <c r="N707"/>
      <c r="O707"/>
      <c r="P707"/>
      <c r="Q707"/>
      <c r="R707"/>
      <c r="S707"/>
      <c r="T707"/>
      <c r="U707"/>
      <c r="V707"/>
      <c r="W707"/>
      <c r="X707"/>
      <c r="Y707"/>
      <c r="Z707"/>
    </row>
    <row r="708" spans="1:26" ht="15.75" customHeight="1" x14ac:dyDescent="0.25">
      <c r="A708" s="65"/>
      <c r="B708" s="65"/>
      <c r="C708" s="9"/>
      <c r="D708"/>
      <c r="E708"/>
      <c r="F708"/>
      <c r="G708"/>
      <c r="H708"/>
      <c r="I708"/>
      <c r="J708"/>
      <c r="K708"/>
      <c r="L708"/>
      <c r="M708"/>
      <c r="N708"/>
      <c r="O708"/>
      <c r="P708"/>
      <c r="Q708"/>
      <c r="R708"/>
      <c r="S708"/>
      <c r="T708"/>
      <c r="U708"/>
      <c r="V708"/>
      <c r="W708"/>
      <c r="X708"/>
      <c r="Y708"/>
      <c r="Z708"/>
    </row>
    <row r="709" spans="1:26" ht="15.75" customHeight="1" x14ac:dyDescent="0.25">
      <c r="A709" s="65"/>
      <c r="B709" s="65"/>
      <c r="C709" s="9"/>
      <c r="D709"/>
      <c r="E709"/>
      <c r="F709"/>
      <c r="G709"/>
      <c r="H709"/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  <c r="Z709"/>
    </row>
    <row r="710" spans="1:26" ht="15.75" customHeight="1" x14ac:dyDescent="0.25">
      <c r="A710" s="65"/>
      <c r="B710" s="65"/>
      <c r="C710" s="9"/>
      <c r="D710"/>
      <c r="E710"/>
      <c r="F710"/>
      <c r="G710"/>
      <c r="H710"/>
      <c r="I710"/>
      <c r="J710"/>
      <c r="K710"/>
      <c r="L710"/>
      <c r="M710"/>
      <c r="N710"/>
      <c r="O710"/>
      <c r="P710"/>
      <c r="Q710"/>
      <c r="R710"/>
      <c r="S710"/>
      <c r="T710"/>
      <c r="U710"/>
      <c r="V710"/>
      <c r="W710"/>
      <c r="X710"/>
      <c r="Y710"/>
      <c r="Z710"/>
    </row>
    <row r="711" spans="1:26" ht="15.75" customHeight="1" x14ac:dyDescent="0.25">
      <c r="A711" s="65"/>
      <c r="B711" s="65"/>
      <c r="C711" s="9"/>
      <c r="D711"/>
      <c r="E711"/>
      <c r="F711"/>
      <c r="G711"/>
      <c r="H711"/>
      <c r="I711"/>
      <c r="J711"/>
      <c r="K711"/>
      <c r="L711"/>
      <c r="M711"/>
      <c r="N711"/>
      <c r="O711"/>
      <c r="P711"/>
      <c r="Q711"/>
      <c r="R711"/>
      <c r="S711"/>
      <c r="T711"/>
      <c r="U711"/>
      <c r="V711"/>
      <c r="W711"/>
      <c r="X711"/>
      <c r="Y711"/>
      <c r="Z711"/>
    </row>
    <row r="712" spans="1:26" ht="15.75" customHeight="1" x14ac:dyDescent="0.25">
      <c r="A712" s="65"/>
      <c r="B712" s="65"/>
      <c r="C712" s="9"/>
      <c r="D712"/>
      <c r="E712"/>
      <c r="F712"/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</row>
    <row r="713" spans="1:26" ht="15.75" customHeight="1" x14ac:dyDescent="0.25">
      <c r="A713" s="65"/>
      <c r="B713" s="65"/>
      <c r="C713" s="9"/>
      <c r="D713"/>
      <c r="E713"/>
      <c r="F713"/>
      <c r="G713"/>
      <c r="H713"/>
      <c r="I713"/>
      <c r="J713"/>
      <c r="K713"/>
      <c r="L713"/>
      <c r="M713"/>
      <c r="N713"/>
      <c r="O713"/>
      <c r="P713"/>
      <c r="Q713"/>
      <c r="R713"/>
      <c r="S713"/>
      <c r="T713"/>
      <c r="U713"/>
      <c r="V713"/>
      <c r="W713"/>
      <c r="X713"/>
      <c r="Y713"/>
      <c r="Z713"/>
    </row>
    <row r="714" spans="1:26" ht="15.75" customHeight="1" x14ac:dyDescent="0.25">
      <c r="A714" s="65"/>
      <c r="B714" s="65"/>
      <c r="C714" s="9"/>
      <c r="D714"/>
      <c r="E714"/>
      <c r="F714"/>
      <c r="G714"/>
      <c r="H714"/>
      <c r="I714"/>
      <c r="J714"/>
      <c r="K714"/>
      <c r="L714"/>
      <c r="M714"/>
      <c r="N714"/>
      <c r="O714"/>
      <c r="P714"/>
      <c r="Q714"/>
      <c r="R714"/>
      <c r="S714"/>
      <c r="T714"/>
      <c r="U714"/>
      <c r="V714"/>
      <c r="W714"/>
      <c r="X714"/>
      <c r="Y714"/>
      <c r="Z714"/>
    </row>
    <row r="715" spans="1:26" ht="15.75" customHeight="1" x14ac:dyDescent="0.25">
      <c r="A715" s="65"/>
      <c r="B715" s="65"/>
      <c r="C715" s="9"/>
      <c r="D715"/>
      <c r="E715"/>
      <c r="F715"/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</row>
    <row r="716" spans="1:26" ht="15.75" customHeight="1" x14ac:dyDescent="0.25">
      <c r="A716" s="65"/>
      <c r="B716" s="65"/>
      <c r="C716" s="9"/>
      <c r="D716"/>
      <c r="E716"/>
      <c r="F716"/>
      <c r="G716"/>
      <c r="H716"/>
      <c r="I716"/>
      <c r="J716"/>
      <c r="K716"/>
      <c r="L716"/>
      <c r="M716"/>
      <c r="N716"/>
      <c r="O716"/>
      <c r="P716"/>
      <c r="Q716"/>
      <c r="R716"/>
      <c r="S716"/>
      <c r="T716"/>
      <c r="U716"/>
      <c r="V716"/>
      <c r="W716"/>
      <c r="X716"/>
      <c r="Y716"/>
      <c r="Z716"/>
    </row>
    <row r="717" spans="1:26" ht="15.75" customHeight="1" x14ac:dyDescent="0.25">
      <c r="A717" s="65"/>
      <c r="B717" s="65"/>
      <c r="C717" s="9"/>
      <c r="D717"/>
      <c r="E717"/>
      <c r="F717"/>
      <c r="G717"/>
      <c r="H717"/>
      <c r="I717"/>
      <c r="J717"/>
      <c r="K717"/>
      <c r="L717"/>
      <c r="M717"/>
      <c r="N717"/>
      <c r="O717"/>
      <c r="P717"/>
      <c r="Q717"/>
      <c r="R717"/>
      <c r="S717"/>
      <c r="T717"/>
      <c r="U717"/>
      <c r="V717"/>
      <c r="W717"/>
      <c r="X717"/>
      <c r="Y717"/>
      <c r="Z717"/>
    </row>
    <row r="718" spans="1:26" ht="15.75" customHeight="1" x14ac:dyDescent="0.25">
      <c r="A718" s="65"/>
      <c r="B718" s="65"/>
      <c r="C718" s="9"/>
      <c r="D718"/>
      <c r="E718"/>
      <c r="F718"/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</row>
    <row r="719" spans="1:26" ht="15.75" customHeight="1" x14ac:dyDescent="0.25">
      <c r="A719" s="65"/>
      <c r="B719" s="65"/>
      <c r="C719" s="9"/>
      <c r="D719"/>
      <c r="E719"/>
      <c r="F719"/>
      <c r="G719"/>
      <c r="H719"/>
      <c r="I719"/>
      <c r="J719"/>
      <c r="K719"/>
      <c r="L719"/>
      <c r="M719"/>
      <c r="N719"/>
      <c r="O719"/>
      <c r="P719"/>
      <c r="Q719"/>
      <c r="R719"/>
      <c r="S719"/>
      <c r="T719"/>
      <c r="U719"/>
      <c r="V719"/>
      <c r="W719"/>
      <c r="X719"/>
      <c r="Y719"/>
      <c r="Z719"/>
    </row>
    <row r="720" spans="1:26" ht="15.75" customHeight="1" x14ac:dyDescent="0.25">
      <c r="A720" s="65"/>
      <c r="B720" s="65"/>
      <c r="C720" s="9"/>
      <c r="D720"/>
      <c r="E720"/>
      <c r="F720"/>
      <c r="G720"/>
      <c r="H720"/>
      <c r="I720"/>
      <c r="J720"/>
      <c r="K720"/>
      <c r="L720"/>
      <c r="M720"/>
      <c r="N720"/>
      <c r="O720"/>
      <c r="P720"/>
      <c r="Q720"/>
      <c r="R720"/>
      <c r="S720"/>
      <c r="T720"/>
      <c r="U720"/>
      <c r="V720"/>
      <c r="W720"/>
      <c r="X720"/>
      <c r="Y720"/>
      <c r="Z720"/>
    </row>
    <row r="721" spans="1:26" ht="15.75" customHeight="1" x14ac:dyDescent="0.25">
      <c r="A721" s="65"/>
      <c r="B721" s="65"/>
      <c r="C721" s="9"/>
      <c r="D721"/>
      <c r="E721"/>
      <c r="F721"/>
      <c r="G721"/>
      <c r="H721"/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  <c r="Z721"/>
    </row>
    <row r="722" spans="1:26" ht="15.75" customHeight="1" x14ac:dyDescent="0.25">
      <c r="A722" s="65"/>
      <c r="B722" s="65"/>
      <c r="C722" s="9"/>
      <c r="D722"/>
      <c r="E722"/>
      <c r="F722"/>
      <c r="G722"/>
      <c r="H722"/>
      <c r="I722"/>
      <c r="J722"/>
      <c r="K722"/>
      <c r="L722"/>
      <c r="M722"/>
      <c r="N722"/>
      <c r="O722"/>
      <c r="P722"/>
      <c r="Q722"/>
      <c r="R722"/>
      <c r="S722"/>
      <c r="T722"/>
      <c r="U722"/>
      <c r="V722"/>
      <c r="W722"/>
      <c r="X722"/>
      <c r="Y722"/>
      <c r="Z722"/>
    </row>
    <row r="723" spans="1:26" ht="15.75" customHeight="1" x14ac:dyDescent="0.25">
      <c r="A723" s="65"/>
      <c r="B723" s="65"/>
      <c r="C723" s="9"/>
      <c r="D723"/>
      <c r="E723"/>
      <c r="F723"/>
      <c r="G723"/>
      <c r="H723"/>
      <c r="I723"/>
      <c r="J723"/>
      <c r="K723"/>
      <c r="L723"/>
      <c r="M723"/>
      <c r="N723"/>
      <c r="O723"/>
      <c r="P723"/>
      <c r="Q723"/>
      <c r="R723"/>
      <c r="S723"/>
      <c r="T723"/>
      <c r="U723"/>
      <c r="V723"/>
      <c r="W723"/>
      <c r="X723"/>
      <c r="Y723"/>
      <c r="Z723"/>
    </row>
    <row r="724" spans="1:26" ht="15.75" customHeight="1" x14ac:dyDescent="0.25">
      <c r="A724" s="65"/>
      <c r="B724" s="65"/>
      <c r="C724" s="9"/>
      <c r="D724"/>
      <c r="E724"/>
      <c r="F724"/>
      <c r="G724"/>
      <c r="H724"/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  <c r="Z724"/>
    </row>
    <row r="725" spans="1:26" ht="15.75" customHeight="1" x14ac:dyDescent="0.25">
      <c r="A725" s="65"/>
      <c r="B725" s="65"/>
      <c r="C725" s="9"/>
      <c r="D725"/>
      <c r="E725"/>
      <c r="F725"/>
      <c r="G725"/>
      <c r="H725"/>
      <c r="I725"/>
      <c r="J725"/>
      <c r="K725"/>
      <c r="L725"/>
      <c r="M725"/>
      <c r="N725"/>
      <c r="O725"/>
      <c r="P725"/>
      <c r="Q725"/>
      <c r="R725"/>
      <c r="S725"/>
      <c r="T725"/>
      <c r="U725"/>
      <c r="V725"/>
      <c r="W725"/>
      <c r="X725"/>
      <c r="Y725"/>
      <c r="Z725"/>
    </row>
    <row r="726" spans="1:26" ht="15.75" customHeight="1" x14ac:dyDescent="0.25">
      <c r="A726" s="65"/>
      <c r="B726" s="65"/>
      <c r="C726" s="9"/>
      <c r="D726"/>
      <c r="E726"/>
      <c r="F726"/>
      <c r="G726"/>
      <c r="H726"/>
      <c r="I726"/>
      <c r="J726"/>
      <c r="K726"/>
      <c r="L726"/>
      <c r="M726"/>
      <c r="N726"/>
      <c r="O726"/>
      <c r="P726"/>
      <c r="Q726"/>
      <c r="R726"/>
      <c r="S726"/>
      <c r="T726"/>
      <c r="U726"/>
      <c r="V726"/>
      <c r="W726"/>
      <c r="X726"/>
      <c r="Y726"/>
      <c r="Z726"/>
    </row>
    <row r="727" spans="1:26" ht="15.75" customHeight="1" x14ac:dyDescent="0.25">
      <c r="A727" s="65"/>
      <c r="B727" s="65"/>
      <c r="C727" s="9"/>
      <c r="D727"/>
      <c r="E727"/>
      <c r="F727"/>
      <c r="G727"/>
      <c r="H727"/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  <c r="Z727"/>
    </row>
    <row r="728" spans="1:26" ht="15.75" customHeight="1" x14ac:dyDescent="0.25">
      <c r="A728" s="65"/>
      <c r="B728" s="65"/>
      <c r="C728" s="9"/>
      <c r="D728"/>
      <c r="E728"/>
      <c r="F728"/>
      <c r="G728"/>
      <c r="H728"/>
      <c r="I728"/>
      <c r="J728"/>
      <c r="K728"/>
      <c r="L728"/>
      <c r="M728"/>
      <c r="N728"/>
      <c r="O728"/>
      <c r="P728"/>
      <c r="Q728"/>
      <c r="R728"/>
      <c r="S728"/>
      <c r="T728"/>
      <c r="U728"/>
      <c r="V728"/>
      <c r="W728"/>
      <c r="X728"/>
      <c r="Y728"/>
      <c r="Z728"/>
    </row>
    <row r="729" spans="1:26" ht="15.75" customHeight="1" x14ac:dyDescent="0.25">
      <c r="A729" s="65"/>
      <c r="B729" s="65"/>
      <c r="C729" s="9"/>
      <c r="D729"/>
      <c r="E729"/>
      <c r="F729"/>
      <c r="G729"/>
      <c r="H729"/>
      <c r="I729"/>
      <c r="J729"/>
      <c r="K729"/>
      <c r="L729"/>
      <c r="M729"/>
      <c r="N729"/>
      <c r="O729"/>
      <c r="P729"/>
      <c r="Q729"/>
      <c r="R729"/>
      <c r="S729"/>
      <c r="T729"/>
      <c r="U729"/>
      <c r="V729"/>
      <c r="W729"/>
      <c r="X729"/>
      <c r="Y729"/>
      <c r="Z729"/>
    </row>
    <row r="730" spans="1:26" ht="15.75" customHeight="1" x14ac:dyDescent="0.25">
      <c r="A730" s="65"/>
      <c r="B730" s="65"/>
      <c r="C730" s="9"/>
      <c r="D730"/>
      <c r="E730"/>
      <c r="F730"/>
      <c r="G730"/>
      <c r="H730"/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  <c r="Z730"/>
    </row>
    <row r="731" spans="1:26" ht="15.75" customHeight="1" x14ac:dyDescent="0.25">
      <c r="A731" s="65"/>
      <c r="B731" s="65"/>
      <c r="C731" s="9"/>
      <c r="D731"/>
      <c r="E731"/>
      <c r="F731"/>
      <c r="G731"/>
      <c r="H731"/>
      <c r="I731"/>
      <c r="J731"/>
      <c r="K731"/>
      <c r="L731"/>
      <c r="M731"/>
      <c r="N731"/>
      <c r="O731"/>
      <c r="P731"/>
      <c r="Q731"/>
      <c r="R731"/>
      <c r="S731"/>
      <c r="T731"/>
      <c r="U731"/>
      <c r="V731"/>
      <c r="W731"/>
      <c r="X731"/>
      <c r="Y731"/>
      <c r="Z731"/>
    </row>
    <row r="732" spans="1:26" ht="15.75" customHeight="1" x14ac:dyDescent="0.25">
      <c r="A732" s="65"/>
      <c r="B732" s="65"/>
      <c r="C732" s="9"/>
      <c r="D732"/>
      <c r="E732"/>
      <c r="F732"/>
      <c r="G732"/>
      <c r="H732"/>
      <c r="I732"/>
      <c r="J732"/>
      <c r="K732"/>
      <c r="L732"/>
      <c r="M732"/>
      <c r="N732"/>
      <c r="O732"/>
      <c r="P732"/>
      <c r="Q732"/>
      <c r="R732"/>
      <c r="S732"/>
      <c r="T732"/>
      <c r="U732"/>
      <c r="V732"/>
      <c r="W732"/>
      <c r="X732"/>
      <c r="Y732"/>
      <c r="Z732"/>
    </row>
    <row r="733" spans="1:26" ht="15.75" customHeight="1" x14ac:dyDescent="0.25">
      <c r="A733" s="65"/>
      <c r="B733" s="65"/>
      <c r="C733" s="9"/>
      <c r="D733"/>
      <c r="E733"/>
      <c r="F733"/>
      <c r="G733"/>
      <c r="H733"/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  <c r="Z733"/>
    </row>
    <row r="734" spans="1:26" ht="15.75" customHeight="1" x14ac:dyDescent="0.25">
      <c r="A734" s="65"/>
      <c r="B734" s="65"/>
      <c r="C734" s="9"/>
      <c r="D734"/>
      <c r="E734"/>
      <c r="F734"/>
      <c r="G734"/>
      <c r="H734"/>
      <c r="I734"/>
      <c r="J734"/>
      <c r="K734"/>
      <c r="L734"/>
      <c r="M734"/>
      <c r="N734"/>
      <c r="O734"/>
      <c r="P734"/>
      <c r="Q734"/>
      <c r="R734"/>
      <c r="S734"/>
      <c r="T734"/>
      <c r="U734"/>
      <c r="V734"/>
      <c r="W734"/>
      <c r="X734"/>
      <c r="Y734"/>
      <c r="Z734"/>
    </row>
    <row r="735" spans="1:26" ht="15.75" customHeight="1" x14ac:dyDescent="0.25">
      <c r="A735" s="65"/>
      <c r="B735" s="65"/>
      <c r="C735" s="9"/>
      <c r="D735"/>
      <c r="E735"/>
      <c r="F735"/>
      <c r="G735"/>
      <c r="H735"/>
      <c r="I735"/>
      <c r="J735"/>
      <c r="K735"/>
      <c r="L735"/>
      <c r="M735"/>
      <c r="N735"/>
      <c r="O735"/>
      <c r="P735"/>
      <c r="Q735"/>
      <c r="R735"/>
      <c r="S735"/>
      <c r="T735"/>
      <c r="U735"/>
      <c r="V735"/>
      <c r="W735"/>
      <c r="X735"/>
      <c r="Y735"/>
      <c r="Z735"/>
    </row>
    <row r="736" spans="1:26" ht="15.75" customHeight="1" x14ac:dyDescent="0.25">
      <c r="A736" s="65"/>
      <c r="B736" s="65"/>
      <c r="C736" s="9"/>
      <c r="D736"/>
      <c r="E736"/>
      <c r="F736"/>
      <c r="G736"/>
      <c r="H736"/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  <c r="Y736"/>
      <c r="Z736"/>
    </row>
    <row r="737" spans="1:26" ht="15.75" customHeight="1" x14ac:dyDescent="0.25">
      <c r="A737" s="65"/>
      <c r="B737" s="65"/>
      <c r="C737" s="9"/>
      <c r="D737"/>
      <c r="E737"/>
      <c r="F737"/>
      <c r="G737"/>
      <c r="H737"/>
      <c r="I737"/>
      <c r="J737"/>
      <c r="K737"/>
      <c r="L737"/>
      <c r="M737"/>
      <c r="N737"/>
      <c r="O737"/>
      <c r="P737"/>
      <c r="Q737"/>
      <c r="R737"/>
      <c r="S737"/>
      <c r="T737"/>
      <c r="U737"/>
      <c r="V737"/>
      <c r="W737"/>
      <c r="X737"/>
      <c r="Y737"/>
      <c r="Z737"/>
    </row>
    <row r="738" spans="1:26" ht="15.75" customHeight="1" x14ac:dyDescent="0.25">
      <c r="A738" s="65"/>
      <c r="B738" s="65"/>
      <c r="C738" s="9"/>
      <c r="D738"/>
      <c r="E738"/>
      <c r="F738"/>
      <c r="G738"/>
      <c r="H738"/>
      <c r="I738"/>
      <c r="J738"/>
      <c r="K738"/>
      <c r="L738"/>
      <c r="M738"/>
      <c r="N738"/>
      <c r="O738"/>
      <c r="P738"/>
      <c r="Q738"/>
      <c r="R738"/>
      <c r="S738"/>
      <c r="T738"/>
      <c r="U738"/>
      <c r="V738"/>
      <c r="W738"/>
      <c r="X738"/>
      <c r="Y738"/>
      <c r="Z738"/>
    </row>
    <row r="739" spans="1:26" ht="15.75" customHeight="1" x14ac:dyDescent="0.25">
      <c r="A739" s="65"/>
      <c r="B739" s="65"/>
      <c r="C739" s="9"/>
      <c r="D739"/>
      <c r="E739"/>
      <c r="F739"/>
      <c r="G739"/>
      <c r="H739"/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  <c r="Z739"/>
    </row>
    <row r="740" spans="1:26" ht="15.75" customHeight="1" x14ac:dyDescent="0.25">
      <c r="A740" s="65"/>
      <c r="B740" s="65"/>
      <c r="C740" s="9"/>
      <c r="D740"/>
      <c r="E740"/>
      <c r="F740"/>
      <c r="G740"/>
      <c r="H740"/>
      <c r="I740"/>
      <c r="J740"/>
      <c r="K740"/>
      <c r="L740"/>
      <c r="M740"/>
      <c r="N740"/>
      <c r="O740"/>
      <c r="P740"/>
      <c r="Q740"/>
      <c r="R740"/>
      <c r="S740"/>
      <c r="T740"/>
      <c r="U740"/>
      <c r="V740"/>
      <c r="W740"/>
      <c r="X740"/>
      <c r="Y740"/>
      <c r="Z740"/>
    </row>
    <row r="741" spans="1:26" ht="15.75" customHeight="1" x14ac:dyDescent="0.25">
      <c r="A741" s="65"/>
      <c r="B741" s="65"/>
      <c r="C741" s="9"/>
      <c r="D741"/>
      <c r="E741"/>
      <c r="F741"/>
      <c r="G741"/>
      <c r="H741"/>
      <c r="I741"/>
      <c r="J741"/>
      <c r="K741"/>
      <c r="L741"/>
      <c r="M741"/>
      <c r="N741"/>
      <c r="O741"/>
      <c r="P741"/>
      <c r="Q741"/>
      <c r="R741"/>
      <c r="S741"/>
      <c r="T741"/>
      <c r="U741"/>
      <c r="V741"/>
      <c r="W741"/>
      <c r="X741"/>
      <c r="Y741"/>
      <c r="Z741"/>
    </row>
    <row r="742" spans="1:26" ht="15.75" customHeight="1" x14ac:dyDescent="0.25">
      <c r="A742" s="65"/>
      <c r="B742" s="65"/>
      <c r="C742" s="9"/>
      <c r="D742"/>
      <c r="E742"/>
      <c r="F742"/>
      <c r="G742"/>
      <c r="H742"/>
      <c r="I742"/>
      <c r="J742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  <c r="Y742"/>
      <c r="Z742"/>
    </row>
    <row r="743" spans="1:26" ht="15.75" customHeight="1" x14ac:dyDescent="0.25">
      <c r="A743" s="65"/>
      <c r="B743" s="65"/>
      <c r="C743" s="9"/>
      <c r="D743"/>
      <c r="E743"/>
      <c r="F743"/>
      <c r="G743"/>
      <c r="H743"/>
      <c r="I743"/>
      <c r="J743"/>
      <c r="K743"/>
      <c r="L743"/>
      <c r="M743"/>
      <c r="N743"/>
      <c r="O743"/>
      <c r="P743"/>
      <c r="Q743"/>
      <c r="R743"/>
      <c r="S743"/>
      <c r="T743"/>
      <c r="U743"/>
      <c r="V743"/>
      <c r="W743"/>
      <c r="X743"/>
      <c r="Y743"/>
      <c r="Z743"/>
    </row>
    <row r="744" spans="1:26" ht="15.75" customHeight="1" x14ac:dyDescent="0.25">
      <c r="A744" s="65"/>
      <c r="B744" s="65"/>
      <c r="C744" s="9"/>
      <c r="D744"/>
      <c r="E744"/>
      <c r="F744"/>
      <c r="G744"/>
      <c r="H744"/>
      <c r="I744"/>
      <c r="J744"/>
      <c r="K744"/>
      <c r="L744"/>
      <c r="M744"/>
      <c r="N744"/>
      <c r="O744"/>
      <c r="P744"/>
      <c r="Q744"/>
      <c r="R744"/>
      <c r="S744"/>
      <c r="T744"/>
      <c r="U744"/>
      <c r="V744"/>
      <c r="W744"/>
      <c r="X744"/>
      <c r="Y744"/>
      <c r="Z744"/>
    </row>
    <row r="745" spans="1:26" ht="15.75" customHeight="1" x14ac:dyDescent="0.25">
      <c r="A745" s="65"/>
      <c r="B745" s="65"/>
      <c r="C745" s="9"/>
      <c r="D745"/>
      <c r="E745"/>
      <c r="F745"/>
      <c r="G745"/>
      <c r="H745"/>
      <c r="I745"/>
      <c r="J745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  <c r="Y745"/>
      <c r="Z745"/>
    </row>
    <row r="746" spans="1:26" ht="15.75" customHeight="1" x14ac:dyDescent="0.25">
      <c r="A746" s="65"/>
      <c r="B746" s="65"/>
      <c r="C746" s="9"/>
      <c r="D746"/>
      <c r="E746"/>
      <c r="F746"/>
      <c r="G746"/>
      <c r="H746"/>
      <c r="I746"/>
      <c r="J746"/>
      <c r="K746"/>
      <c r="L746"/>
      <c r="M746"/>
      <c r="N746"/>
      <c r="O746"/>
      <c r="P746"/>
      <c r="Q746"/>
      <c r="R746"/>
      <c r="S746"/>
      <c r="T746"/>
      <c r="U746"/>
      <c r="V746"/>
      <c r="W746"/>
      <c r="X746"/>
      <c r="Y746"/>
      <c r="Z746"/>
    </row>
    <row r="747" spans="1:26" ht="15.75" customHeight="1" x14ac:dyDescent="0.25">
      <c r="A747" s="65"/>
      <c r="B747" s="65"/>
      <c r="C747" s="9"/>
      <c r="D747"/>
      <c r="E747"/>
      <c r="F747"/>
      <c r="G747"/>
      <c r="H747"/>
      <c r="I747"/>
      <c r="J747"/>
      <c r="K747"/>
      <c r="L747"/>
      <c r="M747"/>
      <c r="N747"/>
      <c r="O747"/>
      <c r="P747"/>
      <c r="Q747"/>
      <c r="R747"/>
      <c r="S747"/>
      <c r="T747"/>
      <c r="U747"/>
      <c r="V747"/>
      <c r="W747"/>
      <c r="X747"/>
      <c r="Y747"/>
      <c r="Z747"/>
    </row>
    <row r="748" spans="1:26" ht="15.75" customHeight="1" x14ac:dyDescent="0.25">
      <c r="A748" s="65"/>
      <c r="B748" s="65"/>
      <c r="C748" s="9"/>
      <c r="D748"/>
      <c r="E748"/>
      <c r="F748"/>
      <c r="G748"/>
      <c r="H748"/>
      <c r="I748"/>
      <c r="J748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  <c r="Y748"/>
      <c r="Z748"/>
    </row>
    <row r="749" spans="1:26" ht="15.75" customHeight="1" x14ac:dyDescent="0.25">
      <c r="A749" s="65"/>
      <c r="B749" s="65"/>
      <c r="C749" s="9"/>
      <c r="D749"/>
      <c r="E749"/>
      <c r="F749"/>
      <c r="G749"/>
      <c r="H749"/>
      <c r="I749"/>
      <c r="J749"/>
      <c r="K749"/>
      <c r="L749"/>
      <c r="M749"/>
      <c r="N749"/>
      <c r="O749"/>
      <c r="P749"/>
      <c r="Q749"/>
      <c r="R749"/>
      <c r="S749"/>
      <c r="T749"/>
      <c r="U749"/>
      <c r="V749"/>
      <c r="W749"/>
      <c r="X749"/>
      <c r="Y749"/>
      <c r="Z749"/>
    </row>
    <row r="750" spans="1:26" ht="15.75" customHeight="1" x14ac:dyDescent="0.25">
      <c r="A750" s="65"/>
      <c r="B750" s="65"/>
      <c r="C750" s="9"/>
      <c r="D750"/>
      <c r="E750"/>
      <c r="F750"/>
      <c r="G750"/>
      <c r="H750"/>
      <c r="I750"/>
      <c r="J750"/>
      <c r="K750"/>
      <c r="L750"/>
      <c r="M750"/>
      <c r="N750"/>
      <c r="O750"/>
      <c r="P750"/>
      <c r="Q750"/>
      <c r="R750"/>
      <c r="S750"/>
      <c r="T750"/>
      <c r="U750"/>
      <c r="V750"/>
      <c r="W750"/>
      <c r="X750"/>
      <c r="Y750"/>
      <c r="Z750"/>
    </row>
    <row r="751" spans="1:26" ht="15.75" customHeight="1" x14ac:dyDescent="0.25">
      <c r="A751" s="65"/>
      <c r="B751" s="65"/>
      <c r="C751" s="9"/>
      <c r="D751"/>
      <c r="E751"/>
      <c r="F751"/>
      <c r="G751"/>
      <c r="H751"/>
      <c r="I751"/>
      <c r="J751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  <c r="Y751"/>
      <c r="Z751"/>
    </row>
    <row r="752" spans="1:26" ht="15.75" customHeight="1" x14ac:dyDescent="0.25">
      <c r="A752" s="65"/>
      <c r="B752" s="65"/>
      <c r="C752" s="9"/>
      <c r="D752"/>
      <c r="E752"/>
      <c r="F752"/>
      <c r="G752"/>
      <c r="H752"/>
      <c r="I752"/>
      <c r="J752"/>
      <c r="K752"/>
      <c r="L752"/>
      <c r="M752"/>
      <c r="N752"/>
      <c r="O752"/>
      <c r="P752"/>
      <c r="Q752"/>
      <c r="R752"/>
      <c r="S752"/>
      <c r="T752"/>
      <c r="U752"/>
      <c r="V752"/>
      <c r="W752"/>
      <c r="X752"/>
      <c r="Y752"/>
      <c r="Z752"/>
    </row>
    <row r="753" spans="1:26" ht="15.75" customHeight="1" x14ac:dyDescent="0.25">
      <c r="A753" s="65"/>
      <c r="B753" s="65"/>
      <c r="C753" s="9"/>
      <c r="D753"/>
      <c r="E753"/>
      <c r="F753"/>
      <c r="G753"/>
      <c r="H753"/>
      <c r="I753"/>
      <c r="J753"/>
      <c r="K753"/>
      <c r="L753"/>
      <c r="M753"/>
      <c r="N753"/>
      <c r="O753"/>
      <c r="P753"/>
      <c r="Q753"/>
      <c r="R753"/>
      <c r="S753"/>
      <c r="T753"/>
      <c r="U753"/>
      <c r="V753"/>
      <c r="W753"/>
      <c r="X753"/>
      <c r="Y753"/>
      <c r="Z753"/>
    </row>
    <row r="754" spans="1:26" ht="15.75" customHeight="1" x14ac:dyDescent="0.25">
      <c r="A754" s="65"/>
      <c r="B754" s="65"/>
      <c r="C754" s="9"/>
      <c r="D754"/>
      <c r="E754"/>
      <c r="F754"/>
      <c r="G754"/>
      <c r="H754"/>
      <c r="I754"/>
      <c r="J75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  <c r="Y754"/>
      <c r="Z754"/>
    </row>
    <row r="755" spans="1:26" ht="15.75" customHeight="1" x14ac:dyDescent="0.25">
      <c r="A755" s="65"/>
      <c r="B755" s="65"/>
      <c r="C755" s="9"/>
      <c r="D755"/>
      <c r="E755"/>
      <c r="F755"/>
      <c r="G755"/>
      <c r="H755"/>
      <c r="I755"/>
      <c r="J755"/>
      <c r="K755"/>
      <c r="L755"/>
      <c r="M755"/>
      <c r="N755"/>
      <c r="O755"/>
      <c r="P755"/>
      <c r="Q755"/>
      <c r="R755"/>
      <c r="S755"/>
      <c r="T755"/>
      <c r="U755"/>
      <c r="V755"/>
      <c r="W755"/>
      <c r="X755"/>
      <c r="Y755"/>
      <c r="Z755"/>
    </row>
    <row r="756" spans="1:26" ht="15.75" customHeight="1" x14ac:dyDescent="0.25">
      <c r="A756" s="65"/>
      <c r="B756" s="65"/>
      <c r="C756" s="9"/>
      <c r="D756"/>
      <c r="E756"/>
      <c r="F756"/>
      <c r="G756"/>
      <c r="H756"/>
      <c r="I756"/>
      <c r="J756"/>
      <c r="K756"/>
      <c r="L756"/>
      <c r="M756"/>
      <c r="N756"/>
      <c r="O756"/>
      <c r="P756"/>
      <c r="Q756"/>
      <c r="R756"/>
      <c r="S756"/>
      <c r="T756"/>
      <c r="U756"/>
      <c r="V756"/>
      <c r="W756"/>
      <c r="X756"/>
      <c r="Y756"/>
      <c r="Z756"/>
    </row>
    <row r="757" spans="1:26" ht="15.75" customHeight="1" x14ac:dyDescent="0.25">
      <c r="A757" s="65"/>
      <c r="B757" s="65"/>
      <c r="C757" s="9"/>
      <c r="D757"/>
      <c r="E757"/>
      <c r="F757"/>
      <c r="G757"/>
      <c r="H757"/>
      <c r="I757"/>
      <c r="J757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  <c r="Y757"/>
      <c r="Z757"/>
    </row>
    <row r="758" spans="1:26" ht="15.75" customHeight="1" x14ac:dyDescent="0.25">
      <c r="A758" s="65"/>
      <c r="B758" s="65"/>
      <c r="C758" s="9"/>
      <c r="D758"/>
      <c r="E758"/>
      <c r="F758"/>
      <c r="G758"/>
      <c r="H758"/>
      <c r="I758"/>
      <c r="J758"/>
      <c r="K758"/>
      <c r="L758"/>
      <c r="M758"/>
      <c r="N758"/>
      <c r="O758"/>
      <c r="P758"/>
      <c r="Q758"/>
      <c r="R758"/>
      <c r="S758"/>
      <c r="T758"/>
      <c r="U758"/>
      <c r="V758"/>
      <c r="W758"/>
      <c r="X758"/>
      <c r="Y758"/>
      <c r="Z758"/>
    </row>
    <row r="759" spans="1:26" ht="15.75" customHeight="1" x14ac:dyDescent="0.25">
      <c r="A759" s="65"/>
      <c r="B759" s="65"/>
      <c r="C759" s="9"/>
      <c r="D759"/>
      <c r="E759"/>
      <c r="F759"/>
      <c r="G759"/>
      <c r="H759"/>
      <c r="I759"/>
      <c r="J759"/>
      <c r="K759"/>
      <c r="L759"/>
      <c r="M759"/>
      <c r="N759"/>
      <c r="O759"/>
      <c r="P759"/>
      <c r="Q759"/>
      <c r="R759"/>
      <c r="S759"/>
      <c r="T759"/>
      <c r="U759"/>
      <c r="V759"/>
      <c r="W759"/>
      <c r="X759"/>
      <c r="Y759"/>
      <c r="Z759"/>
    </row>
    <row r="760" spans="1:26" ht="15.75" customHeight="1" x14ac:dyDescent="0.25">
      <c r="A760" s="65"/>
      <c r="B760" s="65"/>
      <c r="C760" s="9"/>
      <c r="D760"/>
      <c r="E760"/>
      <c r="F760"/>
      <c r="G760"/>
      <c r="H760"/>
      <c r="I760"/>
      <c r="J760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  <c r="Y760"/>
      <c r="Z760"/>
    </row>
    <row r="761" spans="1:26" ht="15.75" customHeight="1" x14ac:dyDescent="0.25">
      <c r="A761" s="65"/>
      <c r="B761" s="65"/>
      <c r="C761" s="9"/>
      <c r="D761"/>
      <c r="E761"/>
      <c r="F761"/>
      <c r="G761"/>
      <c r="H761"/>
      <c r="I761"/>
      <c r="J761"/>
      <c r="K761"/>
      <c r="L761"/>
      <c r="M761"/>
      <c r="N761"/>
      <c r="O761"/>
      <c r="P761"/>
      <c r="Q761"/>
      <c r="R761"/>
      <c r="S761"/>
      <c r="T761"/>
      <c r="U761"/>
      <c r="V761"/>
      <c r="W761"/>
      <c r="X761"/>
      <c r="Y761"/>
      <c r="Z761"/>
    </row>
    <row r="762" spans="1:26" ht="15.75" customHeight="1" x14ac:dyDescent="0.25">
      <c r="A762" s="65"/>
      <c r="B762" s="65"/>
      <c r="C762" s="9"/>
      <c r="D762"/>
      <c r="E762"/>
      <c r="F762"/>
      <c r="G762"/>
      <c r="H762"/>
      <c r="I762"/>
      <c r="J762"/>
      <c r="K762"/>
      <c r="L762"/>
      <c r="M762"/>
      <c r="N762"/>
      <c r="O762"/>
      <c r="P762"/>
      <c r="Q762"/>
      <c r="R762"/>
      <c r="S762"/>
      <c r="T762"/>
      <c r="U762"/>
      <c r="V762"/>
      <c r="W762"/>
      <c r="X762"/>
      <c r="Y762"/>
      <c r="Z762"/>
    </row>
    <row r="763" spans="1:26" ht="15.75" customHeight="1" x14ac:dyDescent="0.25">
      <c r="A763" s="65"/>
      <c r="B763" s="65"/>
      <c r="C763" s="9"/>
      <c r="D763"/>
      <c r="E763"/>
      <c r="F763"/>
      <c r="G763"/>
      <c r="H763"/>
      <c r="I763"/>
      <c r="J763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  <c r="Y763"/>
      <c r="Z763"/>
    </row>
    <row r="764" spans="1:26" ht="15.75" customHeight="1" x14ac:dyDescent="0.25">
      <c r="A764" s="65"/>
      <c r="B764" s="65"/>
      <c r="C764" s="9"/>
      <c r="D764"/>
      <c r="E764"/>
      <c r="F764"/>
      <c r="G764"/>
      <c r="H764"/>
      <c r="I764"/>
      <c r="J764"/>
      <c r="K764"/>
      <c r="L764"/>
      <c r="M764"/>
      <c r="N764"/>
      <c r="O764"/>
      <c r="P764"/>
      <c r="Q764"/>
      <c r="R764"/>
      <c r="S764"/>
      <c r="T764"/>
      <c r="U764"/>
      <c r="V764"/>
      <c r="W764"/>
      <c r="X764"/>
      <c r="Y764"/>
      <c r="Z764"/>
    </row>
    <row r="765" spans="1:26" ht="15.75" customHeight="1" x14ac:dyDescent="0.25">
      <c r="A765" s="65"/>
      <c r="B765" s="65"/>
      <c r="C765" s="9"/>
      <c r="D765"/>
      <c r="E765"/>
      <c r="F765"/>
      <c r="G765"/>
      <c r="H765"/>
      <c r="I765"/>
      <c r="J765"/>
      <c r="K765"/>
      <c r="L765"/>
      <c r="M765"/>
      <c r="N765"/>
      <c r="O765"/>
      <c r="P765"/>
      <c r="Q765"/>
      <c r="R765"/>
      <c r="S765"/>
      <c r="T765"/>
      <c r="U765"/>
      <c r="V765"/>
      <c r="W765"/>
      <c r="X765"/>
      <c r="Y765"/>
      <c r="Z765"/>
    </row>
    <row r="766" spans="1:26" ht="15.75" customHeight="1" x14ac:dyDescent="0.25">
      <c r="A766" s="65"/>
      <c r="B766" s="65"/>
      <c r="C766" s="9"/>
      <c r="D766"/>
      <c r="E766"/>
      <c r="F766"/>
      <c r="G766"/>
      <c r="H766"/>
      <c r="I766"/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  <c r="Y766"/>
      <c r="Z766"/>
    </row>
    <row r="767" spans="1:26" ht="15.75" customHeight="1" x14ac:dyDescent="0.25">
      <c r="A767" s="65"/>
      <c r="B767" s="65"/>
      <c r="C767" s="9"/>
      <c r="D767"/>
      <c r="E767"/>
      <c r="F767"/>
      <c r="G767"/>
      <c r="H767"/>
      <c r="I767"/>
      <c r="J767"/>
      <c r="K767"/>
      <c r="L767"/>
      <c r="M767"/>
      <c r="N767"/>
      <c r="O767"/>
      <c r="P767"/>
      <c r="Q767"/>
      <c r="R767"/>
      <c r="S767"/>
      <c r="T767"/>
      <c r="U767"/>
      <c r="V767"/>
      <c r="W767"/>
      <c r="X767"/>
      <c r="Y767"/>
      <c r="Z767"/>
    </row>
    <row r="768" spans="1:26" ht="15.75" customHeight="1" x14ac:dyDescent="0.25">
      <c r="A768" s="65"/>
      <c r="B768" s="65"/>
      <c r="C768" s="9"/>
      <c r="D768"/>
      <c r="E768"/>
      <c r="F768"/>
      <c r="G768"/>
      <c r="H768"/>
      <c r="I768"/>
      <c r="J768"/>
      <c r="K768"/>
      <c r="L768"/>
      <c r="M768"/>
      <c r="N768"/>
      <c r="O768"/>
      <c r="P768"/>
      <c r="Q768"/>
      <c r="R768"/>
      <c r="S768"/>
      <c r="T768"/>
      <c r="U768"/>
      <c r="V768"/>
      <c r="W768"/>
      <c r="X768"/>
      <c r="Y768"/>
      <c r="Z768"/>
    </row>
    <row r="769" spans="1:26" ht="15.75" customHeight="1" x14ac:dyDescent="0.25">
      <c r="A769" s="65"/>
      <c r="B769" s="65"/>
      <c r="C769" s="9"/>
      <c r="D769"/>
      <c r="E769"/>
      <c r="F769"/>
      <c r="G769"/>
      <c r="H769"/>
      <c r="I769"/>
      <c r="J769"/>
      <c r="K769"/>
      <c r="L769"/>
      <c r="M769"/>
      <c r="N769"/>
      <c r="O769"/>
      <c r="P769"/>
      <c r="Q769"/>
      <c r="R769"/>
      <c r="S769"/>
      <c r="T769"/>
      <c r="U769"/>
      <c r="V769"/>
      <c r="W769"/>
      <c r="X769"/>
      <c r="Y769"/>
      <c r="Z769"/>
    </row>
    <row r="770" spans="1:26" ht="15.75" customHeight="1" x14ac:dyDescent="0.25">
      <c r="A770" s="65"/>
      <c r="B770" s="65"/>
      <c r="C770" s="9"/>
      <c r="D770"/>
      <c r="E770"/>
      <c r="F770"/>
      <c r="G770"/>
      <c r="H770"/>
      <c r="I770"/>
      <c r="J770"/>
      <c r="K770"/>
      <c r="L770"/>
      <c r="M770"/>
      <c r="N770"/>
      <c r="O770"/>
      <c r="P770"/>
      <c r="Q770"/>
      <c r="R770"/>
      <c r="S770"/>
      <c r="T770"/>
      <c r="U770"/>
      <c r="V770"/>
      <c r="W770"/>
      <c r="X770"/>
      <c r="Y770"/>
      <c r="Z770"/>
    </row>
    <row r="771" spans="1:26" ht="15.75" customHeight="1" x14ac:dyDescent="0.25">
      <c r="A771" s="65"/>
      <c r="B771" s="65"/>
      <c r="C771" s="9"/>
      <c r="D771"/>
      <c r="E771"/>
      <c r="F771"/>
      <c r="G771"/>
      <c r="H771"/>
      <c r="I771"/>
      <c r="J771"/>
      <c r="K771"/>
      <c r="L771"/>
      <c r="M771"/>
      <c r="N771"/>
      <c r="O771"/>
      <c r="P771"/>
      <c r="Q771"/>
      <c r="R771"/>
      <c r="S771"/>
      <c r="T771"/>
      <c r="U771"/>
      <c r="V771"/>
      <c r="W771"/>
      <c r="X771"/>
      <c r="Y771"/>
      <c r="Z771"/>
    </row>
    <row r="772" spans="1:26" ht="15.75" customHeight="1" x14ac:dyDescent="0.25">
      <c r="A772" s="65"/>
      <c r="B772" s="65"/>
      <c r="C772" s="9"/>
      <c r="D772"/>
      <c r="E772"/>
      <c r="F772"/>
      <c r="G772"/>
      <c r="H772"/>
      <c r="I772"/>
      <c r="J772"/>
      <c r="K772"/>
      <c r="L772"/>
      <c r="M772"/>
      <c r="N772"/>
      <c r="O772"/>
      <c r="P772"/>
      <c r="Q772"/>
      <c r="R772"/>
      <c r="S772"/>
      <c r="T772"/>
      <c r="U772"/>
      <c r="V772"/>
      <c r="W772"/>
      <c r="X772"/>
      <c r="Y772"/>
      <c r="Z772"/>
    </row>
    <row r="773" spans="1:26" ht="15.75" customHeight="1" x14ac:dyDescent="0.25">
      <c r="A773" s="65"/>
      <c r="B773" s="65"/>
      <c r="C773" s="9"/>
      <c r="D773"/>
      <c r="E773"/>
      <c r="F773"/>
      <c r="G773"/>
      <c r="H773"/>
      <c r="I773"/>
      <c r="J773"/>
      <c r="K773"/>
      <c r="L773"/>
      <c r="M773"/>
      <c r="N773"/>
      <c r="O773"/>
      <c r="P773"/>
      <c r="Q773"/>
      <c r="R773"/>
      <c r="S773"/>
      <c r="T773"/>
      <c r="U773"/>
      <c r="V773"/>
      <c r="W773"/>
      <c r="X773"/>
      <c r="Y773"/>
      <c r="Z773"/>
    </row>
    <row r="774" spans="1:26" ht="15.75" customHeight="1" x14ac:dyDescent="0.25">
      <c r="A774" s="65"/>
      <c r="B774" s="65"/>
      <c r="C774" s="9"/>
      <c r="D774"/>
      <c r="E774"/>
      <c r="F774"/>
      <c r="G774"/>
      <c r="H774"/>
      <c r="I774"/>
      <c r="J774"/>
      <c r="K774"/>
      <c r="L774"/>
      <c r="M774"/>
      <c r="N774"/>
      <c r="O774"/>
      <c r="P774"/>
      <c r="Q774"/>
      <c r="R774"/>
      <c r="S774"/>
      <c r="T774"/>
      <c r="U774"/>
      <c r="V774"/>
      <c r="W774"/>
      <c r="X774"/>
      <c r="Y774"/>
      <c r="Z774"/>
    </row>
    <row r="775" spans="1:26" ht="15.75" customHeight="1" x14ac:dyDescent="0.25">
      <c r="A775" s="65"/>
      <c r="B775" s="65"/>
      <c r="C775" s="9"/>
      <c r="D775"/>
      <c r="E775"/>
      <c r="F775"/>
      <c r="G775"/>
      <c r="H775"/>
      <c r="I775"/>
      <c r="J775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/>
      <c r="Z775"/>
    </row>
    <row r="776" spans="1:26" ht="15.75" customHeight="1" x14ac:dyDescent="0.25">
      <c r="A776" s="65"/>
      <c r="B776" s="65"/>
      <c r="C776" s="9"/>
      <c r="D776"/>
      <c r="E776"/>
      <c r="F776"/>
      <c r="G776"/>
      <c r="H776"/>
      <c r="I776"/>
      <c r="J776"/>
      <c r="K776"/>
      <c r="L776"/>
      <c r="M776"/>
      <c r="N776"/>
      <c r="O776"/>
      <c r="P776"/>
      <c r="Q776"/>
      <c r="R776"/>
      <c r="S776"/>
      <c r="T776"/>
      <c r="U776"/>
      <c r="V776"/>
      <c r="W776"/>
      <c r="X776"/>
      <c r="Y776"/>
      <c r="Z776"/>
    </row>
    <row r="777" spans="1:26" ht="15.75" customHeight="1" x14ac:dyDescent="0.25">
      <c r="A777" s="65"/>
      <c r="B777" s="65"/>
      <c r="C777" s="9"/>
      <c r="D777"/>
      <c r="E777"/>
      <c r="F777"/>
      <c r="G777"/>
      <c r="H777"/>
      <c r="I777"/>
      <c r="J777"/>
      <c r="K777"/>
      <c r="L777"/>
      <c r="M777"/>
      <c r="N777"/>
      <c r="O777"/>
      <c r="P777"/>
      <c r="Q777"/>
      <c r="R777"/>
      <c r="S777"/>
      <c r="T777"/>
      <c r="U777"/>
      <c r="V777"/>
      <c r="W777"/>
      <c r="X777"/>
      <c r="Y777"/>
      <c r="Z777"/>
    </row>
    <row r="778" spans="1:26" ht="15.75" customHeight="1" x14ac:dyDescent="0.25">
      <c r="A778" s="65"/>
      <c r="B778" s="65"/>
      <c r="C778" s="9"/>
      <c r="D778"/>
      <c r="E778"/>
      <c r="F778"/>
      <c r="G778"/>
      <c r="H778"/>
      <c r="I778"/>
      <c r="J778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  <c r="Y778"/>
      <c r="Z778"/>
    </row>
    <row r="779" spans="1:26" ht="15.75" customHeight="1" x14ac:dyDescent="0.25">
      <c r="A779" s="65"/>
      <c r="B779" s="65"/>
      <c r="C779" s="9"/>
      <c r="D779"/>
      <c r="E779"/>
      <c r="F779"/>
      <c r="G779"/>
      <c r="H779"/>
      <c r="I779"/>
      <c r="J779"/>
      <c r="K779"/>
      <c r="L779"/>
      <c r="M779"/>
      <c r="N779"/>
      <c r="O779"/>
      <c r="P779"/>
      <c r="Q779"/>
      <c r="R779"/>
      <c r="S779"/>
      <c r="T779"/>
      <c r="U779"/>
      <c r="V779"/>
      <c r="W779"/>
      <c r="X779"/>
      <c r="Y779"/>
      <c r="Z779"/>
    </row>
    <row r="780" spans="1:26" ht="15.75" customHeight="1" x14ac:dyDescent="0.25">
      <c r="A780" s="65"/>
      <c r="B780" s="65"/>
      <c r="C780" s="9"/>
      <c r="D780"/>
      <c r="E780"/>
      <c r="F780"/>
      <c r="G780"/>
      <c r="H780"/>
      <c r="I780"/>
      <c r="J780"/>
      <c r="K780"/>
      <c r="L780"/>
      <c r="M780"/>
      <c r="N780"/>
      <c r="O780"/>
      <c r="P780"/>
      <c r="Q780"/>
      <c r="R780"/>
      <c r="S780"/>
      <c r="T780"/>
      <c r="U780"/>
      <c r="V780"/>
      <c r="W780"/>
      <c r="X780"/>
      <c r="Y780"/>
      <c r="Z780"/>
    </row>
    <row r="781" spans="1:26" ht="15.75" customHeight="1" x14ac:dyDescent="0.25">
      <c r="A781" s="65"/>
      <c r="B781" s="65"/>
      <c r="C781" s="9"/>
      <c r="D781"/>
      <c r="E781"/>
      <c r="F781"/>
      <c r="G781"/>
      <c r="H781"/>
      <c r="I781"/>
      <c r="J781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  <c r="Y781"/>
      <c r="Z781"/>
    </row>
    <row r="782" spans="1:26" ht="15.75" customHeight="1" x14ac:dyDescent="0.25">
      <c r="A782" s="65"/>
      <c r="B782" s="65"/>
      <c r="C782" s="9"/>
      <c r="D782"/>
      <c r="E782"/>
      <c r="F782"/>
      <c r="G782"/>
      <c r="H782"/>
      <c r="I782"/>
      <c r="J782"/>
      <c r="K782"/>
      <c r="L782"/>
      <c r="M782"/>
      <c r="N782"/>
      <c r="O782"/>
      <c r="P782"/>
      <c r="Q782"/>
      <c r="R782"/>
      <c r="S782"/>
      <c r="T782"/>
      <c r="U782"/>
      <c r="V782"/>
      <c r="W782"/>
      <c r="X782"/>
      <c r="Y782"/>
      <c r="Z782"/>
    </row>
    <row r="783" spans="1:26" ht="15.75" customHeight="1" x14ac:dyDescent="0.25">
      <c r="A783" s="65"/>
      <c r="B783" s="65"/>
      <c r="C783" s="9"/>
      <c r="D783"/>
      <c r="E783"/>
      <c r="F783"/>
      <c r="G783"/>
      <c r="H783"/>
      <c r="I783"/>
      <c r="J783"/>
      <c r="K783"/>
      <c r="L783"/>
      <c r="M783"/>
      <c r="N783"/>
      <c r="O783"/>
      <c r="P783"/>
      <c r="Q783"/>
      <c r="R783"/>
      <c r="S783"/>
      <c r="T783"/>
      <c r="U783"/>
      <c r="V783"/>
      <c r="W783"/>
      <c r="X783"/>
      <c r="Y783"/>
      <c r="Z783"/>
    </row>
    <row r="784" spans="1:26" ht="15.75" customHeight="1" x14ac:dyDescent="0.25">
      <c r="A784" s="65"/>
      <c r="B784" s="65"/>
      <c r="C784" s="9"/>
      <c r="D784"/>
      <c r="E784"/>
      <c r="F784"/>
      <c r="G784"/>
      <c r="H784"/>
      <c r="I784"/>
      <c r="J784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  <c r="Y784"/>
      <c r="Z784"/>
    </row>
    <row r="785" spans="1:26" ht="15.75" customHeight="1" x14ac:dyDescent="0.25">
      <c r="A785" s="65"/>
      <c r="B785" s="65"/>
      <c r="C785" s="9"/>
      <c r="D785"/>
      <c r="E785"/>
      <c r="F785"/>
      <c r="G785"/>
      <c r="H785"/>
      <c r="I785"/>
      <c r="J785"/>
      <c r="K785"/>
      <c r="L785"/>
      <c r="M785"/>
      <c r="N785"/>
      <c r="O785"/>
      <c r="P785"/>
      <c r="Q785"/>
      <c r="R785"/>
      <c r="S785"/>
      <c r="T785"/>
      <c r="U785"/>
      <c r="V785"/>
      <c r="W785"/>
      <c r="X785"/>
      <c r="Y785"/>
      <c r="Z785"/>
    </row>
    <row r="786" spans="1:26" ht="15.75" customHeight="1" x14ac:dyDescent="0.25">
      <c r="A786" s="65"/>
      <c r="B786" s="65"/>
      <c r="C786" s="9"/>
      <c r="D786"/>
      <c r="E786"/>
      <c r="F786"/>
      <c r="G786"/>
      <c r="H786"/>
      <c r="I786"/>
      <c r="J786"/>
      <c r="K786"/>
      <c r="L786"/>
      <c r="M786"/>
      <c r="N786"/>
      <c r="O786"/>
      <c r="P786"/>
      <c r="Q786"/>
      <c r="R786"/>
      <c r="S786"/>
      <c r="T786"/>
      <c r="U786"/>
      <c r="V786"/>
      <c r="W786"/>
      <c r="X786"/>
      <c r="Y786"/>
      <c r="Z786"/>
    </row>
    <row r="787" spans="1:26" ht="15.75" customHeight="1" x14ac:dyDescent="0.25">
      <c r="A787" s="65"/>
      <c r="B787" s="65"/>
      <c r="C787" s="9"/>
      <c r="D787"/>
      <c r="E787"/>
      <c r="F787"/>
      <c r="G787"/>
      <c r="H787"/>
      <c r="I787"/>
      <c r="J787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  <c r="Y787"/>
      <c r="Z787"/>
    </row>
    <row r="788" spans="1:26" ht="15.75" customHeight="1" x14ac:dyDescent="0.25">
      <c r="A788" s="65"/>
      <c r="B788" s="65"/>
      <c r="C788" s="9"/>
      <c r="D788"/>
      <c r="E788"/>
      <c r="F788"/>
      <c r="G788"/>
      <c r="H788"/>
      <c r="I788"/>
      <c r="J788"/>
      <c r="K788"/>
      <c r="L788"/>
      <c r="M788"/>
      <c r="N788"/>
      <c r="O788"/>
      <c r="P788"/>
      <c r="Q788"/>
      <c r="R788"/>
      <c r="S788"/>
      <c r="T788"/>
      <c r="U788"/>
      <c r="V788"/>
      <c r="W788"/>
      <c r="X788"/>
      <c r="Y788"/>
      <c r="Z788"/>
    </row>
    <row r="789" spans="1:26" ht="15.75" customHeight="1" x14ac:dyDescent="0.25">
      <c r="A789" s="65"/>
      <c r="B789" s="65"/>
      <c r="C789" s="9"/>
      <c r="D789"/>
      <c r="E789"/>
      <c r="F789"/>
      <c r="G789"/>
      <c r="H789"/>
      <c r="I789"/>
      <c r="J789"/>
      <c r="K789"/>
      <c r="L789"/>
      <c r="M789"/>
      <c r="N789"/>
      <c r="O789"/>
      <c r="P789"/>
      <c r="Q789"/>
      <c r="R789"/>
      <c r="S789"/>
      <c r="T789"/>
      <c r="U789"/>
      <c r="V789"/>
      <c r="W789"/>
      <c r="X789"/>
      <c r="Y789"/>
      <c r="Z789"/>
    </row>
    <row r="790" spans="1:26" ht="15.75" customHeight="1" x14ac:dyDescent="0.25">
      <c r="A790" s="65"/>
      <c r="B790" s="65"/>
      <c r="C790" s="9"/>
      <c r="D790"/>
      <c r="E790"/>
      <c r="F790"/>
      <c r="G790"/>
      <c r="H790"/>
      <c r="I790"/>
      <c r="J790"/>
      <c r="K790"/>
      <c r="L790"/>
      <c r="M790"/>
      <c r="N790"/>
      <c r="O790"/>
      <c r="P790"/>
      <c r="Q790"/>
      <c r="R790"/>
      <c r="S790"/>
      <c r="T790"/>
      <c r="U790"/>
      <c r="V790"/>
      <c r="W790"/>
      <c r="X790"/>
      <c r="Y790"/>
      <c r="Z790"/>
    </row>
    <row r="791" spans="1:26" ht="15.75" customHeight="1" x14ac:dyDescent="0.25">
      <c r="A791" s="65"/>
      <c r="B791" s="65"/>
      <c r="C791" s="9"/>
      <c r="D791"/>
      <c r="E791"/>
      <c r="F791"/>
      <c r="G791"/>
      <c r="H791"/>
      <c r="I791"/>
      <c r="J791"/>
      <c r="K791"/>
      <c r="L791"/>
      <c r="M791"/>
      <c r="N791"/>
      <c r="O791"/>
      <c r="P791"/>
      <c r="Q791"/>
      <c r="R791"/>
      <c r="S791"/>
      <c r="T791"/>
      <c r="U791"/>
      <c r="V791"/>
      <c r="W791"/>
      <c r="X791"/>
      <c r="Y791"/>
      <c r="Z791"/>
    </row>
    <row r="792" spans="1:26" ht="15.75" customHeight="1" x14ac:dyDescent="0.25">
      <c r="A792" s="65"/>
      <c r="B792" s="65"/>
      <c r="C792" s="9"/>
      <c r="D792"/>
      <c r="E792"/>
      <c r="F792"/>
      <c r="G792"/>
      <c r="H792"/>
      <c r="I792"/>
      <c r="J792"/>
      <c r="K792"/>
      <c r="L792"/>
      <c r="M792"/>
      <c r="N792"/>
      <c r="O792"/>
      <c r="P792"/>
      <c r="Q792"/>
      <c r="R792"/>
      <c r="S792"/>
      <c r="T792"/>
      <c r="U792"/>
      <c r="V792"/>
      <c r="W792"/>
      <c r="X792"/>
      <c r="Y792"/>
      <c r="Z792"/>
    </row>
    <row r="793" spans="1:26" ht="15.75" customHeight="1" x14ac:dyDescent="0.25">
      <c r="A793" s="65"/>
      <c r="B793" s="65"/>
      <c r="C793" s="9"/>
      <c r="D793"/>
      <c r="E793"/>
      <c r="F793"/>
      <c r="G793"/>
      <c r="H793"/>
      <c r="I793"/>
      <c r="J793"/>
      <c r="K793"/>
      <c r="L793"/>
      <c r="M793"/>
      <c r="N793"/>
      <c r="O793"/>
      <c r="P793"/>
      <c r="Q793"/>
      <c r="R793"/>
      <c r="S793"/>
      <c r="T793"/>
      <c r="U793"/>
      <c r="V793"/>
      <c r="W793"/>
      <c r="X793"/>
      <c r="Y793"/>
      <c r="Z793"/>
    </row>
    <row r="794" spans="1:26" ht="15.75" customHeight="1" x14ac:dyDescent="0.25">
      <c r="A794" s="65"/>
      <c r="B794" s="65"/>
      <c r="C794" s="9"/>
      <c r="D794"/>
      <c r="E794"/>
      <c r="F794"/>
      <c r="G794"/>
      <c r="H794"/>
      <c r="I794"/>
      <c r="J794"/>
      <c r="K794"/>
      <c r="L794"/>
      <c r="M794"/>
      <c r="N794"/>
      <c r="O794"/>
      <c r="P794"/>
      <c r="Q794"/>
      <c r="R794"/>
      <c r="S794"/>
      <c r="T794"/>
      <c r="U794"/>
      <c r="V794"/>
      <c r="W794"/>
      <c r="X794"/>
      <c r="Y794"/>
      <c r="Z794"/>
    </row>
    <row r="795" spans="1:26" ht="15.75" customHeight="1" x14ac:dyDescent="0.25">
      <c r="A795" s="65"/>
      <c r="B795" s="65"/>
      <c r="C795" s="9"/>
      <c r="D795"/>
      <c r="E795"/>
      <c r="F795"/>
      <c r="G795"/>
      <c r="H795"/>
      <c r="I795"/>
      <c r="J795"/>
      <c r="K795"/>
      <c r="L795"/>
      <c r="M795"/>
      <c r="N795"/>
      <c r="O795"/>
      <c r="P795"/>
      <c r="Q795"/>
      <c r="R795"/>
      <c r="S795"/>
      <c r="T795"/>
      <c r="U795"/>
      <c r="V795"/>
      <c r="W795"/>
      <c r="X795"/>
      <c r="Y795"/>
      <c r="Z795"/>
    </row>
    <row r="796" spans="1:26" ht="15.75" customHeight="1" x14ac:dyDescent="0.25">
      <c r="A796" s="65"/>
      <c r="B796" s="65"/>
      <c r="C796" s="9"/>
      <c r="D796"/>
      <c r="E796"/>
      <c r="F796"/>
      <c r="G796"/>
      <c r="H796"/>
      <c r="I796"/>
      <c r="J796"/>
      <c r="K796"/>
      <c r="L796"/>
      <c r="M796"/>
      <c r="N796"/>
      <c r="O796"/>
      <c r="P796"/>
      <c r="Q796"/>
      <c r="R796"/>
      <c r="S796"/>
      <c r="T796"/>
      <c r="U796"/>
      <c r="V796"/>
      <c r="W796"/>
      <c r="X796"/>
      <c r="Y796"/>
      <c r="Z796"/>
    </row>
    <row r="797" spans="1:26" ht="15.75" customHeight="1" x14ac:dyDescent="0.25">
      <c r="A797" s="65"/>
      <c r="B797" s="65"/>
      <c r="C797" s="9"/>
      <c r="D797"/>
      <c r="E797"/>
      <c r="F797"/>
      <c r="G797"/>
      <c r="H797"/>
      <c r="I797"/>
      <c r="J797"/>
      <c r="K797"/>
      <c r="L797"/>
      <c r="M797"/>
      <c r="N797"/>
      <c r="O797"/>
      <c r="P797"/>
      <c r="Q797"/>
      <c r="R797"/>
      <c r="S797"/>
      <c r="T797"/>
      <c r="U797"/>
      <c r="V797"/>
      <c r="W797"/>
      <c r="X797"/>
      <c r="Y797"/>
      <c r="Z797"/>
    </row>
    <row r="798" spans="1:26" ht="15.75" customHeight="1" x14ac:dyDescent="0.25">
      <c r="A798" s="65"/>
      <c r="B798" s="65"/>
      <c r="C798" s="9"/>
      <c r="D798"/>
      <c r="E798"/>
      <c r="F798"/>
      <c r="G798"/>
      <c r="H798"/>
      <c r="I798"/>
      <c r="J798"/>
      <c r="K798"/>
      <c r="L798"/>
      <c r="M798"/>
      <c r="N798"/>
      <c r="O798"/>
      <c r="P798"/>
      <c r="Q798"/>
      <c r="R798"/>
      <c r="S798"/>
      <c r="T798"/>
      <c r="U798"/>
      <c r="V798"/>
      <c r="W798"/>
      <c r="X798"/>
      <c r="Y798"/>
      <c r="Z798"/>
    </row>
    <row r="799" spans="1:26" ht="15.75" customHeight="1" x14ac:dyDescent="0.25">
      <c r="A799" s="65"/>
      <c r="B799" s="65"/>
      <c r="C799" s="9"/>
      <c r="D799"/>
      <c r="E799"/>
      <c r="F799"/>
      <c r="G799"/>
      <c r="H799"/>
      <c r="I799"/>
      <c r="J799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  <c r="Y799"/>
      <c r="Z799"/>
    </row>
    <row r="800" spans="1:26" ht="15.75" customHeight="1" x14ac:dyDescent="0.25">
      <c r="A800" s="65"/>
      <c r="B800" s="65"/>
      <c r="C800" s="9"/>
      <c r="D800"/>
      <c r="E800"/>
      <c r="F800"/>
      <c r="G800"/>
      <c r="H800"/>
      <c r="I800"/>
      <c r="J800"/>
      <c r="K800"/>
      <c r="L800"/>
      <c r="M800"/>
      <c r="N800"/>
      <c r="O800"/>
      <c r="P800"/>
      <c r="Q800"/>
      <c r="R800"/>
      <c r="S800"/>
      <c r="T800"/>
      <c r="U800"/>
      <c r="V800"/>
      <c r="W800"/>
      <c r="X800"/>
      <c r="Y800"/>
      <c r="Z800"/>
    </row>
    <row r="801" spans="1:26" ht="15.75" customHeight="1" x14ac:dyDescent="0.25">
      <c r="A801" s="65"/>
      <c r="B801" s="65"/>
      <c r="C801" s="9"/>
      <c r="D801"/>
      <c r="E801"/>
      <c r="F801"/>
      <c r="G801"/>
      <c r="H801"/>
      <c r="I801"/>
      <c r="J801"/>
      <c r="K801"/>
      <c r="L801"/>
      <c r="M801"/>
      <c r="N801"/>
      <c r="O801"/>
      <c r="P801"/>
      <c r="Q801"/>
      <c r="R801"/>
      <c r="S801"/>
      <c r="T801"/>
      <c r="U801"/>
      <c r="V801"/>
      <c r="W801"/>
      <c r="X801"/>
      <c r="Y801"/>
      <c r="Z801"/>
    </row>
    <row r="802" spans="1:26" ht="15.75" customHeight="1" x14ac:dyDescent="0.25">
      <c r="A802" s="65"/>
      <c r="B802" s="65"/>
      <c r="C802" s="9"/>
      <c r="D802"/>
      <c r="E802"/>
      <c r="F802"/>
      <c r="G802"/>
      <c r="H802"/>
      <c r="I802"/>
      <c r="J802"/>
      <c r="K802"/>
      <c r="L802"/>
      <c r="M802"/>
      <c r="N802"/>
      <c r="O802"/>
      <c r="P802"/>
      <c r="Q802"/>
      <c r="R802"/>
      <c r="S802"/>
      <c r="T802"/>
      <c r="U802"/>
      <c r="V802"/>
      <c r="W802"/>
      <c r="X802"/>
      <c r="Y802"/>
      <c r="Z802"/>
    </row>
    <row r="803" spans="1:26" ht="15.75" customHeight="1" x14ac:dyDescent="0.25">
      <c r="A803" s="65"/>
      <c r="B803" s="65"/>
      <c r="C803" s="9"/>
      <c r="D803"/>
      <c r="E803"/>
      <c r="F803"/>
      <c r="G803"/>
      <c r="H803"/>
      <c r="I803"/>
      <c r="J803"/>
      <c r="K803"/>
      <c r="L803"/>
      <c r="M803"/>
      <c r="N803"/>
      <c r="O803"/>
      <c r="P803"/>
      <c r="Q803"/>
      <c r="R803"/>
      <c r="S803"/>
      <c r="T803"/>
      <c r="U803"/>
      <c r="V803"/>
      <c r="W803"/>
      <c r="X803"/>
      <c r="Y803"/>
      <c r="Z803"/>
    </row>
    <row r="804" spans="1:26" ht="15.75" customHeight="1" x14ac:dyDescent="0.25">
      <c r="A804" s="65"/>
      <c r="B804" s="65"/>
      <c r="C804" s="9"/>
      <c r="D804"/>
      <c r="E804"/>
      <c r="F804"/>
      <c r="G804"/>
      <c r="H804"/>
      <c r="I804"/>
      <c r="J804"/>
      <c r="K804"/>
      <c r="L804"/>
      <c r="M804"/>
      <c r="N804"/>
      <c r="O804"/>
      <c r="P804"/>
      <c r="Q804"/>
      <c r="R804"/>
      <c r="S804"/>
      <c r="T804"/>
      <c r="U804"/>
      <c r="V804"/>
      <c r="W804"/>
      <c r="X804"/>
      <c r="Y804"/>
      <c r="Z804"/>
    </row>
    <row r="805" spans="1:26" ht="15.75" customHeight="1" x14ac:dyDescent="0.25">
      <c r="A805" s="65"/>
      <c r="B805" s="65"/>
      <c r="C805" s="9"/>
      <c r="D805"/>
      <c r="E805"/>
      <c r="F805"/>
      <c r="G805"/>
      <c r="H805"/>
      <c r="I805"/>
      <c r="J805"/>
      <c r="K805"/>
      <c r="L805"/>
      <c r="M805"/>
      <c r="N805"/>
      <c r="O805"/>
      <c r="P805"/>
      <c r="Q805"/>
      <c r="R805"/>
      <c r="S805"/>
      <c r="T805"/>
      <c r="U805"/>
      <c r="V805"/>
      <c r="W805"/>
      <c r="X805"/>
      <c r="Y805"/>
      <c r="Z805"/>
    </row>
    <row r="806" spans="1:26" ht="15.75" customHeight="1" x14ac:dyDescent="0.25">
      <c r="A806" s="65"/>
      <c r="B806" s="65"/>
      <c r="C806" s="9"/>
      <c r="D806"/>
      <c r="E806"/>
      <c r="F806"/>
      <c r="G806"/>
      <c r="H806"/>
      <c r="I806"/>
      <c r="J806"/>
      <c r="K806"/>
      <c r="L806"/>
      <c r="M806"/>
      <c r="N806"/>
      <c r="O806"/>
      <c r="P806"/>
      <c r="Q806"/>
      <c r="R806"/>
      <c r="S806"/>
      <c r="T806"/>
      <c r="U806"/>
      <c r="V806"/>
      <c r="W806"/>
      <c r="X806"/>
      <c r="Y806"/>
      <c r="Z806"/>
    </row>
    <row r="807" spans="1:26" ht="15.75" customHeight="1" x14ac:dyDescent="0.25">
      <c r="A807" s="65"/>
      <c r="B807" s="65"/>
      <c r="C807" s="9"/>
      <c r="D807"/>
      <c r="E807"/>
      <c r="F807"/>
      <c r="G807"/>
      <c r="H807"/>
      <c r="I807"/>
      <c r="J807"/>
      <c r="K807"/>
      <c r="L807"/>
      <c r="M807"/>
      <c r="N807"/>
      <c r="O807"/>
      <c r="P807"/>
      <c r="Q807"/>
      <c r="R807"/>
      <c r="S807"/>
      <c r="T807"/>
      <c r="U807"/>
      <c r="V807"/>
      <c r="W807"/>
      <c r="X807"/>
      <c r="Y807"/>
      <c r="Z807"/>
    </row>
    <row r="808" spans="1:26" ht="15.75" customHeight="1" x14ac:dyDescent="0.25">
      <c r="A808" s="65"/>
      <c r="B808" s="65"/>
      <c r="C808" s="9"/>
      <c r="D808"/>
      <c r="E808"/>
      <c r="F808"/>
      <c r="G808"/>
      <c r="H808"/>
      <c r="I808"/>
      <c r="J808"/>
      <c r="K808"/>
      <c r="L808"/>
      <c r="M808"/>
      <c r="N808"/>
      <c r="O808"/>
      <c r="P808"/>
      <c r="Q808"/>
      <c r="R808"/>
      <c r="S808"/>
      <c r="T808"/>
      <c r="U808"/>
      <c r="V808"/>
      <c r="W808"/>
      <c r="X808"/>
      <c r="Y808"/>
      <c r="Z808"/>
    </row>
    <row r="809" spans="1:26" ht="15.75" customHeight="1" x14ac:dyDescent="0.25">
      <c r="A809" s="65"/>
      <c r="B809" s="65"/>
      <c r="C809" s="9"/>
      <c r="D809"/>
      <c r="E809"/>
      <c r="F809"/>
      <c r="G809"/>
      <c r="H809"/>
      <c r="I809"/>
      <c r="J809"/>
      <c r="K809"/>
      <c r="L809"/>
      <c r="M809"/>
      <c r="N809"/>
      <c r="O809"/>
      <c r="P809"/>
      <c r="Q809"/>
      <c r="R809"/>
      <c r="S809"/>
      <c r="T809"/>
      <c r="U809"/>
      <c r="V809"/>
      <c r="W809"/>
      <c r="X809"/>
      <c r="Y809"/>
      <c r="Z809"/>
    </row>
    <row r="810" spans="1:26" ht="15.75" customHeight="1" x14ac:dyDescent="0.25">
      <c r="A810" s="65"/>
      <c r="B810" s="65"/>
      <c r="C810" s="9"/>
      <c r="D810"/>
      <c r="E810"/>
      <c r="F810"/>
      <c r="G810"/>
      <c r="H810"/>
      <c r="I810"/>
      <c r="J810"/>
      <c r="K810"/>
      <c r="L810"/>
      <c r="M810"/>
      <c r="N810"/>
      <c r="O810"/>
      <c r="P810"/>
      <c r="Q810"/>
      <c r="R810"/>
      <c r="S810"/>
      <c r="T810"/>
      <c r="U810"/>
      <c r="V810"/>
      <c r="W810"/>
      <c r="X810"/>
      <c r="Y810"/>
      <c r="Z810"/>
    </row>
    <row r="811" spans="1:26" ht="15.75" customHeight="1" x14ac:dyDescent="0.25">
      <c r="A811" s="65"/>
      <c r="B811" s="65"/>
      <c r="C811" s="9"/>
      <c r="D811"/>
      <c r="E811"/>
      <c r="F811"/>
      <c r="G811"/>
      <c r="H811"/>
      <c r="I811"/>
      <c r="J811"/>
      <c r="K811"/>
      <c r="L811"/>
      <c r="M811"/>
      <c r="N811"/>
      <c r="O811"/>
      <c r="P811"/>
      <c r="Q811"/>
      <c r="R811"/>
      <c r="S811"/>
      <c r="T811"/>
      <c r="U811"/>
      <c r="V811"/>
      <c r="W811"/>
      <c r="X811"/>
      <c r="Y811"/>
      <c r="Z811"/>
    </row>
    <row r="812" spans="1:26" ht="15.75" customHeight="1" x14ac:dyDescent="0.25">
      <c r="A812" s="65"/>
      <c r="B812" s="65"/>
      <c r="C812" s="9"/>
      <c r="D812"/>
      <c r="E812"/>
      <c r="F812"/>
      <c r="G812"/>
      <c r="H812"/>
      <c r="I812"/>
      <c r="J812"/>
      <c r="K812"/>
      <c r="L812"/>
      <c r="M812"/>
      <c r="N812"/>
      <c r="O812"/>
      <c r="P812"/>
      <c r="Q812"/>
      <c r="R812"/>
      <c r="S812"/>
      <c r="T812"/>
      <c r="U812"/>
      <c r="V812"/>
      <c r="W812"/>
      <c r="X812"/>
      <c r="Y812"/>
      <c r="Z812"/>
    </row>
    <row r="813" spans="1:26" ht="15.75" customHeight="1" x14ac:dyDescent="0.25">
      <c r="A813" s="65"/>
      <c r="B813" s="65"/>
      <c r="C813" s="9"/>
      <c r="D813"/>
      <c r="E813"/>
      <c r="F813"/>
      <c r="G813"/>
      <c r="H813"/>
      <c r="I813"/>
      <c r="J813"/>
      <c r="K813"/>
      <c r="L813"/>
      <c r="M813"/>
      <c r="N813"/>
      <c r="O813"/>
      <c r="P813"/>
      <c r="Q813"/>
      <c r="R813"/>
      <c r="S813"/>
      <c r="T813"/>
      <c r="U813"/>
      <c r="V813"/>
      <c r="W813"/>
      <c r="X813"/>
      <c r="Y813"/>
      <c r="Z813"/>
    </row>
    <row r="814" spans="1:26" ht="15.75" customHeight="1" x14ac:dyDescent="0.25">
      <c r="A814" s="65"/>
      <c r="B814" s="65"/>
      <c r="C814" s="9"/>
      <c r="D814"/>
      <c r="E814"/>
      <c r="F814"/>
      <c r="G814"/>
      <c r="H814"/>
      <c r="I814"/>
      <c r="J814"/>
      <c r="K814"/>
      <c r="L814"/>
      <c r="M814"/>
      <c r="N814"/>
      <c r="O814"/>
      <c r="P814"/>
      <c r="Q814"/>
      <c r="R814"/>
      <c r="S814"/>
      <c r="T814"/>
      <c r="U814"/>
      <c r="V814"/>
      <c r="W814"/>
      <c r="X814"/>
      <c r="Y814"/>
      <c r="Z814"/>
    </row>
    <row r="815" spans="1:26" ht="15.75" customHeight="1" x14ac:dyDescent="0.25">
      <c r="A815" s="65"/>
      <c r="B815" s="65"/>
      <c r="C815" s="9"/>
      <c r="D815"/>
      <c r="E815"/>
      <c r="F815"/>
      <c r="G815"/>
      <c r="H815"/>
      <c r="I815"/>
      <c r="J815"/>
      <c r="K815"/>
      <c r="L815"/>
      <c r="M815"/>
      <c r="N815"/>
      <c r="O815"/>
      <c r="P815"/>
      <c r="Q815"/>
      <c r="R815"/>
      <c r="S815"/>
      <c r="T815"/>
      <c r="U815"/>
      <c r="V815"/>
      <c r="W815"/>
      <c r="X815"/>
      <c r="Y815"/>
      <c r="Z815"/>
    </row>
    <row r="816" spans="1:26" ht="15.75" customHeight="1" x14ac:dyDescent="0.25">
      <c r="A816" s="65"/>
      <c r="B816" s="65"/>
      <c r="C816" s="9"/>
      <c r="D816"/>
      <c r="E816"/>
      <c r="F816"/>
      <c r="G816"/>
      <c r="H816"/>
      <c r="I816"/>
      <c r="J816"/>
      <c r="K816"/>
      <c r="L816"/>
      <c r="M816"/>
      <c r="N816"/>
      <c r="O816"/>
      <c r="P816"/>
      <c r="Q816"/>
      <c r="R816"/>
      <c r="S816"/>
      <c r="T816"/>
      <c r="U816"/>
      <c r="V816"/>
      <c r="W816"/>
      <c r="X816"/>
      <c r="Y816"/>
      <c r="Z816"/>
    </row>
    <row r="817" spans="1:26" ht="15.75" customHeight="1" x14ac:dyDescent="0.25">
      <c r="A817" s="65"/>
      <c r="B817" s="65"/>
      <c r="C817" s="9"/>
      <c r="D817"/>
      <c r="E817"/>
      <c r="F817"/>
      <c r="G817"/>
      <c r="H817"/>
      <c r="I817"/>
      <c r="J817"/>
      <c r="K817"/>
      <c r="L817"/>
      <c r="M817"/>
      <c r="N817"/>
      <c r="O817"/>
      <c r="P817"/>
      <c r="Q817"/>
      <c r="R817"/>
      <c r="S817"/>
      <c r="T817"/>
      <c r="U817"/>
      <c r="V817"/>
      <c r="W817"/>
      <c r="X817"/>
      <c r="Y817"/>
      <c r="Z817"/>
    </row>
    <row r="818" spans="1:26" ht="15.75" customHeight="1" x14ac:dyDescent="0.25">
      <c r="A818" s="65"/>
      <c r="B818" s="65"/>
      <c r="C818" s="9"/>
      <c r="D818"/>
      <c r="E818"/>
      <c r="F818"/>
      <c r="G818"/>
      <c r="H818"/>
      <c r="I818"/>
      <c r="J818"/>
      <c r="K818"/>
      <c r="L818"/>
      <c r="M818"/>
      <c r="N818"/>
      <c r="O818"/>
      <c r="P818"/>
      <c r="Q818"/>
      <c r="R818"/>
      <c r="S818"/>
      <c r="T818"/>
      <c r="U818"/>
      <c r="V818"/>
      <c r="W818"/>
      <c r="X818"/>
      <c r="Y818"/>
      <c r="Z818"/>
    </row>
    <row r="819" spans="1:26" ht="15.75" customHeight="1" x14ac:dyDescent="0.25">
      <c r="A819" s="65"/>
      <c r="B819" s="65"/>
      <c r="C819" s="9"/>
      <c r="D819"/>
      <c r="E819"/>
      <c r="F819"/>
      <c r="G819"/>
      <c r="H819"/>
      <c r="I819"/>
      <c r="J819"/>
      <c r="K819"/>
      <c r="L819"/>
      <c r="M819"/>
      <c r="N819"/>
      <c r="O819"/>
      <c r="P819"/>
      <c r="Q819"/>
      <c r="R819"/>
      <c r="S819"/>
      <c r="T819"/>
      <c r="U819"/>
      <c r="V819"/>
      <c r="W819"/>
      <c r="X819"/>
      <c r="Y819"/>
      <c r="Z819"/>
    </row>
    <row r="820" spans="1:26" ht="15.75" customHeight="1" x14ac:dyDescent="0.25">
      <c r="A820" s="65"/>
      <c r="B820" s="65"/>
      <c r="C820" s="9"/>
      <c r="D820"/>
      <c r="E820"/>
      <c r="F820"/>
      <c r="G820"/>
      <c r="H820"/>
      <c r="I820"/>
      <c r="J820"/>
      <c r="K820"/>
      <c r="L820"/>
      <c r="M820"/>
      <c r="N820"/>
      <c r="O820"/>
      <c r="P820"/>
      <c r="Q820"/>
      <c r="R820"/>
      <c r="S820"/>
      <c r="T820"/>
      <c r="U820"/>
      <c r="V820"/>
      <c r="W820"/>
      <c r="X820"/>
      <c r="Y820"/>
      <c r="Z820"/>
    </row>
    <row r="821" spans="1:26" ht="15.75" customHeight="1" x14ac:dyDescent="0.25">
      <c r="A821" s="65"/>
      <c r="B821" s="65"/>
      <c r="C821" s="9"/>
      <c r="D821"/>
      <c r="E821"/>
      <c r="F821"/>
      <c r="G821"/>
      <c r="H821"/>
      <c r="I821"/>
      <c r="J821"/>
      <c r="K821"/>
      <c r="L821"/>
      <c r="M821"/>
      <c r="N821"/>
      <c r="O821"/>
      <c r="P821"/>
      <c r="Q821"/>
      <c r="R821"/>
      <c r="S821"/>
      <c r="T821"/>
      <c r="U821"/>
      <c r="V821"/>
      <c r="W821"/>
      <c r="X821"/>
      <c r="Y821"/>
      <c r="Z821"/>
    </row>
    <row r="822" spans="1:26" ht="15.75" customHeight="1" x14ac:dyDescent="0.25">
      <c r="A822" s="65"/>
      <c r="B822" s="65"/>
      <c r="C822" s="9"/>
      <c r="D822"/>
      <c r="E822"/>
      <c r="F822"/>
      <c r="G822"/>
      <c r="H822"/>
      <c r="I822"/>
      <c r="J822"/>
      <c r="K822"/>
      <c r="L822"/>
      <c r="M822"/>
      <c r="N822"/>
      <c r="O822"/>
      <c r="P822"/>
      <c r="Q822"/>
      <c r="R822"/>
      <c r="S822"/>
      <c r="T822"/>
      <c r="U822"/>
      <c r="V822"/>
      <c r="W822"/>
      <c r="X822"/>
      <c r="Y822"/>
      <c r="Z822"/>
    </row>
    <row r="823" spans="1:26" ht="15.75" customHeight="1" x14ac:dyDescent="0.25">
      <c r="A823" s="65"/>
      <c r="B823" s="65"/>
      <c r="C823" s="9"/>
      <c r="D823"/>
      <c r="E823"/>
      <c r="F823"/>
      <c r="G823"/>
      <c r="H823"/>
      <c r="I823"/>
      <c r="J823"/>
      <c r="K823"/>
      <c r="L823"/>
      <c r="M823"/>
      <c r="N823"/>
      <c r="O823"/>
      <c r="P823"/>
      <c r="Q823"/>
      <c r="R823"/>
      <c r="S823"/>
      <c r="T823"/>
      <c r="U823"/>
      <c r="V823"/>
      <c r="W823"/>
      <c r="X823"/>
      <c r="Y823"/>
      <c r="Z823"/>
    </row>
    <row r="824" spans="1:26" ht="15.75" customHeight="1" x14ac:dyDescent="0.25">
      <c r="A824" s="65"/>
      <c r="B824" s="65"/>
      <c r="C824" s="9"/>
      <c r="D824"/>
      <c r="E824"/>
      <c r="F824"/>
      <c r="G824"/>
      <c r="H824"/>
      <c r="I824"/>
      <c r="J824"/>
      <c r="K824"/>
      <c r="L824"/>
      <c r="M824"/>
      <c r="N824"/>
      <c r="O824"/>
      <c r="P824"/>
      <c r="Q824"/>
      <c r="R824"/>
      <c r="S824"/>
      <c r="T824"/>
      <c r="U824"/>
      <c r="V824"/>
      <c r="W824"/>
      <c r="X824"/>
      <c r="Y824"/>
      <c r="Z824"/>
    </row>
    <row r="825" spans="1:26" ht="15.75" customHeight="1" x14ac:dyDescent="0.25">
      <c r="A825" s="65"/>
      <c r="B825" s="65"/>
      <c r="C825" s="9"/>
      <c r="D825"/>
      <c r="E825"/>
      <c r="F825"/>
      <c r="G825"/>
      <c r="H825"/>
      <c r="I825"/>
      <c r="J825"/>
      <c r="K825"/>
      <c r="L825"/>
      <c r="M825"/>
      <c r="N825"/>
      <c r="O825"/>
      <c r="P825"/>
      <c r="Q825"/>
      <c r="R825"/>
      <c r="S825"/>
      <c r="T825"/>
      <c r="U825"/>
      <c r="V825"/>
      <c r="W825"/>
      <c r="X825"/>
      <c r="Y825"/>
      <c r="Z825"/>
    </row>
    <row r="826" spans="1:26" ht="15.75" customHeight="1" x14ac:dyDescent="0.25">
      <c r="A826" s="65"/>
      <c r="B826" s="65"/>
      <c r="C826" s="9"/>
      <c r="D826"/>
      <c r="E826"/>
      <c r="F826"/>
      <c r="G826"/>
      <c r="H826"/>
      <c r="I826"/>
      <c r="J826"/>
      <c r="K826"/>
      <c r="L826"/>
      <c r="M826"/>
      <c r="N826"/>
      <c r="O826"/>
      <c r="P826"/>
      <c r="Q826"/>
      <c r="R826"/>
      <c r="S826"/>
      <c r="T826"/>
      <c r="U826"/>
      <c r="V826"/>
      <c r="W826"/>
      <c r="X826"/>
      <c r="Y826"/>
      <c r="Z826"/>
    </row>
    <row r="827" spans="1:26" ht="15.75" customHeight="1" x14ac:dyDescent="0.25">
      <c r="A827" s="65"/>
      <c r="B827" s="65"/>
      <c r="C827" s="9"/>
      <c r="D827"/>
      <c r="E827"/>
      <c r="F827"/>
      <c r="G827"/>
      <c r="H827"/>
      <c r="I827"/>
      <c r="J827"/>
      <c r="K827"/>
      <c r="L827"/>
      <c r="M827"/>
      <c r="N827"/>
      <c r="O827"/>
      <c r="P827"/>
      <c r="Q827"/>
      <c r="R827"/>
      <c r="S827"/>
      <c r="T827"/>
      <c r="U827"/>
      <c r="V827"/>
      <c r="W827"/>
      <c r="X827"/>
      <c r="Y827"/>
      <c r="Z827"/>
    </row>
    <row r="828" spans="1:26" ht="15.75" customHeight="1" x14ac:dyDescent="0.25">
      <c r="A828" s="65"/>
      <c r="B828" s="65"/>
      <c r="C828" s="9"/>
      <c r="D828"/>
      <c r="E828"/>
      <c r="F828"/>
      <c r="G828"/>
      <c r="H828"/>
      <c r="I828"/>
      <c r="J828"/>
      <c r="K828"/>
      <c r="L828"/>
      <c r="M828"/>
      <c r="N828"/>
      <c r="O828"/>
      <c r="P828"/>
      <c r="Q828"/>
      <c r="R828"/>
      <c r="S828"/>
      <c r="T828"/>
      <c r="U828"/>
      <c r="V828"/>
      <c r="W828"/>
      <c r="X828"/>
      <c r="Y828"/>
      <c r="Z828"/>
    </row>
    <row r="829" spans="1:26" ht="15.75" customHeight="1" x14ac:dyDescent="0.25">
      <c r="A829" s="65"/>
      <c r="B829" s="65"/>
      <c r="C829" s="9"/>
      <c r="D829"/>
      <c r="E829"/>
      <c r="F829"/>
      <c r="G829"/>
      <c r="H829"/>
      <c r="I829"/>
      <c r="J829"/>
      <c r="K829"/>
      <c r="L829"/>
      <c r="M829"/>
      <c r="N829"/>
      <c r="O829"/>
      <c r="P829"/>
      <c r="Q829"/>
      <c r="R829"/>
      <c r="S829"/>
      <c r="T829"/>
      <c r="U829"/>
      <c r="V829"/>
      <c r="W829"/>
      <c r="X829"/>
      <c r="Y829"/>
      <c r="Z829"/>
    </row>
    <row r="830" spans="1:26" ht="15.75" customHeight="1" x14ac:dyDescent="0.25">
      <c r="A830" s="65"/>
      <c r="B830" s="65"/>
      <c r="C830" s="9"/>
      <c r="D830"/>
      <c r="E830"/>
      <c r="F830"/>
      <c r="G830"/>
      <c r="H830"/>
      <c r="I830"/>
      <c r="J830"/>
      <c r="K830"/>
      <c r="L830"/>
      <c r="M830"/>
      <c r="N830"/>
      <c r="O830"/>
      <c r="P830"/>
      <c r="Q830"/>
      <c r="R830"/>
      <c r="S830"/>
      <c r="T830"/>
      <c r="U830"/>
      <c r="V830"/>
      <c r="W830"/>
      <c r="X830"/>
      <c r="Y830"/>
      <c r="Z830"/>
    </row>
    <row r="831" spans="1:26" ht="15.75" customHeight="1" x14ac:dyDescent="0.25">
      <c r="A831" s="65"/>
      <c r="B831" s="65"/>
      <c r="C831" s="9"/>
      <c r="D831"/>
      <c r="E831"/>
      <c r="F831"/>
      <c r="G831"/>
      <c r="H831"/>
      <c r="I831"/>
      <c r="J831"/>
      <c r="K831"/>
      <c r="L831"/>
      <c r="M831"/>
      <c r="N831"/>
      <c r="O831"/>
      <c r="P831"/>
      <c r="Q831"/>
      <c r="R831"/>
      <c r="S831"/>
      <c r="T831"/>
      <c r="U831"/>
      <c r="V831"/>
      <c r="W831"/>
      <c r="X831"/>
      <c r="Y831"/>
      <c r="Z831"/>
    </row>
    <row r="832" spans="1:26" ht="15.75" customHeight="1" x14ac:dyDescent="0.25">
      <c r="A832" s="65"/>
      <c r="B832" s="65"/>
      <c r="C832" s="9"/>
      <c r="D832"/>
      <c r="E832"/>
      <c r="F832"/>
      <c r="G832"/>
      <c r="H832"/>
      <c r="I832"/>
      <c r="J832"/>
      <c r="K832"/>
      <c r="L832"/>
      <c r="M832"/>
      <c r="N832"/>
      <c r="O832"/>
      <c r="P832"/>
      <c r="Q832"/>
      <c r="R832"/>
      <c r="S832"/>
      <c r="T832"/>
      <c r="U832"/>
      <c r="V832"/>
      <c r="W832"/>
      <c r="X832"/>
      <c r="Y832"/>
      <c r="Z832"/>
    </row>
    <row r="833" spans="1:26" ht="15.75" customHeight="1" x14ac:dyDescent="0.25">
      <c r="A833" s="65"/>
      <c r="B833" s="65"/>
      <c r="C833" s="9"/>
      <c r="D833"/>
      <c r="E833"/>
      <c r="F833"/>
      <c r="G833"/>
      <c r="H833"/>
      <c r="I833"/>
      <c r="J833"/>
      <c r="K833"/>
      <c r="L833"/>
      <c r="M833"/>
      <c r="N833"/>
      <c r="O833"/>
      <c r="P833"/>
      <c r="Q833"/>
      <c r="R833"/>
      <c r="S833"/>
      <c r="T833"/>
      <c r="U833"/>
      <c r="V833"/>
      <c r="W833"/>
      <c r="X833"/>
      <c r="Y833"/>
      <c r="Z833"/>
    </row>
    <row r="834" spans="1:26" ht="15.75" customHeight="1" x14ac:dyDescent="0.25">
      <c r="A834" s="65"/>
      <c r="B834" s="65"/>
      <c r="C834" s="9"/>
      <c r="D834"/>
      <c r="E834"/>
      <c r="F834"/>
      <c r="G834"/>
      <c r="H834"/>
      <c r="I834"/>
      <c r="J834"/>
      <c r="K834"/>
      <c r="L834"/>
      <c r="M834"/>
      <c r="N834"/>
      <c r="O834"/>
      <c r="P834"/>
      <c r="Q834"/>
      <c r="R834"/>
      <c r="S834"/>
      <c r="T834"/>
      <c r="U834"/>
      <c r="V834"/>
      <c r="W834"/>
      <c r="X834"/>
      <c r="Y834"/>
      <c r="Z834"/>
    </row>
    <row r="835" spans="1:26" ht="15.75" customHeight="1" x14ac:dyDescent="0.25">
      <c r="A835" s="65"/>
      <c r="B835" s="65"/>
      <c r="C835" s="9"/>
      <c r="D835"/>
      <c r="E835"/>
      <c r="F835"/>
      <c r="G835"/>
      <c r="H835"/>
      <c r="I835"/>
      <c r="J835"/>
      <c r="K835"/>
      <c r="L835"/>
      <c r="M835"/>
      <c r="N835"/>
      <c r="O835"/>
      <c r="P835"/>
      <c r="Q835"/>
      <c r="R835"/>
      <c r="S835"/>
      <c r="T835"/>
      <c r="U835"/>
      <c r="V835"/>
      <c r="W835"/>
      <c r="X835"/>
      <c r="Y835"/>
      <c r="Z835"/>
    </row>
    <row r="836" spans="1:26" ht="15.75" customHeight="1" x14ac:dyDescent="0.25">
      <c r="A836" s="65"/>
      <c r="B836" s="65"/>
      <c r="C836" s="9"/>
      <c r="D836"/>
      <c r="E836"/>
      <c r="F836"/>
      <c r="G836"/>
      <c r="H836"/>
      <c r="I836"/>
      <c r="J836"/>
      <c r="K836"/>
      <c r="L836"/>
      <c r="M836"/>
      <c r="N836"/>
      <c r="O836"/>
      <c r="P836"/>
      <c r="Q836"/>
      <c r="R836"/>
      <c r="S836"/>
      <c r="T836"/>
      <c r="U836"/>
      <c r="V836"/>
      <c r="W836"/>
      <c r="X836"/>
      <c r="Y836"/>
      <c r="Z836"/>
    </row>
    <row r="837" spans="1:26" ht="15.75" customHeight="1" x14ac:dyDescent="0.25">
      <c r="A837" s="65"/>
      <c r="B837" s="65"/>
      <c r="C837" s="9"/>
      <c r="D837"/>
      <c r="E837"/>
      <c r="F837"/>
      <c r="G837"/>
      <c r="H837"/>
      <c r="I837"/>
      <c r="J837"/>
      <c r="K837"/>
      <c r="L837"/>
      <c r="M837"/>
      <c r="N837"/>
      <c r="O837"/>
      <c r="P837"/>
      <c r="Q837"/>
      <c r="R837"/>
      <c r="S837"/>
      <c r="T837"/>
      <c r="U837"/>
      <c r="V837"/>
      <c r="W837"/>
      <c r="X837"/>
      <c r="Y837"/>
      <c r="Z837"/>
    </row>
    <row r="838" spans="1:26" ht="15.75" customHeight="1" x14ac:dyDescent="0.25">
      <c r="A838" s="65"/>
      <c r="B838" s="65"/>
      <c r="C838" s="9"/>
      <c r="D838"/>
      <c r="E838"/>
      <c r="F838"/>
      <c r="G838"/>
      <c r="H838"/>
      <c r="I838"/>
      <c r="J838"/>
      <c r="K838"/>
      <c r="L838"/>
      <c r="M838"/>
      <c r="N838"/>
      <c r="O838"/>
      <c r="P838"/>
      <c r="Q838"/>
      <c r="R838"/>
      <c r="S838"/>
      <c r="T838"/>
      <c r="U838"/>
      <c r="V838"/>
      <c r="W838"/>
      <c r="X838"/>
      <c r="Y838"/>
      <c r="Z838"/>
    </row>
    <row r="839" spans="1:26" ht="15.75" customHeight="1" x14ac:dyDescent="0.25">
      <c r="A839" s="65"/>
      <c r="B839" s="65"/>
      <c r="C839" s="9"/>
      <c r="D839"/>
      <c r="E839"/>
      <c r="F839"/>
      <c r="G839"/>
      <c r="H839"/>
      <c r="I839"/>
      <c r="J839"/>
      <c r="K839"/>
      <c r="L839"/>
      <c r="M839"/>
      <c r="N839"/>
      <c r="O839"/>
      <c r="P839"/>
      <c r="Q839"/>
      <c r="R839"/>
      <c r="S839"/>
      <c r="T839"/>
      <c r="U839"/>
      <c r="V839"/>
      <c r="W839"/>
      <c r="X839"/>
      <c r="Y839"/>
      <c r="Z839"/>
    </row>
    <row r="840" spans="1:26" ht="15.75" customHeight="1" x14ac:dyDescent="0.25">
      <c r="A840" s="65"/>
      <c r="B840" s="65"/>
      <c r="C840" s="9"/>
      <c r="D840"/>
      <c r="E840"/>
      <c r="F840"/>
      <c r="G840"/>
      <c r="H840"/>
      <c r="I840"/>
      <c r="J840"/>
      <c r="K840"/>
      <c r="L840"/>
      <c r="M840"/>
      <c r="N840"/>
      <c r="O840"/>
      <c r="P840"/>
      <c r="Q840"/>
      <c r="R840"/>
      <c r="S840"/>
      <c r="T840"/>
      <c r="U840"/>
      <c r="V840"/>
      <c r="W840"/>
      <c r="X840"/>
      <c r="Y840"/>
      <c r="Z840"/>
    </row>
    <row r="841" spans="1:26" ht="15.75" customHeight="1" x14ac:dyDescent="0.25">
      <c r="A841" s="65"/>
      <c r="B841" s="65"/>
      <c r="C841" s="9"/>
      <c r="D841"/>
      <c r="E841"/>
      <c r="F841"/>
      <c r="G841"/>
      <c r="H841"/>
      <c r="I841"/>
      <c r="J841"/>
      <c r="K841"/>
      <c r="L841"/>
      <c r="M841"/>
      <c r="N841"/>
      <c r="O841"/>
      <c r="P841"/>
      <c r="Q841"/>
      <c r="R841"/>
      <c r="S841"/>
      <c r="T841"/>
      <c r="U841"/>
      <c r="V841"/>
      <c r="W841"/>
      <c r="X841"/>
      <c r="Y841"/>
      <c r="Z841"/>
    </row>
    <row r="842" spans="1:26" ht="15.75" customHeight="1" x14ac:dyDescent="0.25">
      <c r="A842" s="65"/>
      <c r="B842" s="65"/>
      <c r="C842" s="9"/>
      <c r="D842"/>
      <c r="E842"/>
      <c r="F842"/>
      <c r="G842"/>
      <c r="H842"/>
      <c r="I842"/>
      <c r="J842"/>
      <c r="K842"/>
      <c r="L842"/>
      <c r="M842"/>
      <c r="N842"/>
      <c r="O842"/>
      <c r="P842"/>
      <c r="Q842"/>
      <c r="R842"/>
      <c r="S842"/>
      <c r="T842"/>
      <c r="U842"/>
      <c r="V842"/>
      <c r="W842"/>
      <c r="X842"/>
      <c r="Y842"/>
      <c r="Z842"/>
    </row>
    <row r="843" spans="1:26" ht="15.75" customHeight="1" x14ac:dyDescent="0.25">
      <c r="A843" s="65"/>
      <c r="B843" s="65"/>
      <c r="C843" s="9"/>
      <c r="D843"/>
      <c r="E843"/>
      <c r="F843"/>
      <c r="G843"/>
      <c r="H843"/>
      <c r="I843"/>
      <c r="J843"/>
      <c r="K843"/>
      <c r="L843"/>
      <c r="M843"/>
      <c r="N843"/>
      <c r="O843"/>
      <c r="P843"/>
      <c r="Q843"/>
      <c r="R843"/>
      <c r="S843"/>
      <c r="T843"/>
      <c r="U843"/>
      <c r="V843"/>
      <c r="W843"/>
      <c r="X843"/>
      <c r="Y843"/>
      <c r="Z843"/>
    </row>
    <row r="844" spans="1:26" ht="15.75" customHeight="1" x14ac:dyDescent="0.25">
      <c r="A844" s="65"/>
      <c r="B844" s="65"/>
      <c r="C844" s="9"/>
      <c r="D844"/>
      <c r="E844"/>
      <c r="F844"/>
      <c r="G844"/>
      <c r="H844"/>
      <c r="I844"/>
      <c r="J844"/>
      <c r="K844"/>
      <c r="L844"/>
      <c r="M844"/>
      <c r="N844"/>
      <c r="O844"/>
      <c r="P844"/>
      <c r="Q844"/>
      <c r="R844"/>
      <c r="S844"/>
      <c r="T844"/>
      <c r="U844"/>
      <c r="V844"/>
      <c r="W844"/>
      <c r="X844"/>
      <c r="Y844"/>
      <c r="Z844"/>
    </row>
    <row r="845" spans="1:26" ht="15.75" customHeight="1" x14ac:dyDescent="0.25">
      <c r="A845" s="65"/>
      <c r="B845" s="65"/>
      <c r="C845" s="9"/>
      <c r="D845"/>
      <c r="E845"/>
      <c r="F845"/>
      <c r="G845"/>
      <c r="H845"/>
      <c r="I845"/>
      <c r="J845"/>
      <c r="K845"/>
      <c r="L845"/>
      <c r="M845"/>
      <c r="N845"/>
      <c r="O845"/>
      <c r="P845"/>
      <c r="Q845"/>
      <c r="R845"/>
      <c r="S845"/>
      <c r="T845"/>
      <c r="U845"/>
      <c r="V845"/>
      <c r="W845"/>
      <c r="X845"/>
      <c r="Y845"/>
      <c r="Z845"/>
    </row>
    <row r="846" spans="1:26" ht="15.75" customHeight="1" x14ac:dyDescent="0.25">
      <c r="A846" s="65"/>
      <c r="B846" s="65"/>
      <c r="C846" s="9"/>
      <c r="D846"/>
      <c r="E846"/>
      <c r="F846"/>
      <c r="G846"/>
      <c r="H846"/>
      <c r="I846"/>
      <c r="J846"/>
      <c r="K846"/>
      <c r="L846"/>
      <c r="M846"/>
      <c r="N846"/>
      <c r="O846"/>
      <c r="P846"/>
      <c r="Q846"/>
      <c r="R846"/>
      <c r="S846"/>
      <c r="T846"/>
      <c r="U846"/>
      <c r="V846"/>
      <c r="W846"/>
      <c r="X846"/>
      <c r="Y846"/>
      <c r="Z846"/>
    </row>
    <row r="847" spans="1:26" ht="15.75" customHeight="1" x14ac:dyDescent="0.25">
      <c r="A847" s="65"/>
      <c r="B847" s="65"/>
      <c r="C847" s="9"/>
      <c r="D847"/>
      <c r="E847"/>
      <c r="F847"/>
      <c r="G847"/>
      <c r="H847"/>
      <c r="I847"/>
      <c r="J847"/>
      <c r="K847"/>
      <c r="L847"/>
      <c r="M847"/>
      <c r="N847"/>
      <c r="O847"/>
      <c r="P847"/>
      <c r="Q847"/>
      <c r="R847"/>
      <c r="S847"/>
      <c r="T847"/>
      <c r="U847"/>
      <c r="V847"/>
      <c r="W847"/>
      <c r="X847"/>
      <c r="Y847"/>
      <c r="Z847"/>
    </row>
    <row r="848" spans="1:26" ht="15.75" customHeight="1" x14ac:dyDescent="0.25">
      <c r="A848" s="65"/>
      <c r="B848" s="65"/>
      <c r="C848" s="9"/>
      <c r="D848"/>
      <c r="E848"/>
      <c r="F848"/>
      <c r="G848"/>
      <c r="H848"/>
      <c r="I848"/>
      <c r="J848"/>
      <c r="K848"/>
      <c r="L848"/>
      <c r="M848"/>
      <c r="N848"/>
      <c r="O848"/>
      <c r="P848"/>
      <c r="Q848"/>
      <c r="R848"/>
      <c r="S848"/>
      <c r="T848"/>
      <c r="U848"/>
      <c r="V848"/>
      <c r="W848"/>
      <c r="X848"/>
      <c r="Y848"/>
      <c r="Z848"/>
    </row>
    <row r="849" spans="1:26" ht="15.75" customHeight="1" x14ac:dyDescent="0.25">
      <c r="A849" s="65"/>
      <c r="B849" s="65"/>
      <c r="C849" s="9"/>
      <c r="D849"/>
      <c r="E849"/>
      <c r="F849"/>
      <c r="G849"/>
      <c r="H849"/>
      <c r="I849"/>
      <c r="J849"/>
      <c r="K849"/>
      <c r="L849"/>
      <c r="M849"/>
      <c r="N849"/>
      <c r="O849"/>
      <c r="P849"/>
      <c r="Q849"/>
      <c r="R849"/>
      <c r="S849"/>
      <c r="T849"/>
      <c r="U849"/>
      <c r="V849"/>
      <c r="W849"/>
      <c r="X849"/>
      <c r="Y849"/>
      <c r="Z849"/>
    </row>
    <row r="850" spans="1:26" ht="15.75" customHeight="1" x14ac:dyDescent="0.25">
      <c r="A850" s="65"/>
      <c r="B850" s="65"/>
      <c r="C850" s="9"/>
      <c r="D850"/>
      <c r="E850"/>
      <c r="F850"/>
      <c r="G850"/>
      <c r="H850"/>
      <c r="I850"/>
      <c r="J850"/>
      <c r="K850"/>
      <c r="L850"/>
      <c r="M850"/>
      <c r="N850"/>
      <c r="O850"/>
      <c r="P850"/>
      <c r="Q850"/>
      <c r="R850"/>
      <c r="S850"/>
      <c r="T850"/>
      <c r="U850"/>
      <c r="V850"/>
      <c r="W850"/>
      <c r="X850"/>
      <c r="Y850"/>
      <c r="Z850"/>
    </row>
    <row r="851" spans="1:26" ht="15.75" customHeight="1" x14ac:dyDescent="0.25">
      <c r="A851" s="65"/>
      <c r="B851" s="65"/>
      <c r="C851" s="9"/>
      <c r="D851"/>
      <c r="E851"/>
      <c r="F851"/>
      <c r="G851"/>
      <c r="H851"/>
      <c r="I851"/>
      <c r="J851"/>
      <c r="K851"/>
      <c r="L851"/>
      <c r="M851"/>
      <c r="N851"/>
      <c r="O851"/>
      <c r="P851"/>
      <c r="Q851"/>
      <c r="R851"/>
      <c r="S851"/>
      <c r="T851"/>
      <c r="U851"/>
      <c r="V851"/>
      <c r="W851"/>
      <c r="X851"/>
      <c r="Y851"/>
      <c r="Z851"/>
    </row>
    <row r="852" spans="1:26" ht="15.75" customHeight="1" x14ac:dyDescent="0.25">
      <c r="A852" s="65"/>
      <c r="B852" s="65"/>
      <c r="C852" s="9"/>
      <c r="D852"/>
      <c r="E852"/>
      <c r="F852"/>
      <c r="G852"/>
      <c r="H852"/>
      <c r="I852"/>
      <c r="J852"/>
      <c r="K852"/>
      <c r="L852"/>
      <c r="M852"/>
      <c r="N852"/>
      <c r="O852"/>
      <c r="P852"/>
      <c r="Q852"/>
      <c r="R852"/>
      <c r="S852"/>
      <c r="T852"/>
      <c r="U852"/>
      <c r="V852"/>
      <c r="W852"/>
      <c r="X852"/>
      <c r="Y852"/>
      <c r="Z852"/>
    </row>
    <row r="853" spans="1:26" ht="15.75" customHeight="1" x14ac:dyDescent="0.25">
      <c r="A853" s="65"/>
      <c r="B853" s="65"/>
      <c r="C853" s="9"/>
      <c r="D853"/>
      <c r="E853"/>
      <c r="F853"/>
      <c r="G853"/>
      <c r="H853"/>
      <c r="I853"/>
      <c r="J853"/>
      <c r="K853"/>
      <c r="L853"/>
      <c r="M853"/>
      <c r="N853"/>
      <c r="O853"/>
      <c r="P853"/>
      <c r="Q853"/>
      <c r="R853"/>
      <c r="S853"/>
      <c r="T853"/>
      <c r="U853"/>
      <c r="V853"/>
      <c r="W853"/>
      <c r="X853"/>
      <c r="Y853"/>
      <c r="Z853"/>
    </row>
    <row r="854" spans="1:26" ht="15.75" customHeight="1" x14ac:dyDescent="0.25">
      <c r="A854" s="65"/>
      <c r="B854" s="65"/>
      <c r="C854" s="9"/>
      <c r="D854"/>
      <c r="E854"/>
      <c r="F854"/>
      <c r="G854"/>
      <c r="H854"/>
      <c r="I854"/>
      <c r="J854"/>
      <c r="K854"/>
      <c r="L854"/>
      <c r="M854"/>
      <c r="N854"/>
      <c r="O854"/>
      <c r="P854"/>
      <c r="Q854"/>
      <c r="R854"/>
      <c r="S854"/>
      <c r="T854"/>
      <c r="U854"/>
      <c r="V854"/>
      <c r="W854"/>
      <c r="X854"/>
      <c r="Y854"/>
      <c r="Z854"/>
    </row>
    <row r="855" spans="1:26" ht="15.75" customHeight="1" x14ac:dyDescent="0.25">
      <c r="A855" s="65"/>
      <c r="B855" s="65"/>
      <c r="C855" s="9"/>
      <c r="D855"/>
      <c r="E855"/>
      <c r="F855"/>
      <c r="G855"/>
      <c r="H855"/>
      <c r="I855"/>
      <c r="J855"/>
      <c r="K855"/>
      <c r="L855"/>
      <c r="M855"/>
      <c r="N855"/>
      <c r="O855"/>
      <c r="P855"/>
      <c r="Q855"/>
      <c r="R855"/>
      <c r="S855"/>
      <c r="T855"/>
      <c r="U855"/>
      <c r="V855"/>
      <c r="W855"/>
      <c r="X855"/>
      <c r="Y855"/>
      <c r="Z855"/>
    </row>
    <row r="856" spans="1:26" ht="15.75" customHeight="1" x14ac:dyDescent="0.25">
      <c r="A856" s="65"/>
      <c r="B856" s="65"/>
      <c r="C856" s="9"/>
      <c r="D856"/>
      <c r="E856"/>
      <c r="F856"/>
      <c r="G856"/>
      <c r="H856"/>
      <c r="I856"/>
      <c r="J856"/>
      <c r="K856"/>
      <c r="L856"/>
      <c r="M856"/>
      <c r="N856"/>
      <c r="O856"/>
      <c r="P856"/>
      <c r="Q856"/>
      <c r="R856"/>
      <c r="S856"/>
      <c r="T856"/>
      <c r="U856"/>
      <c r="V856"/>
      <c r="W856"/>
      <c r="X856"/>
      <c r="Y856"/>
      <c r="Z856"/>
    </row>
    <row r="857" spans="1:26" ht="15.75" customHeight="1" x14ac:dyDescent="0.25">
      <c r="A857" s="65"/>
      <c r="B857" s="65"/>
      <c r="C857" s="9"/>
      <c r="D857"/>
      <c r="E857"/>
      <c r="F857"/>
      <c r="G857"/>
      <c r="H857"/>
      <c r="I857"/>
      <c r="J857"/>
      <c r="K857"/>
      <c r="L857"/>
      <c r="M857"/>
      <c r="N857"/>
      <c r="O857"/>
      <c r="P857"/>
      <c r="Q857"/>
      <c r="R857"/>
      <c r="S857"/>
      <c r="T857"/>
      <c r="U857"/>
      <c r="V857"/>
      <c r="W857"/>
      <c r="X857"/>
      <c r="Y857"/>
      <c r="Z857"/>
    </row>
    <row r="858" spans="1:26" ht="15.75" customHeight="1" x14ac:dyDescent="0.25">
      <c r="A858" s="65"/>
      <c r="B858" s="65"/>
      <c r="C858" s="9"/>
      <c r="D858"/>
      <c r="E858"/>
      <c r="F858"/>
      <c r="G858"/>
      <c r="H858"/>
      <c r="I858"/>
      <c r="J858"/>
      <c r="K858"/>
      <c r="L858"/>
      <c r="M858"/>
      <c r="N858"/>
      <c r="O858"/>
      <c r="P858"/>
      <c r="Q858"/>
      <c r="R858"/>
      <c r="S858"/>
      <c r="T858"/>
      <c r="U858"/>
      <c r="V858"/>
      <c r="W858"/>
      <c r="X858"/>
      <c r="Y858"/>
      <c r="Z858"/>
    </row>
    <row r="859" spans="1:26" ht="15.75" customHeight="1" x14ac:dyDescent="0.25">
      <c r="A859" s="65"/>
      <c r="B859" s="65"/>
      <c r="C859" s="9"/>
      <c r="D859"/>
      <c r="E859"/>
      <c r="F859"/>
      <c r="G859"/>
      <c r="H859"/>
      <c r="I859"/>
      <c r="J859"/>
      <c r="K859"/>
      <c r="L859"/>
      <c r="M859"/>
      <c r="N859"/>
      <c r="O859"/>
      <c r="P859"/>
      <c r="Q859"/>
      <c r="R859"/>
      <c r="S859"/>
      <c r="T859"/>
      <c r="U859"/>
      <c r="V859"/>
      <c r="W859"/>
      <c r="X859"/>
      <c r="Y859"/>
      <c r="Z859"/>
    </row>
    <row r="860" spans="1:26" ht="15.75" customHeight="1" x14ac:dyDescent="0.25">
      <c r="A860" s="65"/>
      <c r="B860" s="65"/>
      <c r="C860" s="9"/>
      <c r="D860"/>
      <c r="E860"/>
      <c r="F860"/>
      <c r="G860"/>
      <c r="H860"/>
      <c r="I860"/>
      <c r="J860"/>
      <c r="K860"/>
      <c r="L860"/>
      <c r="M860"/>
      <c r="N860"/>
      <c r="O860"/>
      <c r="P860"/>
      <c r="Q860"/>
      <c r="R860"/>
      <c r="S860"/>
      <c r="T860"/>
      <c r="U860"/>
      <c r="V860"/>
      <c r="W860"/>
      <c r="X860"/>
      <c r="Y860"/>
      <c r="Z860"/>
    </row>
    <row r="861" spans="1:26" ht="15.75" customHeight="1" x14ac:dyDescent="0.25">
      <c r="A861" s="65"/>
      <c r="B861" s="65"/>
      <c r="C861" s="9"/>
      <c r="D861"/>
      <c r="E861"/>
      <c r="F861"/>
      <c r="G861"/>
      <c r="H861"/>
      <c r="I861"/>
      <c r="J861"/>
      <c r="K861"/>
      <c r="L861"/>
      <c r="M861"/>
      <c r="N861"/>
      <c r="O861"/>
      <c r="P861"/>
      <c r="Q861"/>
      <c r="R861"/>
      <c r="S861"/>
      <c r="T861"/>
      <c r="U861"/>
      <c r="V861"/>
      <c r="W861"/>
      <c r="X861"/>
      <c r="Y861"/>
      <c r="Z861"/>
    </row>
    <row r="862" spans="1:26" ht="15.75" customHeight="1" x14ac:dyDescent="0.25">
      <c r="A862" s="65"/>
      <c r="B862" s="65"/>
      <c r="C862" s="9"/>
      <c r="D862"/>
      <c r="E862"/>
      <c r="F862"/>
      <c r="G862"/>
      <c r="H862"/>
      <c r="I862"/>
      <c r="J862"/>
      <c r="K862"/>
      <c r="L862"/>
      <c r="M862"/>
      <c r="N862"/>
      <c r="O862"/>
      <c r="P862"/>
      <c r="Q862"/>
      <c r="R862"/>
      <c r="S862"/>
      <c r="T862"/>
      <c r="U862"/>
      <c r="V862"/>
      <c r="W862"/>
      <c r="X862"/>
      <c r="Y862"/>
      <c r="Z862"/>
    </row>
    <row r="863" spans="1:26" ht="15.75" customHeight="1" x14ac:dyDescent="0.25">
      <c r="A863" s="65"/>
      <c r="B863" s="65"/>
      <c r="C863" s="9"/>
      <c r="D863"/>
      <c r="E863"/>
      <c r="F863"/>
      <c r="G863"/>
      <c r="H863"/>
      <c r="I863"/>
      <c r="J863"/>
      <c r="K863"/>
      <c r="L863"/>
      <c r="M863"/>
      <c r="N863"/>
      <c r="O863"/>
      <c r="P863"/>
      <c r="Q863"/>
      <c r="R863"/>
      <c r="S863"/>
      <c r="T863"/>
      <c r="U863"/>
      <c r="V863"/>
      <c r="W863"/>
      <c r="X863"/>
      <c r="Y863"/>
      <c r="Z863"/>
    </row>
    <row r="864" spans="1:26" ht="15.75" customHeight="1" x14ac:dyDescent="0.25">
      <c r="A864" s="65"/>
      <c r="B864" s="65"/>
      <c r="C864" s="9"/>
      <c r="D864"/>
      <c r="E864"/>
      <c r="F864"/>
      <c r="G864"/>
      <c r="H864"/>
      <c r="I864"/>
      <c r="J864"/>
      <c r="K864"/>
      <c r="L864"/>
      <c r="M864"/>
      <c r="N864"/>
      <c r="O864"/>
      <c r="P864"/>
      <c r="Q864"/>
      <c r="R864"/>
      <c r="S864"/>
      <c r="T864"/>
      <c r="U864"/>
      <c r="V864"/>
      <c r="W864"/>
      <c r="X864"/>
      <c r="Y864"/>
      <c r="Z864"/>
    </row>
    <row r="865" spans="1:26" ht="15.75" customHeight="1" x14ac:dyDescent="0.25">
      <c r="A865" s="65"/>
      <c r="B865" s="65"/>
      <c r="C865" s="9"/>
      <c r="D865"/>
      <c r="E865"/>
      <c r="F865"/>
      <c r="G865"/>
      <c r="H865"/>
      <c r="I865"/>
      <c r="J865"/>
      <c r="K865"/>
      <c r="L865"/>
      <c r="M865"/>
      <c r="N865"/>
      <c r="O865"/>
      <c r="P865"/>
      <c r="Q865"/>
      <c r="R865"/>
      <c r="S865"/>
      <c r="T865"/>
      <c r="U865"/>
      <c r="V865"/>
      <c r="W865"/>
      <c r="X865"/>
      <c r="Y865"/>
      <c r="Z865"/>
    </row>
    <row r="866" spans="1:26" ht="15.75" customHeight="1" x14ac:dyDescent="0.25">
      <c r="A866" s="65"/>
      <c r="B866" s="65"/>
      <c r="C866" s="9"/>
      <c r="D866"/>
      <c r="E866"/>
      <c r="F866"/>
      <c r="G866"/>
      <c r="H866"/>
      <c r="I866"/>
      <c r="J866"/>
      <c r="K866"/>
      <c r="L866"/>
      <c r="M866"/>
      <c r="N866"/>
      <c r="O866"/>
      <c r="P866"/>
      <c r="Q866"/>
      <c r="R866"/>
      <c r="S866"/>
      <c r="T866"/>
      <c r="U866"/>
      <c r="V866"/>
      <c r="W866"/>
      <c r="X866"/>
      <c r="Y866"/>
      <c r="Z866"/>
    </row>
    <row r="867" spans="1:26" ht="15.75" customHeight="1" x14ac:dyDescent="0.25">
      <c r="A867" s="65"/>
      <c r="B867" s="65"/>
      <c r="C867" s="9"/>
      <c r="D867"/>
      <c r="E867"/>
      <c r="F867"/>
      <c r="G867"/>
      <c r="H867"/>
      <c r="I867"/>
      <c r="J867"/>
      <c r="K867"/>
      <c r="L867"/>
      <c r="M867"/>
      <c r="N867"/>
      <c r="O867"/>
      <c r="P867"/>
      <c r="Q867"/>
      <c r="R867"/>
      <c r="S867"/>
      <c r="T867"/>
      <c r="U867"/>
      <c r="V867"/>
      <c r="W867"/>
      <c r="X867"/>
      <c r="Y867"/>
      <c r="Z867"/>
    </row>
    <row r="868" spans="1:26" ht="15.75" customHeight="1" x14ac:dyDescent="0.25">
      <c r="A868" s="65"/>
      <c r="B868" s="65"/>
      <c r="C868" s="9"/>
      <c r="D868"/>
      <c r="E868"/>
      <c r="F868"/>
      <c r="G868"/>
      <c r="H868"/>
      <c r="I868"/>
      <c r="J868"/>
      <c r="K868"/>
      <c r="L868"/>
      <c r="M868"/>
      <c r="N868"/>
      <c r="O868"/>
      <c r="P868"/>
      <c r="Q868"/>
      <c r="R868"/>
      <c r="S868"/>
      <c r="T868"/>
      <c r="U868"/>
      <c r="V868"/>
      <c r="W868"/>
      <c r="X868"/>
      <c r="Y868"/>
      <c r="Z868"/>
    </row>
    <row r="869" spans="1:26" ht="15.75" customHeight="1" x14ac:dyDescent="0.25">
      <c r="A869" s="65"/>
      <c r="B869" s="65"/>
      <c r="C869" s="9"/>
      <c r="D869"/>
      <c r="E869"/>
      <c r="F869"/>
      <c r="G869"/>
      <c r="H869"/>
      <c r="I869"/>
      <c r="J869"/>
      <c r="K869"/>
      <c r="L869"/>
      <c r="M869"/>
      <c r="N869"/>
      <c r="O869"/>
      <c r="P869"/>
      <c r="Q869"/>
      <c r="R869"/>
      <c r="S869"/>
      <c r="T869"/>
      <c r="U869"/>
      <c r="V869"/>
      <c r="W869"/>
      <c r="X869"/>
      <c r="Y869"/>
      <c r="Z869"/>
    </row>
    <row r="870" spans="1:26" ht="15.75" customHeight="1" x14ac:dyDescent="0.25">
      <c r="A870" s="65"/>
      <c r="B870" s="65"/>
      <c r="C870" s="9"/>
      <c r="D870"/>
      <c r="E870"/>
      <c r="F870"/>
      <c r="G870"/>
      <c r="H870"/>
      <c r="I870"/>
      <c r="J870"/>
      <c r="K870"/>
      <c r="L870"/>
      <c r="M870"/>
      <c r="N870"/>
      <c r="O870"/>
      <c r="P870"/>
      <c r="Q870"/>
      <c r="R870"/>
      <c r="S870"/>
      <c r="T870"/>
      <c r="U870"/>
      <c r="V870"/>
      <c r="W870"/>
      <c r="X870"/>
      <c r="Y870"/>
      <c r="Z870"/>
    </row>
    <row r="871" spans="1:26" ht="15.75" customHeight="1" x14ac:dyDescent="0.25">
      <c r="A871" s="65"/>
      <c r="B871" s="65"/>
      <c r="C871" s="9"/>
      <c r="D871"/>
      <c r="E871"/>
      <c r="F871"/>
      <c r="G871"/>
      <c r="H871"/>
      <c r="I871"/>
      <c r="J871"/>
      <c r="K871"/>
      <c r="L871"/>
      <c r="M871"/>
      <c r="N871"/>
      <c r="O871"/>
      <c r="P871"/>
      <c r="Q871"/>
      <c r="R871"/>
      <c r="S871"/>
      <c r="T871"/>
      <c r="U871"/>
      <c r="V871"/>
      <c r="W871"/>
      <c r="X871"/>
      <c r="Y871"/>
      <c r="Z871"/>
    </row>
    <row r="872" spans="1:26" ht="15.75" customHeight="1" x14ac:dyDescent="0.25">
      <c r="A872" s="65"/>
      <c r="B872" s="65"/>
      <c r="C872" s="9"/>
      <c r="D872"/>
      <c r="E872"/>
      <c r="F872"/>
      <c r="G872"/>
      <c r="H872"/>
      <c r="I872"/>
      <c r="J872"/>
      <c r="K872"/>
      <c r="L872"/>
      <c r="M872"/>
      <c r="N872"/>
      <c r="O872"/>
      <c r="P872"/>
      <c r="Q872"/>
      <c r="R872"/>
      <c r="S872"/>
      <c r="T872"/>
      <c r="U872"/>
      <c r="V872"/>
      <c r="W872"/>
      <c r="X872"/>
      <c r="Y872"/>
      <c r="Z872"/>
    </row>
    <row r="873" spans="1:26" ht="15.75" customHeight="1" x14ac:dyDescent="0.25">
      <c r="A873" s="65"/>
      <c r="B873" s="65"/>
      <c r="C873" s="9"/>
      <c r="D873"/>
      <c r="E873"/>
      <c r="F873"/>
      <c r="G873"/>
      <c r="H873"/>
      <c r="I873"/>
      <c r="J873"/>
      <c r="K873"/>
      <c r="L873"/>
      <c r="M873"/>
      <c r="N873"/>
      <c r="O873"/>
      <c r="P873"/>
      <c r="Q873"/>
      <c r="R873"/>
      <c r="S873"/>
      <c r="T873"/>
      <c r="U873"/>
      <c r="V873"/>
      <c r="W873"/>
      <c r="X873"/>
      <c r="Y873"/>
      <c r="Z873"/>
    </row>
    <row r="874" spans="1:26" ht="15.75" customHeight="1" x14ac:dyDescent="0.25">
      <c r="A874" s="65"/>
      <c r="B874" s="65"/>
      <c r="C874" s="9"/>
      <c r="D874"/>
      <c r="E874"/>
      <c r="F874"/>
      <c r="G874"/>
      <c r="H874"/>
      <c r="I874"/>
      <c r="J874"/>
      <c r="K874"/>
      <c r="L874"/>
      <c r="M874"/>
      <c r="N874"/>
      <c r="O874"/>
      <c r="P874"/>
      <c r="Q874"/>
      <c r="R874"/>
      <c r="S874"/>
      <c r="T874"/>
      <c r="U874"/>
      <c r="V874"/>
      <c r="W874"/>
      <c r="X874"/>
      <c r="Y874"/>
      <c r="Z874"/>
    </row>
    <row r="875" spans="1:26" ht="15.75" customHeight="1" x14ac:dyDescent="0.25">
      <c r="A875" s="65"/>
      <c r="B875" s="65"/>
      <c r="C875" s="9"/>
      <c r="D875"/>
      <c r="E875"/>
      <c r="F875"/>
      <c r="G875"/>
      <c r="H875"/>
      <c r="I875"/>
      <c r="J875"/>
      <c r="K875"/>
      <c r="L875"/>
      <c r="M875"/>
      <c r="N875"/>
      <c r="O875"/>
      <c r="P875"/>
      <c r="Q875"/>
      <c r="R875"/>
      <c r="S875"/>
      <c r="T875"/>
      <c r="U875"/>
      <c r="V875"/>
      <c r="W875"/>
      <c r="X875"/>
      <c r="Y875"/>
      <c r="Z875"/>
    </row>
    <row r="876" spans="1:26" ht="15.75" customHeight="1" x14ac:dyDescent="0.25">
      <c r="A876" s="65"/>
      <c r="B876" s="65"/>
      <c r="C876" s="9"/>
      <c r="D876"/>
      <c r="E876"/>
      <c r="F876"/>
      <c r="G876"/>
      <c r="H876"/>
      <c r="I876"/>
      <c r="J876"/>
      <c r="K876"/>
      <c r="L876"/>
      <c r="M876"/>
      <c r="N876"/>
      <c r="O876"/>
      <c r="P876"/>
      <c r="Q876"/>
      <c r="R876"/>
      <c r="S876"/>
      <c r="T876"/>
      <c r="U876"/>
      <c r="V876"/>
      <c r="W876"/>
      <c r="X876"/>
      <c r="Y876"/>
      <c r="Z876"/>
    </row>
    <row r="877" spans="1:26" ht="15.75" customHeight="1" x14ac:dyDescent="0.25">
      <c r="A877" s="65"/>
      <c r="B877" s="65"/>
      <c r="C877" s="9"/>
      <c r="D877"/>
      <c r="E877"/>
      <c r="F877"/>
      <c r="G877"/>
      <c r="H877"/>
      <c r="I877"/>
      <c r="J877"/>
      <c r="K877"/>
      <c r="L877"/>
      <c r="M877"/>
      <c r="N877"/>
      <c r="O877"/>
      <c r="P877"/>
      <c r="Q877"/>
      <c r="R877"/>
      <c r="S877"/>
      <c r="T877"/>
      <c r="U877"/>
      <c r="V877"/>
      <c r="W877"/>
      <c r="X877"/>
      <c r="Y877"/>
      <c r="Z877"/>
    </row>
    <row r="878" spans="1:26" ht="15.75" customHeight="1" x14ac:dyDescent="0.25">
      <c r="A878" s="65"/>
      <c r="B878" s="65"/>
      <c r="C878" s="9"/>
      <c r="D878"/>
      <c r="E878"/>
      <c r="F878"/>
      <c r="G878"/>
      <c r="H878"/>
      <c r="I878"/>
      <c r="J878"/>
      <c r="K878"/>
      <c r="L878"/>
      <c r="M878"/>
      <c r="N878"/>
      <c r="O878"/>
      <c r="P878"/>
      <c r="Q878"/>
      <c r="R878"/>
      <c r="S878"/>
      <c r="T878"/>
      <c r="U878"/>
      <c r="V878"/>
      <c r="W878"/>
      <c r="X878"/>
      <c r="Y878"/>
      <c r="Z878"/>
    </row>
    <row r="879" spans="1:26" ht="15.75" customHeight="1" x14ac:dyDescent="0.25">
      <c r="A879" s="65"/>
      <c r="B879" s="65"/>
      <c r="C879" s="9"/>
      <c r="D879"/>
      <c r="E879"/>
      <c r="F879"/>
      <c r="G879"/>
      <c r="H879"/>
      <c r="I879"/>
      <c r="J879"/>
      <c r="K879"/>
      <c r="L879"/>
      <c r="M879"/>
      <c r="N879"/>
      <c r="O879"/>
      <c r="P879"/>
      <c r="Q879"/>
      <c r="R879"/>
      <c r="S879"/>
      <c r="T879"/>
      <c r="U879"/>
      <c r="V879"/>
      <c r="W879"/>
      <c r="X879"/>
      <c r="Y879"/>
      <c r="Z879"/>
    </row>
    <row r="880" spans="1:26" ht="15.75" customHeight="1" x14ac:dyDescent="0.25">
      <c r="A880" s="65"/>
      <c r="B880" s="65"/>
      <c r="C880" s="9"/>
      <c r="D880"/>
      <c r="E880"/>
      <c r="F880"/>
      <c r="G880"/>
      <c r="H880"/>
      <c r="I880"/>
      <c r="J880"/>
      <c r="K880"/>
      <c r="L880"/>
      <c r="M880"/>
      <c r="N880"/>
      <c r="O880"/>
      <c r="P880"/>
      <c r="Q880"/>
      <c r="R880"/>
      <c r="S880"/>
      <c r="T880"/>
      <c r="U880"/>
      <c r="V880"/>
      <c r="W880"/>
      <c r="X880"/>
      <c r="Y880"/>
      <c r="Z880"/>
    </row>
    <row r="881" spans="1:26" ht="15.75" customHeight="1" x14ac:dyDescent="0.25">
      <c r="A881" s="65"/>
      <c r="B881" s="65"/>
      <c r="C881" s="9"/>
      <c r="D881"/>
      <c r="E881"/>
      <c r="F881"/>
      <c r="G881"/>
      <c r="H881"/>
      <c r="I881"/>
      <c r="J881"/>
      <c r="K881"/>
      <c r="L881"/>
      <c r="M881"/>
      <c r="N881"/>
      <c r="O881"/>
      <c r="P881"/>
      <c r="Q881"/>
      <c r="R881"/>
      <c r="S881"/>
      <c r="T881"/>
      <c r="U881"/>
      <c r="V881"/>
      <c r="W881"/>
      <c r="X881"/>
      <c r="Y881"/>
      <c r="Z881"/>
    </row>
    <row r="882" spans="1:26" ht="15.75" customHeight="1" x14ac:dyDescent="0.25">
      <c r="A882" s="65"/>
      <c r="B882" s="65"/>
      <c r="C882" s="9"/>
      <c r="D882"/>
      <c r="E882"/>
      <c r="F882"/>
      <c r="G882"/>
      <c r="H882"/>
      <c r="I882"/>
      <c r="J882"/>
      <c r="K882"/>
      <c r="L882"/>
      <c r="M882"/>
      <c r="N882"/>
      <c r="O882"/>
      <c r="P882"/>
      <c r="Q882"/>
      <c r="R882"/>
      <c r="S882"/>
      <c r="T882"/>
      <c r="U882"/>
      <c r="V882"/>
      <c r="W882"/>
      <c r="X882"/>
      <c r="Y882"/>
      <c r="Z882"/>
    </row>
    <row r="883" spans="1:26" ht="15.75" customHeight="1" x14ac:dyDescent="0.25">
      <c r="A883" s="65"/>
      <c r="B883" s="65"/>
      <c r="C883" s="9"/>
      <c r="D883"/>
      <c r="E883"/>
      <c r="F883"/>
      <c r="G883"/>
      <c r="H883"/>
      <c r="I883"/>
      <c r="J883"/>
      <c r="K883"/>
      <c r="L883"/>
      <c r="M883"/>
      <c r="N883"/>
      <c r="O883"/>
      <c r="P883"/>
      <c r="Q883"/>
      <c r="R883"/>
      <c r="S883"/>
      <c r="T883"/>
      <c r="U883"/>
      <c r="V883"/>
      <c r="W883"/>
      <c r="X883"/>
      <c r="Y883"/>
      <c r="Z883"/>
    </row>
    <row r="884" spans="1:26" ht="15.75" customHeight="1" x14ac:dyDescent="0.25">
      <c r="A884" s="65"/>
      <c r="B884" s="65"/>
      <c r="C884" s="9"/>
      <c r="D884"/>
      <c r="E884"/>
      <c r="F884"/>
      <c r="G884"/>
      <c r="H884"/>
      <c r="I884"/>
      <c r="J884"/>
      <c r="K884"/>
      <c r="L884"/>
      <c r="M884"/>
      <c r="N884"/>
      <c r="O884"/>
      <c r="P884"/>
      <c r="Q884"/>
      <c r="R884"/>
      <c r="S884"/>
      <c r="T884"/>
      <c r="U884"/>
      <c r="V884"/>
      <c r="W884"/>
      <c r="X884"/>
      <c r="Y884"/>
      <c r="Z884"/>
    </row>
    <row r="885" spans="1:26" ht="15.75" customHeight="1" x14ac:dyDescent="0.25">
      <c r="A885" s="65"/>
      <c r="B885" s="65"/>
      <c r="C885" s="9"/>
      <c r="D885"/>
      <c r="E885"/>
      <c r="F885"/>
      <c r="G885"/>
      <c r="H885"/>
      <c r="I885"/>
      <c r="J885"/>
      <c r="K885"/>
      <c r="L885"/>
      <c r="M885"/>
      <c r="N885"/>
      <c r="O885"/>
      <c r="P885"/>
      <c r="Q885"/>
      <c r="R885"/>
      <c r="S885"/>
      <c r="T885"/>
      <c r="U885"/>
      <c r="V885"/>
      <c r="W885"/>
      <c r="X885"/>
      <c r="Y885"/>
      <c r="Z885"/>
    </row>
    <row r="886" spans="1:26" ht="15.75" customHeight="1" x14ac:dyDescent="0.25">
      <c r="A886" s="65"/>
      <c r="B886" s="65"/>
      <c r="C886" s="9"/>
      <c r="D886"/>
      <c r="E886"/>
      <c r="F886"/>
      <c r="G886"/>
      <c r="H886"/>
      <c r="I886"/>
      <c r="J886"/>
      <c r="K886"/>
      <c r="L886"/>
      <c r="M886"/>
      <c r="N886"/>
      <c r="O886"/>
      <c r="P886"/>
      <c r="Q886"/>
      <c r="R886"/>
      <c r="S886"/>
      <c r="T886"/>
      <c r="U886"/>
      <c r="V886"/>
      <c r="W886"/>
      <c r="X886"/>
      <c r="Y886"/>
      <c r="Z886"/>
    </row>
    <row r="887" spans="1:26" ht="15.75" customHeight="1" x14ac:dyDescent="0.25">
      <c r="A887" s="65"/>
      <c r="B887" s="65"/>
      <c r="C887" s="9"/>
      <c r="D887"/>
      <c r="E887"/>
      <c r="F887"/>
      <c r="G887"/>
      <c r="H887"/>
      <c r="I887"/>
      <c r="J887"/>
      <c r="K887"/>
      <c r="L887"/>
      <c r="M887"/>
      <c r="N887"/>
      <c r="O887"/>
      <c r="P887"/>
      <c r="Q887"/>
      <c r="R887"/>
      <c r="S887"/>
      <c r="T887"/>
      <c r="U887"/>
      <c r="V887"/>
      <c r="W887"/>
      <c r="X887"/>
      <c r="Y887"/>
      <c r="Z887"/>
    </row>
    <row r="888" spans="1:26" ht="15.75" customHeight="1" x14ac:dyDescent="0.25">
      <c r="A888" s="65"/>
      <c r="B888" s="65"/>
      <c r="C888" s="9"/>
      <c r="D888"/>
      <c r="E888"/>
      <c r="F888"/>
      <c r="G888"/>
      <c r="H888"/>
      <c r="I888"/>
      <c r="J888"/>
      <c r="K888"/>
      <c r="L888"/>
      <c r="M888"/>
      <c r="N888"/>
      <c r="O888"/>
      <c r="P888"/>
      <c r="Q888"/>
      <c r="R888"/>
      <c r="S888"/>
      <c r="T888"/>
      <c r="U888"/>
      <c r="V888"/>
      <c r="W888"/>
      <c r="X888"/>
      <c r="Y888"/>
      <c r="Z888"/>
    </row>
    <row r="889" spans="1:26" ht="15.75" customHeight="1" x14ac:dyDescent="0.25">
      <c r="A889" s="65"/>
      <c r="B889" s="65"/>
      <c r="C889" s="9"/>
      <c r="D889"/>
      <c r="E889"/>
      <c r="F889"/>
      <c r="G889"/>
      <c r="H889"/>
      <c r="I889"/>
      <c r="J889"/>
      <c r="K889"/>
      <c r="L889"/>
      <c r="M889"/>
      <c r="N889"/>
      <c r="O889"/>
      <c r="P889"/>
      <c r="Q889"/>
      <c r="R889"/>
      <c r="S889"/>
      <c r="T889"/>
      <c r="U889"/>
      <c r="V889"/>
      <c r="W889"/>
      <c r="X889"/>
      <c r="Y889"/>
      <c r="Z889"/>
    </row>
    <row r="890" spans="1:26" ht="15.75" customHeight="1" x14ac:dyDescent="0.25">
      <c r="A890" s="65"/>
      <c r="B890" s="65"/>
      <c r="C890" s="9"/>
      <c r="D890"/>
      <c r="E890"/>
      <c r="F890"/>
      <c r="G890"/>
      <c r="H890"/>
      <c r="I890"/>
      <c r="J890"/>
      <c r="K890"/>
      <c r="L890"/>
      <c r="M890"/>
      <c r="N890"/>
      <c r="O890"/>
      <c r="P890"/>
      <c r="Q890"/>
      <c r="R890"/>
      <c r="S890"/>
      <c r="T890"/>
      <c r="U890"/>
      <c r="V890"/>
      <c r="W890"/>
      <c r="X890"/>
      <c r="Y890"/>
      <c r="Z890"/>
    </row>
    <row r="891" spans="1:26" ht="15.75" customHeight="1" x14ac:dyDescent="0.25">
      <c r="A891" s="65"/>
      <c r="B891" s="65"/>
      <c r="C891" s="9"/>
      <c r="D891"/>
      <c r="E891"/>
      <c r="F891"/>
      <c r="G891"/>
      <c r="H891"/>
      <c r="I891"/>
      <c r="J891"/>
      <c r="K891"/>
      <c r="L891"/>
      <c r="M891"/>
      <c r="N891"/>
      <c r="O891"/>
      <c r="P891"/>
      <c r="Q891"/>
      <c r="R891"/>
      <c r="S891"/>
      <c r="T891"/>
      <c r="U891"/>
      <c r="V891"/>
      <c r="W891"/>
      <c r="X891"/>
      <c r="Y891"/>
      <c r="Z891"/>
    </row>
    <row r="892" spans="1:26" ht="15.75" customHeight="1" x14ac:dyDescent="0.25">
      <c r="A892" s="65"/>
      <c r="B892" s="65"/>
      <c r="C892" s="9"/>
      <c r="D892"/>
      <c r="E892"/>
      <c r="F892"/>
      <c r="G892"/>
      <c r="H892"/>
      <c r="I892"/>
      <c r="J892"/>
      <c r="K892"/>
      <c r="L892"/>
      <c r="M892"/>
      <c r="N892"/>
      <c r="O892"/>
      <c r="P892"/>
      <c r="Q892"/>
      <c r="R892"/>
      <c r="S892"/>
      <c r="T892"/>
      <c r="U892"/>
      <c r="V892"/>
      <c r="W892"/>
      <c r="X892"/>
      <c r="Y892"/>
      <c r="Z892"/>
    </row>
    <row r="893" spans="1:26" ht="15.75" customHeight="1" x14ac:dyDescent="0.25">
      <c r="A893" s="65"/>
      <c r="B893" s="65"/>
      <c r="C893" s="9"/>
      <c r="D893"/>
      <c r="E893"/>
      <c r="F893"/>
      <c r="G893"/>
      <c r="H893"/>
      <c r="I893"/>
      <c r="J893"/>
      <c r="K893"/>
      <c r="L893"/>
      <c r="M893"/>
      <c r="N893"/>
      <c r="O893"/>
      <c r="P893"/>
      <c r="Q893"/>
      <c r="R893"/>
      <c r="S893"/>
      <c r="T893"/>
      <c r="U893"/>
      <c r="V893"/>
      <c r="W893"/>
      <c r="X893"/>
      <c r="Y893"/>
      <c r="Z893"/>
    </row>
    <row r="894" spans="1:26" ht="15.75" customHeight="1" x14ac:dyDescent="0.25">
      <c r="A894" s="65"/>
      <c r="B894" s="65"/>
      <c r="C894" s="9"/>
      <c r="D894"/>
      <c r="E894"/>
      <c r="F894"/>
      <c r="G894"/>
      <c r="H894"/>
      <c r="I894"/>
      <c r="J894"/>
      <c r="K894"/>
      <c r="L894"/>
      <c r="M894"/>
      <c r="N894"/>
      <c r="O894"/>
      <c r="P894"/>
      <c r="Q894"/>
      <c r="R894"/>
      <c r="S894"/>
      <c r="T894"/>
      <c r="U894"/>
      <c r="V894"/>
      <c r="W894"/>
      <c r="X894"/>
      <c r="Y894"/>
      <c r="Z894"/>
    </row>
    <row r="895" spans="1:26" ht="15.75" customHeight="1" x14ac:dyDescent="0.25">
      <c r="A895" s="65"/>
      <c r="B895" s="65"/>
      <c r="C895" s="9"/>
      <c r="D895"/>
      <c r="E895"/>
      <c r="F895"/>
      <c r="G895"/>
      <c r="H895"/>
      <c r="I895"/>
      <c r="J895"/>
      <c r="K895"/>
      <c r="L895"/>
      <c r="M895"/>
      <c r="N895"/>
      <c r="O895"/>
      <c r="P895"/>
      <c r="Q895"/>
      <c r="R895"/>
      <c r="S895"/>
      <c r="T895"/>
      <c r="U895"/>
      <c r="V895"/>
      <c r="W895"/>
      <c r="X895"/>
      <c r="Y895"/>
      <c r="Z895"/>
    </row>
    <row r="896" spans="1:26" ht="15.75" customHeight="1" x14ac:dyDescent="0.25">
      <c r="A896" s="65"/>
      <c r="B896" s="65"/>
      <c r="C896" s="9"/>
      <c r="D896"/>
      <c r="E896"/>
      <c r="F896"/>
      <c r="G896"/>
      <c r="H896"/>
      <c r="I896"/>
      <c r="J896"/>
      <c r="K896"/>
      <c r="L896"/>
      <c r="M896"/>
      <c r="N896"/>
      <c r="O896"/>
      <c r="P896"/>
      <c r="Q896"/>
      <c r="R896"/>
      <c r="S896"/>
      <c r="T896"/>
      <c r="U896"/>
      <c r="V896"/>
      <c r="W896"/>
      <c r="X896"/>
      <c r="Y896"/>
      <c r="Z896"/>
    </row>
    <row r="897" spans="1:26" ht="15.75" customHeight="1" x14ac:dyDescent="0.25">
      <c r="A897" s="65"/>
      <c r="B897" s="65"/>
      <c r="C897" s="9"/>
      <c r="D897"/>
      <c r="E897"/>
      <c r="F897"/>
      <c r="G897"/>
      <c r="H897"/>
      <c r="I897"/>
      <c r="J897"/>
      <c r="K897"/>
      <c r="L897"/>
      <c r="M897"/>
      <c r="N897"/>
      <c r="O897"/>
      <c r="P897"/>
      <c r="Q897"/>
      <c r="R897"/>
      <c r="S897"/>
      <c r="T897"/>
      <c r="U897"/>
      <c r="V897"/>
      <c r="W897"/>
      <c r="X897"/>
      <c r="Y897"/>
      <c r="Z897"/>
    </row>
    <row r="898" spans="1:26" ht="15.75" customHeight="1" x14ac:dyDescent="0.25">
      <c r="A898" s="65"/>
      <c r="B898" s="65"/>
      <c r="C898" s="9"/>
      <c r="D898"/>
      <c r="E898"/>
      <c r="F898"/>
      <c r="G898"/>
      <c r="H898"/>
      <c r="I898"/>
      <c r="J898"/>
      <c r="K898"/>
      <c r="L898"/>
      <c r="M898"/>
      <c r="N898"/>
      <c r="O898"/>
      <c r="P898"/>
      <c r="Q898"/>
      <c r="R898"/>
      <c r="S898"/>
      <c r="T898"/>
      <c r="U898"/>
      <c r="V898"/>
      <c r="W898"/>
      <c r="X898"/>
      <c r="Y898"/>
      <c r="Z898"/>
    </row>
    <row r="899" spans="1:26" ht="15.75" customHeight="1" x14ac:dyDescent="0.25">
      <c r="A899" s="65"/>
      <c r="B899" s="65"/>
      <c r="C899" s="9"/>
      <c r="D899"/>
      <c r="E899"/>
      <c r="F899"/>
      <c r="G899"/>
      <c r="H899"/>
      <c r="I899"/>
      <c r="J899"/>
      <c r="K899"/>
      <c r="L899"/>
      <c r="M899"/>
      <c r="N899"/>
      <c r="O899"/>
      <c r="P899"/>
      <c r="Q899"/>
      <c r="R899"/>
      <c r="S899"/>
      <c r="T899"/>
      <c r="U899"/>
      <c r="V899"/>
      <c r="W899"/>
      <c r="X899"/>
      <c r="Y899"/>
      <c r="Z899"/>
    </row>
    <row r="900" spans="1:26" ht="15.75" customHeight="1" x14ac:dyDescent="0.25">
      <c r="A900" s="65"/>
      <c r="B900" s="65"/>
      <c r="C900" s="9"/>
      <c r="D900"/>
      <c r="E900"/>
      <c r="F900"/>
      <c r="G900"/>
      <c r="H900"/>
      <c r="I900"/>
      <c r="J900"/>
      <c r="K900"/>
      <c r="L900"/>
      <c r="M900"/>
      <c r="N900"/>
      <c r="O900"/>
      <c r="P900"/>
      <c r="Q900"/>
      <c r="R900"/>
      <c r="S900"/>
      <c r="T900"/>
      <c r="U900"/>
      <c r="V900"/>
      <c r="W900"/>
      <c r="X900"/>
      <c r="Y900"/>
      <c r="Z900"/>
    </row>
    <row r="901" spans="1:26" ht="15.75" customHeight="1" x14ac:dyDescent="0.25">
      <c r="A901" s="65"/>
      <c r="B901" s="65"/>
      <c r="C901" s="9"/>
      <c r="D901"/>
      <c r="E901"/>
      <c r="F901"/>
      <c r="G901"/>
      <c r="H901"/>
      <c r="I901"/>
      <c r="J901"/>
      <c r="K901"/>
      <c r="L901"/>
      <c r="M901"/>
      <c r="N901"/>
      <c r="O901"/>
      <c r="P901"/>
      <c r="Q901"/>
      <c r="R901"/>
      <c r="S901"/>
      <c r="T901"/>
      <c r="U901"/>
      <c r="V901"/>
      <c r="W901"/>
      <c r="X901"/>
      <c r="Y901"/>
      <c r="Z901"/>
    </row>
    <row r="902" spans="1:26" ht="15.75" customHeight="1" x14ac:dyDescent="0.25">
      <c r="A902" s="65"/>
      <c r="B902" s="65"/>
      <c r="C902" s="9"/>
      <c r="D902"/>
      <c r="E902"/>
      <c r="F902"/>
      <c r="G902"/>
      <c r="H902"/>
      <c r="I902"/>
      <c r="J902"/>
      <c r="K902"/>
      <c r="L902"/>
      <c r="M902"/>
      <c r="N902"/>
      <c r="O902"/>
      <c r="P902"/>
      <c r="Q902"/>
      <c r="R902"/>
      <c r="S902"/>
      <c r="T902"/>
      <c r="U902"/>
      <c r="V902"/>
      <c r="W902"/>
      <c r="X902"/>
      <c r="Y902"/>
      <c r="Z902"/>
    </row>
    <row r="903" spans="1:26" ht="15.75" customHeight="1" x14ac:dyDescent="0.25">
      <c r="A903" s="65"/>
      <c r="B903" s="65"/>
      <c r="C903" s="9"/>
      <c r="D903"/>
      <c r="E903"/>
      <c r="F903"/>
      <c r="G903"/>
      <c r="H903"/>
      <c r="I903"/>
      <c r="J903"/>
      <c r="K903"/>
      <c r="L903"/>
      <c r="M903"/>
      <c r="N903"/>
      <c r="O903"/>
      <c r="P903"/>
      <c r="Q903"/>
      <c r="R903"/>
      <c r="S903"/>
      <c r="T903"/>
      <c r="U903"/>
      <c r="V903"/>
      <c r="W903"/>
      <c r="X903"/>
      <c r="Y903"/>
      <c r="Z903"/>
    </row>
    <row r="904" spans="1:26" ht="15.75" customHeight="1" x14ac:dyDescent="0.25">
      <c r="A904" s="65"/>
      <c r="B904" s="65"/>
      <c r="C904" s="9"/>
      <c r="D904"/>
      <c r="E904"/>
      <c r="F904"/>
      <c r="G904"/>
      <c r="H904"/>
      <c r="I904"/>
      <c r="J904"/>
      <c r="K904"/>
      <c r="L904"/>
      <c r="M904"/>
      <c r="N904"/>
      <c r="O904"/>
      <c r="P904"/>
      <c r="Q904"/>
      <c r="R904"/>
      <c r="S904"/>
      <c r="T904"/>
      <c r="U904"/>
      <c r="V904"/>
      <c r="W904"/>
      <c r="X904"/>
      <c r="Y904"/>
      <c r="Z904"/>
    </row>
    <row r="905" spans="1:26" ht="15.75" customHeight="1" x14ac:dyDescent="0.25">
      <c r="A905" s="65"/>
      <c r="B905" s="65"/>
      <c r="C905" s="9"/>
      <c r="D905"/>
      <c r="E905"/>
      <c r="F905"/>
      <c r="G905"/>
      <c r="H905"/>
      <c r="I905"/>
      <c r="J905"/>
      <c r="K905"/>
      <c r="L905"/>
      <c r="M905"/>
      <c r="N905"/>
      <c r="O905"/>
      <c r="P905"/>
      <c r="Q905"/>
      <c r="R905"/>
      <c r="S905"/>
      <c r="T905"/>
      <c r="U905"/>
      <c r="V905"/>
      <c r="W905"/>
      <c r="X905"/>
      <c r="Y905"/>
      <c r="Z905"/>
    </row>
    <row r="906" spans="1:26" ht="15.75" customHeight="1" x14ac:dyDescent="0.25">
      <c r="A906" s="65"/>
      <c r="B906" s="65"/>
      <c r="C906" s="9"/>
      <c r="D906"/>
      <c r="E906"/>
      <c r="F906"/>
      <c r="G906"/>
      <c r="H906"/>
      <c r="I906"/>
      <c r="J906"/>
      <c r="K906"/>
      <c r="L906"/>
      <c r="M906"/>
      <c r="N906"/>
      <c r="O906"/>
      <c r="P906"/>
      <c r="Q906"/>
      <c r="R906"/>
      <c r="S906"/>
      <c r="T906"/>
      <c r="U906"/>
      <c r="V906"/>
      <c r="W906"/>
      <c r="X906"/>
      <c r="Y906"/>
      <c r="Z906"/>
    </row>
    <row r="907" spans="1:26" ht="15.75" customHeight="1" x14ac:dyDescent="0.25">
      <c r="A907" s="65"/>
      <c r="B907" s="65"/>
      <c r="C907" s="9"/>
      <c r="D907"/>
      <c r="E907"/>
      <c r="F907"/>
      <c r="G907"/>
      <c r="H907"/>
      <c r="I907"/>
      <c r="J907"/>
      <c r="K907"/>
      <c r="L907"/>
      <c r="M907"/>
      <c r="N907"/>
      <c r="O907"/>
      <c r="P907"/>
      <c r="Q907"/>
      <c r="R907"/>
      <c r="S907"/>
      <c r="T907"/>
      <c r="U907"/>
      <c r="V907"/>
      <c r="W907"/>
      <c r="X907"/>
      <c r="Y907"/>
      <c r="Z907"/>
    </row>
    <row r="908" spans="1:26" ht="15.75" customHeight="1" x14ac:dyDescent="0.25">
      <c r="A908" s="65"/>
      <c r="B908" s="65"/>
      <c r="C908" s="9"/>
      <c r="D908"/>
      <c r="E908"/>
      <c r="F908"/>
      <c r="G908"/>
      <c r="H908"/>
      <c r="I908"/>
      <c r="J908"/>
      <c r="K908"/>
      <c r="L908"/>
      <c r="M908"/>
      <c r="N908"/>
      <c r="O908"/>
      <c r="P908"/>
      <c r="Q908"/>
      <c r="R908"/>
      <c r="S908"/>
      <c r="T908"/>
      <c r="U908"/>
      <c r="V908"/>
      <c r="W908"/>
      <c r="X908"/>
      <c r="Y908"/>
      <c r="Z908"/>
    </row>
    <row r="909" spans="1:26" ht="15.75" customHeight="1" x14ac:dyDescent="0.25">
      <c r="A909" s="65"/>
      <c r="B909" s="65"/>
      <c r="C909" s="9"/>
      <c r="D909"/>
      <c r="E909"/>
      <c r="F909"/>
      <c r="G909"/>
      <c r="H909"/>
      <c r="I909"/>
      <c r="J909"/>
      <c r="K909"/>
      <c r="L909"/>
      <c r="M909"/>
      <c r="N909"/>
      <c r="O909"/>
      <c r="P909"/>
      <c r="Q909"/>
      <c r="R909"/>
      <c r="S909"/>
      <c r="T909"/>
      <c r="U909"/>
      <c r="V909"/>
      <c r="W909"/>
      <c r="X909"/>
      <c r="Y909"/>
      <c r="Z909"/>
    </row>
    <row r="910" spans="1:26" ht="15.75" customHeight="1" x14ac:dyDescent="0.25">
      <c r="A910" s="65"/>
      <c r="B910" s="65"/>
      <c r="C910" s="9"/>
      <c r="D910"/>
      <c r="E910"/>
      <c r="F910"/>
      <c r="G910"/>
      <c r="H910"/>
      <c r="I910"/>
      <c r="J910"/>
      <c r="K910"/>
      <c r="L910"/>
      <c r="M910"/>
      <c r="N910"/>
      <c r="O910"/>
      <c r="P910"/>
      <c r="Q910"/>
      <c r="R910"/>
      <c r="S910"/>
      <c r="T910"/>
      <c r="U910"/>
      <c r="V910"/>
      <c r="W910"/>
      <c r="X910"/>
      <c r="Y910"/>
      <c r="Z910"/>
    </row>
    <row r="911" spans="1:26" ht="15.75" customHeight="1" x14ac:dyDescent="0.25">
      <c r="A911" s="65"/>
      <c r="B911" s="65"/>
      <c r="C911" s="9"/>
      <c r="D911"/>
      <c r="E911"/>
      <c r="F911"/>
      <c r="G911"/>
      <c r="H911"/>
      <c r="I911"/>
      <c r="J911"/>
      <c r="K911"/>
      <c r="L911"/>
      <c r="M911"/>
      <c r="N911"/>
      <c r="O911"/>
      <c r="P911"/>
      <c r="Q911"/>
      <c r="R911"/>
      <c r="S911"/>
      <c r="T911"/>
      <c r="U911"/>
      <c r="V911"/>
      <c r="W911"/>
      <c r="X911"/>
      <c r="Y911"/>
      <c r="Z911"/>
    </row>
    <row r="912" spans="1:26" ht="15.75" customHeight="1" x14ac:dyDescent="0.25">
      <c r="A912" s="65"/>
      <c r="B912" s="65"/>
      <c r="C912" s="9"/>
      <c r="D912"/>
      <c r="E912"/>
      <c r="F912"/>
      <c r="G912"/>
      <c r="H912"/>
      <c r="I912"/>
      <c r="J912"/>
      <c r="K912"/>
      <c r="L912"/>
      <c r="M912"/>
      <c r="N912"/>
      <c r="O912"/>
      <c r="P912"/>
      <c r="Q912"/>
      <c r="R912"/>
      <c r="S912"/>
      <c r="T912"/>
      <c r="U912"/>
      <c r="V912"/>
      <c r="W912"/>
      <c r="X912"/>
      <c r="Y912"/>
      <c r="Z912"/>
    </row>
    <row r="913" spans="1:26" ht="15.75" customHeight="1" x14ac:dyDescent="0.25">
      <c r="A913" s="65"/>
      <c r="B913" s="65"/>
      <c r="C913" s="9"/>
      <c r="D913"/>
      <c r="E913"/>
      <c r="F913"/>
      <c r="G913"/>
      <c r="H913"/>
      <c r="I913"/>
      <c r="J913"/>
      <c r="K913"/>
      <c r="L913"/>
      <c r="M913"/>
      <c r="N913"/>
      <c r="O913"/>
      <c r="P913"/>
      <c r="Q913"/>
      <c r="R913"/>
      <c r="S913"/>
      <c r="T913"/>
      <c r="U913"/>
      <c r="V913"/>
      <c r="W913"/>
      <c r="X913"/>
      <c r="Y913"/>
      <c r="Z913"/>
    </row>
    <row r="914" spans="1:26" ht="15.75" customHeight="1" x14ac:dyDescent="0.25">
      <c r="A914" s="65"/>
      <c r="B914" s="65"/>
      <c r="C914" s="9"/>
      <c r="D914"/>
      <c r="E914"/>
      <c r="F914"/>
      <c r="G914"/>
      <c r="H914"/>
      <c r="I914"/>
      <c r="J914"/>
      <c r="K914"/>
      <c r="L914"/>
      <c r="M914"/>
      <c r="N914"/>
      <c r="O914"/>
      <c r="P914"/>
      <c r="Q914"/>
      <c r="R914"/>
      <c r="S914"/>
      <c r="T914"/>
      <c r="U914"/>
      <c r="V914"/>
      <c r="W914"/>
      <c r="X914"/>
      <c r="Y914"/>
      <c r="Z914"/>
    </row>
    <row r="915" spans="1:26" ht="15.75" customHeight="1" x14ac:dyDescent="0.25">
      <c r="A915" s="65"/>
      <c r="B915" s="65"/>
      <c r="C915" s="9"/>
      <c r="D915"/>
      <c r="E915"/>
      <c r="F915"/>
      <c r="G915"/>
      <c r="H915"/>
      <c r="I915"/>
      <c r="J915"/>
      <c r="K915"/>
      <c r="L915"/>
      <c r="M915"/>
      <c r="N915"/>
      <c r="O915"/>
      <c r="P915"/>
      <c r="Q915"/>
      <c r="R915"/>
      <c r="S915"/>
      <c r="T915"/>
      <c r="U915"/>
      <c r="V915"/>
      <c r="W915"/>
      <c r="X915"/>
      <c r="Y915"/>
      <c r="Z915"/>
    </row>
    <row r="916" spans="1:26" ht="15.75" customHeight="1" x14ac:dyDescent="0.25">
      <c r="A916" s="65"/>
      <c r="B916" s="65"/>
      <c r="C916" s="9"/>
      <c r="D916"/>
      <c r="E916"/>
      <c r="F916"/>
      <c r="G916"/>
      <c r="H916"/>
      <c r="I916"/>
      <c r="J916"/>
      <c r="K916"/>
      <c r="L916"/>
      <c r="M916"/>
      <c r="N916"/>
      <c r="O916"/>
      <c r="P916"/>
      <c r="Q916"/>
      <c r="R916"/>
      <c r="S916"/>
      <c r="T916"/>
      <c r="U916"/>
      <c r="V916"/>
      <c r="W916"/>
      <c r="X916"/>
      <c r="Y916"/>
      <c r="Z916"/>
    </row>
    <row r="917" spans="1:26" ht="15.75" customHeight="1" x14ac:dyDescent="0.25">
      <c r="A917" s="65"/>
      <c r="B917" s="65"/>
      <c r="C917" s="9"/>
      <c r="D917"/>
      <c r="E917"/>
      <c r="F917"/>
      <c r="G917"/>
      <c r="H917"/>
      <c r="I917"/>
      <c r="J917"/>
      <c r="K917"/>
      <c r="L917"/>
      <c r="M917"/>
      <c r="N917"/>
      <c r="O917"/>
      <c r="P917"/>
      <c r="Q917"/>
      <c r="R917"/>
      <c r="S917"/>
      <c r="T917"/>
      <c r="U917"/>
      <c r="V917"/>
      <c r="W917"/>
      <c r="X917"/>
      <c r="Y917"/>
      <c r="Z917"/>
    </row>
    <row r="918" spans="1:26" ht="15.75" customHeight="1" x14ac:dyDescent="0.25">
      <c r="A918" s="65"/>
      <c r="B918" s="65"/>
      <c r="C918" s="9"/>
      <c r="D918"/>
      <c r="E918"/>
      <c r="F918"/>
      <c r="G918"/>
      <c r="H918"/>
      <c r="I918"/>
      <c r="J918"/>
      <c r="K918"/>
      <c r="L918"/>
      <c r="M918"/>
      <c r="N918"/>
      <c r="O918"/>
      <c r="P918"/>
      <c r="Q918"/>
      <c r="R918"/>
      <c r="S918"/>
      <c r="T918"/>
      <c r="U918"/>
      <c r="V918"/>
      <c r="W918"/>
      <c r="X918"/>
      <c r="Y918"/>
      <c r="Z918"/>
    </row>
    <row r="919" spans="1:26" ht="15.75" customHeight="1" x14ac:dyDescent="0.25">
      <c r="A919" s="65"/>
      <c r="B919" s="65"/>
      <c r="C919" s="9"/>
      <c r="D919"/>
      <c r="E919"/>
      <c r="F919"/>
      <c r="G919"/>
      <c r="H919"/>
      <c r="I919"/>
      <c r="J919"/>
      <c r="K919"/>
      <c r="L919"/>
      <c r="M919"/>
      <c r="N919"/>
      <c r="O919"/>
      <c r="P919"/>
      <c r="Q919"/>
      <c r="R919"/>
      <c r="S919"/>
      <c r="T919"/>
      <c r="U919"/>
      <c r="V919"/>
      <c r="W919"/>
      <c r="X919"/>
      <c r="Y919"/>
      <c r="Z919"/>
    </row>
    <row r="920" spans="1:26" ht="15.75" customHeight="1" x14ac:dyDescent="0.25">
      <c r="A920" s="65"/>
      <c r="B920" s="65"/>
      <c r="C920" s="9"/>
      <c r="D920"/>
      <c r="E920"/>
      <c r="F920"/>
      <c r="G920"/>
      <c r="H920"/>
      <c r="I920"/>
      <c r="J920"/>
      <c r="K920"/>
      <c r="L920"/>
      <c r="M920"/>
      <c r="N920"/>
      <c r="O920"/>
      <c r="P920"/>
      <c r="Q920"/>
      <c r="R920"/>
      <c r="S920"/>
      <c r="T920"/>
      <c r="U920"/>
      <c r="V920"/>
      <c r="W920"/>
      <c r="X920"/>
      <c r="Y920"/>
      <c r="Z920"/>
    </row>
    <row r="921" spans="1:26" ht="15.75" customHeight="1" x14ac:dyDescent="0.25">
      <c r="A921" s="65"/>
      <c r="B921" s="65"/>
      <c r="C921" s="9"/>
      <c r="D921"/>
      <c r="E921"/>
      <c r="F921"/>
      <c r="G921"/>
      <c r="H921"/>
      <c r="I921"/>
      <c r="J921"/>
      <c r="K921"/>
      <c r="L921"/>
      <c r="M921"/>
      <c r="N921"/>
      <c r="O921"/>
      <c r="P921"/>
      <c r="Q921"/>
      <c r="R921"/>
      <c r="S921"/>
      <c r="T921"/>
      <c r="U921"/>
      <c r="V921"/>
      <c r="W921"/>
      <c r="X921"/>
      <c r="Y921"/>
      <c r="Z921"/>
    </row>
    <row r="922" spans="1:26" ht="15.75" customHeight="1" x14ac:dyDescent="0.25">
      <c r="A922" s="65"/>
      <c r="B922" s="65"/>
      <c r="C922" s="9"/>
      <c r="D922"/>
      <c r="E922"/>
      <c r="F922"/>
      <c r="G922"/>
      <c r="H922"/>
      <c r="I922"/>
      <c r="J922"/>
      <c r="K922"/>
      <c r="L922"/>
      <c r="M922"/>
      <c r="N922"/>
      <c r="O922"/>
      <c r="P922"/>
      <c r="Q922"/>
      <c r="R922"/>
      <c r="S922"/>
      <c r="T922"/>
      <c r="U922"/>
      <c r="V922"/>
      <c r="W922"/>
      <c r="X922"/>
      <c r="Y922"/>
      <c r="Z922"/>
    </row>
    <row r="923" spans="1:26" ht="15.75" customHeight="1" x14ac:dyDescent="0.25">
      <c r="A923" s="65"/>
      <c r="B923" s="65"/>
      <c r="C923" s="9"/>
      <c r="D923"/>
      <c r="E923"/>
      <c r="F923"/>
      <c r="G923"/>
      <c r="H923"/>
      <c r="I923"/>
      <c r="J923"/>
      <c r="K923"/>
      <c r="L923"/>
      <c r="M923"/>
      <c r="N923"/>
      <c r="O923"/>
      <c r="P923"/>
      <c r="Q923"/>
      <c r="R923"/>
      <c r="S923"/>
      <c r="T923"/>
      <c r="U923"/>
      <c r="V923"/>
      <c r="W923"/>
      <c r="X923"/>
      <c r="Y923"/>
      <c r="Z923"/>
    </row>
    <row r="924" spans="1:26" ht="15.75" customHeight="1" x14ac:dyDescent="0.25">
      <c r="A924" s="65"/>
      <c r="B924" s="65"/>
      <c r="C924" s="9"/>
      <c r="D924"/>
      <c r="E924"/>
      <c r="F924"/>
      <c r="G924"/>
      <c r="H924"/>
      <c r="I924"/>
      <c r="J924"/>
      <c r="K924"/>
      <c r="L924"/>
      <c r="M924"/>
      <c r="N924"/>
      <c r="O924"/>
      <c r="P924"/>
      <c r="Q924"/>
      <c r="R924"/>
      <c r="S924"/>
      <c r="T924"/>
      <c r="U924"/>
      <c r="V924"/>
      <c r="W924"/>
      <c r="X924"/>
      <c r="Y924"/>
      <c r="Z924"/>
    </row>
    <row r="925" spans="1:26" ht="15.75" customHeight="1" x14ac:dyDescent="0.25">
      <c r="A925" s="65"/>
      <c r="B925" s="65"/>
      <c r="C925" s="9"/>
      <c r="D925"/>
      <c r="E925"/>
      <c r="F925"/>
      <c r="G925"/>
      <c r="H925"/>
      <c r="I925"/>
      <c r="J925"/>
      <c r="K925"/>
      <c r="L925"/>
      <c r="M925"/>
      <c r="N925"/>
      <c r="O925"/>
      <c r="P925"/>
      <c r="Q925"/>
      <c r="R925"/>
      <c r="S925"/>
      <c r="T925"/>
      <c r="U925"/>
      <c r="V925"/>
      <c r="W925"/>
      <c r="X925"/>
      <c r="Y925"/>
      <c r="Z925"/>
    </row>
    <row r="926" spans="1:26" ht="15.75" customHeight="1" x14ac:dyDescent="0.25">
      <c r="A926" s="65"/>
      <c r="B926" s="65"/>
      <c r="C926" s="9"/>
      <c r="D926"/>
      <c r="E926"/>
      <c r="F926"/>
      <c r="G926"/>
      <c r="H926"/>
      <c r="I926"/>
      <c r="J926"/>
      <c r="K926"/>
      <c r="L926"/>
      <c r="M926"/>
      <c r="N926"/>
      <c r="O926"/>
      <c r="P926"/>
      <c r="Q926"/>
      <c r="R926"/>
      <c r="S926"/>
      <c r="T926"/>
      <c r="U926"/>
      <c r="V926"/>
      <c r="W926"/>
      <c r="X926"/>
      <c r="Y926"/>
      <c r="Z926"/>
    </row>
    <row r="927" spans="1:26" ht="15.75" customHeight="1" x14ac:dyDescent="0.25">
      <c r="A927" s="65"/>
      <c r="B927" s="65"/>
      <c r="C927" s="9"/>
      <c r="D927"/>
      <c r="E927"/>
      <c r="F927"/>
      <c r="G927"/>
      <c r="H927"/>
      <c r="I927"/>
      <c r="J927"/>
      <c r="K927"/>
      <c r="L927"/>
      <c r="M927"/>
      <c r="N927"/>
      <c r="O927"/>
      <c r="P927"/>
      <c r="Q927"/>
      <c r="R927"/>
      <c r="S927"/>
      <c r="T927"/>
      <c r="U927"/>
      <c r="V927"/>
      <c r="W927"/>
      <c r="X927"/>
      <c r="Y927"/>
      <c r="Z927"/>
    </row>
    <row r="928" spans="1:26" ht="15.75" customHeight="1" x14ac:dyDescent="0.25">
      <c r="A928" s="65"/>
      <c r="B928" s="65"/>
      <c r="C928" s="9"/>
      <c r="D928"/>
      <c r="E928"/>
      <c r="F928"/>
      <c r="G928"/>
      <c r="H928"/>
      <c r="I928"/>
      <c r="J928"/>
      <c r="K928"/>
      <c r="L928"/>
      <c r="M928"/>
      <c r="N928"/>
      <c r="O928"/>
      <c r="P928"/>
      <c r="Q928"/>
      <c r="R928"/>
      <c r="S928"/>
      <c r="T928"/>
      <c r="U928"/>
      <c r="V928"/>
      <c r="W928"/>
      <c r="X928"/>
      <c r="Y928"/>
      <c r="Z928"/>
    </row>
    <row r="929" spans="1:26" ht="15.75" customHeight="1" x14ac:dyDescent="0.25">
      <c r="A929" s="65"/>
      <c r="B929" s="65"/>
      <c r="C929" s="9"/>
      <c r="D929"/>
      <c r="E929"/>
      <c r="F929"/>
      <c r="G929"/>
      <c r="H929"/>
      <c r="I929"/>
      <c r="J929"/>
      <c r="K929"/>
      <c r="L929"/>
      <c r="M929"/>
      <c r="N929"/>
      <c r="O929"/>
      <c r="P929"/>
      <c r="Q929"/>
      <c r="R929"/>
      <c r="S929"/>
      <c r="T929"/>
      <c r="U929"/>
      <c r="V929"/>
      <c r="W929"/>
      <c r="X929"/>
      <c r="Y929"/>
      <c r="Z929"/>
    </row>
    <row r="930" spans="1:26" ht="15.75" customHeight="1" x14ac:dyDescent="0.25">
      <c r="A930" s="65"/>
      <c r="B930" s="65"/>
      <c r="C930" s="9"/>
      <c r="D930"/>
      <c r="E930"/>
      <c r="F930"/>
      <c r="G930"/>
      <c r="H930"/>
      <c r="I930"/>
      <c r="J930"/>
      <c r="K930"/>
      <c r="L930"/>
      <c r="M930"/>
      <c r="N930"/>
      <c r="O930"/>
      <c r="P930"/>
      <c r="Q930"/>
      <c r="R930"/>
      <c r="S930"/>
      <c r="T930"/>
      <c r="U930"/>
      <c r="V930"/>
      <c r="W930"/>
      <c r="X930"/>
      <c r="Y930"/>
      <c r="Z930"/>
    </row>
    <row r="931" spans="1:26" ht="15.75" customHeight="1" x14ac:dyDescent="0.25">
      <c r="A931" s="65"/>
      <c r="B931" s="65"/>
      <c r="C931" s="9"/>
      <c r="D931"/>
      <c r="E931"/>
      <c r="F931"/>
      <c r="G931"/>
      <c r="H931"/>
      <c r="I931"/>
      <c r="J931"/>
      <c r="K931"/>
      <c r="L931"/>
      <c r="M931"/>
      <c r="N931"/>
      <c r="O931"/>
      <c r="P931"/>
      <c r="Q931"/>
      <c r="R931"/>
      <c r="S931"/>
      <c r="T931"/>
      <c r="U931"/>
      <c r="V931"/>
      <c r="W931"/>
      <c r="X931"/>
      <c r="Y931"/>
      <c r="Z931"/>
    </row>
    <row r="932" spans="1:26" ht="15.75" customHeight="1" x14ac:dyDescent="0.25">
      <c r="A932" s="65"/>
      <c r="B932" s="65"/>
      <c r="C932" s="9"/>
      <c r="D932"/>
      <c r="E932"/>
      <c r="F932"/>
      <c r="G932"/>
      <c r="H932"/>
      <c r="I932"/>
      <c r="J932"/>
      <c r="K932"/>
      <c r="L932"/>
      <c r="M932"/>
      <c r="N932"/>
      <c r="O932"/>
      <c r="P932"/>
      <c r="Q932"/>
      <c r="R932"/>
      <c r="S932"/>
      <c r="T932"/>
      <c r="U932"/>
      <c r="V932"/>
      <c r="W932"/>
      <c r="X932"/>
      <c r="Y932"/>
      <c r="Z932"/>
    </row>
    <row r="933" spans="1:26" ht="15.75" customHeight="1" x14ac:dyDescent="0.25">
      <c r="A933" s="65"/>
      <c r="B933" s="65"/>
      <c r="C933" s="9"/>
      <c r="D933"/>
      <c r="E933"/>
      <c r="F933"/>
      <c r="G933"/>
      <c r="H933"/>
      <c r="I933"/>
      <c r="J933"/>
      <c r="K933"/>
      <c r="L933"/>
      <c r="M933"/>
      <c r="N933"/>
      <c r="O933"/>
      <c r="P933"/>
      <c r="Q933"/>
      <c r="R933"/>
      <c r="S933"/>
      <c r="T933"/>
      <c r="U933"/>
      <c r="V933"/>
      <c r="W933"/>
      <c r="X933"/>
      <c r="Y933"/>
      <c r="Z933"/>
    </row>
    <row r="934" spans="1:26" ht="15.75" customHeight="1" x14ac:dyDescent="0.25">
      <c r="A934" s="65"/>
      <c r="B934" s="65"/>
      <c r="C934" s="9"/>
      <c r="D934"/>
      <c r="E934"/>
      <c r="F934"/>
      <c r="G934"/>
      <c r="H934"/>
      <c r="I934"/>
      <c r="J934"/>
      <c r="K934"/>
      <c r="L934"/>
      <c r="M934"/>
      <c r="N934"/>
      <c r="O934"/>
      <c r="P934"/>
      <c r="Q934"/>
      <c r="R934"/>
      <c r="S934"/>
      <c r="T934"/>
      <c r="U934"/>
      <c r="V934"/>
      <c r="W934"/>
      <c r="X934"/>
      <c r="Y934"/>
      <c r="Z934"/>
    </row>
    <row r="935" spans="1:26" ht="15.75" customHeight="1" x14ac:dyDescent="0.25">
      <c r="A935" s="65"/>
      <c r="B935" s="65"/>
      <c r="C935" s="9"/>
      <c r="D935"/>
      <c r="E935"/>
      <c r="F935"/>
      <c r="G935"/>
      <c r="H935"/>
      <c r="I935"/>
      <c r="J935"/>
      <c r="K935"/>
      <c r="L935"/>
      <c r="M935"/>
      <c r="N935"/>
      <c r="O935"/>
      <c r="P935"/>
      <c r="Q935"/>
      <c r="R935"/>
      <c r="S935"/>
      <c r="T935"/>
      <c r="U935"/>
      <c r="V935"/>
      <c r="W935"/>
      <c r="X935"/>
      <c r="Y935"/>
      <c r="Z935"/>
    </row>
    <row r="936" spans="1:26" ht="15.75" customHeight="1" x14ac:dyDescent="0.25">
      <c r="A936" s="65"/>
      <c r="B936" s="65"/>
      <c r="C936" s="9"/>
      <c r="D936"/>
      <c r="E936"/>
      <c r="F936"/>
      <c r="G936"/>
      <c r="H936"/>
      <c r="I936"/>
      <c r="J936"/>
      <c r="K936"/>
      <c r="L936"/>
      <c r="M936"/>
      <c r="N936"/>
      <c r="O936"/>
      <c r="P936"/>
      <c r="Q936"/>
      <c r="R936"/>
      <c r="S936"/>
      <c r="T936"/>
      <c r="U936"/>
      <c r="V936"/>
      <c r="W936"/>
      <c r="X936"/>
      <c r="Y936"/>
      <c r="Z936"/>
    </row>
    <row r="937" spans="1:26" ht="15.75" customHeight="1" x14ac:dyDescent="0.25">
      <c r="A937" s="65"/>
      <c r="B937" s="65"/>
      <c r="C937" s="9"/>
      <c r="D937"/>
      <c r="E937"/>
      <c r="F937"/>
      <c r="G937"/>
      <c r="H937"/>
      <c r="I937"/>
      <c r="J937"/>
      <c r="K937"/>
      <c r="L937"/>
      <c r="M937"/>
      <c r="N937"/>
      <c r="O937"/>
      <c r="P937"/>
      <c r="Q937"/>
      <c r="R937"/>
      <c r="S937"/>
      <c r="T937"/>
      <c r="U937"/>
      <c r="V937"/>
      <c r="W937"/>
      <c r="X937"/>
      <c r="Y937"/>
      <c r="Z937"/>
    </row>
    <row r="938" spans="1:26" ht="15.75" customHeight="1" x14ac:dyDescent="0.25">
      <c r="A938" s="65"/>
      <c r="B938" s="65"/>
      <c r="C938" s="9"/>
      <c r="D938"/>
      <c r="E938"/>
      <c r="F938"/>
      <c r="G938"/>
      <c r="H938"/>
      <c r="I938"/>
      <c r="J938"/>
      <c r="K938"/>
      <c r="L938"/>
      <c r="M938"/>
      <c r="N938"/>
      <c r="O938"/>
      <c r="P938"/>
      <c r="Q938"/>
      <c r="R938"/>
      <c r="S938"/>
      <c r="T938"/>
      <c r="U938"/>
      <c r="V938"/>
      <c r="W938"/>
      <c r="X938"/>
      <c r="Y938"/>
      <c r="Z938"/>
    </row>
    <row r="939" spans="1:26" ht="15.75" customHeight="1" x14ac:dyDescent="0.25">
      <c r="A939" s="65"/>
      <c r="B939" s="65"/>
      <c r="C939" s="9"/>
      <c r="D939"/>
      <c r="E939"/>
      <c r="F939"/>
      <c r="G939"/>
      <c r="H939"/>
      <c r="I939"/>
      <c r="J939"/>
      <c r="K939"/>
      <c r="L939"/>
      <c r="M939"/>
      <c r="N939"/>
      <c r="O939"/>
      <c r="P939"/>
      <c r="Q939"/>
      <c r="R939"/>
      <c r="S939"/>
      <c r="T939"/>
      <c r="U939"/>
      <c r="V939"/>
      <c r="W939"/>
      <c r="X939"/>
      <c r="Y939"/>
      <c r="Z939"/>
    </row>
    <row r="940" spans="1:26" ht="15.75" customHeight="1" x14ac:dyDescent="0.25">
      <c r="A940" s="65"/>
      <c r="B940" s="65"/>
      <c r="C940" s="9"/>
      <c r="D940"/>
      <c r="E940"/>
      <c r="F940"/>
      <c r="G940"/>
      <c r="H940"/>
      <c r="I940"/>
      <c r="J940"/>
      <c r="K940"/>
      <c r="L940"/>
      <c r="M940"/>
      <c r="N940"/>
      <c r="O940"/>
      <c r="P940"/>
      <c r="Q940"/>
      <c r="R940"/>
      <c r="S940"/>
      <c r="T940"/>
      <c r="U940"/>
      <c r="V940"/>
      <c r="W940"/>
      <c r="X940"/>
      <c r="Y940"/>
      <c r="Z940"/>
    </row>
    <row r="941" spans="1:26" ht="15.75" customHeight="1" x14ac:dyDescent="0.25">
      <c r="A941" s="65"/>
      <c r="B941" s="65"/>
      <c r="C941" s="9"/>
      <c r="D941"/>
      <c r="E941"/>
      <c r="F941"/>
      <c r="G941"/>
      <c r="H941"/>
      <c r="I941"/>
      <c r="J941"/>
      <c r="K941"/>
      <c r="L941"/>
      <c r="M941"/>
      <c r="N941"/>
      <c r="O941"/>
      <c r="P941"/>
      <c r="Q941"/>
      <c r="R941"/>
      <c r="S941"/>
      <c r="T941"/>
      <c r="U941"/>
      <c r="V941"/>
      <c r="W941"/>
      <c r="X941"/>
      <c r="Y941"/>
      <c r="Z941"/>
    </row>
    <row r="942" spans="1:26" ht="15.75" customHeight="1" x14ac:dyDescent="0.25">
      <c r="A942" s="65"/>
      <c r="B942" s="65"/>
      <c r="C942" s="9"/>
      <c r="D942"/>
      <c r="E942"/>
      <c r="F942"/>
      <c r="G942"/>
      <c r="H942"/>
      <c r="I942"/>
      <c r="J942"/>
      <c r="K942"/>
      <c r="L942"/>
      <c r="M942"/>
      <c r="N942"/>
      <c r="O942"/>
      <c r="P942"/>
      <c r="Q942"/>
      <c r="R942"/>
      <c r="S942"/>
      <c r="T942"/>
      <c r="U942"/>
      <c r="V942"/>
      <c r="W942"/>
      <c r="X942"/>
      <c r="Y942"/>
      <c r="Z942"/>
    </row>
    <row r="943" spans="1:26" ht="15.75" customHeight="1" x14ac:dyDescent="0.25">
      <c r="A943" s="65"/>
      <c r="B943" s="65"/>
      <c r="C943" s="9"/>
      <c r="D943"/>
      <c r="E943"/>
      <c r="F943"/>
      <c r="G943"/>
      <c r="H943"/>
      <c r="I943"/>
      <c r="J943"/>
      <c r="K943"/>
      <c r="L943"/>
      <c r="M943"/>
      <c r="N943"/>
      <c r="O943"/>
      <c r="P943"/>
      <c r="Q943"/>
      <c r="R943"/>
      <c r="S943"/>
      <c r="T943"/>
      <c r="U943"/>
      <c r="V943"/>
      <c r="W943"/>
      <c r="X943"/>
      <c r="Y943"/>
      <c r="Z943"/>
    </row>
    <row r="944" spans="1:26" ht="15.75" customHeight="1" x14ac:dyDescent="0.25">
      <c r="A944" s="65"/>
      <c r="B944" s="65"/>
      <c r="C944" s="9"/>
      <c r="D944"/>
      <c r="E944"/>
      <c r="F944"/>
      <c r="G944"/>
      <c r="H944"/>
      <c r="I944"/>
      <c r="J944"/>
      <c r="K944"/>
      <c r="L944"/>
      <c r="M944"/>
      <c r="N944"/>
      <c r="O944"/>
      <c r="P944"/>
      <c r="Q944"/>
      <c r="R944"/>
      <c r="S944"/>
      <c r="T944"/>
      <c r="U944"/>
      <c r="V944"/>
      <c r="W944"/>
      <c r="X944"/>
      <c r="Y944"/>
      <c r="Z944"/>
    </row>
    <row r="945" spans="1:26" ht="15.75" customHeight="1" x14ac:dyDescent="0.25">
      <c r="A945" s="65"/>
      <c r="B945" s="65"/>
      <c r="C945" s="9"/>
      <c r="D945"/>
      <c r="E945"/>
      <c r="F945"/>
      <c r="G945"/>
      <c r="H945"/>
      <c r="I945"/>
      <c r="J945"/>
      <c r="K945"/>
      <c r="L945"/>
      <c r="M945"/>
      <c r="N945"/>
      <c r="O945"/>
      <c r="P945"/>
      <c r="Q945"/>
      <c r="R945"/>
      <c r="S945"/>
      <c r="T945"/>
      <c r="U945"/>
      <c r="V945"/>
      <c r="W945"/>
      <c r="X945"/>
      <c r="Y945"/>
      <c r="Z945"/>
    </row>
    <row r="946" spans="1:26" ht="15.75" customHeight="1" x14ac:dyDescent="0.25">
      <c r="A946" s="65"/>
      <c r="B946" s="65"/>
      <c r="C946" s="9"/>
      <c r="D946"/>
      <c r="E946"/>
      <c r="F946"/>
      <c r="G946"/>
      <c r="H946"/>
      <c r="I946"/>
      <c r="J946"/>
      <c r="K946"/>
      <c r="L946"/>
      <c r="M946"/>
      <c r="N946"/>
      <c r="O946"/>
      <c r="P946"/>
      <c r="Q946"/>
      <c r="R946"/>
      <c r="S946"/>
      <c r="T946"/>
      <c r="U946"/>
      <c r="V946"/>
      <c r="W946"/>
      <c r="X946"/>
      <c r="Y946"/>
      <c r="Z946"/>
    </row>
    <row r="947" spans="1:26" ht="15.75" customHeight="1" x14ac:dyDescent="0.25">
      <c r="A947" s="65"/>
      <c r="B947" s="65"/>
      <c r="C947" s="9"/>
      <c r="D947"/>
      <c r="E947"/>
      <c r="F947"/>
      <c r="G947"/>
      <c r="H947"/>
      <c r="I947"/>
      <c r="J947"/>
      <c r="K947"/>
      <c r="L947"/>
      <c r="M947"/>
      <c r="N947"/>
      <c r="O947"/>
      <c r="P947"/>
      <c r="Q947"/>
      <c r="R947"/>
      <c r="S947"/>
      <c r="T947"/>
      <c r="U947"/>
      <c r="V947"/>
      <c r="W947"/>
      <c r="X947"/>
      <c r="Y947"/>
      <c r="Z947"/>
    </row>
    <row r="948" spans="1:26" ht="15.75" customHeight="1" x14ac:dyDescent="0.25">
      <c r="A948" s="65"/>
      <c r="B948" s="65"/>
      <c r="C948" s="9"/>
      <c r="D948"/>
      <c r="E948"/>
      <c r="F948"/>
      <c r="G948"/>
      <c r="H948"/>
      <c r="I948"/>
      <c r="J948"/>
      <c r="K948"/>
      <c r="L948"/>
      <c r="M948"/>
      <c r="N948"/>
      <c r="O948"/>
      <c r="P948"/>
      <c r="Q948"/>
      <c r="R948"/>
      <c r="S948"/>
      <c r="T948"/>
      <c r="U948"/>
      <c r="V948"/>
      <c r="W948"/>
      <c r="X948"/>
      <c r="Y948"/>
      <c r="Z948"/>
    </row>
    <row r="949" spans="1:26" ht="15.75" customHeight="1" x14ac:dyDescent="0.25">
      <c r="A949" s="65"/>
      <c r="B949" s="65"/>
      <c r="C949" s="9"/>
      <c r="D949"/>
      <c r="E949"/>
      <c r="F949"/>
      <c r="G949"/>
      <c r="H949"/>
      <c r="I949"/>
      <c r="J949"/>
      <c r="K949"/>
      <c r="L949"/>
      <c r="M949"/>
      <c r="N949"/>
      <c r="O949"/>
      <c r="P949"/>
      <c r="Q949"/>
      <c r="R949"/>
      <c r="S949"/>
      <c r="T949"/>
      <c r="U949"/>
      <c r="V949"/>
      <c r="W949"/>
      <c r="X949"/>
      <c r="Y949"/>
      <c r="Z949"/>
    </row>
    <row r="950" spans="1:26" ht="15.75" customHeight="1" x14ac:dyDescent="0.25">
      <c r="A950" s="65"/>
      <c r="B950" s="65"/>
      <c r="C950" s="9"/>
      <c r="D950"/>
      <c r="E950"/>
      <c r="F950"/>
      <c r="G950"/>
      <c r="H950"/>
      <c r="I950"/>
      <c r="J950"/>
      <c r="K950"/>
      <c r="L950"/>
      <c r="M950"/>
      <c r="N950"/>
      <c r="O950"/>
      <c r="P950"/>
      <c r="Q950"/>
      <c r="R950"/>
      <c r="S950"/>
      <c r="T950"/>
      <c r="U950"/>
      <c r="V950"/>
      <c r="W950"/>
      <c r="X950"/>
      <c r="Y950"/>
      <c r="Z950"/>
    </row>
    <row r="951" spans="1:26" ht="15.75" customHeight="1" x14ac:dyDescent="0.25">
      <c r="A951" s="65"/>
      <c r="B951" s="65"/>
      <c r="C951" s="9"/>
      <c r="D951"/>
      <c r="E951"/>
      <c r="F951"/>
      <c r="G951"/>
      <c r="H951"/>
      <c r="I951"/>
      <c r="J951"/>
      <c r="K951"/>
      <c r="L951"/>
      <c r="M951"/>
      <c r="N951"/>
      <c r="O951"/>
      <c r="P951"/>
      <c r="Q951"/>
      <c r="R951"/>
      <c r="S951"/>
      <c r="T951"/>
      <c r="U951"/>
      <c r="V951"/>
      <c r="W951"/>
      <c r="X951"/>
      <c r="Y951"/>
      <c r="Z951"/>
    </row>
    <row r="952" spans="1:26" ht="15.75" customHeight="1" x14ac:dyDescent="0.25">
      <c r="A952" s="65"/>
      <c r="B952" s="65"/>
      <c r="C952" s="9"/>
      <c r="D952"/>
      <c r="E952"/>
      <c r="F952"/>
      <c r="G952"/>
      <c r="H952"/>
      <c r="I952"/>
      <c r="J952"/>
      <c r="K952"/>
      <c r="L952"/>
      <c r="M952"/>
      <c r="N952"/>
      <c r="O952"/>
      <c r="P952"/>
      <c r="Q952"/>
      <c r="R952"/>
      <c r="S952"/>
      <c r="T952"/>
      <c r="U952"/>
      <c r="V952"/>
      <c r="W952"/>
      <c r="X952"/>
      <c r="Y952"/>
      <c r="Z952"/>
    </row>
    <row r="953" spans="1:26" ht="15.75" customHeight="1" x14ac:dyDescent="0.25">
      <c r="A953" s="65"/>
      <c r="B953" s="65"/>
      <c r="C953" s="9"/>
      <c r="D953"/>
      <c r="E953"/>
      <c r="F953"/>
      <c r="G953"/>
      <c r="H953"/>
      <c r="I953"/>
      <c r="J953"/>
      <c r="K953"/>
      <c r="L953"/>
      <c r="M953"/>
      <c r="N953"/>
      <c r="O953"/>
      <c r="P953"/>
      <c r="Q953"/>
      <c r="R953"/>
      <c r="S953"/>
      <c r="T953"/>
      <c r="U953"/>
      <c r="V953"/>
      <c r="W953"/>
      <c r="X953"/>
      <c r="Y953"/>
      <c r="Z953"/>
    </row>
    <row r="954" spans="1:26" ht="15.75" customHeight="1" x14ac:dyDescent="0.25">
      <c r="A954" s="65"/>
      <c r="B954" s="65"/>
      <c r="C954" s="9"/>
      <c r="D954"/>
      <c r="E954"/>
      <c r="F954"/>
      <c r="G954"/>
      <c r="H954"/>
      <c r="I954"/>
      <c r="J954"/>
      <c r="K954"/>
      <c r="L954"/>
      <c r="M954"/>
      <c r="N954"/>
      <c r="O954"/>
      <c r="P954"/>
      <c r="Q954"/>
      <c r="R954"/>
      <c r="S954"/>
      <c r="T954"/>
      <c r="U954"/>
      <c r="V954"/>
      <c r="W954"/>
      <c r="X954"/>
      <c r="Y954"/>
      <c r="Z954"/>
    </row>
    <row r="955" spans="1:26" ht="15.75" customHeight="1" x14ac:dyDescent="0.25">
      <c r="A955" s="65"/>
      <c r="B955" s="65"/>
      <c r="C955" s="9"/>
      <c r="D955"/>
      <c r="E955"/>
      <c r="F955"/>
      <c r="G955"/>
      <c r="H955"/>
      <c r="I955"/>
      <c r="J955"/>
      <c r="K955"/>
      <c r="L955"/>
      <c r="M955"/>
      <c r="N955"/>
      <c r="O955"/>
      <c r="P955"/>
      <c r="Q955"/>
      <c r="R955"/>
      <c r="S955"/>
      <c r="T955"/>
      <c r="U955"/>
      <c r="V955"/>
      <c r="W955"/>
      <c r="X955"/>
      <c r="Y955"/>
      <c r="Z955"/>
    </row>
    <row r="956" spans="1:26" ht="15.75" customHeight="1" x14ac:dyDescent="0.25">
      <c r="A956" s="65"/>
      <c r="B956" s="65"/>
      <c r="C956" s="9"/>
      <c r="D956"/>
      <c r="E956"/>
      <c r="F956"/>
      <c r="G956"/>
      <c r="H956"/>
      <c r="I956"/>
      <c r="J956"/>
      <c r="K956"/>
      <c r="L956"/>
      <c r="M956"/>
      <c r="N956"/>
      <c r="O956"/>
      <c r="P956"/>
      <c r="Q956"/>
      <c r="R956"/>
      <c r="S956"/>
      <c r="T956"/>
      <c r="U956"/>
      <c r="V956"/>
      <c r="W956"/>
      <c r="X956"/>
      <c r="Y956"/>
      <c r="Z956"/>
    </row>
    <row r="957" spans="1:26" ht="15.75" customHeight="1" x14ac:dyDescent="0.25">
      <c r="A957" s="65"/>
      <c r="B957" s="65"/>
      <c r="C957" s="9"/>
      <c r="D957"/>
      <c r="E957"/>
      <c r="F957"/>
      <c r="G957"/>
      <c r="H957"/>
      <c r="I957"/>
      <c r="J957"/>
      <c r="K957"/>
      <c r="L957"/>
      <c r="M957"/>
      <c r="N957"/>
      <c r="O957"/>
      <c r="P957"/>
      <c r="Q957"/>
      <c r="R957"/>
      <c r="S957"/>
      <c r="T957"/>
      <c r="U957"/>
      <c r="V957"/>
      <c r="W957"/>
      <c r="X957"/>
      <c r="Y957"/>
      <c r="Z957"/>
    </row>
    <row r="958" spans="1:26" ht="15.75" customHeight="1" x14ac:dyDescent="0.25">
      <c r="A958" s="65"/>
      <c r="B958" s="65"/>
      <c r="C958" s="9"/>
      <c r="D958"/>
      <c r="E958"/>
      <c r="F958"/>
      <c r="G958"/>
      <c r="H958"/>
      <c r="I958"/>
      <c r="J958"/>
      <c r="K958"/>
      <c r="L958"/>
      <c r="M958"/>
      <c r="N958"/>
      <c r="O958"/>
      <c r="P958"/>
      <c r="Q958"/>
      <c r="R958"/>
      <c r="S958"/>
      <c r="T958"/>
      <c r="U958"/>
      <c r="V958"/>
      <c r="W958"/>
      <c r="X958"/>
      <c r="Y958"/>
      <c r="Z958"/>
    </row>
    <row r="959" spans="1:26" ht="15.75" customHeight="1" x14ac:dyDescent="0.25">
      <c r="A959" s="65"/>
      <c r="B959" s="65"/>
      <c r="C959" s="9"/>
      <c r="D959"/>
      <c r="E959"/>
      <c r="F959"/>
      <c r="G959"/>
      <c r="H959"/>
      <c r="I959"/>
      <c r="J959"/>
      <c r="K959"/>
      <c r="L959"/>
      <c r="M959"/>
      <c r="N959"/>
      <c r="O959"/>
      <c r="P959"/>
      <c r="Q959"/>
      <c r="R959"/>
      <c r="S959"/>
      <c r="T959"/>
      <c r="U959"/>
      <c r="V959"/>
      <c r="W959"/>
      <c r="X959"/>
      <c r="Y959"/>
      <c r="Z959"/>
    </row>
    <row r="960" spans="1:26" ht="15.75" customHeight="1" x14ac:dyDescent="0.25">
      <c r="A960" s="65"/>
      <c r="B960" s="65"/>
      <c r="C960" s="9"/>
      <c r="D960"/>
      <c r="E960"/>
      <c r="F960"/>
      <c r="G960"/>
      <c r="H960"/>
      <c r="I960"/>
      <c r="J960"/>
      <c r="K960"/>
      <c r="L960"/>
      <c r="M960"/>
      <c r="N960"/>
      <c r="O960"/>
      <c r="P960"/>
      <c r="Q960"/>
      <c r="R960"/>
      <c r="S960"/>
      <c r="T960"/>
      <c r="U960"/>
      <c r="V960"/>
      <c r="W960"/>
      <c r="X960"/>
      <c r="Y960"/>
      <c r="Z960"/>
    </row>
    <row r="961" spans="1:26" ht="15.75" customHeight="1" x14ac:dyDescent="0.25">
      <c r="A961" s="65"/>
      <c r="B961" s="65"/>
      <c r="C961" s="9"/>
      <c r="D961"/>
      <c r="E961"/>
      <c r="F961"/>
      <c r="G961"/>
      <c r="H961"/>
      <c r="I961"/>
      <c r="J961"/>
      <c r="K961"/>
      <c r="L961"/>
      <c r="M961"/>
      <c r="N961"/>
      <c r="O961"/>
      <c r="P961"/>
      <c r="Q961"/>
      <c r="R961"/>
      <c r="S961"/>
      <c r="T961"/>
      <c r="U961"/>
      <c r="V961"/>
      <c r="W961"/>
      <c r="X961"/>
      <c r="Y961"/>
      <c r="Z961"/>
    </row>
    <row r="962" spans="1:26" ht="15.75" customHeight="1" x14ac:dyDescent="0.25">
      <c r="A962" s="65"/>
      <c r="B962" s="65"/>
      <c r="C962" s="9"/>
      <c r="D962"/>
      <c r="E962"/>
      <c r="F962"/>
      <c r="G962"/>
      <c r="H962"/>
      <c r="I962"/>
      <c r="J962"/>
      <c r="K962"/>
      <c r="L962"/>
      <c r="M962"/>
      <c r="N962"/>
      <c r="O962"/>
      <c r="P962"/>
      <c r="Q962"/>
      <c r="R962"/>
      <c r="S962"/>
      <c r="T962"/>
      <c r="U962"/>
      <c r="V962"/>
      <c r="W962"/>
      <c r="X962"/>
      <c r="Y962"/>
      <c r="Z962"/>
    </row>
    <row r="963" spans="1:26" ht="15.75" customHeight="1" x14ac:dyDescent="0.25">
      <c r="A963" s="65"/>
      <c r="B963" s="65"/>
      <c r="C963" s="9"/>
      <c r="D963"/>
      <c r="E963"/>
      <c r="F963"/>
      <c r="G963"/>
      <c r="H963"/>
      <c r="I963"/>
      <c r="J963"/>
      <c r="K963"/>
      <c r="L963"/>
      <c r="M963"/>
      <c r="N963"/>
      <c r="O963"/>
      <c r="P963"/>
      <c r="Q963"/>
      <c r="R963"/>
      <c r="S963"/>
      <c r="T963"/>
      <c r="U963"/>
      <c r="V963"/>
      <c r="W963"/>
      <c r="X963"/>
      <c r="Y963"/>
      <c r="Z963"/>
    </row>
    <row r="964" spans="1:26" ht="15.75" customHeight="1" x14ac:dyDescent="0.25">
      <c r="A964" s="65"/>
      <c r="B964" s="65"/>
      <c r="C964" s="9"/>
      <c r="D964"/>
      <c r="E964"/>
      <c r="F964"/>
      <c r="G964"/>
      <c r="H964"/>
      <c r="I964"/>
      <c r="J964"/>
      <c r="K964"/>
      <c r="L964"/>
      <c r="M964"/>
      <c r="N964"/>
      <c r="O964"/>
      <c r="P964"/>
      <c r="Q964"/>
      <c r="R964"/>
      <c r="S964"/>
      <c r="T964"/>
      <c r="U964"/>
      <c r="V964"/>
      <c r="W964"/>
      <c r="X964"/>
      <c r="Y964"/>
      <c r="Z964"/>
    </row>
    <row r="965" spans="1:26" ht="15.75" customHeight="1" x14ac:dyDescent="0.25">
      <c r="A965" s="65"/>
      <c r="B965" s="65"/>
      <c r="C965" s="9"/>
      <c r="D965"/>
      <c r="E965"/>
      <c r="F965"/>
      <c r="G965"/>
      <c r="H965"/>
      <c r="I965"/>
      <c r="J965"/>
      <c r="K965"/>
      <c r="L965"/>
      <c r="M965"/>
      <c r="N965"/>
      <c r="O965"/>
      <c r="P965"/>
      <c r="Q965"/>
      <c r="R965"/>
      <c r="S965"/>
      <c r="T965"/>
      <c r="U965"/>
      <c r="V965"/>
      <c r="W965"/>
      <c r="X965"/>
      <c r="Y965"/>
      <c r="Z965"/>
    </row>
    <row r="966" spans="1:26" ht="15.75" customHeight="1" x14ac:dyDescent="0.25">
      <c r="A966" s="65"/>
      <c r="B966" s="65"/>
      <c r="C966" s="9"/>
      <c r="D966"/>
      <c r="E966"/>
      <c r="F966"/>
      <c r="G966"/>
      <c r="H966"/>
      <c r="I966"/>
      <c r="J966"/>
      <c r="K966"/>
      <c r="L966"/>
      <c r="M966"/>
      <c r="N966"/>
      <c r="O966"/>
      <c r="P966"/>
      <c r="Q966"/>
      <c r="R966"/>
      <c r="S966"/>
      <c r="T966"/>
      <c r="U966"/>
      <c r="V966"/>
      <c r="W966"/>
      <c r="X966"/>
      <c r="Y966"/>
      <c r="Z966"/>
    </row>
    <row r="967" spans="1:26" ht="15.75" customHeight="1" x14ac:dyDescent="0.25">
      <c r="A967" s="65"/>
      <c r="B967" s="65"/>
      <c r="C967" s="9"/>
      <c r="D967"/>
      <c r="E967"/>
      <c r="F967"/>
      <c r="G967"/>
      <c r="H967"/>
      <c r="I967"/>
      <c r="J967"/>
      <c r="K967"/>
      <c r="L967"/>
      <c r="M967"/>
      <c r="N967"/>
      <c r="O967"/>
      <c r="P967"/>
      <c r="Q967"/>
      <c r="R967"/>
      <c r="S967"/>
      <c r="T967"/>
      <c r="U967"/>
      <c r="V967"/>
      <c r="W967"/>
      <c r="X967"/>
      <c r="Y967"/>
      <c r="Z967"/>
    </row>
    <row r="968" spans="1:26" ht="15.75" customHeight="1" x14ac:dyDescent="0.25">
      <c r="A968" s="65"/>
      <c r="B968" s="65"/>
      <c r="C968" s="9"/>
      <c r="D968"/>
      <c r="E968"/>
      <c r="F968"/>
      <c r="G968"/>
      <c r="H968"/>
      <c r="I968"/>
      <c r="J968"/>
      <c r="K968"/>
      <c r="L968"/>
      <c r="M968"/>
      <c r="N968"/>
      <c r="O968"/>
      <c r="P968"/>
      <c r="Q968"/>
      <c r="R968"/>
      <c r="S968"/>
      <c r="T968"/>
      <c r="U968"/>
      <c r="V968"/>
      <c r="W968"/>
      <c r="X968"/>
      <c r="Y968"/>
      <c r="Z968"/>
    </row>
    <row r="969" spans="1:26" ht="15.75" customHeight="1" x14ac:dyDescent="0.25">
      <c r="A969" s="65"/>
      <c r="B969" s="65"/>
      <c r="C969" s="9"/>
      <c r="D969"/>
      <c r="E969"/>
      <c r="F969"/>
      <c r="G969"/>
      <c r="H969"/>
      <c r="I969"/>
      <c r="J969"/>
      <c r="K969"/>
      <c r="L969"/>
      <c r="M969"/>
      <c r="N969"/>
      <c r="O969"/>
      <c r="P969"/>
      <c r="Q969"/>
      <c r="R969"/>
      <c r="S969"/>
      <c r="T969"/>
      <c r="U969"/>
      <c r="V969"/>
      <c r="W969"/>
      <c r="X969"/>
      <c r="Y969"/>
      <c r="Z969"/>
    </row>
    <row r="970" spans="1:26" ht="15.75" customHeight="1" x14ac:dyDescent="0.25">
      <c r="A970" s="65"/>
      <c r="B970" s="65"/>
      <c r="C970" s="9"/>
      <c r="D970"/>
      <c r="E970"/>
      <c r="F970"/>
      <c r="G970"/>
      <c r="H970"/>
      <c r="I970"/>
      <c r="J970"/>
      <c r="K970"/>
      <c r="L970"/>
      <c r="M970"/>
      <c r="N970"/>
      <c r="O970"/>
      <c r="P970"/>
      <c r="Q970"/>
      <c r="R970"/>
      <c r="S970"/>
      <c r="T970"/>
      <c r="U970"/>
      <c r="V970"/>
      <c r="W970"/>
      <c r="X970"/>
      <c r="Y970"/>
      <c r="Z970"/>
    </row>
    <row r="971" spans="1:26" ht="15.75" customHeight="1" x14ac:dyDescent="0.25">
      <c r="A971" s="65"/>
      <c r="B971" s="65"/>
      <c r="C971" s="9"/>
      <c r="D971"/>
      <c r="E971"/>
      <c r="F971"/>
      <c r="G971"/>
      <c r="H971"/>
      <c r="I971"/>
      <c r="J971"/>
      <c r="K971"/>
      <c r="L971"/>
      <c r="M971"/>
      <c r="N971"/>
      <c r="O971"/>
      <c r="P971"/>
      <c r="Q971"/>
      <c r="R971"/>
      <c r="S971"/>
      <c r="T971"/>
      <c r="U971"/>
      <c r="V971"/>
      <c r="W971"/>
      <c r="X971"/>
      <c r="Y971"/>
      <c r="Z971"/>
    </row>
    <row r="972" spans="1:26" ht="15.75" customHeight="1" x14ac:dyDescent="0.25">
      <c r="A972" s="65"/>
      <c r="B972" s="65"/>
      <c r="C972" s="9"/>
      <c r="D972"/>
      <c r="E972"/>
      <c r="F972"/>
      <c r="G972"/>
      <c r="H972"/>
      <c r="I972"/>
      <c r="J972"/>
      <c r="K972"/>
      <c r="L972"/>
      <c r="M972"/>
      <c r="N972"/>
      <c r="O972"/>
      <c r="P972"/>
      <c r="Q972"/>
      <c r="R972"/>
      <c r="S972"/>
      <c r="T972"/>
      <c r="U972"/>
      <c r="V972"/>
      <c r="W972"/>
      <c r="X972"/>
      <c r="Y972"/>
      <c r="Z972"/>
    </row>
    <row r="973" spans="1:26" ht="15.75" customHeight="1" x14ac:dyDescent="0.25">
      <c r="A973" s="65"/>
      <c r="B973" s="65"/>
      <c r="C973" s="9"/>
      <c r="D973"/>
      <c r="E973"/>
      <c r="F973"/>
      <c r="G973"/>
      <c r="H973"/>
      <c r="I973"/>
      <c r="J973"/>
      <c r="K973"/>
      <c r="L973"/>
      <c r="M973"/>
      <c r="N973"/>
      <c r="O973"/>
      <c r="P973"/>
      <c r="Q973"/>
      <c r="R973"/>
      <c r="S973"/>
      <c r="T973"/>
      <c r="U973"/>
      <c r="V973"/>
      <c r="W973"/>
      <c r="X973"/>
      <c r="Y973"/>
      <c r="Z973"/>
    </row>
    <row r="974" spans="1:26" ht="15.75" customHeight="1" x14ac:dyDescent="0.25">
      <c r="A974" s="65"/>
      <c r="B974" s="65"/>
      <c r="C974" s="9"/>
      <c r="D974"/>
      <c r="E974"/>
      <c r="F974"/>
      <c r="G974"/>
      <c r="H974"/>
      <c r="I974"/>
      <c r="J974"/>
      <c r="K974"/>
      <c r="L974"/>
      <c r="M974"/>
      <c r="N974"/>
      <c r="O974"/>
      <c r="P974"/>
      <c r="Q974"/>
      <c r="R974"/>
      <c r="S974"/>
      <c r="T974"/>
      <c r="U974"/>
      <c r="V974"/>
      <c r="W974"/>
      <c r="X974"/>
      <c r="Y974"/>
      <c r="Z974"/>
    </row>
    <row r="975" spans="1:26" ht="15.75" customHeight="1" x14ac:dyDescent="0.25">
      <c r="A975" s="65"/>
      <c r="B975" s="65"/>
      <c r="C975" s="9"/>
      <c r="D975"/>
      <c r="E975"/>
      <c r="F975"/>
      <c r="G975"/>
      <c r="H975"/>
      <c r="I975"/>
      <c r="J975"/>
      <c r="K975"/>
      <c r="L975"/>
      <c r="M975"/>
      <c r="N975"/>
      <c r="O975"/>
      <c r="P975"/>
      <c r="Q975"/>
      <c r="R975"/>
      <c r="S975"/>
      <c r="T975"/>
      <c r="U975"/>
      <c r="V975"/>
      <c r="W975"/>
      <c r="X975"/>
      <c r="Y975"/>
      <c r="Z975"/>
    </row>
    <row r="976" spans="1:26" ht="15.75" customHeight="1" x14ac:dyDescent="0.25">
      <c r="A976" s="65"/>
      <c r="B976" s="65"/>
      <c r="C976" s="9"/>
      <c r="D976"/>
      <c r="E976"/>
      <c r="F976"/>
      <c r="G976"/>
      <c r="H976"/>
      <c r="I976"/>
      <c r="J976"/>
      <c r="K976"/>
      <c r="L976"/>
      <c r="M976"/>
      <c r="N976"/>
      <c r="O976"/>
      <c r="P976"/>
      <c r="Q976"/>
      <c r="R976"/>
      <c r="S976"/>
      <c r="T976"/>
      <c r="U976"/>
      <c r="V976"/>
      <c r="W976"/>
      <c r="X976"/>
      <c r="Y976"/>
      <c r="Z976"/>
    </row>
    <row r="977" spans="1:26" ht="15.75" customHeight="1" x14ac:dyDescent="0.25">
      <c r="A977" s="65"/>
      <c r="B977" s="65"/>
      <c r="C977" s="9"/>
      <c r="D977"/>
      <c r="E977"/>
      <c r="F977"/>
      <c r="G977"/>
      <c r="H977"/>
      <c r="I977"/>
      <c r="J977"/>
      <c r="K977"/>
      <c r="L977"/>
      <c r="M977"/>
      <c r="N977"/>
      <c r="O977"/>
      <c r="P977"/>
      <c r="Q977"/>
      <c r="R977"/>
      <c r="S977"/>
      <c r="T977"/>
      <c r="U977"/>
      <c r="V977"/>
      <c r="W977"/>
      <c r="X977"/>
      <c r="Y977"/>
      <c r="Z977"/>
    </row>
    <row r="978" spans="1:26" ht="15.75" customHeight="1" x14ac:dyDescent="0.25">
      <c r="A978" s="65"/>
      <c r="B978" s="65"/>
      <c r="C978" s="9"/>
      <c r="D978"/>
      <c r="E978"/>
      <c r="F978"/>
      <c r="G978"/>
      <c r="H978"/>
      <c r="I978"/>
      <c r="J978"/>
      <c r="K978"/>
      <c r="L978"/>
      <c r="M978"/>
      <c r="N978"/>
      <c r="O978"/>
      <c r="P978"/>
      <c r="Q978"/>
      <c r="R978"/>
      <c r="S978"/>
      <c r="T978"/>
      <c r="U978"/>
      <c r="V978"/>
      <c r="W978"/>
      <c r="X978"/>
      <c r="Y978"/>
      <c r="Z978"/>
    </row>
    <row r="979" spans="1:26" ht="15.75" customHeight="1" x14ac:dyDescent="0.25">
      <c r="A979" s="65"/>
      <c r="B979" s="65"/>
      <c r="C979" s="9"/>
      <c r="D979"/>
      <c r="E979"/>
      <c r="F979"/>
      <c r="G979"/>
      <c r="H979"/>
      <c r="I979"/>
      <c r="J979"/>
      <c r="K979"/>
      <c r="L979"/>
      <c r="M979"/>
      <c r="N979"/>
      <c r="O979"/>
      <c r="P979"/>
      <c r="Q979"/>
      <c r="R979"/>
      <c r="S979"/>
      <c r="T979"/>
      <c r="U979"/>
      <c r="V979"/>
      <c r="W979"/>
      <c r="X979"/>
      <c r="Y979"/>
      <c r="Z979"/>
    </row>
    <row r="980" spans="1:26" ht="15.75" customHeight="1" x14ac:dyDescent="0.25">
      <c r="A980" s="65"/>
      <c r="B980" s="65"/>
      <c r="C980" s="9"/>
      <c r="D980"/>
      <c r="E980"/>
      <c r="F980"/>
      <c r="G980"/>
      <c r="H980"/>
      <c r="I980"/>
      <c r="J980"/>
      <c r="K980"/>
      <c r="L980"/>
      <c r="M980"/>
      <c r="N980"/>
      <c r="O980"/>
      <c r="P980"/>
      <c r="Q980"/>
      <c r="R980"/>
      <c r="S980"/>
      <c r="T980"/>
      <c r="U980"/>
      <c r="V980"/>
      <c r="W980"/>
      <c r="X980"/>
      <c r="Y980"/>
      <c r="Z980"/>
    </row>
    <row r="981" spans="1:26" ht="15.75" customHeight="1" x14ac:dyDescent="0.25">
      <c r="A981" s="65"/>
      <c r="B981" s="65"/>
      <c r="C981" s="9"/>
      <c r="D981"/>
      <c r="E981"/>
      <c r="F981"/>
      <c r="G981"/>
      <c r="H981"/>
      <c r="I981"/>
      <c r="J981"/>
      <c r="K981"/>
      <c r="L981"/>
      <c r="M981"/>
      <c r="N981"/>
      <c r="O981"/>
      <c r="P981"/>
      <c r="Q981"/>
      <c r="R981"/>
      <c r="S981"/>
      <c r="T981"/>
      <c r="U981"/>
      <c r="V981"/>
      <c r="W981"/>
      <c r="X981"/>
      <c r="Y981"/>
      <c r="Z981"/>
    </row>
    <row r="982" spans="1:26" ht="15.75" customHeight="1" x14ac:dyDescent="0.25">
      <c r="A982" s="65"/>
      <c r="B982" s="65"/>
      <c r="C982" s="9"/>
      <c r="D982"/>
      <c r="E982"/>
      <c r="F982"/>
      <c r="G982"/>
      <c r="H982"/>
      <c r="I982"/>
      <c r="J982"/>
      <c r="K982"/>
      <c r="L982"/>
      <c r="M982"/>
      <c r="N982"/>
      <c r="O982"/>
      <c r="P982"/>
      <c r="Q982"/>
      <c r="R982"/>
      <c r="S982"/>
      <c r="T982"/>
      <c r="U982"/>
      <c r="V982"/>
      <c r="W982"/>
      <c r="X982"/>
      <c r="Y982"/>
      <c r="Z982"/>
    </row>
    <row r="983" spans="1:26" ht="15.75" customHeight="1" x14ac:dyDescent="0.25">
      <c r="A983" s="65"/>
      <c r="B983" s="65"/>
      <c r="C983" s="9"/>
      <c r="D983"/>
      <c r="E983"/>
      <c r="F983"/>
      <c r="G983"/>
      <c r="H983"/>
      <c r="I983"/>
      <c r="J983"/>
      <c r="K983"/>
      <c r="L983"/>
      <c r="M983"/>
      <c r="N983"/>
      <c r="O983"/>
      <c r="P983"/>
      <c r="Q983"/>
      <c r="R983"/>
      <c r="S983"/>
      <c r="T983"/>
      <c r="U983"/>
      <c r="V983"/>
      <c r="W983"/>
      <c r="X983"/>
      <c r="Y983"/>
      <c r="Z983"/>
    </row>
    <row r="984" spans="1:26" ht="15.75" customHeight="1" x14ac:dyDescent="0.25">
      <c r="A984" s="65"/>
      <c r="B984" s="65"/>
      <c r="C984" s="9"/>
      <c r="D984"/>
      <c r="E984"/>
      <c r="F984"/>
      <c r="G984"/>
      <c r="H984"/>
      <c r="I984"/>
      <c r="J984"/>
      <c r="K984"/>
      <c r="L984"/>
      <c r="M984"/>
      <c r="N984"/>
      <c r="O984"/>
      <c r="P984"/>
      <c r="Q984"/>
      <c r="R984"/>
      <c r="S984"/>
      <c r="T984"/>
      <c r="U984"/>
      <c r="V984"/>
      <c r="W984"/>
      <c r="X984"/>
      <c r="Y984"/>
      <c r="Z984"/>
    </row>
    <row r="985" spans="1:26" ht="15.75" customHeight="1" x14ac:dyDescent="0.25">
      <c r="A985" s="65"/>
      <c r="B985" s="65"/>
      <c r="C985" s="9"/>
      <c r="D985"/>
      <c r="E985"/>
      <c r="F985"/>
      <c r="G985"/>
      <c r="H985"/>
      <c r="I985"/>
      <c r="J985"/>
      <c r="K985"/>
      <c r="L985"/>
      <c r="M985"/>
      <c r="N985"/>
      <c r="O985"/>
      <c r="P985"/>
      <c r="Q985"/>
      <c r="R985"/>
      <c r="S985"/>
      <c r="T985"/>
      <c r="U985"/>
      <c r="V985"/>
      <c r="W985"/>
      <c r="X985"/>
      <c r="Y985"/>
      <c r="Z985"/>
    </row>
    <row r="986" spans="1:26" ht="15.75" customHeight="1" x14ac:dyDescent="0.25">
      <c r="A986" s="65"/>
      <c r="B986" s="65"/>
      <c r="C986" s="9"/>
      <c r="D986"/>
      <c r="E986"/>
      <c r="F986"/>
      <c r="G986"/>
      <c r="H986"/>
      <c r="I986"/>
      <c r="J986"/>
      <c r="K986"/>
      <c r="L986"/>
      <c r="M986"/>
      <c r="N986"/>
      <c r="O986"/>
      <c r="P986"/>
      <c r="Q986"/>
      <c r="R986"/>
      <c r="S986"/>
      <c r="T986"/>
      <c r="U986"/>
      <c r="V986"/>
      <c r="W986"/>
      <c r="X986"/>
      <c r="Y986"/>
      <c r="Z986"/>
    </row>
    <row r="987" spans="1:26" ht="15.75" customHeight="1" x14ac:dyDescent="0.25">
      <c r="A987" s="65"/>
      <c r="B987" s="65"/>
      <c r="C987" s="9"/>
      <c r="D987"/>
      <c r="E987"/>
      <c r="F987"/>
      <c r="G987"/>
      <c r="H987"/>
      <c r="I987"/>
      <c r="J987"/>
      <c r="K987"/>
      <c r="L987"/>
      <c r="M987"/>
      <c r="N987"/>
      <c r="O987"/>
      <c r="P987"/>
      <c r="Q987"/>
      <c r="R987"/>
      <c r="S987"/>
      <c r="T987"/>
      <c r="U987"/>
      <c r="V987"/>
      <c r="W987"/>
      <c r="X987"/>
      <c r="Y987"/>
      <c r="Z987"/>
    </row>
    <row r="988" spans="1:26" ht="15.75" customHeight="1" x14ac:dyDescent="0.25">
      <c r="A988" s="65"/>
      <c r="B988" s="65"/>
      <c r="C988" s="9"/>
      <c r="D988"/>
      <c r="E988"/>
      <c r="F988"/>
      <c r="G988"/>
      <c r="H988"/>
      <c r="I988"/>
      <c r="J988"/>
      <c r="K988"/>
      <c r="L988"/>
      <c r="M988"/>
      <c r="N988"/>
      <c r="O988"/>
      <c r="P988"/>
      <c r="Q988"/>
      <c r="R988"/>
      <c r="S988"/>
      <c r="T988"/>
      <c r="U988"/>
      <c r="V988"/>
      <c r="W988"/>
      <c r="X988"/>
      <c r="Y988"/>
      <c r="Z988"/>
    </row>
    <row r="989" spans="1:26" ht="15.75" customHeight="1" x14ac:dyDescent="0.25">
      <c r="A989" s="65"/>
      <c r="B989" s="65"/>
      <c r="C989" s="9"/>
      <c r="D989"/>
      <c r="E989"/>
      <c r="F989"/>
      <c r="G989"/>
      <c r="H989"/>
      <c r="I989"/>
      <c r="J989"/>
      <c r="K989"/>
      <c r="L989"/>
      <c r="M989"/>
      <c r="N989"/>
      <c r="O989"/>
      <c r="P989"/>
      <c r="Q989"/>
      <c r="R989"/>
      <c r="S989"/>
      <c r="T989"/>
      <c r="U989"/>
      <c r="V989"/>
      <c r="W989"/>
      <c r="X989"/>
      <c r="Y989"/>
      <c r="Z989"/>
    </row>
    <row r="990" spans="1:26" ht="15.75" customHeight="1" x14ac:dyDescent="0.25">
      <c r="A990" s="65"/>
      <c r="B990" s="65"/>
      <c r="C990" s="9"/>
      <c r="D990"/>
      <c r="E990"/>
      <c r="F990"/>
      <c r="G990"/>
      <c r="H990"/>
      <c r="I990"/>
      <c r="J990"/>
      <c r="K990"/>
      <c r="L990"/>
      <c r="M990"/>
      <c r="N990"/>
      <c r="O990"/>
      <c r="P990"/>
      <c r="Q990"/>
      <c r="R990"/>
      <c r="S990"/>
      <c r="T990"/>
      <c r="U990"/>
      <c r="V990"/>
      <c r="W990"/>
      <c r="X990"/>
      <c r="Y990"/>
      <c r="Z990"/>
    </row>
    <row r="991" spans="1:26" ht="15.75" customHeight="1" x14ac:dyDescent="0.25">
      <c r="A991" s="65"/>
      <c r="B991" s="65"/>
      <c r="C991" s="9"/>
      <c r="D991"/>
      <c r="E991"/>
      <c r="F991"/>
      <c r="G991"/>
      <c r="H991"/>
      <c r="I991"/>
      <c r="J991"/>
      <c r="K991"/>
      <c r="L991"/>
      <c r="M991"/>
      <c r="N991"/>
      <c r="O991"/>
      <c r="P991"/>
      <c r="Q991"/>
      <c r="R991"/>
      <c r="S991"/>
      <c r="T991"/>
      <c r="U991"/>
      <c r="V991"/>
      <c r="W991"/>
      <c r="X991"/>
      <c r="Y991"/>
      <c r="Z991"/>
    </row>
    <row r="992" spans="1:26" ht="15.75" customHeight="1" x14ac:dyDescent="0.25">
      <c r="A992" s="65"/>
      <c r="B992" s="65"/>
      <c r="C992" s="9"/>
      <c r="D992"/>
      <c r="E992"/>
      <c r="F992"/>
      <c r="G992"/>
      <c r="H992"/>
      <c r="I992"/>
      <c r="J992"/>
      <c r="K992"/>
      <c r="L992"/>
      <c r="M992"/>
      <c r="N992"/>
      <c r="O992"/>
      <c r="P992"/>
      <c r="Q992"/>
      <c r="R992"/>
      <c r="S992"/>
      <c r="T992"/>
      <c r="U992"/>
      <c r="V992"/>
      <c r="W992"/>
      <c r="X992"/>
      <c r="Y992"/>
      <c r="Z992"/>
    </row>
    <row r="993" spans="1:26" ht="15.75" customHeight="1" x14ac:dyDescent="0.25">
      <c r="A993" s="65"/>
      <c r="B993" s="65"/>
      <c r="C993" s="9"/>
      <c r="D993"/>
      <c r="E993"/>
      <c r="F993"/>
      <c r="G993"/>
      <c r="H993"/>
      <c r="I993"/>
      <c r="J993"/>
      <c r="K993"/>
      <c r="L993"/>
      <c r="M993"/>
      <c r="N993"/>
      <c r="O993"/>
      <c r="P993"/>
      <c r="Q993"/>
      <c r="R993"/>
      <c r="S993"/>
      <c r="T993"/>
      <c r="U993"/>
      <c r="V993"/>
      <c r="W993"/>
      <c r="X993"/>
      <c r="Y993"/>
      <c r="Z993"/>
    </row>
    <row r="994" spans="1:26" ht="15.75" customHeight="1" x14ac:dyDescent="0.25">
      <c r="A994" s="65"/>
      <c r="B994" s="65"/>
      <c r="C994" s="9"/>
      <c r="D994"/>
      <c r="E994"/>
      <c r="F994"/>
      <c r="G994"/>
      <c r="H994"/>
      <c r="I994"/>
      <c r="J994"/>
      <c r="K994"/>
      <c r="L994"/>
      <c r="M994"/>
      <c r="N994"/>
      <c r="O994"/>
      <c r="P994"/>
      <c r="Q994"/>
      <c r="R994"/>
      <c r="S994"/>
      <c r="T994"/>
      <c r="U994"/>
      <c r="V994"/>
      <c r="W994"/>
      <c r="X994"/>
      <c r="Y994"/>
      <c r="Z994"/>
    </row>
  </sheetData>
  <pageMargins left="0.7" right="0.7" top="0.75" bottom="0.75" header="0" footer="0"/>
  <pageSetup orientation="portrait"/>
  <picture r:id="rId1"/>
  <tableParts count="50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  <tablePart r:id="rId18"/>
    <tablePart r:id="rId19"/>
    <tablePart r:id="rId20"/>
    <tablePart r:id="rId21"/>
    <tablePart r:id="rId22"/>
    <tablePart r:id="rId23"/>
    <tablePart r:id="rId24"/>
    <tablePart r:id="rId25"/>
    <tablePart r:id="rId26"/>
    <tablePart r:id="rId27"/>
    <tablePart r:id="rId28"/>
    <tablePart r:id="rId29"/>
    <tablePart r:id="rId30"/>
    <tablePart r:id="rId31"/>
    <tablePart r:id="rId32"/>
    <tablePart r:id="rId33"/>
    <tablePart r:id="rId34"/>
    <tablePart r:id="rId35"/>
    <tablePart r:id="rId36"/>
    <tablePart r:id="rId37"/>
    <tablePart r:id="rId38"/>
    <tablePart r:id="rId39"/>
    <tablePart r:id="rId40"/>
    <tablePart r:id="rId41"/>
    <tablePart r:id="rId42"/>
    <tablePart r:id="rId43"/>
    <tablePart r:id="rId44"/>
    <tablePart r:id="rId45"/>
    <tablePart r:id="rId46"/>
    <tablePart r:id="rId47"/>
    <tablePart r:id="rId48"/>
    <tablePart r:id="rId49"/>
    <tablePart r:id="rId50"/>
    <tablePart r:id="rId5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13</vt:i4>
      </vt:variant>
    </vt:vector>
  </HeadingPairs>
  <TitlesOfParts>
    <vt:vector size="13" baseType="lpstr">
      <vt:lpstr>RESUMEN AGOSTO</vt:lpstr>
      <vt:lpstr>DETALLE AGOSTO</vt:lpstr>
      <vt:lpstr>RESUMEN OCTUBRE .</vt:lpstr>
      <vt:lpstr>Detalle octubre</vt:lpstr>
      <vt:lpstr>Resumen noviembre</vt:lpstr>
      <vt:lpstr>Detalle noviembre</vt:lpstr>
      <vt:lpstr>Resumen Diciembre</vt:lpstr>
      <vt:lpstr>Detalle Diciembre</vt:lpstr>
      <vt:lpstr>Ferias Diciembre navideña</vt:lpstr>
      <vt:lpstr>ferias permanentes diciembre</vt:lpstr>
      <vt:lpstr>Resumen Enero</vt:lpstr>
      <vt:lpstr>Ejecución enero</vt:lpstr>
      <vt:lpstr>Detalle enero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JESSICA</dc:creator>
  <cp:lastModifiedBy>Helena María Socha Cárdenas</cp:lastModifiedBy>
  <cp:lastPrinted>2026-04-07T03:38:46Z</cp:lastPrinted>
  <dcterms:created xsi:type="dcterms:W3CDTF">2025-05-14T00:31:16Z</dcterms:created>
  <dcterms:modified xsi:type="dcterms:W3CDTF">2026-05-26T00:26:26Z</dcterms:modified>
</cp:coreProperties>
</file>