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magdalenagov-my.sharepoint.com/personal/jorge_tinoco_cormagdalena_gov_co/Documents/JORGE TINOCO ASESOR CIIC/Planeacion/PAA/Estudios Previos 2026/Recuperacion cuerpos agua/Concurso Interventoria/"/>
    </mc:Choice>
  </mc:AlternateContent>
  <xr:revisionPtr revIDLastSave="143" documentId="13_ncr:1_{BD13C4A4-0545-4E04-9DBF-0E69E8D80B11}" xr6:coauthVersionLast="47" xr6:coauthVersionMax="47" xr10:uidLastSave="{78F94801-162F-4BC8-B706-D408C09C8EE7}"/>
  <bookViews>
    <workbookView xWindow="-110" yWindow="-110" windowWidth="19420" windowHeight="10300" xr2:uid="{81A89A95-44EC-4A40-8796-AAFE009ABB7B}"/>
  </bookViews>
  <sheets>
    <sheet name="Hoja1" sheetId="1" r:id="rId1"/>
  </sheets>
  <definedNames>
    <definedName name="_xlnm.Print_Area" localSheetId="0">Hoja1!$A$1:$K$33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J25" i="1"/>
  <c r="J26" i="1"/>
  <c r="J27" i="1"/>
  <c r="H12" i="1"/>
  <c r="H11" i="1"/>
  <c r="H10" i="1"/>
  <c r="H9" i="1"/>
  <c r="H8" i="1"/>
  <c r="H7" i="1"/>
  <c r="H6" i="1"/>
  <c r="H5" i="1"/>
  <c r="J18" i="1"/>
  <c r="J20" i="1"/>
  <c r="J17" i="1"/>
  <c r="J9" i="1"/>
  <c r="J10" i="1"/>
  <c r="J11" i="1"/>
  <c r="J12" i="1"/>
  <c r="J8" i="1"/>
  <c r="J7" i="1"/>
  <c r="J6" i="1"/>
  <c r="J5" i="1"/>
  <c r="J13" i="1"/>
  <c r="J21" i="1" l="1"/>
  <c r="J29" i="1" l="1"/>
  <c r="J30" i="1" l="1"/>
  <c r="J31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<sst xmlns="http://schemas.openxmlformats.org/spreadsheetml/2006/main" count="72" uniqueCount="50">
  <si>
    <t>ITEM</t>
  </si>
  <si>
    <t>CARGO</t>
  </si>
  <si>
    <t>CANT</t>
  </si>
  <si>
    <t>VALOR BASE</t>
  </si>
  <si>
    <t>F.M.</t>
  </si>
  <si>
    <t>DEDICACIÓN</t>
  </si>
  <si>
    <t>VALOR MENSUAL</t>
  </si>
  <si>
    <t>MESES</t>
  </si>
  <si>
    <t>TOTAL</t>
  </si>
  <si>
    <t>1.1</t>
  </si>
  <si>
    <t>Director de Interventoría</t>
  </si>
  <si>
    <t>1.2</t>
  </si>
  <si>
    <t>Residente de Interventoría</t>
  </si>
  <si>
    <t>1.3</t>
  </si>
  <si>
    <t>1.4</t>
  </si>
  <si>
    <t>Especialista Hidráulico</t>
  </si>
  <si>
    <t>1.5</t>
  </si>
  <si>
    <t>Profesional Social</t>
  </si>
  <si>
    <t>1.6</t>
  </si>
  <si>
    <t>Contador</t>
  </si>
  <si>
    <t>1.7</t>
  </si>
  <si>
    <t>Profesional Administrativo</t>
  </si>
  <si>
    <t>TOTAL COSTOS DE PERSONAL</t>
  </si>
  <si>
    <t>Abogado (a)</t>
  </si>
  <si>
    <t>1.8</t>
  </si>
  <si>
    <t>ITEM 1. PERSONAL</t>
  </si>
  <si>
    <t>DESCRIPCIÓN</t>
  </si>
  <si>
    <t>UND</t>
  </si>
  <si>
    <t>VALOR UNITARIO</t>
  </si>
  <si>
    <t>2.1</t>
  </si>
  <si>
    <t>Alquiler de oficina</t>
  </si>
  <si>
    <t>MES</t>
  </si>
  <si>
    <t>2.2</t>
  </si>
  <si>
    <t>Equipos de cómputo y comunicaciones</t>
  </si>
  <si>
    <t>2.3</t>
  </si>
  <si>
    <t>Papelería, informes y edición</t>
  </si>
  <si>
    <t>2.4</t>
  </si>
  <si>
    <t>Planos e informes finales</t>
  </si>
  <si>
    <t>TOTAL COSTOS ADMINISTRACIÓN</t>
  </si>
  <si>
    <t>ITEM 2. COSTOS DIRECTOS DE ADMINISTRACIÓN</t>
  </si>
  <si>
    <t>Global</t>
  </si>
  <si>
    <t>3.1</t>
  </si>
  <si>
    <t>Transporte y desplazamientos</t>
  </si>
  <si>
    <t>3.2</t>
  </si>
  <si>
    <t>Comisión topográfica y dron</t>
  </si>
  <si>
    <t xml:space="preserve">ITEM 3. OTROS COSTOS </t>
  </si>
  <si>
    <t>TOTAL OTROS COSTOS</t>
  </si>
  <si>
    <t>SUBTOTAL</t>
  </si>
  <si>
    <t>VALOR IVA 19%</t>
  </si>
  <si>
    <t>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</si>
</sst>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Border="1"/>
    <xf numFmtId="44" fontId="2" fillId="0" borderId="1" xfId="0" applyNumberFormat="1" applyFont="1" applyBorder="1"/>
    <xf numFmtId="164" fontId="0" fillId="0" borderId="1" xfId="0" applyNumberFormat="1" applyBorder="1"/>
    <xf numFmtId="164" fontId="0" fillId="0" borderId="0" xfId="0" applyNumberForma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right"/>
    </xf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0323-3FAC-4746-A80F-EAD5FE121247}">
  <dimension ref="B1:Q31"/>
  <sheetViews>
    <sheetView tabSelected="1" view="pageBreakPreview" topLeftCell="A6" zoomScale="90" zoomScaleNormal="80" zoomScaleSheetLayoutView="90" workbookViewId="0">
      <selection activeCell="A8" sqref="A8"/>
    </sheetView>
  </sheetViews>
  <sheetFormatPr baseColWidth="10" defaultColWidth="10.7265625" defaultRowHeight="14.5" x14ac:dyDescent="0.35"/>
  <cols>
    <col min="1" max="1" width="7.6328125" customWidth="1"/>
    <col min="3" max="3" width="29.81640625" customWidth="1"/>
    <col min="4" max="4" width="5.54296875" bestFit="1" customWidth="1"/>
    <col min="5" max="5" width="18.26953125" customWidth="1"/>
    <col min="6" max="6" width="8.08984375" bestFit="1" customWidth="1"/>
    <col min="8" max="8" width="16.36328125" bestFit="1" customWidth="1"/>
    <col min="9" max="9" width="7.08984375" customWidth="1"/>
    <col min="10" max="10" width="19" bestFit="1" customWidth="1"/>
    <col min="11" max="11" width="8.1796875" customWidth="1"/>
    <col min="12" max="13" width="14.08984375" bestFit="1" customWidth="1"/>
    <col min="15" max="15" width="11.6328125" bestFit="1" customWidth="1"/>
    <col min="17" max="17" width="14.08984375" bestFit="1" customWidth="1"/>
  </cols>
  <sheetData>
    <row r="1" spans="2:13" ht="33.65" customHeight="1" x14ac:dyDescent="0.35">
      <c r="B1" s="13"/>
      <c r="C1" s="13"/>
      <c r="D1" s="13"/>
      <c r="E1" s="13"/>
      <c r="F1" s="13"/>
      <c r="G1" s="13"/>
      <c r="H1" s="13"/>
      <c r="I1" s="13"/>
      <c r="J1" s="13" t="e" vm="1">
        <v>#VALUE!</v>
      </c>
    </row>
    <row r="2" spans="2:13" ht="24" customHeight="1" x14ac:dyDescent="0.35">
      <c r="B2" s="13"/>
      <c r="C2" s="13"/>
      <c r="D2" s="13"/>
      <c r="E2" s="13"/>
      <c r="F2" s="13"/>
      <c r="G2" s="13"/>
      <c r="H2" s="13"/>
      <c r="I2" s="13"/>
      <c r="J2" s="13"/>
    </row>
    <row r="3" spans="2:13" x14ac:dyDescent="0.35">
      <c r="B3" s="12" t="s">
        <v>25</v>
      </c>
      <c r="C3" s="12"/>
      <c r="D3" s="12"/>
      <c r="E3" s="12"/>
      <c r="F3" s="12"/>
      <c r="G3" s="12"/>
      <c r="H3" s="12"/>
      <c r="I3" s="12"/>
      <c r="J3" s="12"/>
    </row>
    <row r="4" spans="2:13" x14ac:dyDescent="0.3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</row>
    <row r="5" spans="2:13" x14ac:dyDescent="0.35">
      <c r="B5" s="5" t="s">
        <v>9</v>
      </c>
      <c r="C5" s="2" t="s">
        <v>10</v>
      </c>
      <c r="D5" s="3">
        <v>1</v>
      </c>
      <c r="E5" s="4">
        <v>9000000</v>
      </c>
      <c r="F5" s="5">
        <v>2.04</v>
      </c>
      <c r="G5" s="6">
        <v>0.3</v>
      </c>
      <c r="H5" s="4">
        <f>+E5*F5*G5</f>
        <v>5508000</v>
      </c>
      <c r="I5" s="5">
        <v>5</v>
      </c>
      <c r="J5" s="7">
        <f>H5*I5</f>
        <v>27540000</v>
      </c>
    </row>
    <row r="6" spans="2:13" x14ac:dyDescent="0.35">
      <c r="B6" s="5" t="s">
        <v>11</v>
      </c>
      <c r="C6" s="2" t="s">
        <v>12</v>
      </c>
      <c r="D6" s="3">
        <v>1</v>
      </c>
      <c r="E6" s="4">
        <v>6500000</v>
      </c>
      <c r="F6" s="5">
        <v>2.04</v>
      </c>
      <c r="G6" s="6">
        <v>0.5</v>
      </c>
      <c r="H6" s="4">
        <f t="shared" ref="H6:H12" si="0">+E6*F6*G6</f>
        <v>6630000</v>
      </c>
      <c r="I6" s="5">
        <v>5</v>
      </c>
      <c r="J6" s="7">
        <f>H6*I6</f>
        <v>33150000</v>
      </c>
    </row>
    <row r="7" spans="2:13" x14ac:dyDescent="0.35">
      <c r="B7" s="5" t="s">
        <v>13</v>
      </c>
      <c r="C7" s="2" t="s">
        <v>17</v>
      </c>
      <c r="D7" s="3">
        <v>1</v>
      </c>
      <c r="E7" s="4">
        <v>5000000</v>
      </c>
      <c r="F7" s="5">
        <v>2.04</v>
      </c>
      <c r="G7" s="6">
        <v>0.5</v>
      </c>
      <c r="H7" s="4">
        <f t="shared" si="0"/>
        <v>5100000</v>
      </c>
      <c r="I7" s="5">
        <v>5</v>
      </c>
      <c r="J7" s="7">
        <f t="shared" ref="J7:J12" si="1">H7*I7</f>
        <v>25500000</v>
      </c>
    </row>
    <row r="8" spans="2:13" x14ac:dyDescent="0.35">
      <c r="B8" s="5" t="s">
        <v>14</v>
      </c>
      <c r="C8" s="2" t="s">
        <v>15</v>
      </c>
      <c r="D8" s="3">
        <v>1</v>
      </c>
      <c r="E8" s="4">
        <v>7000000</v>
      </c>
      <c r="F8" s="5">
        <v>2.04</v>
      </c>
      <c r="G8" s="6">
        <v>0.3</v>
      </c>
      <c r="H8" s="4">
        <f t="shared" si="0"/>
        <v>4284000</v>
      </c>
      <c r="I8" s="5">
        <v>5</v>
      </c>
      <c r="J8" s="7">
        <f t="shared" si="1"/>
        <v>21420000</v>
      </c>
    </row>
    <row r="9" spans="2:13" x14ac:dyDescent="0.35">
      <c r="B9" s="5" t="s">
        <v>16</v>
      </c>
      <c r="C9" s="2" t="s">
        <v>23</v>
      </c>
      <c r="D9" s="3">
        <v>1</v>
      </c>
      <c r="E9" s="4">
        <v>6000000</v>
      </c>
      <c r="F9" s="5">
        <v>2.04</v>
      </c>
      <c r="G9" s="6">
        <v>0.3</v>
      </c>
      <c r="H9" s="4">
        <f t="shared" si="0"/>
        <v>3672000</v>
      </c>
      <c r="I9" s="5">
        <v>5</v>
      </c>
      <c r="J9" s="7">
        <f t="shared" si="1"/>
        <v>18360000</v>
      </c>
    </row>
    <row r="10" spans="2:13" x14ac:dyDescent="0.35">
      <c r="B10" s="5" t="s">
        <v>18</v>
      </c>
      <c r="C10" s="2" t="s">
        <v>17</v>
      </c>
      <c r="D10" s="3">
        <v>1</v>
      </c>
      <c r="E10" s="4">
        <v>5000000</v>
      </c>
      <c r="F10" s="5">
        <v>2.04</v>
      </c>
      <c r="G10" s="6">
        <v>0.5</v>
      </c>
      <c r="H10" s="4">
        <f t="shared" si="0"/>
        <v>5100000</v>
      </c>
      <c r="I10" s="5">
        <v>5</v>
      </c>
      <c r="J10" s="7">
        <f t="shared" si="1"/>
        <v>25500000</v>
      </c>
    </row>
    <row r="11" spans="2:13" x14ac:dyDescent="0.35">
      <c r="B11" s="5" t="s">
        <v>20</v>
      </c>
      <c r="C11" s="2" t="s">
        <v>19</v>
      </c>
      <c r="D11" s="3">
        <v>1</v>
      </c>
      <c r="E11" s="4">
        <v>3500000</v>
      </c>
      <c r="F11" s="5">
        <v>2.04</v>
      </c>
      <c r="G11" s="6">
        <v>0.3</v>
      </c>
      <c r="H11" s="4">
        <f t="shared" si="0"/>
        <v>2142000</v>
      </c>
      <c r="I11" s="5">
        <v>5</v>
      </c>
      <c r="J11" s="7">
        <f t="shared" si="1"/>
        <v>10710000</v>
      </c>
    </row>
    <row r="12" spans="2:13" x14ac:dyDescent="0.35">
      <c r="B12" s="5" t="s">
        <v>24</v>
      </c>
      <c r="C12" s="2" t="s">
        <v>21</v>
      </c>
      <c r="D12" s="3">
        <v>1</v>
      </c>
      <c r="E12" s="4">
        <v>2482757.84</v>
      </c>
      <c r="F12" s="5">
        <v>2.04</v>
      </c>
      <c r="G12" s="6">
        <v>0.3</v>
      </c>
      <c r="H12" s="4">
        <f t="shared" si="0"/>
        <v>1519447.7980799999</v>
      </c>
      <c r="I12" s="5">
        <v>5</v>
      </c>
      <c r="J12" s="7">
        <f t="shared" si="1"/>
        <v>7597238.9903999995</v>
      </c>
      <c r="L12" s="17"/>
      <c r="M12" s="17"/>
    </row>
    <row r="13" spans="2:13" x14ac:dyDescent="0.35">
      <c r="B13" s="14" t="s">
        <v>22</v>
      </c>
      <c r="C13" s="14"/>
      <c r="D13" s="14"/>
      <c r="E13" s="14"/>
      <c r="F13" s="14"/>
      <c r="G13" s="14"/>
      <c r="H13" s="14"/>
      <c r="I13" s="14"/>
      <c r="J13" s="9">
        <f>SUM(J5:J12)</f>
        <v>169777238.99039999</v>
      </c>
    </row>
    <row r="14" spans="2:13" x14ac:dyDescent="0.35">
      <c r="B14" s="8"/>
      <c r="C14" s="2"/>
      <c r="D14" s="2"/>
      <c r="E14" s="2"/>
      <c r="F14" s="2"/>
      <c r="G14" s="2"/>
      <c r="H14" s="2"/>
      <c r="I14" s="2"/>
      <c r="J14" s="9"/>
    </row>
    <row r="15" spans="2:13" x14ac:dyDescent="0.35">
      <c r="B15" s="12" t="s">
        <v>39</v>
      </c>
      <c r="C15" s="12"/>
      <c r="D15" s="12"/>
      <c r="E15" s="12"/>
      <c r="F15" s="12"/>
      <c r="G15" s="12"/>
      <c r="H15" s="12"/>
      <c r="I15" s="12"/>
      <c r="J15" s="12"/>
    </row>
    <row r="16" spans="2:13" x14ac:dyDescent="0.35">
      <c r="B16" s="1" t="s">
        <v>0</v>
      </c>
      <c r="C16" s="12" t="s">
        <v>26</v>
      </c>
      <c r="D16" s="12"/>
      <c r="E16" s="12"/>
      <c r="F16" s="1" t="s">
        <v>27</v>
      </c>
      <c r="G16" s="1" t="s">
        <v>2</v>
      </c>
      <c r="H16" s="1" t="s">
        <v>28</v>
      </c>
      <c r="I16" s="1" t="s">
        <v>7</v>
      </c>
      <c r="J16" s="1" t="s">
        <v>8</v>
      </c>
    </row>
    <row r="17" spans="2:17" x14ac:dyDescent="0.35">
      <c r="B17" s="5" t="s">
        <v>29</v>
      </c>
      <c r="C17" s="15" t="s">
        <v>30</v>
      </c>
      <c r="D17" s="15"/>
      <c r="E17" s="15"/>
      <c r="F17" s="5" t="s">
        <v>31</v>
      </c>
      <c r="G17" s="5" t="s">
        <v>40</v>
      </c>
      <c r="H17" s="4">
        <v>1700000</v>
      </c>
      <c r="I17" s="5">
        <v>5</v>
      </c>
      <c r="J17" s="7">
        <f>I17*H17</f>
        <v>8500000</v>
      </c>
      <c r="L17" s="11"/>
      <c r="N17" s="11"/>
      <c r="O17" s="11"/>
    </row>
    <row r="18" spans="2:17" x14ac:dyDescent="0.35">
      <c r="B18" s="5" t="s">
        <v>32</v>
      </c>
      <c r="C18" s="15" t="s">
        <v>33</v>
      </c>
      <c r="D18" s="15"/>
      <c r="E18" s="15"/>
      <c r="F18" s="5" t="s">
        <v>31</v>
      </c>
      <c r="G18" s="5" t="s">
        <v>40</v>
      </c>
      <c r="H18" s="4">
        <v>1160000</v>
      </c>
      <c r="I18" s="5">
        <v>5</v>
      </c>
      <c r="J18" s="7">
        <f t="shared" ref="J18:J20" si="2">I18*H18</f>
        <v>5800000</v>
      </c>
      <c r="L18" s="11"/>
      <c r="N18" s="11"/>
      <c r="O18" s="11"/>
    </row>
    <row r="19" spans="2:17" x14ac:dyDescent="0.35">
      <c r="B19" s="5" t="s">
        <v>34</v>
      </c>
      <c r="C19" s="15" t="s">
        <v>35</v>
      </c>
      <c r="D19" s="15"/>
      <c r="E19" s="15"/>
      <c r="F19" s="5" t="s">
        <v>31</v>
      </c>
      <c r="G19" s="5" t="s">
        <v>40</v>
      </c>
      <c r="H19" s="4">
        <v>1250000</v>
      </c>
      <c r="I19" s="5">
        <v>5</v>
      </c>
      <c r="J19" s="7">
        <f t="shared" si="2"/>
        <v>6250000</v>
      </c>
      <c r="L19" s="11"/>
      <c r="N19" s="11"/>
      <c r="O19" s="11"/>
    </row>
    <row r="20" spans="2:17" x14ac:dyDescent="0.35">
      <c r="B20" s="5" t="s">
        <v>36</v>
      </c>
      <c r="C20" s="15" t="s">
        <v>37</v>
      </c>
      <c r="D20" s="15"/>
      <c r="E20" s="15"/>
      <c r="F20" s="5" t="s">
        <v>27</v>
      </c>
      <c r="G20" s="5" t="s">
        <v>40</v>
      </c>
      <c r="H20" s="4">
        <v>1470000</v>
      </c>
      <c r="I20" s="5">
        <v>5</v>
      </c>
      <c r="J20" s="7">
        <f t="shared" si="2"/>
        <v>7350000</v>
      </c>
      <c r="L20" s="11"/>
      <c r="N20" s="11"/>
      <c r="O20" s="11"/>
    </row>
    <row r="21" spans="2:17" x14ac:dyDescent="0.35">
      <c r="B21" s="14" t="s">
        <v>38</v>
      </c>
      <c r="C21" s="14"/>
      <c r="D21" s="14"/>
      <c r="E21" s="14"/>
      <c r="F21" s="14"/>
      <c r="G21" s="14"/>
      <c r="H21" s="14"/>
      <c r="I21" s="14"/>
      <c r="J21" s="7">
        <f>SUM(J17:J20)</f>
        <v>27900000</v>
      </c>
      <c r="O21" s="11"/>
      <c r="Q21" s="17"/>
    </row>
    <row r="22" spans="2:17" x14ac:dyDescent="0.35">
      <c r="B22" s="2"/>
      <c r="C22" s="2"/>
      <c r="D22" s="2"/>
      <c r="E22" s="2"/>
      <c r="F22" s="2"/>
      <c r="G22" s="2"/>
      <c r="H22" s="2"/>
      <c r="I22" s="2"/>
      <c r="J22" s="2"/>
      <c r="Q22" s="11"/>
    </row>
    <row r="23" spans="2:17" x14ac:dyDescent="0.35">
      <c r="B23" s="12" t="s">
        <v>45</v>
      </c>
      <c r="C23" s="12"/>
      <c r="D23" s="12"/>
      <c r="E23" s="12"/>
      <c r="F23" s="12"/>
      <c r="G23" s="12"/>
      <c r="H23" s="12"/>
      <c r="I23" s="12"/>
      <c r="J23" s="12"/>
    </row>
    <row r="24" spans="2:17" x14ac:dyDescent="0.35">
      <c r="B24" s="8" t="s">
        <v>0</v>
      </c>
      <c r="C24" s="12" t="s">
        <v>26</v>
      </c>
      <c r="D24" s="12"/>
      <c r="E24" s="12"/>
      <c r="F24" s="1" t="s">
        <v>27</v>
      </c>
      <c r="G24" s="1" t="s">
        <v>2</v>
      </c>
      <c r="H24" s="1" t="s">
        <v>28</v>
      </c>
      <c r="I24" s="1" t="s">
        <v>7</v>
      </c>
      <c r="J24" s="1" t="s">
        <v>8</v>
      </c>
    </row>
    <row r="25" spans="2:17" x14ac:dyDescent="0.35">
      <c r="B25" s="5" t="s">
        <v>41</v>
      </c>
      <c r="C25" s="15" t="s">
        <v>42</v>
      </c>
      <c r="D25" s="15"/>
      <c r="E25" s="15"/>
      <c r="F25" s="2" t="s">
        <v>31</v>
      </c>
      <c r="G25" s="5" t="s">
        <v>40</v>
      </c>
      <c r="H25" s="4">
        <v>11000000</v>
      </c>
      <c r="I25" s="5">
        <v>5</v>
      </c>
      <c r="J25" s="7">
        <f>H25*I25</f>
        <v>55000000</v>
      </c>
    </row>
    <row r="26" spans="2:17" x14ac:dyDescent="0.35">
      <c r="B26" s="5" t="s">
        <v>43</v>
      </c>
      <c r="C26" s="15" t="s">
        <v>44</v>
      </c>
      <c r="D26" s="15"/>
      <c r="E26" s="15"/>
      <c r="F26" s="2" t="s">
        <v>31</v>
      </c>
      <c r="G26" s="5" t="s">
        <v>40</v>
      </c>
      <c r="H26" s="4">
        <v>3050000</v>
      </c>
      <c r="I26" s="5">
        <v>5</v>
      </c>
      <c r="J26" s="7">
        <f>H26*I26</f>
        <v>15250000</v>
      </c>
    </row>
    <row r="27" spans="2:17" x14ac:dyDescent="0.35">
      <c r="B27" s="14" t="s">
        <v>46</v>
      </c>
      <c r="C27" s="14"/>
      <c r="D27" s="14"/>
      <c r="E27" s="14"/>
      <c r="F27" s="14"/>
      <c r="G27" s="14"/>
      <c r="H27" s="14"/>
      <c r="I27" s="14"/>
      <c r="J27" s="7">
        <f>SUM(J25:J26)</f>
        <v>70250000</v>
      </c>
    </row>
    <row r="28" spans="2:17" x14ac:dyDescent="0.35">
      <c r="B28" s="2"/>
      <c r="C28" s="2"/>
      <c r="D28" s="2"/>
      <c r="E28" s="2"/>
      <c r="F28" s="2"/>
      <c r="G28" s="2"/>
      <c r="H28" s="2"/>
      <c r="I28" s="2"/>
      <c r="J28" s="2"/>
    </row>
    <row r="29" spans="2:17" x14ac:dyDescent="0.35">
      <c r="B29" s="16" t="s">
        <v>47</v>
      </c>
      <c r="C29" s="16"/>
      <c r="D29" s="16"/>
      <c r="E29" s="16"/>
      <c r="F29" s="16"/>
      <c r="G29" s="16"/>
      <c r="H29" s="16"/>
      <c r="I29" s="16"/>
      <c r="J29" s="10">
        <f>J27+J21+J13</f>
        <v>267927238.99039999</v>
      </c>
      <c r="M29" s="11"/>
    </row>
    <row r="30" spans="2:17" x14ac:dyDescent="0.35">
      <c r="B30" s="16" t="s">
        <v>48</v>
      </c>
      <c r="C30" s="16"/>
      <c r="D30" s="16"/>
      <c r="E30" s="16"/>
      <c r="F30" s="16"/>
      <c r="G30" s="16"/>
      <c r="H30" s="16"/>
      <c r="I30" s="16"/>
      <c r="J30" s="10">
        <f>J29*19%</f>
        <v>50906175.408175997</v>
      </c>
    </row>
    <row r="31" spans="2:17" x14ac:dyDescent="0.35">
      <c r="B31" s="16" t="s">
        <v>49</v>
      </c>
      <c r="C31" s="16"/>
      <c r="D31" s="16"/>
      <c r="E31" s="16"/>
      <c r="F31" s="16"/>
      <c r="G31" s="16"/>
      <c r="H31" s="16"/>
      <c r="I31" s="16"/>
      <c r="J31" s="10">
        <f>J29+J30</f>
        <v>318833414.39857596</v>
      </c>
      <c r="M31" s="11"/>
    </row>
  </sheetData>
  <mergeCells count="19">
    <mergeCell ref="B27:I27"/>
    <mergeCell ref="C25:E25"/>
    <mergeCell ref="C26:E26"/>
    <mergeCell ref="B30:I30"/>
    <mergeCell ref="B31:I31"/>
    <mergeCell ref="B29:I29"/>
    <mergeCell ref="B21:I21"/>
    <mergeCell ref="C24:E24"/>
    <mergeCell ref="B23:J23"/>
    <mergeCell ref="C17:E17"/>
    <mergeCell ref="C18:E18"/>
    <mergeCell ref="C19:E19"/>
    <mergeCell ref="C20:E20"/>
    <mergeCell ref="C16:E16"/>
    <mergeCell ref="B1:I2"/>
    <mergeCell ref="B13:I13"/>
    <mergeCell ref="B3:J3"/>
    <mergeCell ref="J1:J2"/>
    <mergeCell ref="B15:J15"/>
  </mergeCells>
  <phoneticPr fontId="3" type="noConversion"/>
  <pageMargins left="0.23622047244094491" right="0.23622047244094491" top="0.74803149606299213" bottom="0.74803149606299213" header="0.31496062992125984" footer="0.31496062992125984"/>
  <pageSetup paperSize="7" scale="60" orientation="portrait"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Antonio Rincon Florez</dc:creator>
  <cp:lastModifiedBy>Jorge Mario Tinoco Devia</cp:lastModifiedBy>
  <cp:lastPrinted>2026-03-31T21:06:50Z</cp:lastPrinted>
  <dcterms:created xsi:type="dcterms:W3CDTF">2026-03-31T17:48:29Z</dcterms:created>
  <dcterms:modified xsi:type="dcterms:W3CDTF">2026-07-02T22:36:52Z</dcterms:modified>
</cp:coreProperties>
</file>