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1"/>
  <workbookPr codeName="ThisWorkbook"/>
  <mc:AlternateContent xmlns:mc="http://schemas.openxmlformats.org/markup-compatibility/2006">
    <mc:Choice Requires="x15">
      <x15ac:absPath xmlns:x15ac="http://schemas.microsoft.com/office/spreadsheetml/2010/11/ac" url="/Users/highsierra/Downloads/DOCUMENTOS DEFINITIVOS DEL PROCESO/"/>
    </mc:Choice>
  </mc:AlternateContent>
  <xr:revisionPtr revIDLastSave="0" documentId="13_ncr:1_{19779953-FCCD-3F4E-B834-4D4272B00CC1}" xr6:coauthVersionLast="47" xr6:coauthVersionMax="47" xr10:uidLastSave="{00000000-0000-0000-0000-000000000000}"/>
  <bookViews>
    <workbookView xWindow="0" yWindow="660" windowWidth="2074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(Entidad)'!$C$11:$K$45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(Entidad)'!$A$1:$M$88</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0" i="265" l="1"/>
  <c r="D48" i="265"/>
  <c r="E55" i="265"/>
  <c r="E54" i="265"/>
  <c r="E50" i="265"/>
  <c r="E48" i="265"/>
  <c r="E44" i="265"/>
  <c r="E42" i="265"/>
  <c r="E41" i="265"/>
  <c r="E40" i="265"/>
  <c r="E39" i="265"/>
  <c r="E38" i="265"/>
  <c r="E36" i="265"/>
  <c r="E35" i="265"/>
  <c r="E34" i="265"/>
  <c r="E28" i="265"/>
  <c r="E24" i="265"/>
  <c r="E20" i="265"/>
  <c r="E19" i="265"/>
  <c r="E17" i="265"/>
  <c r="E12" i="265"/>
  <c r="E6" i="265"/>
  <c r="Q24" i="265"/>
  <c r="F56" i="265"/>
  <c r="F32" i="265"/>
  <c r="F30" i="265"/>
  <c r="F27" i="265"/>
  <c r="F25" i="265"/>
  <c r="F20" i="265"/>
  <c r="F15" i="265"/>
  <c r="F13" i="265"/>
  <c r="F11" i="265"/>
  <c r="F10" i="265"/>
  <c r="F8" i="265"/>
  <c r="F7" i="265"/>
  <c r="E30" i="265"/>
  <c r="E27" i="265"/>
  <c r="E15" i="265"/>
  <c r="E11" i="265"/>
  <c r="E10" i="265"/>
  <c r="E7" i="265"/>
  <c r="F55" i="265" l="1"/>
  <c r="F54" i="265"/>
  <c r="F51" i="265" s="1"/>
  <c r="F50" i="265"/>
  <c r="F48" i="265"/>
  <c r="F45" i="265" s="1"/>
  <c r="F44" i="265"/>
  <c r="F42" i="265"/>
  <c r="F41" i="265"/>
  <c r="F40" i="265"/>
  <c r="F39" i="265"/>
  <c r="F38" i="265"/>
  <c r="F36" i="265"/>
  <c r="F35" i="265"/>
  <c r="F34" i="265"/>
  <c r="F28" i="265"/>
  <c r="F24" i="265"/>
  <c r="F19" i="265"/>
  <c r="F17" i="265"/>
  <c r="F12" i="265"/>
  <c r="F6" i="265"/>
  <c r="F21" i="265" l="1"/>
  <c r="F3" i="265"/>
  <c r="F57" i="265" l="1"/>
  <c r="G64" i="265" s="1"/>
  <c r="F59" i="265" l="1"/>
  <c r="F58" i="265"/>
  <c r="F60" i="265"/>
  <c r="F61" i="265" s="1"/>
  <c r="F62" i="265" l="1"/>
</calcChain>
</file>

<file path=xl/sharedStrings.xml><?xml version="1.0" encoding="utf-8"?>
<sst xmlns="http://schemas.openxmlformats.org/spreadsheetml/2006/main" count="287" uniqueCount="155">
  <si>
    <t>Formulario 1 - Propuesta económica  - Documento tipo de selección abreviada de menor cuantía - versión 1</t>
  </si>
  <si>
    <t>Versión: 1 del 21 de agosto de 2025</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</si>
  <si>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</si>
  <si>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</si>
  <si>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</si>
  <si>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</si>
  <si>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</si>
  <si>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</si>
  <si>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</si>
  <si>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</si>
  <si>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</si>
  <si>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</si>
  <si>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</si>
  <si>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</si>
  <si>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</si>
  <si>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</si>
  <si>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</si>
  <si>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</si>
  <si>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</si>
  <si>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</si>
  <si>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</si>
  <si>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</si>
  <si>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</si>
  <si>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</si>
  <si>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</si>
  <si>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</si>
  <si>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</si>
  <si>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</si>
  <si>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</si>
  <si>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</si>
  <si>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</si>
  <si>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</si>
  <si>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</si>
  <si>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</si>
  <si>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</si>
  <si>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</si>
  <si>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</si>
  <si>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</si>
  <si>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</si>
  <si>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</si>
  <si>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</si>
  <si>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</si>
  <si>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</si>
  <si>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</si>
  <si>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</si>
  <si>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</si>
  <si>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</si>
  <si>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</si>
  <si>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</si>
  <si>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</si>
  <si>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</si>
  <si>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</si>
  <si>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</si>
  <si>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</si>
  <si>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</si>
  <si>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</si>
  <si>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</si>
  <si>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</si>
  <si>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</si>
  <si>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</si>
  <si>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</si>
  <si>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</si>
  <si>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</si>
  <si>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</si>
  <si>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</si>
  <si>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</si>
  <si>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</si>
  <si>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</si>
  <si>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</si>
  <si>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</si>
  <si>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</si>
  <si>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</si>
  <si>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</si>
  <si>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</si>
  <si>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</si>
  <si>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</si>
  <si>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</si>
  <si>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</si>
  <si>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</si>
  <si>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</si>
  <si>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</si>
  <si>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</si>
  <si>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</si>
  <si>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</si>
  <si>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</si>
  <si>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</si>
  <si>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</si>
  <si>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</si>
  <si>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</si>
  <si>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</si>
  <si>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DEMOLICIÓN PAÑETE MURO, INC RETIRO</t>
  </si>
  <si>
    <t>APU</t>
  </si>
  <si>
    <t>DESMONTE DE CUBIERTAS (TEJA DE BARRO), INC RETIRO</t>
  </si>
  <si>
    <t>DESMONTE MANTO IMPERMEABLIZANTE</t>
  </si>
  <si>
    <t>LIMPIEZA Y NIVELACION DE CANALES INCLUYE SOLDADURAS Y APLICACION DE WASH PREMIER</t>
  </si>
  <si>
    <t>LIMPIEZA DE VIGA CANALES EN CONCRETO D&gt;=60CM</t>
  </si>
  <si>
    <t>TEJA ESPAÑOLA ETERNIT</t>
  </si>
  <si>
    <t>CINTA FLEXIBLE PARA SELLO DE JUNTAS A=15CM (SUMINISTRO E INSTALACIÓN).</t>
  </si>
  <si>
    <t>SUMINISTRO, TRANSPORTE E INSTALACION LAMINA DE ICOPOR PARA CIELO RASO EN ESTRUCTURA EXISTENTE</t>
  </si>
  <si>
    <t>PAÑETE LISO MUROS 1:4, E=1.5 CM</t>
  </si>
  <si>
    <t>PINTURA DE ALTA ASEPSIA 2 MANOS</t>
  </si>
  <si>
    <t>PINTURA TIPO KORAZA PARA EXTERIOR</t>
  </si>
  <si>
    <t>REGISTRO 1/2". INC ACCESORIOS</t>
  </si>
  <si>
    <t>PINTURA EPÓXICA</t>
  </si>
  <si>
    <t>LUMINARIA 150W SODIO</t>
  </si>
  <si>
    <t>LUMINARIA PANEL LED REDONDO - 24W - 4000K/6000K - IP20 - 120V - DE SOBREPONER 30cmX3cm</t>
  </si>
  <si>
    <t>LUMINARIA LED - 100W - 4000K/6000K - IP65 - IK08 - 100-277V - HIGH BAY</t>
  </si>
  <si>
    <t>SUMINISTRO E INSTALACION MOTORES TRIFASICOS SERIES 1LA5 / 1LA7 y 1LG4 Tensiones conmutables 220 / 440 VAC a 60 Hz. Pintura color RAL 7032</t>
  </si>
  <si>
    <t>MARCO TAPA CAJA DE INSPECCIÓN</t>
  </si>
  <si>
    <t>HOJA PUERTA ENTABLERADA MADECOR 0.76-1.0 M</t>
  </si>
  <si>
    <t>DESMONTE DE CUBIERTAS (ASBESTO CEMENTO), INC RETIRO</t>
  </si>
  <si>
    <t>TEJA CANALETA 90 LÁMINA GALVANIZADA L=6M</t>
  </si>
  <si>
    <t>M2</t>
  </si>
  <si>
    <t>ML</t>
  </si>
  <si>
    <t>UND</t>
  </si>
  <si>
    <t>1,1 APU</t>
  </si>
  <si>
    <t>1,2 APU</t>
  </si>
  <si>
    <t>1,3 APU</t>
  </si>
  <si>
    <t>1,4 APU</t>
  </si>
  <si>
    <t>1,5 APU</t>
  </si>
  <si>
    <t xml:space="preserve">OBJETO:   MANTENIMIENTO DE CUBIERTAS, CANALES, CIELO RASOS Y PINTURA DE MUROS INTERIORES Y EXTERIORES </t>
  </si>
  <si>
    <t>PRESUPUESTO SEDE UAESP CARRERA CARACAS CON CALLE 54 BOGOTA D.C.</t>
  </si>
  <si>
    <t>PRECIO REFERENCIA 
IDU COD
ICCU</t>
  </si>
  <si>
    <t>MES 1</t>
  </si>
  <si>
    <t>MES 2</t>
  </si>
  <si>
    <t>COD</t>
  </si>
  <si>
    <t>ACTIVIDAD</t>
  </si>
  <si>
    <t>CANT</t>
  </si>
  <si>
    <t>VALOR 
UNITARIO</t>
  </si>
  <si>
    <t>SEM 1</t>
  </si>
  <si>
    <t>SEM 2</t>
  </si>
  <si>
    <t>SEM 3</t>
  </si>
  <si>
    <t>SEM 4</t>
  </si>
  <si>
    <t>SEM 5</t>
  </si>
  <si>
    <t>SEM 6</t>
  </si>
  <si>
    <t>SEM 7</t>
  </si>
  <si>
    <t>SEM 8</t>
  </si>
  <si>
    <t>DESMONTES</t>
  </si>
  <si>
    <t>ICCU</t>
  </si>
  <si>
    <t xml:space="preserve">CUBIERTAS Y CANALES </t>
  </si>
  <si>
    <t>IDU</t>
  </si>
  <si>
    <t>CIELO RASOS</t>
  </si>
  <si>
    <t xml:space="preserve">PAÑETE </t>
  </si>
  <si>
    <t>PINTURA Y RECUBRIMIENTOS</t>
  </si>
  <si>
    <t>PRESUPUESTO SEDE UAESP ARCHIVO CENTRAL Calle 16 # 36-34</t>
  </si>
  <si>
    <t>INSTALACIONES HIDRAULICAS</t>
  </si>
  <si>
    <t>INSTALACIONES ELECTRICAS - REDES INTERNAS</t>
  </si>
  <si>
    <t>CARPINTERIA EN MADERA</t>
  </si>
  <si>
    <t>PRESUPUESTO SEDE UAESP MARIA PAZ (Diagonal 38 SUR N° 81G - 66)</t>
  </si>
  <si>
    <t>PRESUPUESTO SEDE UAESP MANZANA DEL CUIDADO (Mochuelo Bajo)</t>
  </si>
  <si>
    <t>COSTO DIRECTO</t>
  </si>
  <si>
    <t>ADMINISTRACIÓN</t>
  </si>
  <si>
    <t>IMPREVISTO</t>
  </si>
  <si>
    <t xml:space="preserve">IVA SOBRE LA UTILIDAD </t>
  </si>
  <si>
    <t>TOTAL COSTO PRESUPUESTO OFICIAL - OBRAS INCLUIDO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</si>
</sst>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quot;$&quot;\ #,##0"/>
    <numFmt numFmtId="203" formatCode="_-&quot;$&quot;\ * #,##0_-;\-&quot;$&quot;\ * #,##0_-;_-&quot;$&quot;\ * &quot;-&quot;??_-;_-@_-"/>
    <numFmt numFmtId="204" formatCode="[$$-240A]\ #,##0.00"/>
    <numFmt numFmtId="205" formatCode="_-* #,##0\ &quot;€&quot;_-;\-* #,##0\ &quot;€&quot;_-;_-* &quot;-&quot;\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color rgb="FF000000"/>
      <name val="Calibri"/>
      <family val="2"/>
      <charset val="204"/>
    </font>
    <font>
      <sz val="10"/>
      <name val="Arial"/>
      <family val="2"/>
    </font>
    <font>
      <b/>
      <sz val="12"/>
      <color theme="1"/>
      <name val="Arial"/>
      <family val="2"/>
    </font>
    <font>
      <sz val="12"/>
      <color theme="1"/>
      <name val="Arial"/>
      <family val="2"/>
    </font>
    <font>
      <b/>
      <sz val="12"/>
      <name val="Arial"/>
      <family val="2"/>
    </font>
    <font>
      <sz val="12"/>
      <color rgb="FF000000"/>
      <name val="Arial"/>
      <family val="2"/>
    </font>
    <font>
      <sz val="12"/>
      <name val="Arial"/>
      <family val="2"/>
    </font>
    <font>
      <b/>
      <sz val="14"/>
      <name val="Arial"/>
      <family val="2"/>
    </font>
    <font>
      <sz val="14"/>
      <name val="Arial"/>
      <family val="2"/>
    </font>
    <font>
      <b/>
      <sz val="14"/>
      <color theme="1"/>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rgb="FFFFC000"/>
        <bgColor indexed="64"/>
      </patternFill>
    </fill>
    <fill>
      <patternFill patternType="solid">
        <fgColor rgb="FFFFFF00"/>
        <bgColor indexed="26"/>
      </patternFill>
    </fill>
    <fill>
      <patternFill patternType="solid">
        <fgColor theme="9" tint="0.39997558519241921"/>
        <bgColor indexed="26"/>
      </patternFill>
    </fill>
    <fill>
      <patternFill patternType="solid">
        <fgColor theme="0" tint="-0.14999847407452621"/>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s>
  <cellStyleXfs count="26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0" fontId="50" fillId="0" borderId="0"/>
    <xf numFmtId="43" fontId="50" fillId="0" borderId="0" applyFont="0" applyFill="0" applyBorder="0" applyAlignment="0" applyProtection="0"/>
    <xf numFmtId="44" fontId="50" fillId="0" borderId="0" applyFont="0" applyFill="0" applyBorder="0" applyAlignment="0" applyProtection="0"/>
    <xf numFmtId="43" fontId="50" fillId="0" borderId="0" applyFont="0" applyFill="0" applyBorder="0" applyAlignment="0" applyProtection="0"/>
    <xf numFmtId="44" fontId="50" fillId="0" borderId="0" applyFont="0" applyFill="0" applyBorder="0" applyAlignment="0" applyProtection="0"/>
    <xf numFmtId="0" fontId="5" fillId="0" borderId="0"/>
    <xf numFmtId="44" fontId="51" fillId="0" borderId="0" applyFont="0" applyFill="0" applyBorder="0" applyAlignment="0" applyProtection="0"/>
    <xf numFmtId="168" fontId="1" fillId="0" borderId="0" applyFont="0" applyFill="0" applyBorder="0" applyAlignment="0" applyProtection="0"/>
    <xf numFmtId="0" fontId="5" fillId="0" borderId="0"/>
    <xf numFmtId="172" fontId="5" fillId="0" borderId="0" applyFont="0" applyFill="0" applyBorder="0" applyAlignment="0" applyProtection="0"/>
    <xf numFmtId="205" fontId="1" fillId="0" borderId="0" applyFont="0" applyFill="0" applyBorder="0" applyAlignment="0" applyProtection="0"/>
  </cellStyleXfs>
  <cellXfs count="425">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7"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5"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53" fillId="0" borderId="0" xfId="133" applyFont="1" applyAlignment="1">
      <alignment horizontal="center" vertical="center"/>
    </xf>
    <xf numFmtId="0" fontId="53" fillId="0" borderId="0" xfId="133" applyFont="1" applyAlignment="1">
      <alignment vertical="center"/>
    </xf>
    <xf numFmtId="203" fontId="52" fillId="29" borderId="18" xfId="133" applyNumberFormat="1" applyFont="1" applyFill="1" applyBorder="1" applyAlignment="1">
      <alignment horizontal="right" vertical="center"/>
    </xf>
    <xf numFmtId="44" fontId="54" fillId="30" borderId="18" xfId="261" applyFont="1" applyFill="1" applyBorder="1" applyAlignment="1">
      <alignment horizontal="center" vertical="center" wrapText="1"/>
    </xf>
    <xf numFmtId="0" fontId="54" fillId="31" borderId="18" xfId="133" applyFont="1" applyFill="1" applyBorder="1" applyAlignment="1">
      <alignment horizontal="center" vertical="center" wrapText="1"/>
    </xf>
    <xf numFmtId="44" fontId="54" fillId="31" borderId="18" xfId="261" applyFont="1" applyFill="1" applyBorder="1" applyAlignment="1">
      <alignment horizontal="center" vertical="center" wrapText="1"/>
    </xf>
    <xf numFmtId="44" fontId="54" fillId="31" borderId="18" xfId="261" applyFont="1" applyFill="1" applyBorder="1" applyAlignment="1">
      <alignment horizontal="right" vertical="center" wrapText="1"/>
    </xf>
    <xf numFmtId="0" fontId="54" fillId="31" borderId="18" xfId="133" applyFont="1" applyFill="1" applyBorder="1" applyAlignment="1">
      <alignment horizontal="right" vertical="center" wrapText="1"/>
    </xf>
    <xf numFmtId="0" fontId="53" fillId="0" borderId="18" xfId="133" applyFont="1" applyBorder="1" applyAlignment="1">
      <alignment horizontal="center" vertical="center"/>
    </xf>
    <xf numFmtId="0" fontId="53" fillId="0" borderId="18" xfId="133" applyFont="1" applyBorder="1" applyAlignment="1">
      <alignment vertical="center"/>
    </xf>
    <xf numFmtId="0" fontId="55" fillId="0" borderId="85" xfId="260" applyFont="1" applyBorder="1" applyAlignment="1">
      <alignment horizontal="center"/>
    </xf>
    <xf numFmtId="49" fontId="55" fillId="0" borderId="18" xfId="260" applyNumberFormat="1" applyFont="1" applyBorder="1" applyAlignment="1">
      <alignment horizontal="left" wrapText="1"/>
    </xf>
    <xf numFmtId="0" fontId="53" fillId="25" borderId="0" xfId="133" applyFont="1" applyFill="1" applyAlignment="1">
      <alignment vertical="center"/>
    </xf>
    <xf numFmtId="0" fontId="53" fillId="29" borderId="18" xfId="133" applyFont="1" applyFill="1" applyBorder="1" applyAlignment="1">
      <alignment vertical="center"/>
    </xf>
    <xf numFmtId="0" fontId="53" fillId="25" borderId="18" xfId="133" applyFont="1" applyFill="1" applyBorder="1" applyAlignment="1">
      <alignment vertical="center"/>
    </xf>
    <xf numFmtId="0" fontId="53" fillId="26" borderId="0" xfId="133" applyFont="1" applyFill="1" applyAlignment="1">
      <alignment horizontal="center" vertical="center"/>
    </xf>
    <xf numFmtId="203" fontId="56" fillId="0" borderId="18" xfId="262" applyNumberFormat="1" applyFont="1" applyFill="1" applyBorder="1" applyAlignment="1">
      <alignment horizontal="right"/>
    </xf>
    <xf numFmtId="0" fontId="56" fillId="0" borderId="18" xfId="263" applyFont="1" applyBorder="1" applyAlignment="1">
      <alignment horizontal="left" vertical="center" wrapText="1"/>
    </xf>
    <xf numFmtId="2" fontId="53" fillId="0" borderId="0" xfId="133" applyNumberFormat="1" applyFont="1" applyAlignment="1">
      <alignment horizontal="center" vertical="center"/>
    </xf>
    <xf numFmtId="0" fontId="55" fillId="0" borderId="86" xfId="260" applyFont="1" applyBorder="1" applyAlignment="1">
      <alignment horizontal="center"/>
    </xf>
    <xf numFmtId="2" fontId="55" fillId="0" borderId="85" xfId="260" applyNumberFormat="1" applyFont="1" applyBorder="1" applyAlignment="1">
      <alignment horizontal="center"/>
    </xf>
    <xf numFmtId="203" fontId="56" fillId="0" borderId="18" xfId="262" applyNumberFormat="1" applyFont="1" applyFill="1" applyBorder="1" applyAlignment="1">
      <alignment horizontal="right" vertical="center" wrapText="1"/>
    </xf>
    <xf numFmtId="204" fontId="53" fillId="0" borderId="0" xfId="133" applyNumberFormat="1" applyFont="1" applyAlignment="1">
      <alignment horizontal="center" vertical="center"/>
    </xf>
    <xf numFmtId="0" fontId="52" fillId="0" borderId="0" xfId="133" applyFont="1" applyAlignment="1">
      <alignment horizontal="center" vertical="center"/>
    </xf>
    <xf numFmtId="0" fontId="53" fillId="0" borderId="0" xfId="133" applyFont="1" applyAlignment="1">
      <alignment horizontal="left" vertical="center"/>
    </xf>
    <xf numFmtId="44" fontId="56" fillId="0" borderId="0" xfId="261" applyFont="1" applyAlignment="1">
      <alignment horizontal="center" vertical="center"/>
    </xf>
    <xf numFmtId="204" fontId="53" fillId="0" borderId="0" xfId="133" applyNumberFormat="1" applyFont="1" applyAlignment="1">
      <alignment horizontal="right" vertical="center"/>
    </xf>
    <xf numFmtId="203" fontId="53" fillId="0" borderId="18" xfId="261" applyNumberFormat="1" applyFont="1" applyFill="1" applyBorder="1" applyAlignment="1">
      <alignment horizontal="right" vertical="center"/>
    </xf>
    <xf numFmtId="0" fontId="56" fillId="0" borderId="18" xfId="228" applyFont="1" applyBorder="1" applyAlignment="1">
      <alignment horizontal="left" vertical="center" wrapText="1"/>
    </xf>
    <xf numFmtId="203" fontId="53" fillId="0" borderId="75" xfId="261" applyNumberFormat="1" applyFont="1" applyFill="1" applyBorder="1" applyAlignment="1">
      <alignment horizontal="right" vertical="center" wrapText="1"/>
    </xf>
    <xf numFmtId="203" fontId="53" fillId="0" borderId="74" xfId="261" applyNumberFormat="1" applyFont="1" applyFill="1" applyBorder="1" applyAlignment="1">
      <alignment horizontal="right" vertical="center" wrapText="1"/>
    </xf>
    <xf numFmtId="0" fontId="54" fillId="0" borderId="18" xfId="228" applyFont="1" applyBorder="1" applyAlignment="1">
      <alignment horizontal="left" vertical="center" wrapText="1"/>
    </xf>
    <xf numFmtId="203" fontId="53" fillId="0" borderId="30" xfId="261" applyNumberFormat="1" applyFont="1" applyFill="1" applyBorder="1" applyAlignment="1">
      <alignment horizontal="right" vertical="center"/>
    </xf>
    <xf numFmtId="0" fontId="54" fillId="0" borderId="18" xfId="263" applyFont="1" applyBorder="1" applyAlignment="1">
      <alignment horizontal="left" vertical="center" wrapText="1"/>
    </xf>
    <xf numFmtId="0" fontId="55" fillId="0" borderId="18" xfId="260" applyFont="1" applyBorder="1" applyAlignment="1">
      <alignment horizontal="left"/>
    </xf>
    <xf numFmtId="0" fontId="55" fillId="0" borderId="18" xfId="260" applyFont="1" applyBorder="1" applyAlignment="1">
      <alignment horizontal="center"/>
    </xf>
    <xf numFmtId="2" fontId="53" fillId="0" borderId="18" xfId="133" applyNumberFormat="1" applyFont="1" applyBorder="1" applyAlignment="1">
      <alignment horizontal="center" vertical="center"/>
    </xf>
    <xf numFmtId="203" fontId="53" fillId="0" borderId="18" xfId="261" applyNumberFormat="1" applyFont="1" applyFill="1" applyBorder="1" applyAlignment="1">
      <alignment horizontal="right" vertical="center" wrapText="1"/>
    </xf>
    <xf numFmtId="203" fontId="53" fillId="0" borderId="0" xfId="261" applyNumberFormat="1" applyFont="1" applyAlignment="1">
      <alignment vertical="center"/>
    </xf>
    <xf numFmtId="203" fontId="53" fillId="0" borderId="0" xfId="261" applyNumberFormat="1" applyFont="1" applyAlignment="1">
      <alignment horizontal="center" vertical="center"/>
    </xf>
    <xf numFmtId="203" fontId="53" fillId="25" borderId="0" xfId="261" applyNumberFormat="1" applyFont="1" applyFill="1" applyAlignment="1">
      <alignment vertical="center"/>
    </xf>
    <xf numFmtId="0" fontId="53" fillId="0" borderId="75" xfId="133" applyFont="1" applyBorder="1" applyAlignment="1">
      <alignment vertical="center"/>
    </xf>
    <xf numFmtId="204" fontId="54" fillId="32" borderId="0" xfId="264" applyNumberFormat="1" applyFont="1" applyFill="1" applyBorder="1" applyAlignment="1" applyProtection="1">
      <alignment horizontal="right" vertical="center"/>
    </xf>
    <xf numFmtId="204" fontId="56" fillId="0" borderId="0" xfId="265" applyNumberFormat="1" applyFont="1" applyFill="1" applyBorder="1" applyAlignment="1">
      <alignment horizontal="right" vertical="center" wrapText="1"/>
    </xf>
    <xf numFmtId="204" fontId="54" fillId="32" borderId="0" xfId="257" applyNumberFormat="1" applyFont="1" applyFill="1" applyBorder="1" applyAlignment="1">
      <alignment horizontal="right" vertical="center"/>
    </xf>
    <xf numFmtId="0" fontId="53" fillId="0" borderId="18" xfId="0" applyFont="1" applyBorder="1" applyAlignment="1">
      <alignment horizontal="center" vertical="center"/>
    </xf>
    <xf numFmtId="202" fontId="53" fillId="0" borderId="18" xfId="0" applyNumberFormat="1" applyFont="1" applyBorder="1" applyAlignment="1">
      <alignment horizontal="right" vertical="center"/>
    </xf>
    <xf numFmtId="202" fontId="56" fillId="0" borderId="18" xfId="0" applyNumberFormat="1" applyFont="1" applyBorder="1" applyAlignment="1">
      <alignment horizontal="right" vertical="center"/>
    </xf>
    <xf numFmtId="0" fontId="53" fillId="0" borderId="18" xfId="0" applyFont="1" applyBorder="1" applyAlignment="1">
      <alignment horizontal="center" vertical="center" wrapText="1"/>
    </xf>
    <xf numFmtId="0" fontId="54" fillId="0" borderId="18" xfId="228" applyFont="1" applyBorder="1" applyAlignment="1">
      <alignment horizontal="center" vertical="center" wrapText="1"/>
    </xf>
    <xf numFmtId="202" fontId="56" fillId="0" borderId="18" xfId="0" applyNumberFormat="1" applyFont="1" applyBorder="1" applyAlignment="1">
      <alignment horizontal="right" vertical="center" wrapText="1"/>
    </xf>
    <xf numFmtId="0" fontId="53" fillId="0" borderId="75" xfId="0" applyFont="1" applyBorder="1" applyAlignment="1">
      <alignment horizontal="center" vertical="center" wrapText="1"/>
    </xf>
    <xf numFmtId="0" fontId="53" fillId="0" borderId="25" xfId="0" applyFont="1" applyBorder="1" applyAlignment="1">
      <alignment horizontal="center" vertical="center" wrapText="1"/>
    </xf>
    <xf numFmtId="203" fontId="53" fillId="0" borderId="25" xfId="261" applyNumberFormat="1" applyFont="1" applyFill="1" applyBorder="1" applyAlignment="1">
      <alignment horizontal="right" vertical="center" wrapText="1"/>
    </xf>
    <xf numFmtId="203" fontId="53" fillId="0" borderId="30" xfId="261" applyNumberFormat="1" applyFont="1" applyFill="1" applyBorder="1" applyAlignment="1">
      <alignment horizontal="right" vertical="center" wrapText="1"/>
    </xf>
    <xf numFmtId="0" fontId="53" fillId="0" borderId="75" xfId="0" applyFont="1" applyBorder="1" applyAlignment="1">
      <alignment horizontal="center" vertical="center"/>
    </xf>
    <xf numFmtId="0" fontId="54" fillId="0" borderId="47" xfId="0" applyFont="1" applyBorder="1" applyAlignment="1">
      <alignment horizontal="justify" vertical="center" wrapText="1"/>
    </xf>
    <xf numFmtId="0" fontId="53" fillId="0" borderId="47" xfId="0" applyFont="1" applyBorder="1" applyAlignment="1">
      <alignment horizontal="center" vertical="center" wrapText="1"/>
    </xf>
    <xf numFmtId="203" fontId="53" fillId="0" borderId="47" xfId="261" applyNumberFormat="1" applyFont="1" applyFill="1" applyBorder="1" applyAlignment="1">
      <alignment horizontal="right" vertical="center" wrapText="1"/>
    </xf>
    <xf numFmtId="203" fontId="53" fillId="0" borderId="73" xfId="261" applyNumberFormat="1" applyFont="1" applyFill="1" applyBorder="1" applyAlignment="1">
      <alignment horizontal="right" vertical="center" wrapText="1"/>
    </xf>
    <xf numFmtId="0" fontId="55" fillId="0" borderId="87" xfId="260" applyFont="1" applyBorder="1" applyAlignment="1">
      <alignment horizontal="center"/>
    </xf>
    <xf numFmtId="0" fontId="56" fillId="0" borderId="75" xfId="263" applyFont="1" applyBorder="1" applyAlignment="1">
      <alignment horizontal="left" vertical="center" wrapText="1"/>
    </xf>
    <xf numFmtId="0" fontId="55" fillId="0" borderId="88" xfId="260" applyFont="1" applyBorder="1" applyAlignment="1">
      <alignment horizontal="center"/>
    </xf>
    <xf numFmtId="0" fontId="56" fillId="0" borderId="25" xfId="263" applyFont="1" applyBorder="1" applyAlignment="1">
      <alignment horizontal="left" vertical="center" wrapText="1"/>
    </xf>
    <xf numFmtId="0" fontId="54" fillId="0" borderId="18" xfId="0" applyFont="1" applyBorder="1" applyAlignment="1">
      <alignment horizontal="justify" vertical="center" wrapText="1"/>
    </xf>
    <xf numFmtId="203" fontId="53" fillId="0" borderId="64" xfId="261" applyNumberFormat="1" applyFont="1" applyFill="1" applyBorder="1" applyAlignment="1">
      <alignment horizontal="right" vertical="center" wrapText="1"/>
    </xf>
    <xf numFmtId="0" fontId="55" fillId="0" borderId="86" xfId="260" applyFont="1" applyBorder="1" applyAlignment="1">
      <alignment horizontal="left"/>
    </xf>
    <xf numFmtId="0" fontId="54" fillId="0" borderId="18" xfId="263" applyFont="1" applyBorder="1" applyAlignment="1">
      <alignment horizontal="center" vertical="center" wrapText="1"/>
    </xf>
    <xf numFmtId="204" fontId="57" fillId="32" borderId="18" xfId="264" applyNumberFormat="1" applyFont="1" applyFill="1" applyBorder="1" applyAlignment="1" applyProtection="1">
      <alignment horizontal="right" vertical="center"/>
    </xf>
    <xf numFmtId="10" fontId="59" fillId="25" borderId="18" xfId="133" applyNumberFormat="1" applyFont="1" applyFill="1" applyBorder="1" applyAlignment="1">
      <alignment horizontal="right" vertical="center" wrapText="1"/>
    </xf>
    <xf numFmtId="204" fontId="58" fillId="0" borderId="18" xfId="265" applyNumberFormat="1" applyFont="1" applyFill="1" applyBorder="1" applyAlignment="1">
      <alignment horizontal="right" vertical="center" wrapText="1"/>
    </xf>
    <xf numFmtId="9" fontId="59" fillId="25" borderId="18" xfId="239" applyFont="1" applyFill="1" applyBorder="1" applyAlignment="1">
      <alignment horizontal="right" vertical="center" wrapText="1"/>
    </xf>
    <xf numFmtId="204" fontId="57" fillId="32" borderId="18" xfId="257" applyNumberFormat="1" applyFont="1" applyFill="1" applyBorder="1" applyAlignment="1">
      <alignment horizontal="right" vertical="center"/>
    </xf>
    <xf numFmtId="2" fontId="53" fillId="0" borderId="18" xfId="0" applyNumberFormat="1" applyFont="1" applyBorder="1" applyAlignment="1">
      <alignment horizontal="center" vertical="center"/>
    </xf>
    <xf numFmtId="0" fontId="52" fillId="0" borderId="18" xfId="133" applyFont="1" applyBorder="1" applyAlignment="1">
      <alignment horizontal="center" wrapText="1"/>
    </xf>
    <xf numFmtId="0" fontId="52" fillId="28" borderId="19" xfId="133" applyFont="1" applyFill="1" applyBorder="1" applyAlignment="1">
      <alignment horizontal="left" vertical="center"/>
    </xf>
    <xf numFmtId="0" fontId="52" fillId="28" borderId="22" xfId="133" applyFont="1" applyFill="1" applyBorder="1" applyAlignment="1">
      <alignment horizontal="left" vertical="center"/>
    </xf>
    <xf numFmtId="0" fontId="52" fillId="28" borderId="23" xfId="133" applyFont="1" applyFill="1" applyBorder="1" applyAlignment="1">
      <alignment horizontal="left" vertical="center"/>
    </xf>
    <xf numFmtId="0" fontId="52" fillId="0" borderId="18" xfId="133" applyFont="1" applyBorder="1" applyAlignment="1">
      <alignment horizontal="center" vertical="center"/>
    </xf>
    <xf numFmtId="0" fontId="54" fillId="0" borderId="19" xfId="228" applyFont="1" applyBorder="1" applyAlignment="1">
      <alignment horizontal="center" vertical="center" wrapText="1"/>
    </xf>
    <xf numFmtId="0" fontId="54" fillId="0" borderId="22" xfId="228" applyFont="1" applyBorder="1" applyAlignment="1">
      <alignment horizontal="center" vertical="center" wrapText="1"/>
    </xf>
    <xf numFmtId="0" fontId="54" fillId="0" borderId="23" xfId="228" applyFont="1" applyBorder="1" applyAlignment="1">
      <alignment horizontal="center" vertical="center" wrapText="1"/>
    </xf>
    <xf numFmtId="0" fontId="54" fillId="0" borderId="18" xfId="228" applyFont="1" applyBorder="1" applyAlignment="1">
      <alignment horizontal="center" vertical="center" wrapText="1"/>
    </xf>
    <xf numFmtId="0" fontId="54" fillId="0" borderId="18" xfId="228" applyFont="1" applyBorder="1" applyAlignment="1">
      <alignment horizontal="left" vertical="center" wrapText="1"/>
    </xf>
    <xf numFmtId="44" fontId="58" fillId="0" borderId="19" xfId="261" applyFont="1" applyBorder="1" applyAlignment="1">
      <alignment horizontal="center" vertical="center" wrapText="1"/>
    </xf>
    <xf numFmtId="44" fontId="58" fillId="0" borderId="22" xfId="261" applyFont="1" applyBorder="1" applyAlignment="1">
      <alignment horizontal="center" vertical="center" wrapText="1"/>
    </xf>
    <xf numFmtId="44" fontId="58" fillId="0" borderId="23" xfId="261" applyFont="1" applyBorder="1" applyAlignment="1">
      <alignment horizontal="center" vertical="center" wrapText="1"/>
    </xf>
    <xf numFmtId="0" fontId="57" fillId="32" borderId="18" xfId="133" applyFont="1" applyFill="1" applyBorder="1" applyAlignment="1">
      <alignment horizontal="center" vertical="center" wrapText="1"/>
    </xf>
    <xf numFmtId="0" fontId="57" fillId="32" borderId="18" xfId="128" applyFont="1" applyFill="1" applyBorder="1" applyAlignment="1">
      <alignment horizontal="center" vertical="center" wrapText="1"/>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1" fillId="0" borderId="0" xfId="0" applyFont="1" applyAlignment="1">
      <alignment horizontal="left"/>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0" fillId="0" borderId="83" xfId="89" applyFont="1" applyBorder="1" applyAlignment="1">
      <alignment horizontal="center"/>
    </xf>
    <xf numFmtId="0" fontId="40" fillId="0" borderId="79" xfId="89" applyFont="1" applyBorder="1" applyAlignment="1">
      <alignment horizontal="center"/>
    </xf>
    <xf numFmtId="0" fontId="40" fillId="0" borderId="84" xfId="89" applyFont="1" applyBorder="1" applyAlignment="1">
      <alignment horizontal="center"/>
    </xf>
    <xf numFmtId="3" fontId="43" fillId="26" borderId="18"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2" xfId="89" applyFont="1" applyFill="1" applyBorder="1" applyAlignment="1">
      <alignment horizontal="center" wrapText="1"/>
    </xf>
    <xf numFmtId="0" fontId="40" fillId="26" borderId="23" xfId="89" applyFont="1" applyFill="1" applyBorder="1" applyAlignment="1">
      <alignment horizont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0" fontId="43" fillId="0" borderId="29" xfId="126" applyFont="1" applyBorder="1" applyAlignment="1">
      <alignment horizontal="center" vertical="center" wrapText="1"/>
    </xf>
    <xf numFmtId="0" fontId="40" fillId="27" borderId="18" xfId="0" applyFont="1" applyFill="1" applyBorder="1" applyAlignment="1">
      <alignment horizont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0" fillId="24" borderId="27" xfId="0" applyFont="1" applyFill="1" applyBorder="1" applyAlignment="1">
      <alignment horizontal="center" vertical="center"/>
    </xf>
    <xf numFmtId="0" fontId="40" fillId="24" borderId="68" xfId="0" applyFont="1" applyFill="1" applyBorder="1" applyAlignment="1">
      <alignment horizontal="center" vertical="center"/>
    </xf>
    <xf numFmtId="0" fontId="43" fillId="24" borderId="34" xfId="0" applyFont="1" applyFill="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44" xfId="0" applyFont="1" applyFill="1" applyBorder="1" applyAlignment="1">
      <alignment horizontal="center"/>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21" xfId="0" applyFont="1" applyBorder="1"/>
    <xf numFmtId="0" fontId="40" fillId="0" borderId="22" xfId="0" applyFont="1" applyBorder="1"/>
    <xf numFmtId="0" fontId="40" fillId="0" borderId="23" xfId="0" applyFont="1" applyBorder="1"/>
    <xf numFmtId="0" fontId="40" fillId="0" borderId="19" xfId="0" applyFont="1" applyBorder="1"/>
    <xf numFmtId="0" fontId="40" fillId="0" borderId="19" xfId="0" applyFont="1" applyBorder="1" applyAlignment="1">
      <alignment horizontal="center"/>
    </xf>
    <xf numFmtId="0" fontId="40" fillId="0" borderId="23" xfId="0" applyFont="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0" fillId="0" borderId="27" xfId="0" applyFont="1" applyBorder="1"/>
    <xf numFmtId="0" fontId="40" fillId="0" borderId="31" xfId="0" applyFont="1" applyBorder="1"/>
    <xf numFmtId="0" fontId="40" fillId="0" borderId="28" xfId="0" applyFont="1" applyBorder="1"/>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60"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173" fontId="40" fillId="0" borderId="19" xfId="34" applyFont="1" applyBorder="1" applyAlignment="1">
      <alignment horizontal="center"/>
    </xf>
    <xf numFmtId="173" fontId="40" fillId="0" borderId="23" xfId="34" applyFont="1" applyBorder="1" applyAlignment="1">
      <alignment horizontal="center"/>
    </xf>
    <xf numFmtId="0" fontId="41" fillId="0" borderId="83" xfId="0" applyFont="1" applyBorder="1" applyAlignment="1">
      <alignment horizontal="center"/>
    </xf>
    <xf numFmtId="0" fontId="41" fillId="0" borderId="79" xfId="0" applyFont="1" applyBorder="1" applyAlignment="1">
      <alignment horizontal="center"/>
    </xf>
    <xf numFmtId="0" fontId="41" fillId="0" borderId="84"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cellXfs>
  <cellStyles count="26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14" xfId="256" xr:uid="{122D36C2-17A9-4B43-9A77-D0E051274457}"/>
    <cellStyle name="Millares 15" xfId="258" xr:uid="{72272130-EBC6-44E5-A42B-CBD824DBD9B8}"/>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61" builtinId="4"/>
    <cellStyle name="Moneda [0] 2" xfId="265" xr:uid="{027AF5C9-A006-4FF7-B062-489BA2727C9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3 2" xfId="264" xr:uid="{333CBB2B-5143-4703-BD88-CC9C4ECAFA66}"/>
    <cellStyle name="Moneda 4" xfId="222" xr:uid="{00000000-0005-0000-0000-0000A1000000}"/>
    <cellStyle name="Moneda 4 2" xfId="262" xr:uid="{0D73535E-2E44-4D2E-9A7C-8A993CCE990B}"/>
    <cellStyle name="Moneda 5" xfId="257" xr:uid="{FA7BEBBA-BE34-40FE-B265-DFB4DA982C78}"/>
    <cellStyle name="Moneda 6" xfId="259" xr:uid="{23DDE38E-26A1-422E-8700-C8755ACAB83E}"/>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5" xr:uid="{77D6F4D6-9400-4314-B59C-6ADF079D947C}"/>
    <cellStyle name="Normal 11" xfId="260" xr:uid="{4179B2D4-BE8B-448C-B687-349598B1469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3 3" xfId="263" xr:uid="{F1FDBDC3-B67A-492F-99A9-B2AF75C9B11C}"/>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spdc-my.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uaespdc-my.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uaespdc-my.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uaespdc-my.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uaespdc-my.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uaespdc-my.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uaespdc-my.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uaespdc-my.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uaespdc-my.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uaespdc-my.sharepoint.com/PROYECTOS%20SMA%20&amp;%20SOL%202008-2012/Portafolio%20inscrito%20Fase%20III/1%20EXTRACCION/2%20MEJORAMIENTO%20DEL%20SISTEMA%20DE%20BOMBEO%20DE%20CRUDO%20(Bombas%20PCP)/Solicitud%20de%20Contratacion%20o%20Compras%20VFF%2006%20a%2008%20C%20LLANITO%20PCP.xls?C7A66208" TargetMode="External"/><Relationship Id="rId1" Type="http://schemas.openxmlformats.org/officeDocument/2006/relationships/externalLinkPath" Target="file:///C7A662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uaespdc-my.sharepoint.com/Users/Administrador/Desktop/AMV03NARI&#209;O%20ACTUAL/PRESUPUESTOS/Ruta%201702/PRESENTACI&#211;N%20BOGOT&#193;_RUTA%201702_26%20MARZO%202012/a%20%20aaInformaci&#243;n%20GRUPO%204/A%20MInformes%20Mensuales/Informe%20de%20estado%20vial%20ene/aCCIDENTES%20DE%201995%20-%201996.xls?DC625F43" TargetMode="External"/><Relationship Id="rId1" Type="http://schemas.openxmlformats.org/officeDocument/2006/relationships/externalLinkPath" Target="file:///DC625F43/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uaespdc-my.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uaespdc-my.sharepoint.com/personal/oscar_penar_uaesp_gov_co/Documents/SERVICIOS%20PUBLICOS%202026/VISOR%20Y%20CODIGOS%20CONTRATOS%20DE%20MANTENIMIENTO/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uaespdc-my.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uaespdc-my.sharepoint.com/Volumes/TOSHIBA%20EXT/Presupuestos%20Variante%20San%20Gil/marino/C/Documents%20and%20Settings/Hector%20Guerrero/Mis%20documentos/Licitaciones%20realizadas/Invias/INTER-Taraza-caucasia/DIFERGO/WINDOWS/TEMP/UNITARIOS.xls?7A332852" TargetMode="External"/><Relationship Id="rId1" Type="http://schemas.openxmlformats.org/officeDocument/2006/relationships/externalLinkPath" Target="file:///7A332852/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uaespdc-my.sharepoint.com/Inf.%2009-ene-09/Users/user5/AppData/Local/Temp/Temp1_2282%20OSBL%20RR%20114%20S3%20Rev%20%200%20(24-abr)%20(2).zip/Documents%20and%20Settings/Administrador/Mis%20documentos/VICTOR%20M.%20DURAN%20S/ARCHIVOS%20ITANSUCA/NOMINA%20CONVENC?6E97E11E" TargetMode="External"/><Relationship Id="rId1" Type="http://schemas.openxmlformats.org/officeDocument/2006/relationships/externalLinkPath" Target="file:///6E97E11E/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uaespdc-my.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uaespdc-my.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uaespdc-my.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uaespdc-my.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uaespdc-my.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uaespdc-my.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uaespdc-my.sharepoint.com/Inf.%2009-ene-09/Users/user5/AppData/Local/Temp/Temp1_2282%20OSBL%20RR%20114%20S3%20Rev%20%200%20(24-abr)%20(2).zip/VICTOR/VICTOR%20M.%20DURAN%20S/ARHIVOS%20IEB%20S.A/PERSONAL/NOMINAS/CONTRUIR%20S.A/NOMINA%20CONVENCIONAL.xls?C9BEE7C0" TargetMode="External"/><Relationship Id="rId1" Type="http://schemas.openxmlformats.org/officeDocument/2006/relationships/externalLinkPath" Target="file:///C9BEE7C0/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uaespdc-my.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uaespdc-my.sharepoint.com/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uaespdc-my.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uaespdc-my.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uaespdc-my.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uaespdc-my.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uaespdc-my.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uaespdc-my.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uaespdc-my.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uaespdc-my.sharepoint.com/sites/SGC-Consultas/Documentos%20compartidos/04.%20RELATOR&#205;A/03.%20NORMATIVA%20CONTRACTUAL/04.%20Documento%20Tipo/Licitaci&#243;n%20p&#250;blica%20de%20obra%20p&#250;blica%20de%20infraestructura%20de%20transporte%20V2/Contratacion%20PME%20v021?3D446CAD" TargetMode="External"/><Relationship Id="rId1" Type="http://schemas.openxmlformats.org/officeDocument/2006/relationships/externalLinkPath" Target="file:///3D446CAD/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uaespdc-my.sharepoint.com/CONSORCIO%20ETSA-CONCOL%20-%20CONSULTORIA/PROYECTO%20CRUDOS%20PESADOS%20CAMPO%20CASTILLA/1%20PPTO.%20E.%20APIAY-MONTERREY-PORVENIR/Proyectos%20VIT/CRUDOS%20PESADOS/informaci&#243;n-refer/CONSOLIDADO%20SOA_REQUERIMIENTOS%20NAFTA_100_2014.xls?94DBDA07" TargetMode="External"/><Relationship Id="rId1" Type="http://schemas.openxmlformats.org/officeDocument/2006/relationships/externalLinkPath" Target="file:///94DBDA07/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uaespdc-my.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uaespdc-my.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uaespdc-my.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uaespdc-my.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uaespdc-my.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uaespdc-my.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uaespdc-my.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uaespdc-my.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uaespdc-my.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uaespdc-my.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C:/Users/PAOLA%20ORTIZ/Downloads/5.%20PRESUPUESTO%20MANTENIMIENTO%20SEDES%20UAESP%2026-05-2026.xlsx" TargetMode="External"/><Relationship Id="rId1" Type="http://schemas.openxmlformats.org/officeDocument/2006/relationships/externalLinkPath" Target="file:///C:/Users/PAOLA%20ORTIZ/Downloads/5.%20PRESUPUESTO%20MANTENIMIENTO%20SEDES%20UAESP%2026-05-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min_max prob e impacto"/>
      <sheetName val="Input"/>
      <sheetName val="Hoja trabajo estructuración"/>
      <sheetName val="Matriz para publicar"/>
      <sheetName val="Matriz seguimiento"/>
      <sheetName val="Escalas de riesgo"/>
      <sheetName val="Cálculo RC"/>
      <sheetName val="Control"/>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sheetData sheetId="1"/>
      <sheetData sheetId="2"/>
      <sheetData sheetId="3">
        <row r="11">
          <cell r="B11" t="str">
            <v>Específico</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sheetData sheetId="573"/>
      <sheetData sheetId="574"/>
      <sheetData sheetId="575"/>
      <sheetData sheetId="576" refreshError="1"/>
      <sheetData sheetId="577" refreshError="1"/>
      <sheetData sheetId="57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I. cll 12 8-46"/>
      <sheetName val="VII. cll 12 8-96"/>
      <sheetName val="Cuadro resumen Items"/>
      <sheetName val="PRESUPUESTO ESTIMADO"/>
      <sheetName val="M.O."/>
      <sheetName val="INSUMOS"/>
      <sheetName val="AIU"/>
      <sheetName val="FACTOR MULTIPLICADOR"/>
      <sheetName val="1,1"/>
      <sheetName val="3,1x"/>
      <sheetName val="3,2"/>
      <sheetName val="1,2"/>
      <sheetName val="1,3"/>
      <sheetName val="1,4"/>
      <sheetName val="1,5"/>
      <sheetName val="1,13"/>
      <sheetName val="1,33"/>
      <sheetName val="1,34"/>
      <sheetName val="6,17"/>
      <sheetName val="7,17"/>
      <sheetName val="7,27"/>
      <sheetName val="9,14"/>
      <sheetName val="10,5"/>
      <sheetName val="11,36"/>
      <sheetName val="12,30"/>
      <sheetName val="12,116"/>
      <sheetName val="12,127"/>
      <sheetName val="18,26"/>
      <sheetName val="18,29"/>
      <sheetName val="18,30"/>
      <sheetName val="7,4x"/>
      <sheetName val="Hoja1"/>
      <sheetName val="Informe de compatibilidad"/>
    </sheetNames>
    <sheetDataSet>
      <sheetData sheetId="0"/>
      <sheetData sheetId="1"/>
      <sheetData sheetId="2"/>
      <sheetData sheetId="3"/>
      <sheetData sheetId="4"/>
      <sheetData sheetId="5"/>
      <sheetData sheetId="6"/>
      <sheetData sheetId="7"/>
      <sheetData sheetId="8">
        <row r="29">
          <cell r="H29">
            <v>20259</v>
          </cell>
        </row>
      </sheetData>
      <sheetData sheetId="9"/>
      <sheetData sheetId="10"/>
      <sheetData sheetId="11">
        <row r="32">
          <cell r="H32">
            <v>20545</v>
          </cell>
        </row>
      </sheetData>
      <sheetData sheetId="12">
        <row r="32">
          <cell r="H32">
            <v>19910</v>
          </cell>
        </row>
      </sheetData>
      <sheetData sheetId="13">
        <row r="31">
          <cell r="H31">
            <v>71274</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87"/>
  <sheetViews>
    <sheetView showGridLines="0" tabSelected="1" topLeftCell="A43" zoomScale="70" zoomScaleNormal="70" zoomScaleSheetLayoutView="70" zoomScalePageLayoutView="70" workbookViewId="0">
      <selection activeCell="T21" sqref="T21"/>
    </sheetView>
  </sheetViews>
  <sheetFormatPr baseColWidth="10" defaultColWidth="11.5" defaultRowHeight="16"/>
  <cols>
    <col min="1" max="1" width="9.5" style="201" bestFit="1" customWidth="1"/>
    <col min="2" max="2" width="77" style="202" customWidth="1"/>
    <col min="3" max="3" width="10.5" style="178" customWidth="1"/>
    <col min="4" max="4" width="9.83203125" style="203" customWidth="1"/>
    <col min="5" max="5" width="13.1640625" style="204" bestFit="1" customWidth="1"/>
    <col min="6" max="6" width="21.5" style="204" bestFit="1" customWidth="1"/>
    <col min="7" max="7" width="19" style="178" hidden="1" customWidth="1"/>
    <col min="8" max="8" width="19" style="179" hidden="1" customWidth="1"/>
    <col min="9" max="16" width="11.5" style="179" customWidth="1"/>
    <col min="17" max="17" width="18" style="216" hidden="1" customWidth="1"/>
    <col min="18" max="16384" width="11.5" style="179"/>
  </cols>
  <sheetData>
    <row r="1" spans="1:17">
      <c r="A1" s="252" t="s">
        <v>120</v>
      </c>
      <c r="B1" s="252"/>
      <c r="C1" s="252"/>
      <c r="D1" s="252"/>
      <c r="E1" s="252"/>
      <c r="F1" s="252"/>
    </row>
    <row r="2" spans="1:17">
      <c r="A2" s="252"/>
      <c r="B2" s="252"/>
      <c r="C2" s="252"/>
      <c r="D2" s="252"/>
      <c r="E2" s="252"/>
      <c r="F2" s="252"/>
    </row>
    <row r="3" spans="1:17" ht="15.5" customHeight="1">
      <c r="A3" s="253" t="s">
        <v>121</v>
      </c>
      <c r="B3" s="254"/>
      <c r="C3" s="254"/>
      <c r="D3" s="254"/>
      <c r="E3" s="255"/>
      <c r="F3" s="180">
        <f>SUM(F6:F20)</f>
        <v>46080950</v>
      </c>
      <c r="G3" s="181" t="s">
        <v>122</v>
      </c>
      <c r="I3" s="256" t="s">
        <v>123</v>
      </c>
      <c r="J3" s="256"/>
      <c r="K3" s="256"/>
      <c r="L3" s="256"/>
      <c r="M3" s="256" t="s">
        <v>124</v>
      </c>
      <c r="N3" s="256"/>
      <c r="O3" s="256"/>
      <c r="P3" s="256"/>
    </row>
    <row r="4" spans="1:17" s="178" customFormat="1" ht="34">
      <c r="A4" s="182" t="s">
        <v>125</v>
      </c>
      <c r="B4" s="182" t="s">
        <v>126</v>
      </c>
      <c r="C4" s="182" t="s">
        <v>51</v>
      </c>
      <c r="D4" s="183" t="s">
        <v>127</v>
      </c>
      <c r="E4" s="184" t="s">
        <v>128</v>
      </c>
      <c r="F4" s="185" t="s">
        <v>16</v>
      </c>
      <c r="I4" s="186" t="s">
        <v>129</v>
      </c>
      <c r="J4" s="186" t="s">
        <v>130</v>
      </c>
      <c r="K4" s="186" t="s">
        <v>131</v>
      </c>
      <c r="L4" s="186" t="s">
        <v>132</v>
      </c>
      <c r="M4" s="186" t="s">
        <v>133</v>
      </c>
      <c r="N4" s="186" t="s">
        <v>134</v>
      </c>
      <c r="O4" s="186" t="s">
        <v>135</v>
      </c>
      <c r="P4" s="186" t="s">
        <v>136</v>
      </c>
      <c r="Q4" s="217"/>
    </row>
    <row r="5" spans="1:17" ht="17">
      <c r="A5" s="227"/>
      <c r="B5" s="209" t="s">
        <v>137</v>
      </c>
      <c r="C5" s="257"/>
      <c r="D5" s="258"/>
      <c r="E5" s="258"/>
      <c r="F5" s="259"/>
      <c r="I5" s="187"/>
      <c r="J5" s="187"/>
      <c r="K5" s="187"/>
      <c r="L5" s="187"/>
      <c r="M5" s="187"/>
      <c r="N5" s="187"/>
      <c r="O5" s="187"/>
      <c r="P5" s="187"/>
    </row>
    <row r="6" spans="1:17" s="190" customFormat="1" ht="17">
      <c r="A6" s="213">
        <v>1.33</v>
      </c>
      <c r="B6" s="189" t="s">
        <v>92</v>
      </c>
      <c r="C6" s="223" t="s">
        <v>112</v>
      </c>
      <c r="D6" s="223">
        <v>100</v>
      </c>
      <c r="E6" s="224">
        <f>Q6</f>
        <v>23049</v>
      </c>
      <c r="F6" s="205">
        <f>+E6*D6</f>
        <v>2304900</v>
      </c>
      <c r="G6" s="188">
        <v>1.33</v>
      </c>
      <c r="H6" s="190" t="s">
        <v>138</v>
      </c>
      <c r="I6" s="191"/>
      <c r="J6" s="192"/>
      <c r="K6" s="192"/>
      <c r="L6" s="192"/>
      <c r="M6" s="192"/>
      <c r="N6" s="192"/>
      <c r="O6" s="192"/>
      <c r="P6" s="192"/>
      <c r="Q6" s="218">
        <v>23049</v>
      </c>
    </row>
    <row r="7" spans="1:17" s="190" customFormat="1" ht="17">
      <c r="A7" s="186" t="s">
        <v>115</v>
      </c>
      <c r="B7" s="189" t="s">
        <v>93</v>
      </c>
      <c r="C7" s="223" t="s">
        <v>113</v>
      </c>
      <c r="D7" s="223">
        <v>50</v>
      </c>
      <c r="E7" s="225">
        <f>'[115]1,1'!H29</f>
        <v>20259</v>
      </c>
      <c r="F7" s="205">
        <f>+E7*D7</f>
        <v>1012950</v>
      </c>
      <c r="G7" s="193" t="s">
        <v>91</v>
      </c>
      <c r="I7" s="192"/>
      <c r="J7" s="191"/>
      <c r="K7" s="192"/>
      <c r="L7" s="192"/>
      <c r="M7" s="192"/>
      <c r="N7" s="192"/>
      <c r="O7" s="192"/>
      <c r="P7" s="192"/>
      <c r="Q7" s="218"/>
    </row>
    <row r="8" spans="1:17" s="190" customFormat="1" ht="17">
      <c r="A8" s="186">
        <v>1.1299999999999999</v>
      </c>
      <c r="B8" s="206" t="s">
        <v>90</v>
      </c>
      <c r="C8" s="226" t="s">
        <v>112</v>
      </c>
      <c r="D8" s="226">
        <v>100</v>
      </c>
      <c r="E8" s="207">
        <v>14955</v>
      </c>
      <c r="F8" s="208">
        <f>+E8*D8</f>
        <v>1495500</v>
      </c>
      <c r="G8" s="178">
        <v>1.1299999999999999</v>
      </c>
      <c r="H8" s="179" t="s">
        <v>138</v>
      </c>
      <c r="I8" s="192"/>
      <c r="J8" s="192"/>
      <c r="K8" s="191"/>
      <c r="L8" s="192"/>
      <c r="M8" s="192"/>
      <c r="N8" s="192"/>
      <c r="O8" s="192"/>
      <c r="P8" s="192"/>
      <c r="Q8" s="218"/>
    </row>
    <row r="9" spans="1:17" ht="17">
      <c r="A9" s="186"/>
      <c r="B9" s="209" t="s">
        <v>139</v>
      </c>
      <c r="C9" s="257"/>
      <c r="D9" s="258"/>
      <c r="E9" s="258"/>
      <c r="F9" s="259"/>
      <c r="I9" s="187"/>
      <c r="J9" s="187"/>
      <c r="K9" s="187"/>
      <c r="L9" s="187"/>
      <c r="M9" s="187"/>
      <c r="N9" s="187"/>
      <c r="O9" s="187"/>
      <c r="P9" s="187"/>
    </row>
    <row r="10" spans="1:17" s="190" customFormat="1" ht="34">
      <c r="A10" s="186" t="s">
        <v>116</v>
      </c>
      <c r="B10" s="206" t="s">
        <v>94</v>
      </c>
      <c r="C10" s="223" t="s">
        <v>113</v>
      </c>
      <c r="D10" s="223">
        <v>100</v>
      </c>
      <c r="E10" s="205">
        <f>'[115]1,2'!H32</f>
        <v>20545</v>
      </c>
      <c r="F10" s="210">
        <f>+E10*D10</f>
        <v>2054500</v>
      </c>
      <c r="G10" s="193" t="s">
        <v>91</v>
      </c>
      <c r="I10" s="192"/>
      <c r="J10" s="191"/>
      <c r="K10" s="192"/>
      <c r="L10" s="192"/>
      <c r="M10" s="192"/>
      <c r="N10" s="192"/>
      <c r="O10" s="192"/>
      <c r="P10" s="192"/>
      <c r="Q10" s="218"/>
    </row>
    <row r="11" spans="1:17" s="190" customFormat="1" ht="17">
      <c r="A11" s="186" t="s">
        <v>117</v>
      </c>
      <c r="B11" s="206" t="s">
        <v>95</v>
      </c>
      <c r="C11" s="223" t="s">
        <v>113</v>
      </c>
      <c r="D11" s="223">
        <v>100</v>
      </c>
      <c r="E11" s="225">
        <f>'[115]1,3'!H32</f>
        <v>19910</v>
      </c>
      <c r="F11" s="210">
        <f>+E11*D11</f>
        <v>1991000</v>
      </c>
      <c r="G11" s="193" t="s">
        <v>91</v>
      </c>
      <c r="I11" s="192"/>
      <c r="J11" s="192"/>
      <c r="K11" s="191"/>
      <c r="L11" s="192"/>
      <c r="M11" s="192"/>
      <c r="N11" s="192"/>
      <c r="O11" s="192"/>
      <c r="P11" s="192"/>
      <c r="Q11" s="218"/>
    </row>
    <row r="12" spans="1:17" s="190" customFormat="1" ht="17">
      <c r="A12" s="186">
        <v>7.27</v>
      </c>
      <c r="B12" s="206" t="s">
        <v>96</v>
      </c>
      <c r="C12" s="223" t="s">
        <v>112</v>
      </c>
      <c r="D12" s="223">
        <v>100</v>
      </c>
      <c r="E12" s="224">
        <f>Q12</f>
        <v>121009</v>
      </c>
      <c r="F12" s="205">
        <f>+E12*D12</f>
        <v>12100900</v>
      </c>
      <c r="G12" s="178">
        <v>7.27</v>
      </c>
      <c r="H12" s="190" t="s">
        <v>138</v>
      </c>
      <c r="I12" s="192"/>
      <c r="J12" s="191"/>
      <c r="K12" s="192"/>
      <c r="L12" s="192"/>
      <c r="M12" s="192"/>
      <c r="N12" s="192"/>
      <c r="O12" s="192"/>
      <c r="P12" s="192"/>
      <c r="Q12" s="216">
        <v>121009</v>
      </c>
    </row>
    <row r="13" spans="1:17" s="190" customFormat="1" ht="31.25" customHeight="1">
      <c r="A13" s="213">
        <v>6866</v>
      </c>
      <c r="B13" s="189" t="s">
        <v>97</v>
      </c>
      <c r="C13" s="223" t="s">
        <v>113</v>
      </c>
      <c r="D13" s="223">
        <v>100</v>
      </c>
      <c r="E13" s="194">
        <v>60638</v>
      </c>
      <c r="F13" s="205">
        <f>+E13*D13</f>
        <v>6063800</v>
      </c>
      <c r="G13" s="188">
        <v>6866</v>
      </c>
      <c r="H13" s="190" t="s">
        <v>140</v>
      </c>
      <c r="I13" s="192"/>
      <c r="J13" s="192"/>
      <c r="K13" s="191"/>
      <c r="L13" s="192"/>
      <c r="M13" s="192"/>
      <c r="N13" s="192"/>
      <c r="O13" s="192"/>
      <c r="P13" s="192"/>
      <c r="Q13" s="218"/>
    </row>
    <row r="14" spans="1:17" ht="17">
      <c r="A14" s="186"/>
      <c r="B14" s="209" t="s">
        <v>141</v>
      </c>
      <c r="C14" s="260"/>
      <c r="D14" s="260"/>
      <c r="E14" s="260"/>
      <c r="F14" s="260"/>
      <c r="I14" s="187"/>
      <c r="J14" s="187"/>
      <c r="K14" s="187"/>
      <c r="L14" s="187"/>
      <c r="M14" s="187"/>
      <c r="N14" s="187"/>
      <c r="O14" s="187"/>
      <c r="P14" s="187"/>
    </row>
    <row r="15" spans="1:17" ht="34">
      <c r="A15" s="186" t="s">
        <v>118</v>
      </c>
      <c r="B15" s="195" t="s">
        <v>98</v>
      </c>
      <c r="C15" s="223" t="s">
        <v>112</v>
      </c>
      <c r="D15" s="223">
        <v>100</v>
      </c>
      <c r="E15" s="205">
        <f>'[115]1,4'!H31</f>
        <v>71274</v>
      </c>
      <c r="F15" s="205">
        <f>+E15*D15</f>
        <v>7127400</v>
      </c>
      <c r="G15" s="193" t="s">
        <v>91</v>
      </c>
      <c r="I15" s="187"/>
      <c r="J15" s="187"/>
      <c r="K15" s="187"/>
      <c r="L15" s="187"/>
      <c r="M15" s="191"/>
      <c r="N15" s="187"/>
      <c r="O15" s="187"/>
      <c r="P15" s="187"/>
    </row>
    <row r="16" spans="1:17" ht="17">
      <c r="A16" s="186"/>
      <c r="B16" s="211" t="s">
        <v>142</v>
      </c>
      <c r="C16" s="223"/>
      <c r="D16" s="223"/>
      <c r="E16" s="205"/>
      <c r="F16" s="205"/>
      <c r="I16" s="187"/>
      <c r="J16" s="187"/>
      <c r="K16" s="187"/>
      <c r="L16" s="187"/>
      <c r="M16" s="187"/>
      <c r="N16" s="187"/>
      <c r="O16" s="187"/>
      <c r="P16" s="187"/>
    </row>
    <row r="17" spans="1:17">
      <c r="A17" s="213">
        <v>6.17</v>
      </c>
      <c r="B17" s="212" t="s">
        <v>99</v>
      </c>
      <c r="C17" s="223" t="s">
        <v>112</v>
      </c>
      <c r="D17" s="223">
        <v>100</v>
      </c>
      <c r="E17" s="224">
        <f>Q17</f>
        <v>29350</v>
      </c>
      <c r="F17" s="205">
        <f>+E17*D17</f>
        <v>2935000</v>
      </c>
      <c r="G17" s="188">
        <v>6.17</v>
      </c>
      <c r="H17" s="179" t="s">
        <v>138</v>
      </c>
      <c r="I17" s="187"/>
      <c r="J17" s="187"/>
      <c r="K17" s="187"/>
      <c r="L17" s="191"/>
      <c r="M17" s="187"/>
      <c r="N17" s="187"/>
      <c r="O17" s="187"/>
      <c r="P17" s="187"/>
      <c r="Q17" s="216">
        <v>29350</v>
      </c>
    </row>
    <row r="18" spans="1:17" ht="17">
      <c r="A18" s="186"/>
      <c r="B18" s="209" t="s">
        <v>143</v>
      </c>
      <c r="C18" s="260"/>
      <c r="D18" s="260"/>
      <c r="E18" s="260"/>
      <c r="F18" s="260"/>
      <c r="I18" s="187"/>
      <c r="J18" s="187"/>
      <c r="K18" s="187"/>
      <c r="L18" s="187"/>
      <c r="M18" s="191"/>
      <c r="N18" s="191"/>
      <c r="O18" s="187"/>
      <c r="P18" s="187"/>
    </row>
    <row r="19" spans="1:17" ht="17">
      <c r="A19" s="186">
        <v>18.29</v>
      </c>
      <c r="B19" s="195" t="s">
        <v>100</v>
      </c>
      <c r="C19" s="223" t="s">
        <v>112</v>
      </c>
      <c r="D19" s="223">
        <v>200</v>
      </c>
      <c r="E19" s="224">
        <f>Q19</f>
        <v>31349</v>
      </c>
      <c r="F19" s="205">
        <f>+E19*D19</f>
        <v>6269800</v>
      </c>
      <c r="G19" s="178">
        <v>18.29</v>
      </c>
      <c r="H19" s="179" t="s">
        <v>138</v>
      </c>
      <c r="I19" s="187"/>
      <c r="J19" s="187"/>
      <c r="K19" s="187"/>
      <c r="L19" s="187"/>
      <c r="M19" s="187"/>
      <c r="N19" s="187"/>
      <c r="O19" s="191"/>
      <c r="P19" s="191"/>
      <c r="Q19" s="216">
        <v>31349</v>
      </c>
    </row>
    <row r="20" spans="1:17" ht="17">
      <c r="A20" s="214">
        <v>18.3</v>
      </c>
      <c r="B20" s="195" t="s">
        <v>101</v>
      </c>
      <c r="C20" s="223" t="s">
        <v>112</v>
      </c>
      <c r="D20" s="223">
        <v>100</v>
      </c>
      <c r="E20" s="224">
        <f>Q20</f>
        <v>27252</v>
      </c>
      <c r="F20" s="205">
        <f>+E20*D20</f>
        <v>2725200</v>
      </c>
      <c r="G20" s="196">
        <v>18.3</v>
      </c>
      <c r="H20" s="179" t="s">
        <v>138</v>
      </c>
      <c r="I20" s="187"/>
      <c r="J20" s="187"/>
      <c r="K20" s="187"/>
      <c r="L20" s="187"/>
      <c r="M20" s="187"/>
      <c r="N20" s="187"/>
      <c r="O20" s="187"/>
      <c r="P20" s="187"/>
      <c r="Q20" s="216">
        <v>27252</v>
      </c>
    </row>
    <row r="21" spans="1:17">
      <c r="A21" s="253" t="s">
        <v>144</v>
      </c>
      <c r="B21" s="254"/>
      <c r="C21" s="254"/>
      <c r="D21" s="254"/>
      <c r="E21" s="255"/>
      <c r="F21" s="180">
        <f>SUM(F24:F44)</f>
        <v>33294480</v>
      </c>
      <c r="I21" s="256" t="s">
        <v>123</v>
      </c>
      <c r="J21" s="256"/>
      <c r="K21" s="256"/>
      <c r="L21" s="256"/>
      <c r="M21" s="256" t="s">
        <v>124</v>
      </c>
      <c r="N21" s="256"/>
      <c r="O21" s="256"/>
      <c r="P21" s="256"/>
    </row>
    <row r="22" spans="1:17" ht="34">
      <c r="A22" s="182" t="s">
        <v>125</v>
      </c>
      <c r="B22" s="182" t="s">
        <v>126</v>
      </c>
      <c r="C22" s="182" t="s">
        <v>51</v>
      </c>
      <c r="D22" s="183" t="s">
        <v>127</v>
      </c>
      <c r="E22" s="184" t="s">
        <v>128</v>
      </c>
      <c r="F22" s="185" t="s">
        <v>16</v>
      </c>
      <c r="I22" s="186" t="s">
        <v>129</v>
      </c>
      <c r="J22" s="186" t="s">
        <v>130</v>
      </c>
      <c r="K22" s="186" t="s">
        <v>131</v>
      </c>
      <c r="L22" s="186" t="s">
        <v>132</v>
      </c>
      <c r="M22" s="186" t="s">
        <v>133</v>
      </c>
      <c r="N22" s="186" t="s">
        <v>134</v>
      </c>
      <c r="O22" s="186" t="s">
        <v>135</v>
      </c>
      <c r="P22" s="186" t="s">
        <v>136</v>
      </c>
    </row>
    <row r="23" spans="1:17" ht="17">
      <c r="A23" s="227"/>
      <c r="B23" s="209" t="s">
        <v>137</v>
      </c>
      <c r="C23" s="257"/>
      <c r="D23" s="258"/>
      <c r="E23" s="258"/>
      <c r="F23" s="259"/>
      <c r="I23" s="187"/>
      <c r="J23" s="187"/>
      <c r="K23" s="187"/>
      <c r="L23" s="187"/>
      <c r="M23" s="187"/>
      <c r="N23" s="187"/>
      <c r="O23" s="187"/>
      <c r="P23" s="187"/>
    </row>
    <row r="24" spans="1:17" ht="17">
      <c r="A24" s="213">
        <v>1.33</v>
      </c>
      <c r="B24" s="189" t="s">
        <v>92</v>
      </c>
      <c r="C24" s="223" t="s">
        <v>112</v>
      </c>
      <c r="D24" s="223">
        <v>40</v>
      </c>
      <c r="E24" s="224">
        <f>Q24</f>
        <v>23049</v>
      </c>
      <c r="F24" s="205">
        <f>+E24*D24</f>
        <v>921960</v>
      </c>
      <c r="G24" s="188">
        <v>1.33</v>
      </c>
      <c r="H24" s="190" t="s">
        <v>138</v>
      </c>
      <c r="I24" s="191"/>
      <c r="J24" s="187"/>
      <c r="K24" s="187"/>
      <c r="L24" s="187"/>
      <c r="M24" s="187"/>
      <c r="N24" s="187"/>
      <c r="O24" s="187"/>
      <c r="P24" s="187"/>
      <c r="Q24" s="216">
        <f>Q6</f>
        <v>23049</v>
      </c>
    </row>
    <row r="25" spans="1:17" ht="17">
      <c r="A25" s="186">
        <v>1.1299999999999999</v>
      </c>
      <c r="B25" s="206" t="s">
        <v>90</v>
      </c>
      <c r="C25" s="226" t="s">
        <v>112</v>
      </c>
      <c r="D25" s="226">
        <v>50</v>
      </c>
      <c r="E25" s="215">
        <v>14955</v>
      </c>
      <c r="F25" s="215">
        <f>+E25*D25</f>
        <v>747750</v>
      </c>
      <c r="G25" s="178">
        <v>1.1299999999999999</v>
      </c>
      <c r="H25" s="179" t="s">
        <v>138</v>
      </c>
      <c r="I25" s="187"/>
      <c r="J25" s="191"/>
      <c r="K25" s="187"/>
      <c r="L25" s="187"/>
      <c r="M25" s="187"/>
      <c r="N25" s="187"/>
      <c r="O25" s="187"/>
      <c r="P25" s="187"/>
    </row>
    <row r="26" spans="1:17" ht="17">
      <c r="A26" s="186"/>
      <c r="B26" s="209" t="s">
        <v>139</v>
      </c>
      <c r="C26" s="261"/>
      <c r="D26" s="261"/>
      <c r="E26" s="261"/>
      <c r="F26" s="261"/>
      <c r="I26" s="187"/>
      <c r="J26" s="187"/>
      <c r="K26" s="187"/>
      <c r="L26" s="187"/>
      <c r="M26" s="187"/>
      <c r="N26" s="187"/>
      <c r="O26" s="187"/>
      <c r="P26" s="187"/>
    </row>
    <row r="27" spans="1:17" ht="17">
      <c r="A27" s="186" t="s">
        <v>117</v>
      </c>
      <c r="B27" s="206" t="s">
        <v>95</v>
      </c>
      <c r="C27" s="226" t="s">
        <v>113</v>
      </c>
      <c r="D27" s="226">
        <v>100</v>
      </c>
      <c r="E27" s="228">
        <f>'[115]1,3'!H32</f>
        <v>19910</v>
      </c>
      <c r="F27" s="215">
        <f>+E27*D27</f>
        <v>1991000</v>
      </c>
      <c r="G27" s="193" t="s">
        <v>91</v>
      </c>
      <c r="I27" s="187"/>
      <c r="J27" s="187"/>
      <c r="K27" s="191"/>
      <c r="L27" s="187"/>
      <c r="M27" s="187"/>
      <c r="N27" s="187"/>
      <c r="O27" s="187"/>
      <c r="P27" s="187"/>
    </row>
    <row r="28" spans="1:17" ht="17">
      <c r="A28" s="186">
        <v>7.27</v>
      </c>
      <c r="B28" s="206" t="s">
        <v>96</v>
      </c>
      <c r="C28" s="223" t="s">
        <v>112</v>
      </c>
      <c r="D28" s="223">
        <v>40</v>
      </c>
      <c r="E28" s="224">
        <f>Q28</f>
        <v>121009</v>
      </c>
      <c r="F28" s="205">
        <f>+E28*D28</f>
        <v>4840360</v>
      </c>
      <c r="G28" s="178">
        <v>7.27</v>
      </c>
      <c r="H28" s="190" t="s">
        <v>138</v>
      </c>
      <c r="I28" s="187"/>
      <c r="J28" s="187"/>
      <c r="K28" s="187"/>
      <c r="L28" s="191"/>
      <c r="M28" s="187"/>
      <c r="N28" s="187"/>
      <c r="O28" s="187"/>
      <c r="P28" s="187"/>
      <c r="Q28" s="216">
        <v>121009</v>
      </c>
    </row>
    <row r="29" spans="1:17" ht="17">
      <c r="A29" s="186"/>
      <c r="B29" s="209" t="s">
        <v>141</v>
      </c>
      <c r="C29" s="261"/>
      <c r="D29" s="261"/>
      <c r="E29" s="261"/>
      <c r="F29" s="261"/>
      <c r="G29" s="193"/>
      <c r="I29" s="187"/>
      <c r="J29" s="187"/>
      <c r="K29" s="187"/>
      <c r="L29" s="187"/>
      <c r="M29" s="187"/>
      <c r="N29" s="187"/>
      <c r="O29" s="187"/>
      <c r="P29" s="187"/>
    </row>
    <row r="30" spans="1:17" ht="34">
      <c r="A30" s="186" t="s">
        <v>118</v>
      </c>
      <c r="B30" s="195" t="s">
        <v>98</v>
      </c>
      <c r="C30" s="226" t="s">
        <v>112</v>
      </c>
      <c r="D30" s="226">
        <v>50</v>
      </c>
      <c r="E30" s="215">
        <f>'[115]1,4'!H31</f>
        <v>71274</v>
      </c>
      <c r="F30" s="215">
        <f>+E30*D30</f>
        <v>3563700</v>
      </c>
      <c r="G30" s="193" t="s">
        <v>91</v>
      </c>
      <c r="I30" s="187"/>
      <c r="J30" s="187"/>
      <c r="K30" s="187"/>
      <c r="L30" s="187"/>
      <c r="M30" s="191"/>
      <c r="N30" s="187"/>
      <c r="O30" s="187"/>
      <c r="P30" s="187"/>
    </row>
    <row r="31" spans="1:17" ht="17">
      <c r="A31" s="186"/>
      <c r="B31" s="209" t="s">
        <v>145</v>
      </c>
      <c r="C31" s="226"/>
      <c r="D31" s="226"/>
      <c r="E31" s="215"/>
      <c r="F31" s="215"/>
      <c r="I31" s="187"/>
      <c r="J31" s="187"/>
      <c r="K31" s="187"/>
      <c r="L31" s="187"/>
      <c r="M31" s="187"/>
      <c r="N31" s="187"/>
      <c r="O31" s="187"/>
      <c r="P31" s="187"/>
    </row>
    <row r="32" spans="1:17" ht="17">
      <c r="A32" s="213">
        <v>11.36</v>
      </c>
      <c r="B32" s="212" t="s">
        <v>102</v>
      </c>
      <c r="C32" s="226" t="s">
        <v>114</v>
      </c>
      <c r="D32" s="226">
        <v>2</v>
      </c>
      <c r="E32" s="199">
        <v>92702</v>
      </c>
      <c r="F32" s="199">
        <f>D32*E32</f>
        <v>185404</v>
      </c>
      <c r="G32" s="188">
        <v>11.36</v>
      </c>
      <c r="H32" s="179" t="s">
        <v>138</v>
      </c>
      <c r="I32" s="187"/>
      <c r="J32" s="187"/>
      <c r="K32" s="187"/>
      <c r="L32" s="187"/>
      <c r="M32" s="191"/>
      <c r="N32" s="187"/>
      <c r="O32" s="187"/>
      <c r="P32" s="187"/>
      <c r="Q32" s="216">
        <v>92702</v>
      </c>
    </row>
    <row r="33" spans="1:17" ht="17">
      <c r="A33" s="186"/>
      <c r="B33" s="209" t="s">
        <v>143</v>
      </c>
      <c r="C33" s="261"/>
      <c r="D33" s="261"/>
      <c r="E33" s="261"/>
      <c r="F33" s="261"/>
      <c r="I33" s="187"/>
      <c r="J33" s="187"/>
      <c r="K33" s="187"/>
      <c r="L33" s="187"/>
      <c r="M33" s="187"/>
      <c r="N33" s="187"/>
      <c r="O33" s="187"/>
      <c r="P33" s="187"/>
    </row>
    <row r="34" spans="1:17" ht="17">
      <c r="A34" s="186">
        <v>18.29</v>
      </c>
      <c r="B34" s="195" t="s">
        <v>100</v>
      </c>
      <c r="C34" s="223" t="s">
        <v>112</v>
      </c>
      <c r="D34" s="223">
        <v>200</v>
      </c>
      <c r="E34" s="224">
        <f>Q34</f>
        <v>31349</v>
      </c>
      <c r="F34" s="205">
        <f>+E34*D34</f>
        <v>6269800</v>
      </c>
      <c r="G34" s="178">
        <v>18.29</v>
      </c>
      <c r="H34" s="179" t="s">
        <v>138</v>
      </c>
      <c r="I34" s="187"/>
      <c r="J34" s="187"/>
      <c r="K34" s="187"/>
      <c r="L34" s="187"/>
      <c r="M34" s="191"/>
      <c r="N34" s="187"/>
      <c r="O34" s="187"/>
      <c r="P34" s="187"/>
      <c r="Q34" s="216">
        <v>31349</v>
      </c>
    </row>
    <row r="35" spans="1:17" ht="17">
      <c r="A35" s="214">
        <v>18.3</v>
      </c>
      <c r="B35" s="195" t="s">
        <v>101</v>
      </c>
      <c r="C35" s="223" t="s">
        <v>112</v>
      </c>
      <c r="D35" s="223">
        <v>100</v>
      </c>
      <c r="E35" s="224">
        <f>Q35</f>
        <v>27252</v>
      </c>
      <c r="F35" s="205">
        <f>+E35*D35</f>
        <v>2725200</v>
      </c>
      <c r="G35" s="196">
        <v>18.3</v>
      </c>
      <c r="H35" s="179" t="s">
        <v>138</v>
      </c>
      <c r="I35" s="187"/>
      <c r="J35" s="187"/>
      <c r="K35" s="187"/>
      <c r="L35" s="187"/>
      <c r="M35" s="187"/>
      <c r="N35" s="191"/>
      <c r="O35" s="187"/>
      <c r="P35" s="187"/>
      <c r="Q35" s="216">
        <v>27252</v>
      </c>
    </row>
    <row r="36" spans="1:17" ht="17">
      <c r="A36" s="186">
        <v>18.260000000000002</v>
      </c>
      <c r="B36" s="195" t="s">
        <v>103</v>
      </c>
      <c r="C36" s="226" t="s">
        <v>112</v>
      </c>
      <c r="D36" s="226">
        <v>100</v>
      </c>
      <c r="E36" s="224">
        <f>Q36</f>
        <v>24227</v>
      </c>
      <c r="F36" s="215">
        <f>+E36*D36</f>
        <v>2422700</v>
      </c>
      <c r="G36" s="178">
        <v>18.260000000000002</v>
      </c>
      <c r="H36" s="179" t="s">
        <v>138</v>
      </c>
      <c r="I36" s="187"/>
      <c r="J36" s="187"/>
      <c r="K36" s="187"/>
      <c r="L36" s="187"/>
      <c r="M36" s="187"/>
      <c r="N36" s="187"/>
      <c r="O36" s="191"/>
      <c r="P36" s="187"/>
      <c r="Q36" s="216">
        <v>24227</v>
      </c>
    </row>
    <row r="37" spans="1:17" ht="17">
      <c r="A37" s="178"/>
      <c r="B37" s="234" t="s">
        <v>146</v>
      </c>
      <c r="C37" s="235"/>
      <c r="D37" s="235"/>
      <c r="E37" s="236"/>
      <c r="F37" s="237"/>
      <c r="I37" s="187"/>
      <c r="J37" s="187"/>
      <c r="K37" s="187"/>
      <c r="L37" s="187"/>
      <c r="M37" s="187"/>
      <c r="N37" s="187"/>
      <c r="O37" s="187"/>
      <c r="P37" s="187"/>
    </row>
    <row r="38" spans="1:17" ht="17">
      <c r="A38" s="198">
        <v>12.3</v>
      </c>
      <c r="B38" s="195" t="s">
        <v>104</v>
      </c>
      <c r="C38" s="226" t="s">
        <v>114</v>
      </c>
      <c r="D38" s="226">
        <v>4</v>
      </c>
      <c r="E38" s="224">
        <f>Q38</f>
        <v>904281</v>
      </c>
      <c r="F38" s="215">
        <f>+E38*D38</f>
        <v>3617124</v>
      </c>
      <c r="G38" s="198">
        <v>12.3</v>
      </c>
      <c r="H38" s="179" t="s">
        <v>138</v>
      </c>
      <c r="I38" s="187"/>
      <c r="J38" s="187"/>
      <c r="K38" s="187"/>
      <c r="L38" s="187"/>
      <c r="M38" s="191"/>
      <c r="N38" s="187"/>
      <c r="O38" s="187"/>
      <c r="P38" s="187"/>
      <c r="Q38" s="216">
        <v>904281</v>
      </c>
    </row>
    <row r="39" spans="1:17" ht="34">
      <c r="A39" s="188">
        <v>12.116</v>
      </c>
      <c r="B39" s="195" t="s">
        <v>105</v>
      </c>
      <c r="C39" s="226" t="s">
        <v>114</v>
      </c>
      <c r="D39" s="226">
        <v>10</v>
      </c>
      <c r="E39" s="224">
        <f>Q39</f>
        <v>61286</v>
      </c>
      <c r="F39" s="215">
        <f>+E39*D39</f>
        <v>612860</v>
      </c>
      <c r="G39" s="188">
        <v>12.116</v>
      </c>
      <c r="H39" s="179" t="s">
        <v>138</v>
      </c>
      <c r="I39" s="187"/>
      <c r="J39" s="187"/>
      <c r="K39" s="187"/>
      <c r="L39" s="187"/>
      <c r="M39" s="191"/>
      <c r="N39" s="187"/>
      <c r="O39" s="187"/>
      <c r="P39" s="187"/>
      <c r="Q39" s="216">
        <v>61286</v>
      </c>
    </row>
    <row r="40" spans="1:17" ht="17">
      <c r="A40" s="238">
        <v>12.127000000000001</v>
      </c>
      <c r="B40" s="239" t="s">
        <v>106</v>
      </c>
      <c r="C40" s="229" t="s">
        <v>114</v>
      </c>
      <c r="D40" s="229">
        <v>10</v>
      </c>
      <c r="E40" s="224">
        <f>Q40</f>
        <v>284722</v>
      </c>
      <c r="F40" s="207">
        <f>+E40*D40</f>
        <v>2847220</v>
      </c>
      <c r="G40" s="188">
        <v>12.127000000000001</v>
      </c>
      <c r="H40" s="179" t="s">
        <v>138</v>
      </c>
      <c r="I40" s="187"/>
      <c r="J40" s="187"/>
      <c r="K40" s="187"/>
      <c r="L40" s="187"/>
      <c r="M40" s="191"/>
      <c r="N40" s="187"/>
      <c r="O40" s="187"/>
      <c r="P40" s="187"/>
      <c r="Q40" s="216">
        <v>284722</v>
      </c>
    </row>
    <row r="41" spans="1:17" ht="34">
      <c r="A41" s="186" t="s">
        <v>119</v>
      </c>
      <c r="B41" s="195" t="s">
        <v>107</v>
      </c>
      <c r="C41" s="226" t="s">
        <v>114</v>
      </c>
      <c r="D41" s="226">
        <v>1</v>
      </c>
      <c r="E41" s="224">
        <f>Q41</f>
        <v>1599147</v>
      </c>
      <c r="F41" s="215">
        <f>+E41*D41</f>
        <v>1599147</v>
      </c>
      <c r="G41" s="193" t="s">
        <v>91</v>
      </c>
      <c r="I41" s="187"/>
      <c r="J41" s="187"/>
      <c r="K41" s="187"/>
      <c r="L41" s="187"/>
      <c r="M41" s="191"/>
      <c r="N41" s="187"/>
      <c r="O41" s="187"/>
      <c r="P41" s="187"/>
      <c r="Q41" s="216">
        <v>1599147</v>
      </c>
    </row>
    <row r="42" spans="1:17" ht="17">
      <c r="A42" s="240">
        <v>10.5</v>
      </c>
      <c r="B42" s="241" t="s">
        <v>108</v>
      </c>
      <c r="C42" s="230" t="s">
        <v>114</v>
      </c>
      <c r="D42" s="230">
        <v>1</v>
      </c>
      <c r="E42" s="224">
        <f>Q42</f>
        <v>275439</v>
      </c>
      <c r="F42" s="231">
        <f>+E42*D42</f>
        <v>275439</v>
      </c>
      <c r="G42" s="188">
        <v>10.5</v>
      </c>
      <c r="H42" s="179" t="s">
        <v>138</v>
      </c>
      <c r="I42" s="187"/>
      <c r="J42" s="187"/>
      <c r="K42" s="187"/>
      <c r="L42" s="191"/>
      <c r="M42" s="187"/>
      <c r="N42" s="187"/>
      <c r="O42" s="187"/>
      <c r="P42" s="187"/>
      <c r="Q42" s="216">
        <v>275439</v>
      </c>
    </row>
    <row r="43" spans="1:17" ht="17">
      <c r="A43" s="178"/>
      <c r="B43" s="242" t="s">
        <v>147</v>
      </c>
      <c r="C43" s="229"/>
      <c r="D43" s="229"/>
      <c r="E43" s="207"/>
      <c r="F43" s="243"/>
      <c r="I43" s="187"/>
      <c r="J43" s="187"/>
      <c r="K43" s="187"/>
      <c r="L43" s="187"/>
      <c r="M43" s="187"/>
      <c r="N43" s="187"/>
      <c r="O43" s="187"/>
      <c r="P43" s="187"/>
    </row>
    <row r="44" spans="1:17" ht="17">
      <c r="A44" s="178">
        <v>9.14</v>
      </c>
      <c r="B44" s="195" t="s">
        <v>109</v>
      </c>
      <c r="C44" s="229" t="s">
        <v>114</v>
      </c>
      <c r="D44" s="229">
        <v>1</v>
      </c>
      <c r="E44" s="224">
        <f>Q44</f>
        <v>674816</v>
      </c>
      <c r="F44" s="208">
        <f>+E44*D44</f>
        <v>674816</v>
      </c>
      <c r="G44" s="178">
        <v>9.14</v>
      </c>
      <c r="H44" s="179" t="s">
        <v>138</v>
      </c>
      <c r="I44" s="187"/>
      <c r="J44" s="187"/>
      <c r="K44" s="187"/>
      <c r="L44" s="187"/>
      <c r="M44" s="191"/>
      <c r="N44" s="187"/>
      <c r="O44" s="187"/>
      <c r="P44" s="187"/>
      <c r="Q44" s="216">
        <v>674816</v>
      </c>
    </row>
    <row r="45" spans="1:17">
      <c r="A45" s="253" t="s">
        <v>148</v>
      </c>
      <c r="B45" s="254"/>
      <c r="C45" s="254"/>
      <c r="D45" s="254"/>
      <c r="E45" s="255"/>
      <c r="F45" s="180">
        <f>SUM(F48:F50)</f>
        <v>71861134</v>
      </c>
      <c r="I45" s="187"/>
      <c r="J45" s="187"/>
      <c r="K45" s="187"/>
      <c r="L45" s="187"/>
      <c r="M45" s="187"/>
      <c r="N45" s="187"/>
      <c r="O45" s="187"/>
      <c r="P45" s="187"/>
    </row>
    <row r="46" spans="1:17" ht="34">
      <c r="A46" s="182" t="s">
        <v>125</v>
      </c>
      <c r="B46" s="182" t="s">
        <v>126</v>
      </c>
      <c r="C46" s="182" t="s">
        <v>51</v>
      </c>
      <c r="D46" s="183" t="s">
        <v>127</v>
      </c>
      <c r="E46" s="184" t="s">
        <v>128</v>
      </c>
      <c r="F46" s="185" t="s">
        <v>16</v>
      </c>
      <c r="I46" s="187"/>
      <c r="J46" s="187"/>
      <c r="K46" s="187"/>
      <c r="L46" s="187"/>
      <c r="M46" s="187"/>
      <c r="N46" s="187"/>
      <c r="O46" s="187"/>
      <c r="P46" s="187"/>
    </row>
    <row r="47" spans="1:17" ht="17">
      <c r="A47" s="227"/>
      <c r="B47" s="209" t="s">
        <v>137</v>
      </c>
      <c r="C47" s="257"/>
      <c r="D47" s="258"/>
      <c r="E47" s="258"/>
      <c r="F47" s="259"/>
      <c r="I47" s="187"/>
      <c r="J47" s="187"/>
      <c r="K47" s="187"/>
      <c r="L47" s="187"/>
      <c r="M47" s="187"/>
      <c r="N47" s="187"/>
      <c r="O47" s="187"/>
      <c r="P47" s="187"/>
    </row>
    <row r="48" spans="1:17" ht="17">
      <c r="A48" s="178">
        <v>1.34</v>
      </c>
      <c r="B48" s="189" t="s">
        <v>110</v>
      </c>
      <c r="C48" s="229" t="s">
        <v>112</v>
      </c>
      <c r="D48" s="251">
        <f>629.5-(334928/E48)</f>
        <v>614.03059904854274</v>
      </c>
      <c r="E48" s="224">
        <f>Q48</f>
        <v>21651</v>
      </c>
      <c r="F48" s="232">
        <f>+E48*D48</f>
        <v>13294376.499999998</v>
      </c>
      <c r="G48" s="178">
        <v>1.34</v>
      </c>
      <c r="H48" s="179" t="s">
        <v>138</v>
      </c>
      <c r="I48" s="191"/>
      <c r="J48" s="191"/>
      <c r="K48" s="191"/>
      <c r="L48" s="191"/>
      <c r="M48" s="187"/>
      <c r="N48" s="187"/>
      <c r="O48" s="187"/>
      <c r="P48" s="187"/>
      <c r="Q48" s="216">
        <v>21651</v>
      </c>
    </row>
    <row r="49" spans="1:17" ht="17">
      <c r="A49" s="227"/>
      <c r="B49" s="209" t="s">
        <v>139</v>
      </c>
      <c r="C49" s="257"/>
      <c r="D49" s="258"/>
      <c r="E49" s="258"/>
      <c r="F49" s="259"/>
      <c r="I49" s="187"/>
      <c r="J49" s="187"/>
      <c r="K49" s="187"/>
      <c r="L49" s="187"/>
      <c r="M49" s="187"/>
      <c r="N49" s="187"/>
      <c r="O49" s="187"/>
      <c r="P49" s="187"/>
    </row>
    <row r="50" spans="1:17">
      <c r="A50" s="197">
        <v>7.17</v>
      </c>
      <c r="B50" s="244" t="s">
        <v>111</v>
      </c>
      <c r="C50" s="233" t="s">
        <v>112</v>
      </c>
      <c r="D50" s="251">
        <f>629.5-(334928/E50)</f>
        <v>625.92052389145977</v>
      </c>
      <c r="E50" s="224">
        <f>Q50</f>
        <v>93569</v>
      </c>
      <c r="F50" s="210">
        <f>+E50*D50</f>
        <v>58566757.5</v>
      </c>
      <c r="G50" s="197">
        <v>7.17</v>
      </c>
      <c r="H50" s="179" t="s">
        <v>138</v>
      </c>
      <c r="I50" s="187"/>
      <c r="J50" s="187"/>
      <c r="K50" s="191"/>
      <c r="L50" s="191"/>
      <c r="M50" s="191"/>
      <c r="N50" s="191"/>
      <c r="O50" s="187"/>
      <c r="P50" s="187"/>
      <c r="Q50" s="216">
        <v>93569</v>
      </c>
    </row>
    <row r="51" spans="1:17">
      <c r="A51" s="253" t="s">
        <v>149</v>
      </c>
      <c r="B51" s="254"/>
      <c r="C51" s="254"/>
      <c r="D51" s="254"/>
      <c r="E51" s="255"/>
      <c r="F51" s="180">
        <f>SUM(F54:F56)</f>
        <v>37206570</v>
      </c>
      <c r="I51" s="187"/>
      <c r="J51" s="187"/>
      <c r="K51" s="187"/>
      <c r="L51" s="187"/>
      <c r="M51" s="187"/>
      <c r="N51" s="187"/>
      <c r="O51" s="187"/>
      <c r="P51" s="187"/>
    </row>
    <row r="52" spans="1:17" ht="34">
      <c r="A52" s="182" t="s">
        <v>125</v>
      </c>
      <c r="B52" s="182" t="s">
        <v>126</v>
      </c>
      <c r="C52" s="182" t="s">
        <v>51</v>
      </c>
      <c r="D52" s="183" t="s">
        <v>127</v>
      </c>
      <c r="E52" s="184" t="s">
        <v>128</v>
      </c>
      <c r="F52" s="185" t="s">
        <v>16</v>
      </c>
      <c r="I52" s="187"/>
      <c r="J52" s="187"/>
      <c r="K52" s="187"/>
      <c r="L52" s="187"/>
      <c r="M52" s="187"/>
      <c r="N52" s="187"/>
      <c r="O52" s="187"/>
      <c r="P52" s="187"/>
    </row>
    <row r="53" spans="1:17" ht="17">
      <c r="A53" s="245"/>
      <c r="B53" s="209" t="s">
        <v>143</v>
      </c>
      <c r="C53" s="257"/>
      <c r="D53" s="258"/>
      <c r="E53" s="258"/>
      <c r="F53" s="259"/>
      <c r="I53" s="187"/>
      <c r="J53" s="187"/>
      <c r="K53" s="187"/>
      <c r="L53" s="187"/>
      <c r="M53" s="187"/>
      <c r="N53" s="187"/>
      <c r="O53" s="187"/>
      <c r="P53" s="187"/>
    </row>
    <row r="54" spans="1:17" ht="17">
      <c r="A54" s="178">
        <v>18.29</v>
      </c>
      <c r="B54" s="195" t="s">
        <v>100</v>
      </c>
      <c r="C54" s="223" t="s">
        <v>112</v>
      </c>
      <c r="D54" s="223">
        <v>530</v>
      </c>
      <c r="E54" s="224">
        <f>Q54</f>
        <v>31349</v>
      </c>
      <c r="F54" s="205">
        <f>+E54*D54</f>
        <v>16614970</v>
      </c>
      <c r="G54" s="178">
        <v>18.29</v>
      </c>
      <c r="H54" s="179" t="s">
        <v>138</v>
      </c>
      <c r="I54" s="191"/>
      <c r="J54" s="191"/>
      <c r="K54" s="191"/>
      <c r="L54" s="187"/>
      <c r="M54" s="187"/>
      <c r="N54" s="187"/>
      <c r="O54" s="187"/>
      <c r="P54" s="187"/>
      <c r="Q54" s="216">
        <v>31349</v>
      </c>
    </row>
    <row r="55" spans="1:17" ht="17">
      <c r="A55" s="196">
        <v>18.3</v>
      </c>
      <c r="B55" s="195" t="s">
        <v>101</v>
      </c>
      <c r="C55" s="223" t="s">
        <v>112</v>
      </c>
      <c r="D55" s="223">
        <v>400</v>
      </c>
      <c r="E55" s="224">
        <f>Q55</f>
        <v>27252</v>
      </c>
      <c r="F55" s="205">
        <f>+E55*D55</f>
        <v>10900800</v>
      </c>
      <c r="G55" s="196">
        <v>18.3</v>
      </c>
      <c r="H55" s="179" t="s">
        <v>138</v>
      </c>
      <c r="I55" s="187"/>
      <c r="J55" s="187"/>
      <c r="K55" s="187"/>
      <c r="L55" s="191"/>
      <c r="M55" s="191"/>
      <c r="N55" s="187"/>
      <c r="O55" s="187"/>
      <c r="P55" s="187"/>
      <c r="Q55" s="216">
        <v>27252</v>
      </c>
    </row>
    <row r="56" spans="1:17" ht="17">
      <c r="A56" s="178">
        <v>18.260000000000002</v>
      </c>
      <c r="B56" s="195" t="s">
        <v>103</v>
      </c>
      <c r="C56" s="229" t="s">
        <v>112</v>
      </c>
      <c r="D56" s="229">
        <v>400</v>
      </c>
      <c r="E56" s="228">
        <v>24227</v>
      </c>
      <c r="F56" s="208">
        <f>+E56*D56</f>
        <v>9690800</v>
      </c>
      <c r="G56" s="178">
        <v>18.260000000000002</v>
      </c>
      <c r="H56" s="179" t="s">
        <v>138</v>
      </c>
      <c r="I56" s="219"/>
      <c r="J56" s="187"/>
      <c r="K56" s="187"/>
      <c r="L56" s="187"/>
      <c r="M56" s="187"/>
      <c r="N56" s="191"/>
      <c r="O56" s="191"/>
      <c r="P56" s="187"/>
      <c r="Q56" s="216">
        <v>24227</v>
      </c>
    </row>
    <row r="57" spans="1:17" ht="18">
      <c r="A57" s="266" t="s">
        <v>150</v>
      </c>
      <c r="B57" s="266"/>
      <c r="C57" s="266"/>
      <c r="D57" s="266"/>
      <c r="E57" s="266"/>
      <c r="F57" s="246">
        <f>F3+F21+F45+F51</f>
        <v>188443134</v>
      </c>
      <c r="G57" s="220"/>
      <c r="H57" s="220"/>
    </row>
    <row r="58" spans="1:17" ht="18">
      <c r="A58" s="262" t="s">
        <v>151</v>
      </c>
      <c r="B58" s="263"/>
      <c r="C58" s="263"/>
      <c r="D58" s="264"/>
      <c r="E58" s="247">
        <v>0.28999999999999998</v>
      </c>
      <c r="F58" s="248">
        <f>+ROUND((F57*E58),0)</f>
        <v>54648509</v>
      </c>
      <c r="G58" s="221"/>
      <c r="H58" s="221"/>
    </row>
    <row r="59" spans="1:17" ht="18">
      <c r="A59" s="262" t="s">
        <v>152</v>
      </c>
      <c r="B59" s="263"/>
      <c r="C59" s="263"/>
      <c r="D59" s="264"/>
      <c r="E59" s="247">
        <v>0.03</v>
      </c>
      <c r="F59" s="248">
        <f>+ROUND((F57*E59),0)</f>
        <v>5653294</v>
      </c>
      <c r="G59" s="221"/>
      <c r="H59" s="221"/>
    </row>
    <row r="60" spans="1:17" ht="18">
      <c r="A60" s="262" t="s">
        <v>78</v>
      </c>
      <c r="B60" s="263"/>
      <c r="C60" s="263"/>
      <c r="D60" s="264"/>
      <c r="E60" s="247">
        <v>0.05</v>
      </c>
      <c r="F60" s="248">
        <f>+ROUND((F57*E60),0)</f>
        <v>9422157</v>
      </c>
      <c r="G60" s="221"/>
      <c r="H60" s="221"/>
    </row>
    <row r="61" spans="1:17" ht="18">
      <c r="A61" s="262" t="s">
        <v>153</v>
      </c>
      <c r="B61" s="263"/>
      <c r="C61" s="263"/>
      <c r="D61" s="264"/>
      <c r="E61" s="249">
        <v>0.19</v>
      </c>
      <c r="F61" s="248">
        <f>+ROUND((F60*19%),0)</f>
        <v>1790210</v>
      </c>
      <c r="G61" s="221"/>
      <c r="H61" s="221"/>
    </row>
    <row r="62" spans="1:17" ht="18">
      <c r="A62" s="265" t="s">
        <v>154</v>
      </c>
      <c r="B62" s="265"/>
      <c r="C62" s="265"/>
      <c r="D62" s="265"/>
      <c r="E62" s="265"/>
      <c r="F62" s="250">
        <f>SUM(F57:F61)</f>
        <v>259957304</v>
      </c>
      <c r="G62" s="222"/>
      <c r="H62" s="222"/>
    </row>
    <row r="64" spans="1:17" ht="30" customHeight="1">
      <c r="G64" s="200">
        <f>G57/2</f>
        <v>0</v>
      </c>
    </row>
    <row r="65" ht="30" customHeight="1"/>
    <row r="66" ht="30" customHeight="1"/>
    <row r="67" ht="30" customHeight="1"/>
    <row r="68" ht="30" customHeight="1"/>
    <row r="69" ht="30" customHeight="1"/>
    <row r="70" ht="30" customHeight="1"/>
    <row r="72" ht="30" customHeight="1"/>
    <row r="73" ht="30" customHeight="1"/>
    <row r="74" ht="30" customHeight="1"/>
    <row r="75" ht="30" customHeight="1"/>
    <row r="76" ht="30" customHeight="1"/>
    <row r="77" ht="30" customHeight="1"/>
    <row r="78" ht="30" customHeight="1"/>
    <row r="79" ht="30" customHeight="1"/>
    <row r="82" ht="46.5" customHeight="1"/>
    <row r="83" ht="32.25" customHeight="1"/>
    <row r="84" ht="30" customHeight="1"/>
    <row r="85" ht="58.5" customHeight="1"/>
    <row r="86" ht="39" customHeight="1"/>
    <row r="87" ht="47.25" customHeight="1"/>
  </sheetData>
  <mergeCells count="26">
    <mergeCell ref="A62:E62"/>
    <mergeCell ref="A51:E51"/>
    <mergeCell ref="C53:F53"/>
    <mergeCell ref="A57:E57"/>
    <mergeCell ref="A58:D58"/>
    <mergeCell ref="A59:D59"/>
    <mergeCell ref="A45:E45"/>
    <mergeCell ref="C47:F47"/>
    <mergeCell ref="C49:F49"/>
    <mergeCell ref="A60:D60"/>
    <mergeCell ref="A61:D61"/>
    <mergeCell ref="M21:P21"/>
    <mergeCell ref="C23:F23"/>
    <mergeCell ref="C26:F26"/>
    <mergeCell ref="C29:F29"/>
    <mergeCell ref="C33:F33"/>
    <mergeCell ref="C9:F9"/>
    <mergeCell ref="C14:F14"/>
    <mergeCell ref="C18:F18"/>
    <mergeCell ref="A21:E21"/>
    <mergeCell ref="I21:L21"/>
    <mergeCell ref="A1:F2"/>
    <mergeCell ref="A3:E3"/>
    <mergeCell ref="I3:L3"/>
    <mergeCell ref="M3:P3"/>
    <mergeCell ref="C5:F5"/>
  </mergeCells>
  <pageMargins left="0.11811023622047245" right="0.11811023622047245" top="0.15748031496062992" bottom="0.15748031496062992" header="0.31496062992125984" footer="0.31496062992125984"/>
  <pageSetup scale="4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A16" zoomScaleNormal="100" zoomScaleSheetLayoutView="100" zoomScalePageLayoutView="145" workbookViewId="0">
      <selection activeCell="B2" sqref="B2:E2"/>
    </sheetView>
  </sheetViews>
  <sheetFormatPr baseColWidth="10" defaultColWidth="11.5" defaultRowHeight="14"/>
  <cols>
    <col min="1" max="2" width="2.6640625" style="1" customWidth="1"/>
    <col min="3" max="3" width="11.33203125" style="1" customWidth="1"/>
    <col min="4" max="4" width="22.5" style="1" customWidth="1"/>
    <col min="5" max="5" width="16.33203125" style="5" customWidth="1"/>
    <col min="6" max="6" width="21.5" style="1" customWidth="1"/>
    <col min="7" max="7" width="73.33203125" style="1" customWidth="1"/>
    <col min="8" max="8" width="8.6640625" style="1" customWidth="1"/>
    <col min="9" max="9" width="18.6640625" style="1" customWidth="1"/>
    <col min="10" max="10" width="23.6640625" style="1" customWidth="1"/>
    <col min="11" max="11" width="30" style="1" customWidth="1"/>
    <col min="12" max="13" width="2.6640625" style="1" customWidth="1"/>
    <col min="14" max="16384" width="11.5" style="1"/>
  </cols>
  <sheetData>
    <row r="1" spans="2:12">
      <c r="B1" s="294" t="s">
        <v>0</v>
      </c>
      <c r="C1" s="294"/>
      <c r="D1" s="294"/>
      <c r="E1" s="294"/>
      <c r="F1" s="294"/>
      <c r="G1" s="294"/>
    </row>
    <row r="2" spans="2:12">
      <c r="B2" s="294" t="s">
        <v>1</v>
      </c>
      <c r="C2" s="294"/>
      <c r="D2" s="294"/>
      <c r="E2" s="294"/>
    </row>
    <row r="3" spans="2:12" ht="15" thickBot="1">
      <c r="C3" s="6"/>
      <c r="D3" s="7"/>
      <c r="E3" s="6"/>
      <c r="F3" s="7"/>
    </row>
    <row r="4" spans="2:12" ht="16" thickTop="1" thickBot="1">
      <c r="B4" s="298"/>
      <c r="C4" s="299"/>
      <c r="D4" s="299"/>
      <c r="E4" s="299"/>
      <c r="F4" s="299"/>
      <c r="G4" s="299"/>
      <c r="H4" s="299"/>
      <c r="I4" s="299"/>
      <c r="J4" s="299"/>
      <c r="K4" s="299"/>
      <c r="L4" s="300"/>
    </row>
    <row r="5" spans="2:12" ht="31.5" customHeight="1">
      <c r="B5" s="3"/>
      <c r="C5" s="295" t="s">
        <v>2</v>
      </c>
      <c r="D5" s="296"/>
      <c r="E5" s="296"/>
      <c r="F5" s="296"/>
      <c r="G5" s="296"/>
      <c r="H5" s="296"/>
      <c r="I5" s="296"/>
      <c r="J5" s="296"/>
      <c r="K5" s="297"/>
      <c r="L5" s="4"/>
    </row>
    <row r="6" spans="2:12">
      <c r="B6" s="3"/>
      <c r="C6" s="304" t="s">
        <v>29</v>
      </c>
      <c r="D6" s="305"/>
      <c r="E6" s="305"/>
      <c r="F6" s="305"/>
      <c r="G6" s="305"/>
      <c r="H6" s="305"/>
      <c r="I6" s="305"/>
      <c r="J6" s="305"/>
      <c r="K6" s="306"/>
      <c r="L6" s="4"/>
    </row>
    <row r="7" spans="2:12" s="2" customFormat="1">
      <c r="B7" s="88"/>
      <c r="C7" s="307" t="s">
        <v>30</v>
      </c>
      <c r="D7" s="307"/>
      <c r="E7" s="307"/>
      <c r="F7" s="307"/>
      <c r="G7" s="307"/>
      <c r="H7" s="307"/>
      <c r="I7" s="307"/>
      <c r="J7" s="307"/>
      <c r="K7" s="307"/>
      <c r="L7" s="8"/>
    </row>
    <row r="8" spans="2:12" ht="105.75" customHeight="1">
      <c r="B8" s="3"/>
      <c r="C8" s="307"/>
      <c r="D8" s="307"/>
      <c r="E8" s="307"/>
      <c r="F8" s="307"/>
      <c r="G8" s="307"/>
      <c r="H8" s="307"/>
      <c r="I8" s="307"/>
      <c r="J8" s="307"/>
      <c r="K8" s="307"/>
      <c r="L8" s="4"/>
    </row>
    <row r="9" spans="2:12" ht="34.5" customHeight="1">
      <c r="B9" s="3"/>
      <c r="C9" s="308" t="s">
        <v>31</v>
      </c>
      <c r="D9" s="309"/>
      <c r="E9" s="309"/>
      <c r="F9" s="309"/>
      <c r="G9" s="309"/>
      <c r="H9" s="309"/>
      <c r="I9" s="309"/>
      <c r="J9" s="309"/>
      <c r="K9" s="310"/>
      <c r="L9" s="4"/>
    </row>
    <row r="10" spans="2:12" ht="30" customHeight="1" thickBot="1">
      <c r="B10" s="3"/>
      <c r="C10" s="311"/>
      <c r="D10" s="312"/>
      <c r="E10" s="312"/>
      <c r="F10" s="312"/>
      <c r="G10" s="312"/>
      <c r="H10" s="312"/>
      <c r="I10" s="312"/>
      <c r="J10" s="312"/>
      <c r="K10" s="313"/>
      <c r="L10" s="4"/>
    </row>
    <row r="11" spans="2:12" ht="30" customHeight="1">
      <c r="B11" s="3"/>
      <c r="C11" s="314" t="s">
        <v>3</v>
      </c>
      <c r="D11" s="316" t="s">
        <v>4</v>
      </c>
      <c r="E11" s="318" t="s">
        <v>5</v>
      </c>
      <c r="F11" s="318"/>
      <c r="G11" s="314" t="s">
        <v>6</v>
      </c>
      <c r="H11" s="316" t="s">
        <v>7</v>
      </c>
      <c r="I11" s="316" t="s">
        <v>8</v>
      </c>
      <c r="J11" s="284" t="s">
        <v>9</v>
      </c>
      <c r="K11" s="286" t="s">
        <v>10</v>
      </c>
      <c r="L11" s="4"/>
    </row>
    <row r="12" spans="2:12" ht="30" customHeight="1" thickBot="1">
      <c r="B12" s="3"/>
      <c r="C12" s="315"/>
      <c r="D12" s="317"/>
      <c r="E12" s="9" t="s">
        <v>11</v>
      </c>
      <c r="F12" s="9" t="s">
        <v>12</v>
      </c>
      <c r="G12" s="315"/>
      <c r="H12" s="317"/>
      <c r="I12" s="317"/>
      <c r="J12" s="285"/>
      <c r="K12" s="287"/>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13</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13</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13</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13</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13</v>
      </c>
      <c r="D39" s="43"/>
      <c r="E39" s="43"/>
      <c r="F39" s="43"/>
      <c r="G39" s="46"/>
      <c r="H39" s="45"/>
      <c r="I39" s="16"/>
      <c r="J39" s="22"/>
      <c r="K39" s="23"/>
      <c r="L39" s="4"/>
    </row>
    <row r="40" spans="2:12" s="47" customFormat="1" ht="30" customHeight="1" thickBot="1">
      <c r="B40" s="48"/>
      <c r="C40" s="288" t="s">
        <v>14</v>
      </c>
      <c r="D40" s="289"/>
      <c r="E40" s="289"/>
      <c r="F40" s="289"/>
      <c r="G40" s="289"/>
      <c r="H40" s="289"/>
      <c r="I40" s="289"/>
      <c r="J40" s="290"/>
      <c r="K40" s="49"/>
      <c r="L40" s="50"/>
    </row>
    <row r="41" spans="2:12" s="47" customFormat="1" ht="15" thickBot="1">
      <c r="B41" s="48"/>
      <c r="C41" s="51"/>
      <c r="D41" s="51"/>
      <c r="E41" s="51"/>
      <c r="F41" s="51"/>
      <c r="G41" s="51"/>
      <c r="H41" s="51"/>
      <c r="I41" s="51"/>
      <c r="J41" s="51"/>
      <c r="K41" s="52"/>
      <c r="L41" s="50"/>
    </row>
    <row r="42" spans="2:12" s="47" customFormat="1" ht="30" customHeight="1">
      <c r="B42" s="48"/>
      <c r="C42" s="53"/>
      <c r="D42" s="54"/>
      <c r="E42" s="53"/>
      <c r="F42" s="53"/>
      <c r="G42" s="291"/>
      <c r="H42" s="292"/>
      <c r="I42" s="293"/>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15</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16</v>
      </c>
      <c r="H49" s="71"/>
      <c r="I49" s="72"/>
      <c r="J49" s="73"/>
      <c r="K49" s="49"/>
      <c r="L49" s="50"/>
    </row>
    <row r="50" spans="2:12" s="47" customFormat="1" ht="15" thickBot="1">
      <c r="B50" s="48"/>
      <c r="C50" s="53"/>
      <c r="D50" s="54"/>
      <c r="E50" s="54"/>
      <c r="F50" s="54"/>
      <c r="G50" s="53"/>
      <c r="H50" s="53"/>
      <c r="I50" s="74"/>
      <c r="J50" s="75"/>
      <c r="K50" s="76"/>
      <c r="L50" s="50"/>
    </row>
    <row r="51" spans="2:12" s="47" customFormat="1">
      <c r="B51" s="48"/>
      <c r="C51" s="77"/>
      <c r="D51" s="302"/>
      <c r="E51" s="302"/>
      <c r="F51" s="302"/>
      <c r="G51" s="302"/>
      <c r="H51" s="302"/>
      <c r="I51" s="302"/>
      <c r="J51" s="302"/>
      <c r="K51" s="303"/>
      <c r="L51" s="78"/>
    </row>
    <row r="52" spans="2:12" s="47" customFormat="1" ht="46.5" customHeight="1">
      <c r="B52" s="48"/>
      <c r="C52" s="269" t="s">
        <v>17</v>
      </c>
      <c r="D52" s="270"/>
      <c r="E52" s="270"/>
      <c r="F52" s="270"/>
      <c r="G52" s="270"/>
      <c r="H52" s="271" t="s">
        <v>6</v>
      </c>
      <c r="I52" s="271"/>
      <c r="J52" s="271"/>
      <c r="K52" s="79" t="s">
        <v>18</v>
      </c>
      <c r="L52" s="80"/>
    </row>
    <row r="53" spans="2:12" s="47" customFormat="1" ht="32.25" customHeight="1">
      <c r="B53" s="48"/>
      <c r="C53" s="269" t="s">
        <v>19</v>
      </c>
      <c r="D53" s="270"/>
      <c r="E53" s="270"/>
      <c r="F53" s="270"/>
      <c r="G53" s="270"/>
      <c r="H53" s="272" t="s">
        <v>20</v>
      </c>
      <c r="I53" s="272"/>
      <c r="J53" s="81" t="s">
        <v>21</v>
      </c>
      <c r="K53" s="82" t="s">
        <v>32</v>
      </c>
      <c r="L53" s="80"/>
    </row>
    <row r="54" spans="2:12" s="47" customFormat="1" ht="30" customHeight="1">
      <c r="B54" s="48"/>
      <c r="C54" s="269" t="s">
        <v>22</v>
      </c>
      <c r="D54" s="270"/>
      <c r="E54" s="270"/>
      <c r="F54" s="270"/>
      <c r="G54" s="270"/>
      <c r="H54" s="273" t="s">
        <v>23</v>
      </c>
      <c r="I54" s="274"/>
      <c r="J54" s="81" t="s">
        <v>24</v>
      </c>
      <c r="K54" s="82" t="s">
        <v>32</v>
      </c>
      <c r="L54" s="80"/>
    </row>
    <row r="55" spans="2:12" s="47" customFormat="1" ht="58.5" customHeight="1">
      <c r="B55" s="48"/>
      <c r="C55" s="275"/>
      <c r="D55" s="276"/>
      <c r="E55" s="276"/>
      <c r="F55" s="276"/>
      <c r="G55" s="277"/>
      <c r="H55" s="301" t="s">
        <v>25</v>
      </c>
      <c r="I55" s="272"/>
      <c r="J55" s="81" t="s">
        <v>26</v>
      </c>
      <c r="K55" s="82" t="s">
        <v>32</v>
      </c>
      <c r="L55" s="50"/>
    </row>
    <row r="56" spans="2:12" ht="39" customHeight="1">
      <c r="B56" s="3"/>
      <c r="C56" s="278"/>
      <c r="D56" s="279"/>
      <c r="E56" s="279"/>
      <c r="F56" s="279"/>
      <c r="G56" s="280"/>
      <c r="H56" s="272" t="s">
        <v>27</v>
      </c>
      <c r="I56" s="272"/>
      <c r="J56" s="81" t="s">
        <v>28</v>
      </c>
      <c r="K56" s="82" t="s">
        <v>32</v>
      </c>
      <c r="L56" s="4"/>
    </row>
    <row r="57" spans="2:12" ht="47.25" customHeight="1" thickBot="1">
      <c r="B57" s="3"/>
      <c r="C57" s="281"/>
      <c r="D57" s="282"/>
      <c r="E57" s="282"/>
      <c r="F57" s="282"/>
      <c r="G57" s="283"/>
      <c r="H57" s="267"/>
      <c r="I57" s="267"/>
      <c r="J57" s="267"/>
      <c r="K57" s="268"/>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33</v>
      </c>
      <c r="H59" s="90"/>
      <c r="I59" s="90"/>
      <c r="J59" s="90"/>
      <c r="K59" s="90"/>
      <c r="L59" s="4"/>
    </row>
    <row r="60" spans="2:12" ht="15" thickBot="1">
      <c r="B60" s="83"/>
      <c r="C60" s="84"/>
      <c r="D60" s="84"/>
      <c r="E60" s="85"/>
      <c r="F60" s="84"/>
      <c r="G60" s="86"/>
      <c r="H60" s="84"/>
      <c r="I60" s="84"/>
      <c r="J60" s="84"/>
      <c r="K60" s="84"/>
      <c r="L60" s="87"/>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D23" sqref="D23:L23"/>
    </sheetView>
  </sheetViews>
  <sheetFormatPr baseColWidth="10" defaultColWidth="11.5" defaultRowHeight="14"/>
  <cols>
    <col min="1" max="2" width="3.33203125" style="92" customWidth="1"/>
    <col min="3" max="3" width="14.6640625" style="92" customWidth="1"/>
    <col min="4" max="4" width="13" style="92" customWidth="1"/>
    <col min="5" max="11" width="11.5" style="92"/>
    <col min="12" max="12" width="12.6640625" style="92" customWidth="1"/>
    <col min="13" max="14" width="11.5" style="92"/>
    <col min="15" max="15" width="18.6640625" style="92" customWidth="1"/>
    <col min="16" max="17" width="3.33203125" style="92" customWidth="1"/>
    <col min="18" max="16384" width="11.5" style="92"/>
  </cols>
  <sheetData>
    <row r="1" spans="2:16">
      <c r="B1" s="294" t="s">
        <v>34</v>
      </c>
      <c r="C1" s="294"/>
      <c r="D1" s="294"/>
      <c r="E1" s="294"/>
      <c r="F1" s="294"/>
      <c r="G1" s="294"/>
      <c r="H1" s="294"/>
      <c r="I1" s="294"/>
      <c r="J1" s="294"/>
      <c r="K1" s="294"/>
      <c r="L1" s="294"/>
    </row>
    <row r="2" spans="2:16">
      <c r="B2" s="294" t="s">
        <v>1</v>
      </c>
      <c r="C2" s="294"/>
      <c r="D2" s="294"/>
      <c r="E2" s="294"/>
    </row>
    <row r="3" spans="2:16" ht="15" thickBot="1"/>
    <row r="4" spans="2:16" ht="25.5" customHeight="1" thickTop="1">
      <c r="B4" s="404"/>
      <c r="C4" s="405"/>
      <c r="D4" s="405"/>
      <c r="E4" s="405"/>
      <c r="F4" s="405"/>
      <c r="G4" s="405"/>
      <c r="H4" s="405"/>
      <c r="I4" s="405"/>
      <c r="J4" s="405"/>
      <c r="K4" s="405"/>
      <c r="L4" s="405"/>
      <c r="M4" s="405"/>
      <c r="N4" s="405"/>
      <c r="O4" s="405"/>
      <c r="P4" s="406"/>
    </row>
    <row r="5" spans="2:16" ht="36.75" customHeight="1">
      <c r="B5" s="94"/>
      <c r="C5" s="319" t="s">
        <v>35</v>
      </c>
      <c r="D5" s="319"/>
      <c r="E5" s="319"/>
      <c r="F5" s="319"/>
      <c r="G5" s="319"/>
      <c r="H5" s="319"/>
      <c r="I5" s="319"/>
      <c r="J5" s="319"/>
      <c r="K5" s="319"/>
      <c r="L5" s="319"/>
      <c r="M5" s="319"/>
      <c r="N5" s="319"/>
      <c r="O5" s="319"/>
      <c r="P5" s="93"/>
    </row>
    <row r="6" spans="2:16" ht="15" thickBot="1">
      <c r="B6" s="94"/>
      <c r="P6" s="93"/>
    </row>
    <row r="7" spans="2:16">
      <c r="B7" s="94"/>
      <c r="C7" s="328"/>
      <c r="D7" s="330"/>
      <c r="E7" s="331"/>
      <c r="F7" s="331"/>
      <c r="G7" s="331"/>
      <c r="H7" s="331"/>
      <c r="I7" s="331"/>
      <c r="J7" s="331"/>
      <c r="K7" s="332"/>
      <c r="L7" s="348"/>
      <c r="M7" s="349"/>
      <c r="N7" s="349"/>
      <c r="O7" s="350"/>
      <c r="P7" s="93"/>
    </row>
    <row r="8" spans="2:16">
      <c r="B8" s="94"/>
      <c r="C8" s="329"/>
      <c r="D8" s="322" t="s">
        <v>36</v>
      </c>
      <c r="E8" s="323"/>
      <c r="F8" s="323"/>
      <c r="G8" s="323"/>
      <c r="H8" s="323"/>
      <c r="I8" s="323"/>
      <c r="J8" s="323"/>
      <c r="K8" s="324"/>
      <c r="L8" s="351"/>
      <c r="M8" s="352"/>
      <c r="N8" s="352"/>
      <c r="O8" s="353"/>
      <c r="P8" s="93"/>
    </row>
    <row r="9" spans="2:16">
      <c r="B9" s="94"/>
      <c r="C9" s="329"/>
      <c r="D9" s="322"/>
      <c r="E9" s="323"/>
      <c r="F9" s="323"/>
      <c r="G9" s="323"/>
      <c r="H9" s="323"/>
      <c r="I9" s="323"/>
      <c r="J9" s="323"/>
      <c r="K9" s="324"/>
      <c r="L9" s="320" t="s">
        <v>37</v>
      </c>
      <c r="M9" s="354"/>
      <c r="N9" s="355"/>
      <c r="O9" s="356"/>
      <c r="P9" s="93"/>
    </row>
    <row r="10" spans="2:16">
      <c r="B10" s="94"/>
      <c r="C10" s="329"/>
      <c r="D10" s="322" t="s">
        <v>38</v>
      </c>
      <c r="E10" s="323"/>
      <c r="F10" s="323"/>
      <c r="G10" s="323"/>
      <c r="H10" s="323"/>
      <c r="I10" s="323"/>
      <c r="J10" s="323"/>
      <c r="K10" s="324"/>
      <c r="L10" s="333"/>
      <c r="M10" s="357"/>
      <c r="N10" s="358"/>
      <c r="O10" s="359"/>
      <c r="P10" s="93"/>
    </row>
    <row r="11" spans="2:16" ht="12.75" customHeight="1">
      <c r="B11" s="94"/>
      <c r="C11" s="329"/>
      <c r="D11" s="325"/>
      <c r="E11" s="326"/>
      <c r="F11" s="326"/>
      <c r="G11" s="326"/>
      <c r="H11" s="326"/>
      <c r="I11" s="326"/>
      <c r="J11" s="326"/>
      <c r="K11" s="327"/>
      <c r="L11" s="320" t="s">
        <v>39</v>
      </c>
      <c r="M11" s="320">
        <v>1</v>
      </c>
      <c r="N11" s="320" t="s">
        <v>40</v>
      </c>
      <c r="O11" s="346">
        <v>1</v>
      </c>
      <c r="P11" s="93"/>
    </row>
    <row r="12" spans="2:16">
      <c r="B12" s="94"/>
      <c r="C12" s="329"/>
      <c r="D12" s="325"/>
      <c r="E12" s="326"/>
      <c r="F12" s="326"/>
      <c r="G12" s="326"/>
      <c r="H12" s="326"/>
      <c r="I12" s="326"/>
      <c r="J12" s="326"/>
      <c r="K12" s="327"/>
      <c r="L12" s="321"/>
      <c r="M12" s="321"/>
      <c r="N12" s="321"/>
      <c r="O12" s="347"/>
      <c r="P12" s="93"/>
    </row>
    <row r="13" spans="2:16">
      <c r="B13" s="94"/>
      <c r="C13" s="329"/>
      <c r="D13" s="322" t="s">
        <v>41</v>
      </c>
      <c r="E13" s="323"/>
      <c r="F13" s="323"/>
      <c r="G13" s="323"/>
      <c r="H13" s="323"/>
      <c r="I13" s="323"/>
      <c r="J13" s="323"/>
      <c r="K13" s="324"/>
      <c r="L13" s="321"/>
      <c r="M13" s="321"/>
      <c r="N13" s="321"/>
      <c r="O13" s="347"/>
      <c r="P13" s="93"/>
    </row>
    <row r="14" spans="2:16" ht="15"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42</v>
      </c>
      <c r="M15" s="103" t="s">
        <v>43</v>
      </c>
      <c r="N15" s="103" t="s">
        <v>44</v>
      </c>
      <c r="O15" s="104" t="s">
        <v>45</v>
      </c>
      <c r="P15" s="93"/>
    </row>
    <row r="16" spans="2:16">
      <c r="B16" s="94"/>
      <c r="C16" s="105"/>
      <c r="D16" s="96"/>
      <c r="E16" s="96"/>
      <c r="F16" s="96"/>
      <c r="G16" s="96"/>
      <c r="H16" s="96"/>
      <c r="I16" s="96"/>
      <c r="J16" s="96"/>
      <c r="K16" s="96"/>
      <c r="L16" s="106"/>
      <c r="M16" s="107"/>
      <c r="N16" s="107"/>
      <c r="O16" s="108"/>
      <c r="P16" s="93"/>
    </row>
    <row r="17" spans="2:16" ht="18" customHeight="1">
      <c r="B17" s="94"/>
      <c r="C17" s="413" t="s">
        <v>46</v>
      </c>
      <c r="D17" s="414"/>
      <c r="E17" s="414"/>
      <c r="F17" s="414"/>
      <c r="G17" s="96"/>
      <c r="H17" s="96"/>
      <c r="I17" s="96" t="s">
        <v>47</v>
      </c>
      <c r="K17" s="96"/>
      <c r="L17" s="106"/>
      <c r="O17" s="109"/>
      <c r="P17" s="93"/>
    </row>
    <row r="18" spans="2:16">
      <c r="B18" s="94"/>
      <c r="C18" s="110"/>
      <c r="D18" s="111"/>
      <c r="E18" s="111"/>
      <c r="F18" s="111"/>
      <c r="G18" s="111"/>
      <c r="H18" s="111"/>
      <c r="I18" s="111"/>
      <c r="J18" s="111"/>
      <c r="K18" s="111"/>
      <c r="L18" s="111"/>
      <c r="M18" s="111"/>
      <c r="N18" s="111"/>
      <c r="O18" s="112"/>
      <c r="P18" s="93"/>
    </row>
    <row r="19" spans="2:16" ht="15" thickBot="1">
      <c r="B19" s="94"/>
      <c r="C19" s="113"/>
      <c r="D19" s="114"/>
      <c r="E19" s="114"/>
      <c r="F19" s="114"/>
      <c r="G19" s="114"/>
      <c r="H19" s="114"/>
      <c r="I19" s="114"/>
      <c r="J19" s="114"/>
      <c r="K19" s="114"/>
      <c r="L19" s="114"/>
      <c r="M19" s="114"/>
      <c r="N19" s="114"/>
      <c r="O19" s="115"/>
      <c r="P19" s="93"/>
    </row>
    <row r="20" spans="2:16" ht="15" thickBot="1">
      <c r="B20" s="94"/>
      <c r="C20" s="116"/>
      <c r="D20" s="117"/>
      <c r="E20" s="117"/>
      <c r="F20" s="117"/>
      <c r="G20" s="117"/>
      <c r="H20" s="117"/>
      <c r="K20" s="117"/>
      <c r="L20" s="117"/>
      <c r="M20" s="117"/>
      <c r="N20" s="117"/>
      <c r="O20" s="118"/>
      <c r="P20" s="93"/>
    </row>
    <row r="21" spans="2:16">
      <c r="B21" s="94"/>
      <c r="C21" s="368" t="s">
        <v>48</v>
      </c>
      <c r="D21" s="369"/>
      <c r="E21" s="369"/>
      <c r="F21" s="369"/>
      <c r="G21" s="369"/>
      <c r="H21" s="369"/>
      <c r="I21" s="369"/>
      <c r="J21" s="369"/>
      <c r="K21" s="369"/>
      <c r="L21" s="369"/>
      <c r="M21" s="369"/>
      <c r="N21" s="369"/>
      <c r="O21" s="370"/>
      <c r="P21" s="93"/>
    </row>
    <row r="22" spans="2:16" ht="15" thickBot="1">
      <c r="B22" s="94"/>
      <c r="C22" s="119"/>
      <c r="O22" s="120"/>
      <c r="P22" s="93"/>
    </row>
    <row r="23" spans="2:16">
      <c r="B23" s="94"/>
      <c r="C23" s="121" t="s">
        <v>49</v>
      </c>
      <c r="D23" s="334" t="s">
        <v>50</v>
      </c>
      <c r="E23" s="335"/>
      <c r="F23" s="335"/>
      <c r="G23" s="335"/>
      <c r="H23" s="335"/>
      <c r="I23" s="335"/>
      <c r="J23" s="335"/>
      <c r="K23" s="335"/>
      <c r="L23" s="336"/>
      <c r="M23" s="366" t="s">
        <v>51</v>
      </c>
      <c r="N23" s="367"/>
      <c r="O23" s="121" t="s">
        <v>8</v>
      </c>
      <c r="P23" s="93"/>
    </row>
    <row r="24" spans="2:16" ht="15" thickBot="1">
      <c r="B24" s="94"/>
      <c r="C24" s="122"/>
      <c r="D24" s="360"/>
      <c r="E24" s="380"/>
      <c r="F24" s="380"/>
      <c r="G24" s="380"/>
      <c r="H24" s="380"/>
      <c r="I24" s="380"/>
      <c r="J24" s="380"/>
      <c r="K24" s="380"/>
      <c r="L24" s="361"/>
      <c r="M24" s="360"/>
      <c r="N24" s="361"/>
      <c r="O24" s="123"/>
      <c r="P24" s="93"/>
    </row>
    <row r="25" spans="2:16">
      <c r="B25" s="94"/>
      <c r="C25" s="337" t="s">
        <v>52</v>
      </c>
      <c r="D25" s="338"/>
      <c r="E25" s="338"/>
      <c r="F25" s="338"/>
      <c r="G25" s="338"/>
      <c r="H25" s="338"/>
      <c r="I25" s="338"/>
      <c r="J25" s="338"/>
      <c r="K25" s="338"/>
      <c r="L25" s="338"/>
      <c r="M25" s="338"/>
      <c r="N25" s="338"/>
      <c r="O25" s="339"/>
      <c r="P25" s="93"/>
    </row>
    <row r="26" spans="2:16">
      <c r="B26" s="94"/>
      <c r="C26" s="340"/>
      <c r="D26" s="341"/>
      <c r="E26" s="341"/>
      <c r="F26" s="341"/>
      <c r="G26" s="341"/>
      <c r="H26" s="341"/>
      <c r="I26" s="341"/>
      <c r="J26" s="341"/>
      <c r="K26" s="341"/>
      <c r="L26" s="341"/>
      <c r="M26" s="341"/>
      <c r="N26" s="341"/>
      <c r="O26" s="342"/>
      <c r="P26" s="93"/>
    </row>
    <row r="27" spans="2:16" ht="15" thickBot="1">
      <c r="B27" s="94"/>
      <c r="C27" s="343"/>
      <c r="D27" s="344"/>
      <c r="E27" s="344"/>
      <c r="F27" s="344"/>
      <c r="G27" s="344"/>
      <c r="H27" s="344"/>
      <c r="I27" s="344"/>
      <c r="J27" s="344"/>
      <c r="K27" s="344"/>
      <c r="L27" s="344"/>
      <c r="M27" s="344"/>
      <c r="N27" s="344"/>
      <c r="O27" s="345"/>
      <c r="P27" s="93"/>
    </row>
    <row r="28" spans="2:16">
      <c r="B28" s="94"/>
      <c r="C28" s="362" t="s">
        <v>50</v>
      </c>
      <c r="D28" s="363"/>
      <c r="E28" s="363"/>
      <c r="F28" s="363"/>
      <c r="G28" s="364"/>
      <c r="H28" s="365" t="s">
        <v>53</v>
      </c>
      <c r="I28" s="363"/>
      <c r="J28" s="377" t="s">
        <v>54</v>
      </c>
      <c r="K28" s="378"/>
      <c r="L28" s="125" t="s">
        <v>55</v>
      </c>
      <c r="M28" s="365" t="s">
        <v>56</v>
      </c>
      <c r="N28" s="379"/>
      <c r="O28" s="126" t="s">
        <v>57</v>
      </c>
      <c r="P28" s="93"/>
    </row>
    <row r="29" spans="2:16">
      <c r="B29" s="94"/>
      <c r="C29" s="371"/>
      <c r="D29" s="372"/>
      <c r="E29" s="372"/>
      <c r="F29" s="372"/>
      <c r="G29" s="373"/>
      <c r="H29" s="374"/>
      <c r="I29" s="373"/>
      <c r="J29" s="374"/>
      <c r="K29" s="373"/>
      <c r="L29" s="128"/>
      <c r="M29" s="375"/>
      <c r="N29" s="376"/>
      <c r="O29" s="129"/>
      <c r="P29" s="93"/>
    </row>
    <row r="30" spans="2:16">
      <c r="B30" s="94"/>
      <c r="C30" s="130"/>
      <c r="D30" s="131"/>
      <c r="E30" s="131"/>
      <c r="F30" s="131"/>
      <c r="G30" s="132"/>
      <c r="H30" s="133"/>
      <c r="I30" s="132"/>
      <c r="J30" s="133"/>
      <c r="K30" s="132"/>
      <c r="L30" s="128"/>
      <c r="M30" s="375"/>
      <c r="N30" s="376"/>
      <c r="O30" s="129"/>
      <c r="P30" s="93"/>
    </row>
    <row r="31" spans="2:16" ht="15" thickBot="1">
      <c r="B31" s="94"/>
      <c r="C31" s="381"/>
      <c r="D31" s="382"/>
      <c r="E31" s="382"/>
      <c r="F31" s="382"/>
      <c r="G31" s="383"/>
      <c r="H31" s="384"/>
      <c r="I31" s="383"/>
      <c r="J31" s="384"/>
      <c r="K31" s="383"/>
      <c r="L31" s="134"/>
      <c r="M31" s="385"/>
      <c r="N31" s="386"/>
      <c r="O31" s="129"/>
      <c r="P31" s="93"/>
    </row>
    <row r="32" spans="2:16" ht="15" thickBot="1">
      <c r="B32" s="94"/>
      <c r="C32" s="394" t="s">
        <v>58</v>
      </c>
      <c r="D32" s="395"/>
      <c r="E32" s="395"/>
      <c r="F32" s="395"/>
      <c r="G32" s="395"/>
      <c r="H32" s="395"/>
      <c r="I32" s="395"/>
      <c r="J32" s="395"/>
      <c r="K32" s="395"/>
      <c r="L32" s="395"/>
      <c r="M32" s="395"/>
      <c r="N32" s="396"/>
      <c r="O32" s="135"/>
      <c r="P32" s="93"/>
    </row>
    <row r="33" spans="2:16" ht="13.5" customHeight="1">
      <c r="B33" s="94"/>
      <c r="C33" s="337" t="s">
        <v>59</v>
      </c>
      <c r="D33" s="338"/>
      <c r="E33" s="338"/>
      <c r="F33" s="338"/>
      <c r="G33" s="338"/>
      <c r="H33" s="338"/>
      <c r="I33" s="338"/>
      <c r="J33" s="338"/>
      <c r="K33" s="338"/>
      <c r="L33" s="338"/>
      <c r="M33" s="338"/>
      <c r="N33" s="338"/>
      <c r="O33" s="339"/>
      <c r="P33" s="93"/>
    </row>
    <row r="34" spans="2:16">
      <c r="B34" s="94"/>
      <c r="C34" s="340"/>
      <c r="D34" s="341"/>
      <c r="E34" s="341"/>
      <c r="F34" s="341"/>
      <c r="G34" s="341"/>
      <c r="H34" s="341"/>
      <c r="I34" s="341"/>
      <c r="J34" s="341"/>
      <c r="K34" s="341"/>
      <c r="L34" s="341"/>
      <c r="M34" s="341"/>
      <c r="N34" s="341"/>
      <c r="O34" s="342"/>
      <c r="P34" s="93"/>
    </row>
    <row r="35" spans="2:16" ht="15" thickBot="1">
      <c r="B35" s="94"/>
      <c r="C35" s="343"/>
      <c r="D35" s="344"/>
      <c r="E35" s="344"/>
      <c r="F35" s="344"/>
      <c r="G35" s="344"/>
      <c r="H35" s="344"/>
      <c r="I35" s="344"/>
      <c r="J35" s="344"/>
      <c r="K35" s="344"/>
      <c r="L35" s="344"/>
      <c r="M35" s="344"/>
      <c r="N35" s="344"/>
      <c r="O35" s="345"/>
      <c r="P35" s="93"/>
    </row>
    <row r="36" spans="2:16">
      <c r="B36" s="94"/>
      <c r="C36" s="362" t="s">
        <v>50</v>
      </c>
      <c r="D36" s="387"/>
      <c r="E36" s="387"/>
      <c r="F36" s="387"/>
      <c r="G36" s="387"/>
      <c r="H36" s="387"/>
      <c r="I36" s="387"/>
      <c r="J36" s="379"/>
      <c r="K36" s="124" t="s">
        <v>51</v>
      </c>
      <c r="L36" s="125" t="s">
        <v>8</v>
      </c>
      <c r="M36" s="365" t="s">
        <v>60</v>
      </c>
      <c r="N36" s="379"/>
      <c r="O36" s="126" t="s">
        <v>57</v>
      </c>
      <c r="P36" s="93"/>
    </row>
    <row r="37" spans="2:16">
      <c r="B37" s="94"/>
      <c r="C37" s="371"/>
      <c r="D37" s="372"/>
      <c r="E37" s="372"/>
      <c r="F37" s="372"/>
      <c r="G37" s="372"/>
      <c r="H37" s="372"/>
      <c r="I37" s="372"/>
      <c r="J37" s="373"/>
      <c r="K37" s="137"/>
      <c r="L37" s="138"/>
      <c r="M37" s="402"/>
      <c r="N37" s="403"/>
      <c r="O37" s="129"/>
      <c r="P37" s="93"/>
    </row>
    <row r="38" spans="2:16" ht="15" thickBot="1">
      <c r="B38" s="94"/>
      <c r="C38" s="381"/>
      <c r="D38" s="382"/>
      <c r="E38" s="382"/>
      <c r="F38" s="382"/>
      <c r="G38" s="382"/>
      <c r="H38" s="382"/>
      <c r="I38" s="382"/>
      <c r="J38" s="383"/>
      <c r="K38" s="131"/>
      <c r="L38" s="139"/>
      <c r="M38" s="392"/>
      <c r="N38" s="393"/>
      <c r="O38" s="140"/>
      <c r="P38" s="93"/>
    </row>
    <row r="39" spans="2:16" ht="15" thickBot="1">
      <c r="B39" s="94"/>
      <c r="C39" s="394" t="s">
        <v>58</v>
      </c>
      <c r="D39" s="395"/>
      <c r="E39" s="395"/>
      <c r="F39" s="395"/>
      <c r="G39" s="395"/>
      <c r="H39" s="395"/>
      <c r="I39" s="395"/>
      <c r="J39" s="395"/>
      <c r="K39" s="395"/>
      <c r="L39" s="395"/>
      <c r="M39" s="395"/>
      <c r="N39" s="396"/>
      <c r="O39" s="141">
        <v>0</v>
      </c>
      <c r="P39" s="93"/>
    </row>
    <row r="40" spans="2:16">
      <c r="B40" s="94"/>
      <c r="C40" s="337" t="s">
        <v>61</v>
      </c>
      <c r="D40" s="338"/>
      <c r="E40" s="338"/>
      <c r="F40" s="338"/>
      <c r="G40" s="338"/>
      <c r="H40" s="338"/>
      <c r="I40" s="338"/>
      <c r="J40" s="338"/>
      <c r="K40" s="338"/>
      <c r="L40" s="338"/>
      <c r="M40" s="338"/>
      <c r="N40" s="338"/>
      <c r="O40" s="339"/>
      <c r="P40" s="93"/>
    </row>
    <row r="41" spans="2:16">
      <c r="B41" s="94"/>
      <c r="C41" s="340"/>
      <c r="D41" s="341"/>
      <c r="E41" s="341"/>
      <c r="F41" s="341"/>
      <c r="G41" s="341"/>
      <c r="H41" s="341"/>
      <c r="I41" s="341"/>
      <c r="J41" s="341"/>
      <c r="K41" s="341"/>
      <c r="L41" s="341"/>
      <c r="M41" s="341"/>
      <c r="N41" s="341"/>
      <c r="O41" s="342"/>
      <c r="P41" s="93"/>
    </row>
    <row r="42" spans="2:16" ht="15" thickBot="1">
      <c r="B42" s="94"/>
      <c r="C42" s="343"/>
      <c r="D42" s="344"/>
      <c r="E42" s="344"/>
      <c r="F42" s="344"/>
      <c r="G42" s="344"/>
      <c r="H42" s="344"/>
      <c r="I42" s="344"/>
      <c r="J42" s="344"/>
      <c r="K42" s="344"/>
      <c r="L42" s="344"/>
      <c r="M42" s="344"/>
      <c r="N42" s="344"/>
      <c r="O42" s="345"/>
      <c r="P42" s="93"/>
    </row>
    <row r="43" spans="2:16" ht="15">
      <c r="B43" s="94"/>
      <c r="C43" s="362" t="s">
        <v>62</v>
      </c>
      <c r="D43" s="387"/>
      <c r="E43" s="387"/>
      <c r="F43" s="387"/>
      <c r="G43" s="387"/>
      <c r="H43" s="387"/>
      <c r="I43" s="387"/>
      <c r="J43" s="125" t="s">
        <v>63</v>
      </c>
      <c r="K43" s="136" t="s">
        <v>64</v>
      </c>
      <c r="L43" s="142" t="s">
        <v>65</v>
      </c>
      <c r="M43" s="365" t="s">
        <v>66</v>
      </c>
      <c r="N43" s="379"/>
      <c r="O43" s="126" t="s">
        <v>57</v>
      </c>
      <c r="P43" s="93"/>
    </row>
    <row r="44" spans="2:16">
      <c r="B44" s="94"/>
      <c r="C44" s="371"/>
      <c r="D44" s="372"/>
      <c r="E44" s="372"/>
      <c r="F44" s="372"/>
      <c r="G44" s="372"/>
      <c r="H44" s="372"/>
      <c r="I44" s="372"/>
      <c r="J44" s="143"/>
      <c r="K44" s="144"/>
      <c r="L44" s="143"/>
      <c r="M44" s="390"/>
      <c r="N44" s="391"/>
      <c r="O44" s="129"/>
      <c r="P44" s="93"/>
    </row>
    <row r="45" spans="2:16" ht="15" thickBot="1">
      <c r="B45" s="94"/>
      <c r="C45" s="381"/>
      <c r="D45" s="382"/>
      <c r="E45" s="382"/>
      <c r="F45" s="382"/>
      <c r="G45" s="382"/>
      <c r="H45" s="382"/>
      <c r="I45" s="382"/>
      <c r="J45" s="145"/>
      <c r="K45" s="146"/>
      <c r="L45" s="145"/>
      <c r="M45" s="392"/>
      <c r="N45" s="393"/>
      <c r="O45" s="147"/>
      <c r="P45" s="93"/>
    </row>
    <row r="46" spans="2:16" ht="15" thickBot="1">
      <c r="B46" s="94"/>
      <c r="C46" s="394" t="s">
        <v>58</v>
      </c>
      <c r="D46" s="395"/>
      <c r="E46" s="395"/>
      <c r="F46" s="395"/>
      <c r="G46" s="395"/>
      <c r="H46" s="395"/>
      <c r="I46" s="395"/>
      <c r="J46" s="395"/>
      <c r="K46" s="395"/>
      <c r="L46" s="395"/>
      <c r="M46" s="395"/>
      <c r="N46" s="396"/>
      <c r="O46" s="135"/>
      <c r="P46" s="93"/>
    </row>
    <row r="47" spans="2:16">
      <c r="B47" s="94"/>
      <c r="C47" s="337" t="s">
        <v>67</v>
      </c>
      <c r="D47" s="338"/>
      <c r="E47" s="338"/>
      <c r="F47" s="338"/>
      <c r="G47" s="338"/>
      <c r="H47" s="338"/>
      <c r="I47" s="338"/>
      <c r="J47" s="338"/>
      <c r="K47" s="338"/>
      <c r="L47" s="338"/>
      <c r="M47" s="338"/>
      <c r="N47" s="338"/>
      <c r="O47" s="339"/>
      <c r="P47" s="93"/>
    </row>
    <row r="48" spans="2:16">
      <c r="B48" s="94"/>
      <c r="C48" s="340"/>
      <c r="D48" s="341"/>
      <c r="E48" s="341"/>
      <c r="F48" s="341"/>
      <c r="G48" s="341"/>
      <c r="H48" s="341"/>
      <c r="I48" s="341"/>
      <c r="J48" s="341"/>
      <c r="K48" s="341"/>
      <c r="L48" s="341"/>
      <c r="M48" s="341"/>
      <c r="N48" s="341"/>
      <c r="O48" s="342"/>
      <c r="P48" s="93"/>
    </row>
    <row r="49" spans="2:16" ht="15" thickBot="1">
      <c r="B49" s="94"/>
      <c r="C49" s="343"/>
      <c r="D49" s="344"/>
      <c r="E49" s="344"/>
      <c r="F49" s="344"/>
      <c r="G49" s="344"/>
      <c r="H49" s="344"/>
      <c r="I49" s="344"/>
      <c r="J49" s="344"/>
      <c r="K49" s="344"/>
      <c r="L49" s="344"/>
      <c r="M49" s="344"/>
      <c r="N49" s="344"/>
      <c r="O49" s="345"/>
      <c r="P49" s="93"/>
    </row>
    <row r="50" spans="2:16" ht="31.5" customHeight="1">
      <c r="B50" s="94"/>
      <c r="C50" s="362" t="s">
        <v>68</v>
      </c>
      <c r="D50" s="387"/>
      <c r="E50" s="387"/>
      <c r="F50" s="387"/>
      <c r="G50" s="387"/>
      <c r="H50" s="387"/>
      <c r="I50" s="387"/>
      <c r="J50" s="125" t="s">
        <v>69</v>
      </c>
      <c r="K50" s="148" t="s">
        <v>70</v>
      </c>
      <c r="L50" s="149" t="s">
        <v>71</v>
      </c>
      <c r="M50" s="388" t="s">
        <v>56</v>
      </c>
      <c r="N50" s="389"/>
      <c r="O50" s="151" t="s">
        <v>57</v>
      </c>
      <c r="P50" s="93"/>
    </row>
    <row r="51" spans="2:16">
      <c r="B51" s="94"/>
      <c r="C51" s="152"/>
      <c r="D51" s="153"/>
      <c r="E51" s="153"/>
      <c r="F51" s="153"/>
      <c r="G51" s="153"/>
      <c r="H51" s="153"/>
      <c r="I51" s="153"/>
      <c r="J51" s="154"/>
      <c r="K51" s="155"/>
      <c r="L51" s="156"/>
      <c r="M51" s="397"/>
      <c r="N51" s="398"/>
      <c r="O51" s="157"/>
      <c r="P51" s="93"/>
    </row>
    <row r="52" spans="2:16">
      <c r="B52" s="94"/>
      <c r="C52" s="152"/>
      <c r="D52" s="153"/>
      <c r="E52" s="153"/>
      <c r="F52" s="153"/>
      <c r="G52" s="153"/>
      <c r="H52" s="153"/>
      <c r="I52" s="153"/>
      <c r="J52" s="154"/>
      <c r="K52" s="155"/>
      <c r="L52" s="156"/>
      <c r="M52" s="397"/>
      <c r="N52" s="398"/>
      <c r="O52" s="157"/>
      <c r="P52" s="93"/>
    </row>
    <row r="53" spans="2:16">
      <c r="B53" s="94"/>
      <c r="C53" s="152"/>
      <c r="D53" s="153"/>
      <c r="E53" s="153"/>
      <c r="F53" s="153"/>
      <c r="G53" s="153"/>
      <c r="H53" s="153"/>
      <c r="I53" s="153"/>
      <c r="J53" s="154"/>
      <c r="K53" s="155"/>
      <c r="L53" s="156"/>
      <c r="M53" s="390"/>
      <c r="N53" s="391"/>
      <c r="O53" s="157"/>
      <c r="P53" s="93"/>
    </row>
    <row r="54" spans="2:16" ht="15" thickBot="1">
      <c r="B54" s="94"/>
      <c r="C54" s="381"/>
      <c r="D54" s="382"/>
      <c r="E54" s="382"/>
      <c r="F54" s="382"/>
      <c r="G54" s="382"/>
      <c r="H54" s="382"/>
      <c r="I54" s="382"/>
      <c r="J54" s="145"/>
      <c r="K54" s="146"/>
      <c r="L54" s="145"/>
      <c r="M54" s="392"/>
      <c r="N54" s="393"/>
      <c r="O54" s="147"/>
      <c r="P54" s="93"/>
    </row>
    <row r="55" spans="2:16" ht="15" thickBot="1">
      <c r="B55" s="94"/>
      <c r="C55" s="394" t="s">
        <v>58</v>
      </c>
      <c r="D55" s="395"/>
      <c r="E55" s="395"/>
      <c r="F55" s="395"/>
      <c r="G55" s="395"/>
      <c r="H55" s="395"/>
      <c r="I55" s="395"/>
      <c r="J55" s="395"/>
      <c r="K55" s="395"/>
      <c r="L55" s="395"/>
      <c r="M55" s="395"/>
      <c r="N55" s="396"/>
      <c r="O55" s="141"/>
      <c r="P55" s="93"/>
    </row>
    <row r="56" spans="2:16" ht="15" thickBot="1">
      <c r="B56" s="94"/>
      <c r="C56" s="119"/>
      <c r="O56" s="120"/>
      <c r="P56" s="93"/>
    </row>
    <row r="57" spans="2:16" ht="15" thickBot="1">
      <c r="B57" s="94"/>
      <c r="C57" s="399" t="s">
        <v>72</v>
      </c>
      <c r="D57" s="400"/>
      <c r="E57" s="400"/>
      <c r="F57" s="400"/>
      <c r="G57" s="400"/>
      <c r="H57" s="400"/>
      <c r="I57" s="400"/>
      <c r="J57" s="400"/>
      <c r="K57" s="400"/>
      <c r="L57" s="400"/>
      <c r="M57" s="400"/>
      <c r="N57" s="401"/>
      <c r="O57" s="158"/>
      <c r="P57" s="93"/>
    </row>
    <row r="58" spans="2:16">
      <c r="B58" s="94"/>
      <c r="C58" s="337" t="s">
        <v>73</v>
      </c>
      <c r="D58" s="338"/>
      <c r="E58" s="338"/>
      <c r="F58" s="338"/>
      <c r="G58" s="338"/>
      <c r="H58" s="338"/>
      <c r="I58" s="338"/>
      <c r="J58" s="338"/>
      <c r="K58" s="338"/>
      <c r="L58" s="338"/>
      <c r="M58" s="338"/>
      <c r="N58" s="338"/>
      <c r="O58" s="339"/>
      <c r="P58" s="93"/>
    </row>
    <row r="59" spans="2:16">
      <c r="B59" s="94"/>
      <c r="C59" s="340"/>
      <c r="D59" s="341"/>
      <c r="E59" s="341"/>
      <c r="F59" s="341"/>
      <c r="G59" s="341"/>
      <c r="H59" s="341"/>
      <c r="I59" s="341"/>
      <c r="J59" s="341"/>
      <c r="K59" s="341"/>
      <c r="L59" s="341"/>
      <c r="M59" s="341"/>
      <c r="N59" s="341"/>
      <c r="O59" s="342"/>
      <c r="P59" s="93"/>
    </row>
    <row r="60" spans="2:16" ht="15" thickBot="1">
      <c r="B60" s="94"/>
      <c r="C60" s="343"/>
      <c r="D60" s="344"/>
      <c r="E60" s="344"/>
      <c r="F60" s="344"/>
      <c r="G60" s="344"/>
      <c r="H60" s="344"/>
      <c r="I60" s="344"/>
      <c r="J60" s="344"/>
      <c r="K60" s="344"/>
      <c r="L60" s="344"/>
      <c r="M60" s="344"/>
      <c r="N60" s="344"/>
      <c r="O60" s="345"/>
      <c r="P60" s="93"/>
    </row>
    <row r="61" spans="2:16" ht="15">
      <c r="B61" s="94"/>
      <c r="C61" s="362" t="s">
        <v>74</v>
      </c>
      <c r="D61" s="387"/>
      <c r="E61" s="387"/>
      <c r="F61" s="387"/>
      <c r="G61" s="387"/>
      <c r="H61" s="387"/>
      <c r="I61" s="387"/>
      <c r="J61" s="136"/>
      <c r="K61" s="150"/>
      <c r="L61" s="149" t="s">
        <v>75</v>
      </c>
      <c r="M61" s="388" t="s">
        <v>76</v>
      </c>
      <c r="N61" s="389"/>
      <c r="O61" s="151"/>
      <c r="P61" s="93"/>
    </row>
    <row r="62" spans="2:16">
      <c r="B62" s="94"/>
      <c r="C62" s="371" t="s">
        <v>20</v>
      </c>
      <c r="D62" s="372"/>
      <c r="E62" s="372"/>
      <c r="F62" s="372"/>
      <c r="G62" s="372"/>
      <c r="H62" s="372"/>
      <c r="I62" s="372"/>
      <c r="J62" s="159"/>
      <c r="K62" s="160"/>
      <c r="L62" s="161"/>
      <c r="M62" s="421"/>
      <c r="N62" s="422"/>
      <c r="O62" s="162"/>
      <c r="P62" s="93"/>
    </row>
    <row r="63" spans="2:16">
      <c r="B63" s="94"/>
      <c r="C63" s="130" t="s">
        <v>77</v>
      </c>
      <c r="D63" s="131"/>
      <c r="E63" s="131"/>
      <c r="F63" s="131"/>
      <c r="G63" s="131"/>
      <c r="H63" s="131"/>
      <c r="I63" s="131"/>
      <c r="J63" s="159"/>
      <c r="K63" s="160"/>
      <c r="L63" s="161"/>
      <c r="M63" s="421"/>
      <c r="N63" s="422"/>
      <c r="O63" s="162"/>
      <c r="P63" s="93"/>
    </row>
    <row r="64" spans="2:16" ht="15" thickBot="1">
      <c r="B64" s="94"/>
      <c r="C64" s="113" t="s">
        <v>78</v>
      </c>
      <c r="D64" s="114"/>
      <c r="E64" s="114"/>
      <c r="F64" s="114"/>
      <c r="G64" s="114"/>
      <c r="H64" s="114"/>
      <c r="I64" s="114"/>
      <c r="J64" s="163"/>
      <c r="K64" s="164"/>
      <c r="L64" s="161"/>
      <c r="M64" s="423"/>
      <c r="N64" s="424"/>
      <c r="O64" s="162"/>
      <c r="P64" s="93"/>
    </row>
    <row r="65" spans="2:16" ht="15" thickBot="1">
      <c r="B65" s="94"/>
      <c r="C65" s="394" t="s">
        <v>58</v>
      </c>
      <c r="D65" s="395"/>
      <c r="E65" s="395"/>
      <c r="F65" s="395"/>
      <c r="G65" s="395"/>
      <c r="H65" s="395"/>
      <c r="I65" s="395"/>
      <c r="J65" s="395"/>
      <c r="K65" s="395"/>
      <c r="L65" s="395"/>
      <c r="M65" s="395"/>
      <c r="N65" s="396"/>
      <c r="O65" s="165"/>
      <c r="P65" s="93"/>
    </row>
    <row r="66" spans="2:16" ht="15" thickBot="1">
      <c r="B66" s="94"/>
      <c r="C66" s="119"/>
      <c r="O66" s="120"/>
      <c r="P66" s="93"/>
    </row>
    <row r="67" spans="2:16" ht="15" thickBot="1">
      <c r="B67" s="94"/>
      <c r="C67" s="399" t="s">
        <v>79</v>
      </c>
      <c r="D67" s="400"/>
      <c r="E67" s="400"/>
      <c r="F67" s="400"/>
      <c r="G67" s="400"/>
      <c r="H67" s="400"/>
      <c r="I67" s="400"/>
      <c r="J67" s="400"/>
      <c r="K67" s="400"/>
      <c r="L67" s="400"/>
      <c r="M67" s="400"/>
      <c r="N67" s="401"/>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80</v>
      </c>
      <c r="I71" s="167"/>
      <c r="J71" s="167"/>
      <c r="K71" s="167"/>
      <c r="O71" s="120"/>
      <c r="P71" s="93"/>
    </row>
    <row r="72" spans="2:16">
      <c r="B72" s="94"/>
      <c r="C72" s="119"/>
      <c r="H72" s="167" t="s">
        <v>81</v>
      </c>
      <c r="O72" s="120"/>
      <c r="P72" s="93"/>
    </row>
    <row r="73" spans="2:16">
      <c r="B73" s="94"/>
      <c r="C73" s="119"/>
      <c r="H73" s="167" t="s">
        <v>82</v>
      </c>
      <c r="O73" s="120"/>
      <c r="P73" s="93"/>
    </row>
    <row r="74" spans="2:16">
      <c r="B74" s="94"/>
      <c r="C74" s="105"/>
      <c r="D74" s="168"/>
      <c r="E74" s="168"/>
      <c r="F74" s="168"/>
      <c r="G74" s="168"/>
      <c r="H74" s="167" t="s">
        <v>83</v>
      </c>
      <c r="I74" s="168"/>
      <c r="J74" s="168"/>
      <c r="K74" s="168"/>
      <c r="L74" s="168"/>
      <c r="M74" s="168"/>
      <c r="N74" s="168"/>
      <c r="O74" s="169"/>
      <c r="P74" s="93"/>
    </row>
    <row r="75" spans="2:16">
      <c r="B75" s="94"/>
      <c r="C75" s="119"/>
      <c r="H75" s="92" t="s">
        <v>84</v>
      </c>
      <c r="O75" s="120"/>
      <c r="P75" s="93"/>
    </row>
    <row r="76" spans="2:16">
      <c r="B76" s="94"/>
      <c r="C76" s="170" t="s">
        <v>85</v>
      </c>
      <c r="D76" s="127"/>
      <c r="E76" s="127"/>
      <c r="F76" s="127"/>
      <c r="G76" s="127"/>
      <c r="H76" s="127"/>
      <c r="I76" s="127"/>
      <c r="J76" s="127"/>
      <c r="K76" s="127"/>
      <c r="L76" s="127"/>
      <c r="M76" s="127"/>
      <c r="N76" s="127"/>
      <c r="O76" s="171"/>
      <c r="P76" s="93"/>
    </row>
    <row r="77" spans="2:16">
      <c r="B77" s="94"/>
      <c r="C77" s="418"/>
      <c r="D77" s="419"/>
      <c r="E77" s="419"/>
      <c r="F77" s="419"/>
      <c r="G77" s="419"/>
      <c r="H77" s="419"/>
      <c r="I77" s="419"/>
      <c r="J77" s="419"/>
      <c r="K77" s="419"/>
      <c r="L77" s="419"/>
      <c r="M77" s="419"/>
      <c r="N77" s="419"/>
      <c r="O77" s="420"/>
      <c r="P77" s="93"/>
    </row>
    <row r="78" spans="2:16">
      <c r="B78" s="94"/>
      <c r="C78" s="418"/>
      <c r="D78" s="419"/>
      <c r="E78" s="419"/>
      <c r="F78" s="419"/>
      <c r="G78" s="419"/>
      <c r="H78" s="419"/>
      <c r="I78" s="419"/>
      <c r="J78" s="419"/>
      <c r="K78" s="419"/>
      <c r="L78" s="419"/>
      <c r="M78" s="419"/>
      <c r="N78" s="419"/>
      <c r="O78" s="420"/>
      <c r="P78" s="93"/>
    </row>
    <row r="79" spans="2:16">
      <c r="B79" s="94"/>
      <c r="C79" s="105"/>
      <c r="D79" s="168"/>
      <c r="E79" s="168"/>
      <c r="F79" s="168"/>
      <c r="G79" s="168"/>
      <c r="H79" s="168"/>
      <c r="I79" s="168"/>
      <c r="J79" s="168"/>
      <c r="K79" s="168"/>
      <c r="L79" s="168"/>
      <c r="M79" s="168"/>
      <c r="N79" s="168"/>
      <c r="O79" s="169"/>
      <c r="P79" s="93"/>
    </row>
    <row r="80" spans="2:16">
      <c r="B80" s="94"/>
      <c r="C80" s="172" t="s">
        <v>86</v>
      </c>
      <c r="D80" s="168"/>
      <c r="E80" s="168"/>
      <c r="F80" s="168"/>
      <c r="G80" s="168"/>
      <c r="H80" s="168"/>
      <c r="I80" s="168"/>
      <c r="J80" s="168"/>
      <c r="K80" s="168"/>
      <c r="L80" s="168"/>
      <c r="M80" s="168"/>
      <c r="N80" s="168"/>
      <c r="O80" s="169"/>
      <c r="P80" s="93"/>
    </row>
    <row r="81" spans="2:16" ht="12.75" customHeight="1">
      <c r="B81" s="94"/>
      <c r="C81" s="415" t="s">
        <v>87</v>
      </c>
      <c r="D81" s="416"/>
      <c r="E81" s="416"/>
      <c r="F81" s="416"/>
      <c r="G81" s="416"/>
      <c r="H81" s="416"/>
      <c r="I81" s="416"/>
      <c r="J81" s="416"/>
      <c r="K81" s="416"/>
      <c r="L81" s="416"/>
      <c r="M81" s="416"/>
      <c r="N81" s="416"/>
      <c r="O81" s="417"/>
      <c r="P81" s="93"/>
    </row>
    <row r="82" spans="2:16">
      <c r="B82" s="94"/>
      <c r="C82" s="415"/>
      <c r="D82" s="416"/>
      <c r="E82" s="416"/>
      <c r="F82" s="416"/>
      <c r="G82" s="416"/>
      <c r="H82" s="416"/>
      <c r="I82" s="416"/>
      <c r="J82" s="416"/>
      <c r="K82" s="416"/>
      <c r="L82" s="416"/>
      <c r="M82" s="416"/>
      <c r="N82" s="416"/>
      <c r="O82" s="417"/>
      <c r="P82" s="93"/>
    </row>
    <row r="83" spans="2:16" ht="13.25" customHeight="1">
      <c r="B83" s="94"/>
      <c r="C83" s="415" t="s">
        <v>88</v>
      </c>
      <c r="D83" s="416"/>
      <c r="E83" s="416"/>
      <c r="F83" s="416"/>
      <c r="G83" s="416"/>
      <c r="H83" s="416"/>
      <c r="I83" s="416"/>
      <c r="J83" s="416"/>
      <c r="K83" s="416"/>
      <c r="L83" s="416"/>
      <c r="M83" s="416"/>
      <c r="N83" s="416"/>
      <c r="O83" s="417"/>
      <c r="P83" s="93"/>
    </row>
    <row r="84" spans="2:16">
      <c r="B84" s="94"/>
      <c r="C84" s="415"/>
      <c r="D84" s="416"/>
      <c r="E84" s="416"/>
      <c r="F84" s="416"/>
      <c r="G84" s="416"/>
      <c r="H84" s="416"/>
      <c r="I84" s="416"/>
      <c r="J84" s="416"/>
      <c r="K84" s="416"/>
      <c r="L84" s="416"/>
      <c r="M84" s="416"/>
      <c r="N84" s="416"/>
      <c r="O84" s="417"/>
      <c r="P84" s="93"/>
    </row>
    <row r="85" spans="2:16">
      <c r="B85" s="94"/>
      <c r="C85" s="105"/>
      <c r="D85" s="168"/>
      <c r="E85" s="168"/>
      <c r="F85" s="168"/>
      <c r="G85" s="168"/>
      <c r="H85" s="168"/>
      <c r="I85" s="168"/>
      <c r="J85" s="168"/>
      <c r="K85" s="168"/>
      <c r="L85" s="168"/>
      <c r="M85" s="168"/>
      <c r="N85" s="168"/>
      <c r="O85" s="169"/>
      <c r="P85" s="93"/>
    </row>
    <row r="86" spans="2:16">
      <c r="B86" s="94"/>
      <c r="C86" s="119"/>
      <c r="H86" s="167" t="s">
        <v>80</v>
      </c>
      <c r="O86" s="120"/>
      <c r="P86" s="93"/>
    </row>
    <row r="87" spans="2:16">
      <c r="B87" s="94"/>
      <c r="C87" s="119"/>
      <c r="H87" s="92" t="s">
        <v>81</v>
      </c>
      <c r="I87" s="131"/>
      <c r="J87" s="131"/>
      <c r="K87" s="131"/>
      <c r="O87" s="120"/>
      <c r="P87" s="93"/>
    </row>
    <row r="88" spans="2:16">
      <c r="B88" s="94"/>
      <c r="C88" s="119"/>
      <c r="H88" s="92" t="s">
        <v>89</v>
      </c>
      <c r="I88" s="173"/>
      <c r="J88" s="173"/>
      <c r="K88" s="173"/>
      <c r="O88" s="120"/>
      <c r="P88" s="93"/>
    </row>
    <row r="89" spans="2:16">
      <c r="B89" s="94"/>
      <c r="C89" s="174"/>
      <c r="D89" s="168"/>
      <c r="E89" s="168"/>
      <c r="F89" s="168"/>
      <c r="G89" s="168"/>
      <c r="H89" s="92" t="s">
        <v>83</v>
      </c>
      <c r="L89" s="168"/>
      <c r="M89" s="168"/>
      <c r="N89" s="168"/>
      <c r="O89" s="169"/>
      <c r="P89" s="93"/>
    </row>
    <row r="90" spans="2:16" ht="17.25" customHeight="1">
      <c r="B90" s="94"/>
      <c r="C90" s="174"/>
      <c r="D90" s="173"/>
      <c r="E90" s="173"/>
      <c r="K90" s="407"/>
      <c r="L90" s="407"/>
      <c r="M90" s="407"/>
      <c r="N90" s="407"/>
      <c r="O90" s="408"/>
      <c r="P90" s="93"/>
    </row>
    <row r="91" spans="2:16" ht="18.75" customHeight="1" thickBot="1">
      <c r="B91" s="94"/>
      <c r="C91" s="411"/>
      <c r="D91" s="412"/>
      <c r="E91" s="412"/>
      <c r="F91" s="146"/>
      <c r="G91" s="146"/>
      <c r="H91" s="146"/>
      <c r="I91" s="146"/>
      <c r="J91" s="146"/>
      <c r="K91" s="409"/>
      <c r="L91" s="409"/>
      <c r="M91" s="409"/>
      <c r="N91" s="409"/>
      <c r="O91" s="410"/>
      <c r="P91" s="93"/>
    </row>
    <row r="92" spans="2:16" ht="15" thickBot="1">
      <c r="B92" s="175"/>
      <c r="C92" s="176"/>
      <c r="D92" s="176"/>
      <c r="E92" s="176"/>
      <c r="F92" s="176"/>
      <c r="G92" s="176"/>
      <c r="H92" s="176"/>
      <c r="I92" s="176"/>
      <c r="J92" s="176"/>
      <c r="K92" s="176"/>
      <c r="L92" s="176"/>
      <c r="M92" s="176"/>
      <c r="N92" s="176"/>
      <c r="O92" s="176"/>
      <c r="P92" s="177"/>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dcterms:created xsi:type="dcterms:W3CDTF">2006-06-27T16:47:25Z</dcterms:created>
  <dcterms:modified xsi:type="dcterms:W3CDTF">2026-07-01T23:25:43Z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y fmtid="{D5CDD505-2E9C-101B-9397-08002B2CF9AE}" pid="9" name="MSIP_Label_5fac521f-e930-485b-97f4-efbe7db8e98f_Enabled">
    <vt:lpwstr>true</vt:lpwstr>
  </property>
  <property fmtid="{D5CDD505-2E9C-101B-9397-08002B2CF9AE}" pid="10" name="MSIP_Label_5fac521f-e930-485b-97f4-efbe7db8e98f_SetDate">
    <vt:lpwstr>2026-03-10T20:31:37Z</vt:lpwstr>
  </property>
  <property fmtid="{D5CDD505-2E9C-101B-9397-08002B2CF9AE}" pid="11" name="MSIP_Label_5fac521f-e930-485b-97f4-efbe7db8e98f_Method">
    <vt:lpwstr>Standard</vt:lpwstr>
  </property>
  <property fmtid="{D5CDD505-2E9C-101B-9397-08002B2CF9AE}" pid="12" name="MSIP_Label_5fac521f-e930-485b-97f4-efbe7db8e98f_Name">
    <vt:lpwstr>defa4170-0d19-0005-0004-bc88714345d2</vt:lpwstr>
  </property>
  <property fmtid="{D5CDD505-2E9C-101B-9397-08002B2CF9AE}" pid="13" name="MSIP_Label_5fac521f-e930-485b-97f4-efbe7db8e98f_SiteId">
    <vt:lpwstr>9ecb216e-449b-4584-bc82-26bce78574fb</vt:lpwstr>
  </property>
  <property fmtid="{D5CDD505-2E9C-101B-9397-08002B2CF9AE}" pid="14" name="MSIP_Label_5fac521f-e930-485b-97f4-efbe7db8e98f_ActionId">
    <vt:lpwstr>2e6e3c56-70a3-410e-8092-f01c03b16b9f</vt:lpwstr>
  </property>
  <property fmtid="{D5CDD505-2E9C-101B-9397-08002B2CF9AE}" pid="15" name="MSIP_Label_5fac521f-e930-485b-97f4-efbe7db8e98f_ContentBits">
    <vt:lpwstr>0</vt:lpwstr>
  </property>
  <property fmtid="{D5CDD505-2E9C-101B-9397-08002B2CF9AE}" pid="16" name="MSIP_Label_5fac521f-e930-485b-97f4-efbe7db8e98f_Tag">
    <vt:lpwstr>10, 3, 0, 1</vt:lpwstr>
  </property>
</Properties>
</file>