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vale\OneDrive\Documentos\I.D\0. PROCESOS\2026\57. 20262060056663 Estudios previos – Adquisición e instalación del nuevo sistema de control de acceso para el IDEAM 2026\2da revision\"/>
    </mc:Choice>
  </mc:AlternateContent>
  <xr:revisionPtr revIDLastSave="0" documentId="13_ncr:1_{F9FBD2CC-E44C-497E-A9F6-EE3FF4EB845C}" xr6:coauthVersionLast="47" xr6:coauthVersionMax="47" xr10:uidLastSave="{00000000-0000-0000-0000-000000000000}"/>
  <bookViews>
    <workbookView xWindow="-108" yWindow="-108" windowWidth="23256" windowHeight="12456" xr2:uid="{00000000-000D-0000-FFFF-FFFF00000000}"/>
  </bookViews>
  <sheets>
    <sheet name="ESTUDIO DE MERCADO" sheetId="4" r:id="rId1"/>
    <sheet name="PE" sheetId="5"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 i="4" l="1"/>
  <c r="N8" i="4"/>
  <c r="O8" i="4" s="1"/>
  <c r="P8" i="4" s="1"/>
  <c r="F8" i="4"/>
  <c r="G8" i="4" s="1"/>
  <c r="H8" i="4" s="1"/>
  <c r="J8" i="4" l="1"/>
  <c r="K8" i="4" s="1"/>
  <c r="L8" i="4" s="1"/>
  <c r="N4" i="4" l="1"/>
  <c r="O4" i="4" s="1"/>
  <c r="P4" i="4" s="1"/>
  <c r="N5" i="4"/>
  <c r="O5" i="4" s="1"/>
  <c r="P5" i="4" s="1"/>
  <c r="N6" i="4"/>
  <c r="O6" i="4" s="1"/>
  <c r="P6" i="4" s="1"/>
  <c r="N7" i="4"/>
  <c r="O7" i="4" s="1"/>
  <c r="P7" i="4" s="1"/>
  <c r="N3" i="4"/>
  <c r="O3" i="4" s="1"/>
  <c r="P3" i="4" s="1"/>
  <c r="J4" i="4"/>
  <c r="K4" i="4" s="1"/>
  <c r="L4" i="4" s="1"/>
  <c r="J5" i="4"/>
  <c r="K5" i="4" s="1"/>
  <c r="L5" i="4" s="1"/>
  <c r="J6" i="4"/>
  <c r="K6" i="4" s="1"/>
  <c r="L6" i="4" s="1"/>
  <c r="J7" i="4"/>
  <c r="K7" i="4"/>
  <c r="L7" i="4" s="1"/>
  <c r="J3" i="4"/>
  <c r="K3" i="4" s="1"/>
  <c r="L10" i="4" s="1"/>
  <c r="F4" i="4"/>
  <c r="G4" i="4" s="1"/>
  <c r="H4" i="4" s="1"/>
  <c r="F5" i="4"/>
  <c r="G5" i="4" s="1"/>
  <c r="H5" i="4" s="1"/>
  <c r="F6" i="4"/>
  <c r="G6" i="4" s="1"/>
  <c r="H6" i="4" s="1"/>
  <c r="F7" i="4"/>
  <c r="G7" i="4" s="1"/>
  <c r="H7" i="4" s="1"/>
  <c r="F3" i="4"/>
  <c r="G3" i="4" s="1"/>
  <c r="H3" i="4" s="1"/>
  <c r="H10" i="4" l="1"/>
  <c r="P10" i="4"/>
  <c r="H12" i="4" l="1"/>
  <c r="H11" i="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<sst xmlns="http://schemas.openxmlformats.org/spreadsheetml/2006/main" count="61" uniqueCount="37">
  <si>
    <t>VALOR UNITARIO</t>
  </si>
  <si>
    <t>ITEM</t>
  </si>
  <si>
    <t>DESCRIPCIÓN TÉCNICA</t>
  </si>
  <si>
    <t>EQUIPO (Imagen de Referencia)</t>
  </si>
  <si>
    <t>CANTIDAD</t>
  </si>
  <si>
    <t xml:space="preserve">Terminal Min Moe WiFi de Reconocimiento Facial y Huella con lector MIFARE / Exterior IP65 / Hasta 1.5 mts en lectura de rostro / Soporta P2P Hik Connect / 1,500 Rostros / 3,000 Huellas / Videoportero / POE. </t>
  </si>
  <si>
    <t>Fuente de alimentación de 24 Vcd@ 10 A / Con capacidad de baterías de respaldo / 1 salida / Requieren baterías / Voltaje de entrada de : 115 Vca.</t>
  </si>
  <si>
    <t>NOVATRON SOLUCIONES INTEGRADAS S.A.S.</t>
  </si>
  <si>
    <t>IVA 19%</t>
  </si>
  <si>
    <t>VALOR UNITARIO IVA INCLUIDO</t>
  </si>
  <si>
    <t>VALOR TOTAL CANT.</t>
  </si>
  <si>
    <r>
      <rPr>
        <b/>
        <sz val="9"/>
        <color theme="1"/>
        <rFont val="Calibri"/>
        <family val="2"/>
        <scheme val="minor"/>
      </rPr>
      <t>Torniquete Bidireccional.</t>
    </r>
    <r>
      <rPr>
        <sz val="9"/>
        <color rgb="FF000000"/>
        <rFont val="Calibri"/>
        <family val="2"/>
        <scheme val="minor"/>
      </rPr>
      <t xml:space="preserve">
Características principales:
- Dimensiones: 1200x280x980mm.
- Material: 1.0mm 304 SUS Hairline #400.
- Ancho de pasaje: â‰¦550mm.
- Flujo de personas: 30 - 35 por minuto.
- Tiempo de operación: 0.2 Segundos.
- Para uso en exterior bajo techo.  </t>
    </r>
  </si>
  <si>
    <r>
      <rPr>
        <b/>
        <sz val="9"/>
        <color theme="1"/>
        <rFont val="Calibri"/>
        <family val="2"/>
        <scheme val="minor"/>
      </rPr>
      <t>Torniquete Óptico Bidireccional / Hojas de Cristal.</t>
    </r>
    <r>
      <rPr>
        <sz val="9"/>
        <color rgb="FF000000"/>
        <rFont val="Calibri"/>
        <family val="2"/>
        <scheme val="minor"/>
      </rPr>
      <t xml:space="preserve">
Características principales:
- Dimensiones: 200x200x980mm.
- Material: 1.0mm 304 SUS Hairline #400.
- Ancho de pasaje: 820mm.
- Flujo de personas: 30/35 por minuto.
- Tiempo de operación: 0.2 Segundos.</t>
    </r>
  </si>
  <si>
    <t>CLU FILMS S.A.S.</t>
  </si>
  <si>
    <t>GPS ELECTRONICS LTDA</t>
  </si>
  <si>
    <t>VALOR TOTAL COTIZACIONES</t>
  </si>
  <si>
    <t>VALOR PROMEDIO ESTUDIO DE MERCADOS</t>
  </si>
  <si>
    <t>Desmonte del sistema de torniquetes ya existente y reubicación.</t>
  </si>
  <si>
    <t>Servicio de desmonte y reubicación de torniquetes existentes</t>
  </si>
  <si>
    <t>Instalación incluido materiales y obra civil, (Cambio de baldosas) división de vidrio templado de 10mm con dilatadores, baranda en aluminio horizontal diametro 5cm, baranda en aluminio vertical diametro 3,5cm, para encerramiento de torniquetes en la recepción del instituto. (Ver Modelo Render)</t>
  </si>
  <si>
    <t>VALOR MEDIANA ESTUDIO DE MERCADOS</t>
  </si>
  <si>
    <t>VALOR MAXIMO A PAGAR  UNITARIO IVA INCLUIDO</t>
  </si>
  <si>
    <t>VALOR TOTAL PROPUESTA ECONOMICA</t>
  </si>
  <si>
    <t>ANEXO No. 2</t>
  </si>
  <si>
    <t>PROPUESTA ECONOMICA</t>
  </si>
  <si>
    <t>Objeto: (SG-276) ADQUICISIÓN, INSTALACIÓN Y PUESTA EN FUNCIONAMIENTO DEL NUEVO SISTEMA DE CONTROL DE ACCESO PARA EL IDEAM.</t>
  </si>
  <si>
    <r>
      <t xml:space="preserve">•	Manifestamos que la presente propuesta económica incluye todos los aspectos relacionados en las especificaciones técnicas del presente proceso.
•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
•	Los valores se deben expresar en moneda legal colombiana. Los precios allí ofertados permanecerán constantes durante toda la vigencia del contrato. Por ninguna razón se considerarán costos adicionales.
•	El proponente para la formulación de la propuesta económica debe tener en cuenta las variables económicas que estime pertinentes, considerando la totalidad de las condiciones previstas en este proceso de selección y el plazo de ejecución del contrato. Las variables a considerar, así como las proyecciones que de ellas se realicen para efectos de la formulación de la propuesta económica, son de responsabilidad exclusiva del proponente y, por tanto, serán por su cuenta y riesgo las diferencias que pueda presentarse entre dichas proyecciones y el comportamiento real de las variables durante la ejecución del contrato.
•	Al formular la oferta económica el proponente deberá considerar la totalidad de los impuestos, tasas y contribuciones nacionales, departamentales y/o municipales que se causen por la celebración, ejecución y liquidación del presente contrato.
•	En general, el proponente deberá considerar al momento de formular su propuesta económica la totalidad de las condiciones contractuales previstas en la presente invitación.
•	La no presentación del formato “propuesta económica”, su diligenciamiento incompleto o la presentación de dos (2) o más formatos con diferente valor, dará lugar a que la propuesta sea rechazada.
•	Los proponentes no podrán exceder el valor promedio unitario IVA incluido establecido en el estudio de mercado por cada ítem acá descrito.
•	Los proponentes no podrán exceder el valor del presupuesto oficial establecido.
Los precios contenidos en la propuesta NO ESTÁN SUJETOS A REAJUSTE ALGUNO, por tal razón, el proponente deberá tener en cuenta en el momento de la elaboración de los mismos los posibles incrementos que se llegaren a presentar.
</t>
    </r>
    <r>
      <rPr>
        <b/>
        <sz val="9"/>
        <color theme="1"/>
        <rFont val="Calibri"/>
        <family val="2"/>
        <scheme val="minor"/>
      </rPr>
      <t>NOTA:</t>
    </r>
    <r>
      <rPr>
        <sz val="9"/>
        <color theme="1"/>
        <rFont val="Calibri"/>
        <family val="2"/>
        <scheme val="minor"/>
      </rPr>
      <t xml:space="preserve">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t>
    </r>
  </si>
  <si>
    <t>Nombre o Razón Social del Proponente: ________________</t>
  </si>
  <si>
    <t>Nit: _______________</t>
  </si>
  <si>
    <t>Nombre del Representante Legal: _____________________</t>
  </si>
  <si>
    <t>C.C. Nº ______________________ de ________________</t>
  </si>
  <si>
    <t xml:space="preserve">	FIRMA DEL REPRESENTANTE LEGAL </t>
  </si>
  <si>
    <t xml:space="preserve">	_____________________________________</t>
  </si>
  <si>
    <t xml:space="preserve">	(Diligencie)</t>
  </si>
  <si>
    <t>Correo electrónico de contacto: ____________________________________________</t>
  </si>
  <si>
    <t>No. de Teléfono de Contacto: ______________________________________________</t>
  </si>
  <si>
    <t>Dirección: 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</si>
</sst>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0" x14ac:knownFonts="1">
    <font>
      <sz val="10"/>
      <color rgb="FF000000"/>
      <name val="Calibri"/>
      <scheme val="minor"/>
    </font>
    <font>
      <sz val="11"/>
      <color theme="1"/>
      <name val="Calibri"/>
      <family val="2"/>
      <scheme val="minor"/>
    </font>
    <font>
      <sz val="11"/>
      <color theme="1"/>
      <name val="Calibri"/>
      <family val="2"/>
      <scheme val="minor"/>
    </font>
    <font>
      <sz val="9"/>
      <color theme="1"/>
      <name val="Calibri"/>
      <family val="2"/>
      <scheme val="minor"/>
    </font>
    <font>
      <b/>
      <sz val="9"/>
      <color theme="1"/>
      <name val="Calibri"/>
      <family val="2"/>
      <scheme val="minor"/>
    </font>
    <font>
      <sz val="9"/>
      <color rgb="FF000000"/>
      <name val="Calibri"/>
      <family val="2"/>
      <scheme val="minor"/>
    </font>
    <font>
      <sz val="8"/>
      <color theme="1"/>
      <name val="Verdana"/>
      <family val="2"/>
    </font>
    <font>
      <sz val="10"/>
      <color rgb="FF000000"/>
      <name val="Verdana"/>
      <family val="2"/>
    </font>
    <font>
      <b/>
      <sz val="10"/>
      <color rgb="FF000000"/>
      <name val="Verdana"/>
      <family val="2"/>
    </font>
    <font>
      <i/>
      <sz val="10"/>
      <color rgb="FF00B0F0"/>
      <name val="Verdana"/>
      <family val="2"/>
    </font>
  </fonts>
  <fills count="2">
    <fill>
      <patternFill patternType="none"/>
    </fill>
    <fill>
      <patternFill patternType="gray125"/>
    </fill>
  </fills>
  <borders count="8">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1"/>
    <xf numFmtId="0" fontId="1" fillId="0" borderId="1"/>
  </cellStyleXfs>
  <cellXfs count="36">
    <xf numFmtId="0" fontId="0" fillId="0" borderId="0" xfId="0"/>
    <xf numFmtId="0" fontId="3" fillId="0" borderId="1" xfId="2" applyFont="1" applyAlignment="1">
      <alignment horizontal="center" vertical="center"/>
    </xf>
    <xf numFmtId="0" fontId="3" fillId="0" borderId="1" xfId="2" applyFont="1" applyAlignment="1">
      <alignment vertical="center"/>
    </xf>
    <xf numFmtId="0" fontId="4" fillId="0" borderId="2" xfId="2" applyFont="1" applyBorder="1" applyAlignment="1">
      <alignment horizontal="center" vertical="center"/>
    </xf>
    <xf numFmtId="0" fontId="4" fillId="0" borderId="2" xfId="2" applyFont="1" applyBorder="1" applyAlignment="1">
      <alignment horizontal="center" vertical="center" wrapText="1"/>
    </xf>
    <xf numFmtId="0" fontId="3" fillId="0" borderId="2" xfId="2" applyFont="1" applyBorder="1" applyAlignment="1">
      <alignment horizontal="center" vertical="center"/>
    </xf>
    <xf numFmtId="0" fontId="3" fillId="0" borderId="2" xfId="2" applyFont="1" applyBorder="1" applyAlignment="1">
      <alignment horizontal="justify" vertical="center" wrapText="1"/>
    </xf>
    <xf numFmtId="0" fontId="3" fillId="0" borderId="2" xfId="2" applyFont="1" applyBorder="1" applyAlignment="1">
      <alignment horizontal="justify" vertical="center"/>
    </xf>
    <xf numFmtId="0" fontId="3" fillId="0" borderId="2" xfId="2" applyFont="1" applyBorder="1" applyAlignment="1">
      <alignment vertical="center"/>
    </xf>
    <xf numFmtId="0" fontId="3" fillId="0" borderId="1" xfId="2" applyFont="1" applyAlignment="1">
      <alignment horizontal="justify" vertical="center"/>
    </xf>
    <xf numFmtId="164" fontId="3" fillId="0" borderId="2" xfId="2" applyNumberFormat="1" applyFont="1" applyBorder="1" applyAlignment="1">
      <alignment horizontal="center" vertical="center"/>
    </xf>
    <xf numFmtId="164" fontId="4" fillId="0" borderId="2" xfId="2" applyNumberFormat="1" applyFont="1" applyBorder="1" applyAlignment="1">
      <alignment horizontal="center" vertical="center"/>
    </xf>
    <xf numFmtId="0" fontId="6" fillId="0" borderId="2"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7" fillId="0" borderId="0" xfId="0" applyFont="1" applyAlignment="1">
      <alignment horizontal="left" vertical="center"/>
    </xf>
    <xf numFmtId="0" fontId="3" fillId="0" borderId="5" xfId="2" applyFont="1" applyBorder="1" applyAlignment="1">
      <alignment horizontal="center" vertical="center"/>
    </xf>
    <xf numFmtId="0" fontId="3" fillId="0" borderId="6" xfId="2" applyFont="1" applyBorder="1" applyAlignment="1">
      <alignment horizontal="center" vertical="center"/>
    </xf>
    <xf numFmtId="0" fontId="3" fillId="0" borderId="7" xfId="2" applyFont="1" applyBorder="1" applyAlignment="1">
      <alignment horizontal="center" vertical="center"/>
    </xf>
    <xf numFmtId="164" fontId="4" fillId="0" borderId="2" xfId="2" applyNumberFormat="1" applyFont="1" applyBorder="1" applyAlignment="1">
      <alignment horizontal="center" vertical="center"/>
    </xf>
    <xf numFmtId="0" fontId="4" fillId="0" borderId="2" xfId="2" applyFont="1" applyBorder="1" applyAlignment="1">
      <alignment horizontal="center" vertical="center"/>
    </xf>
    <xf numFmtId="0" fontId="4" fillId="0" borderId="2" xfId="2" applyFont="1" applyBorder="1" applyAlignment="1">
      <alignment horizontal="right" vertical="center"/>
    </xf>
    <xf numFmtId="164" fontId="4" fillId="0" borderId="3" xfId="2" applyNumberFormat="1" applyFont="1" applyBorder="1" applyAlignment="1">
      <alignment horizontal="center" vertical="center"/>
    </xf>
    <xf numFmtId="164" fontId="4" fillId="0" borderId="4" xfId="2" applyNumberFormat="1" applyFont="1" applyBorder="1" applyAlignment="1">
      <alignment horizontal="center" vertical="center"/>
    </xf>
    <xf numFmtId="164" fontId="3" fillId="0" borderId="3" xfId="2" applyNumberFormat="1" applyFont="1" applyBorder="1" applyAlignment="1">
      <alignment horizontal="center" vertical="center"/>
    </xf>
    <xf numFmtId="164" fontId="3" fillId="0" borderId="4" xfId="2" applyNumberFormat="1" applyFont="1" applyBorder="1" applyAlignment="1">
      <alignment horizontal="center" vertical="center"/>
    </xf>
    <xf numFmtId="0" fontId="3" fillId="0" borderId="2" xfId="2" applyFont="1" applyBorder="1" applyAlignment="1">
      <alignment horizontal="right" vertical="center"/>
    </xf>
    <xf numFmtId="0" fontId="6" fillId="0" borderId="2" xfId="0" applyFont="1" applyBorder="1" applyAlignment="1">
      <alignment horizontal="center" vertical="center"/>
    </xf>
    <xf numFmtId="0" fontId="6" fillId="0" borderId="2" xfId="0" applyFont="1" applyBorder="1" applyAlignment="1">
      <alignment horizontal="justify" vertical="center" wrapText="1"/>
    </xf>
    <xf numFmtId="0" fontId="3" fillId="0" borderId="2" xfId="2" applyFont="1" applyBorder="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4" fillId="0" borderId="1" xfId="2" applyFont="1" applyAlignment="1">
      <alignment horizontal="center" vertical="center"/>
    </xf>
    <xf numFmtId="0" fontId="3" fillId="0" borderId="1" xfId="2" applyFont="1" applyAlignment="1">
      <alignment horizontal="left" vertical="center" wrapText="1"/>
    </xf>
    <xf numFmtId="0" fontId="3" fillId="0" borderId="1" xfId="2" applyFont="1" applyAlignment="1">
      <alignment horizontal="left" vertical="center"/>
    </xf>
  </cellXfs>
  <cellStyles count="3">
    <cellStyle name="Normal" xfId="0" builtinId="0"/>
    <cellStyle name="Normal 2" xfId="1" xr:uid="{1589A9DD-FC89-4B48-AEB3-179E23C20C23}"/>
    <cellStyle name="Normal 3" xfId="2" xr:uid="{8AF3D80B-DE48-486C-B7C5-878EB08BE4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CE76C-C148-4DE6-9F6D-104149892648}">
  <dimension ref="A1:Q15"/>
  <sheetViews>
    <sheetView tabSelected="1" zoomScale="90" zoomScaleNormal="90" workbookViewId="0">
      <selection activeCell="L4" sqref="L4"/>
    </sheetView>
  </sheetViews>
  <sheetFormatPr baseColWidth="10" defaultColWidth="11.44140625" defaultRowHeight="12" x14ac:dyDescent="0.3"/>
  <cols>
    <col min="1" max="1" width="5.44140625" style="1" bestFit="1" customWidth="1"/>
    <col min="2" max="2" width="36.5546875" style="2" customWidth="1"/>
    <col min="3" max="3" width="25.44140625" style="2" customWidth="1"/>
    <col min="4" max="4" width="8.5546875" style="1" customWidth="1"/>
    <col min="5" max="5" width="10" style="2" customWidth="1"/>
    <col min="6" max="6" width="9.6640625" style="2" customWidth="1"/>
    <col min="7" max="7" width="11.44140625" style="2" customWidth="1"/>
    <col min="8" max="10" width="10" style="2" customWidth="1"/>
    <col min="11" max="12" width="11.44140625" style="2"/>
    <col min="13" max="13" width="10.109375" style="2" customWidth="1"/>
    <col min="14" max="16" width="11.44140625" style="2"/>
    <col min="17" max="17" width="13" style="2" customWidth="1"/>
    <col min="18" max="16384" width="11.44140625" style="2"/>
  </cols>
  <sheetData>
    <row r="1" spans="1:17" x14ac:dyDescent="0.3">
      <c r="A1" s="5"/>
      <c r="B1" s="8"/>
      <c r="C1" s="8"/>
      <c r="D1" s="5"/>
      <c r="E1" s="20" t="s">
        <v>7</v>
      </c>
      <c r="F1" s="20"/>
      <c r="G1" s="20"/>
      <c r="H1" s="20"/>
      <c r="I1" s="20" t="s">
        <v>13</v>
      </c>
      <c r="J1" s="20"/>
      <c r="K1" s="20"/>
      <c r="L1" s="20"/>
      <c r="M1" s="20" t="s">
        <v>14</v>
      </c>
      <c r="N1" s="20"/>
      <c r="O1" s="20"/>
      <c r="P1" s="20"/>
    </row>
    <row r="2" spans="1:17" ht="48" x14ac:dyDescent="0.3">
      <c r="A2" s="3" t="s">
        <v>1</v>
      </c>
      <c r="B2" s="3" t="s">
        <v>2</v>
      </c>
      <c r="C2" s="3" t="s">
        <v>3</v>
      </c>
      <c r="D2" s="3" t="s">
        <v>4</v>
      </c>
      <c r="E2" s="4" t="s">
        <v>0</v>
      </c>
      <c r="F2" s="4" t="s">
        <v>8</v>
      </c>
      <c r="G2" s="4" t="s">
        <v>9</v>
      </c>
      <c r="H2" s="4" t="s">
        <v>10</v>
      </c>
      <c r="I2" s="4" t="s">
        <v>0</v>
      </c>
      <c r="J2" s="4" t="s">
        <v>8</v>
      </c>
      <c r="K2" s="4" t="s">
        <v>9</v>
      </c>
      <c r="L2" s="4" t="s">
        <v>10</v>
      </c>
      <c r="M2" s="4" t="s">
        <v>0</v>
      </c>
      <c r="N2" s="4" t="s">
        <v>8</v>
      </c>
      <c r="O2" s="4" t="s">
        <v>9</v>
      </c>
      <c r="P2" s="4" t="s">
        <v>10</v>
      </c>
      <c r="Q2" s="4" t="s">
        <v>21</v>
      </c>
    </row>
    <row r="3" spans="1:17" ht="106.5" customHeight="1" x14ac:dyDescent="0.3">
      <c r="A3" s="5">
        <v>1</v>
      </c>
      <c r="B3" s="6" t="s">
        <v>11</v>
      </c>
      <c r="C3" s="5" t="e" vm="1">
        <v>#VALUE!</v>
      </c>
      <c r="D3" s="5">
        <v>3</v>
      </c>
      <c r="E3" s="10">
        <v>4306760</v>
      </c>
      <c r="F3" s="10">
        <f>E3*19%</f>
        <v>818284.4</v>
      </c>
      <c r="G3" s="10">
        <f>E3+F3</f>
        <v>5125044.4000000004</v>
      </c>
      <c r="H3" s="10">
        <f>G3*D3</f>
        <v>15375133.200000001</v>
      </c>
      <c r="I3" s="10">
        <v>4496000</v>
      </c>
      <c r="J3" s="10">
        <f>I3*19%</f>
        <v>854240</v>
      </c>
      <c r="K3" s="10">
        <f>I3+J3</f>
        <v>5350240</v>
      </c>
      <c r="L3" s="10">
        <f>K3*D3</f>
        <v>16050720</v>
      </c>
      <c r="M3" s="10">
        <v>4420800</v>
      </c>
      <c r="N3" s="10">
        <f>M3*19%</f>
        <v>839952</v>
      </c>
      <c r="O3" s="10">
        <f>M3+N3</f>
        <v>5260752</v>
      </c>
      <c r="P3" s="10">
        <f>O3*D3</f>
        <v>15782256</v>
      </c>
      <c r="Q3" s="11">
        <v>5260752</v>
      </c>
    </row>
    <row r="4" spans="1:17" ht="77.25" customHeight="1" x14ac:dyDescent="0.3">
      <c r="A4" s="5">
        <v>2</v>
      </c>
      <c r="B4" s="6" t="s">
        <v>5</v>
      </c>
      <c r="C4" s="5" t="e" vm="2">
        <v>#VALUE!</v>
      </c>
      <c r="D4" s="5">
        <v>6</v>
      </c>
      <c r="E4" s="10">
        <v>1678990</v>
      </c>
      <c r="F4" s="10">
        <f t="shared" ref="F4:F7" si="0">E4*19%</f>
        <v>319008.09999999998</v>
      </c>
      <c r="G4" s="10">
        <f t="shared" ref="G4:G7" si="1">E4+F4</f>
        <v>1997998.1</v>
      </c>
      <c r="H4" s="10">
        <f t="shared" ref="H4:H7" si="2">G4*D4</f>
        <v>11987988.600000001</v>
      </c>
      <c r="I4" s="10">
        <v>1856900</v>
      </c>
      <c r="J4" s="10">
        <f t="shared" ref="J4:J7" si="3">I4*19%</f>
        <v>352811</v>
      </c>
      <c r="K4" s="10">
        <f t="shared" ref="K4:K7" si="4">I4+J4</f>
        <v>2209711</v>
      </c>
      <c r="L4" s="10">
        <f t="shared" ref="L4:L7" si="5">K4*D4</f>
        <v>13258266</v>
      </c>
      <c r="M4" s="10">
        <v>1699900</v>
      </c>
      <c r="N4" s="10">
        <f t="shared" ref="N4:N7" si="6">M4*19%</f>
        <v>322981</v>
      </c>
      <c r="O4" s="10">
        <f t="shared" ref="O4:O7" si="7">M4+N4</f>
        <v>2022881</v>
      </c>
      <c r="P4" s="10">
        <f t="shared" ref="P4:P7" si="8">O4*D4</f>
        <v>12137286</v>
      </c>
      <c r="Q4" s="11">
        <v>2022881</v>
      </c>
    </row>
    <row r="5" spans="1:17" ht="99" customHeight="1" x14ac:dyDescent="0.3">
      <c r="A5" s="5">
        <v>3</v>
      </c>
      <c r="B5" s="7" t="s">
        <v>6</v>
      </c>
      <c r="C5" s="5" t="e" vm="3">
        <v>#VALUE!</v>
      </c>
      <c r="D5" s="5">
        <v>1</v>
      </c>
      <c r="E5" s="10">
        <v>2259664</v>
      </c>
      <c r="F5" s="10">
        <f t="shared" si="0"/>
        <v>429336.16000000003</v>
      </c>
      <c r="G5" s="10">
        <f t="shared" si="1"/>
        <v>2689000.16</v>
      </c>
      <c r="H5" s="10">
        <f t="shared" si="2"/>
        <v>2689000.16</v>
      </c>
      <c r="I5" s="10">
        <v>2415000</v>
      </c>
      <c r="J5" s="10">
        <f t="shared" si="3"/>
        <v>458850</v>
      </c>
      <c r="K5" s="10">
        <f t="shared" si="4"/>
        <v>2873850</v>
      </c>
      <c r="L5" s="10">
        <f t="shared" si="5"/>
        <v>2873850</v>
      </c>
      <c r="M5" s="10">
        <v>2287900</v>
      </c>
      <c r="N5" s="10">
        <f t="shared" si="6"/>
        <v>434701</v>
      </c>
      <c r="O5" s="10">
        <f t="shared" si="7"/>
        <v>2722601</v>
      </c>
      <c r="P5" s="10">
        <f t="shared" si="8"/>
        <v>2722601</v>
      </c>
      <c r="Q5" s="11">
        <v>2722601</v>
      </c>
    </row>
    <row r="6" spans="1:17" ht="107.25" customHeight="1" x14ac:dyDescent="0.3">
      <c r="A6" s="5">
        <v>4</v>
      </c>
      <c r="B6" s="6" t="s">
        <v>12</v>
      </c>
      <c r="C6" s="8" t="e" vm="4">
        <v>#VALUE!</v>
      </c>
      <c r="D6" s="5">
        <v>2</v>
      </c>
      <c r="E6" s="10">
        <v>3790500</v>
      </c>
      <c r="F6" s="10">
        <f t="shared" si="0"/>
        <v>720195</v>
      </c>
      <c r="G6" s="10">
        <f t="shared" si="1"/>
        <v>4510695</v>
      </c>
      <c r="H6" s="10">
        <f t="shared" si="2"/>
        <v>9021390</v>
      </c>
      <c r="I6" s="10">
        <v>3800000</v>
      </c>
      <c r="J6" s="10">
        <f t="shared" si="3"/>
        <v>722000</v>
      </c>
      <c r="K6" s="10">
        <f t="shared" si="4"/>
        <v>4522000</v>
      </c>
      <c r="L6" s="10">
        <f t="shared" si="5"/>
        <v>9044000</v>
      </c>
      <c r="M6" s="10">
        <v>3684600</v>
      </c>
      <c r="N6" s="10">
        <f t="shared" si="6"/>
        <v>700074</v>
      </c>
      <c r="O6" s="10">
        <f t="shared" si="7"/>
        <v>4384674</v>
      </c>
      <c r="P6" s="10">
        <f>O6*D6</f>
        <v>8769348</v>
      </c>
      <c r="Q6" s="11">
        <v>4384674</v>
      </c>
    </row>
    <row r="7" spans="1:17" ht="30.6" x14ac:dyDescent="0.3">
      <c r="A7" s="14">
        <v>5</v>
      </c>
      <c r="B7" s="12" t="s">
        <v>17</v>
      </c>
      <c r="C7" s="13" t="s">
        <v>18</v>
      </c>
      <c r="D7" s="5">
        <v>1</v>
      </c>
      <c r="E7" s="10">
        <v>894600</v>
      </c>
      <c r="F7" s="10">
        <f t="shared" si="0"/>
        <v>169974</v>
      </c>
      <c r="G7" s="10">
        <f t="shared" si="1"/>
        <v>1064574</v>
      </c>
      <c r="H7" s="10">
        <f t="shared" si="2"/>
        <v>1064574</v>
      </c>
      <c r="I7" s="10">
        <v>940000</v>
      </c>
      <c r="J7" s="10">
        <f t="shared" si="3"/>
        <v>178600</v>
      </c>
      <c r="K7" s="10">
        <f t="shared" si="4"/>
        <v>1118600</v>
      </c>
      <c r="L7" s="10">
        <f t="shared" si="5"/>
        <v>1118600</v>
      </c>
      <c r="M7" s="10">
        <v>850000</v>
      </c>
      <c r="N7" s="10">
        <f t="shared" si="6"/>
        <v>161500</v>
      </c>
      <c r="O7" s="10">
        <f t="shared" si="7"/>
        <v>1011500</v>
      </c>
      <c r="P7" s="10">
        <f t="shared" si="8"/>
        <v>1011500</v>
      </c>
      <c r="Q7" s="11">
        <v>1011500</v>
      </c>
    </row>
    <row r="8" spans="1:17" ht="79.5" customHeight="1" x14ac:dyDescent="0.3">
      <c r="A8" s="27">
        <v>6</v>
      </c>
      <c r="B8" s="28" t="s">
        <v>19</v>
      </c>
      <c r="C8" s="13" t="e" vm="5">
        <v>#VALUE!</v>
      </c>
      <c r="D8" s="29">
        <v>1</v>
      </c>
      <c r="E8" s="24">
        <v>3485100</v>
      </c>
      <c r="F8" s="24">
        <f>E8*19%</f>
        <v>662169</v>
      </c>
      <c r="G8" s="24">
        <f>E8+F8</f>
        <v>4147269</v>
      </c>
      <c r="H8" s="24">
        <f>G8*D8</f>
        <v>4147269</v>
      </c>
      <c r="I8" s="24">
        <v>3500000</v>
      </c>
      <c r="J8" s="24">
        <f>I8*19%</f>
        <v>665000</v>
      </c>
      <c r="K8" s="24">
        <f>I8+J8</f>
        <v>4165000</v>
      </c>
      <c r="L8" s="24">
        <f>K8*D8</f>
        <v>4165000</v>
      </c>
      <c r="M8" s="24">
        <v>3432197</v>
      </c>
      <c r="N8" s="24">
        <f>M8*19%</f>
        <v>652117.43000000005</v>
      </c>
      <c r="O8" s="24">
        <f>M8+N8</f>
        <v>4084314.43</v>
      </c>
      <c r="P8" s="24">
        <f>O8*D8</f>
        <v>4084314.43</v>
      </c>
      <c r="Q8" s="22">
        <v>4084314</v>
      </c>
    </row>
    <row r="9" spans="1:17" ht="90.75" customHeight="1" x14ac:dyDescent="0.3">
      <c r="A9" s="27"/>
      <c r="B9" s="28"/>
      <c r="C9" s="13" t="e" vm="6">
        <v>#VALUE!</v>
      </c>
      <c r="D9" s="29"/>
      <c r="E9" s="25"/>
      <c r="F9" s="25"/>
      <c r="G9" s="25"/>
      <c r="H9" s="25"/>
      <c r="I9" s="25"/>
      <c r="J9" s="25"/>
      <c r="K9" s="25"/>
      <c r="L9" s="25"/>
      <c r="M9" s="25"/>
      <c r="N9" s="25"/>
      <c r="O9" s="25"/>
      <c r="P9" s="25"/>
      <c r="Q9" s="23"/>
    </row>
    <row r="10" spans="1:17" x14ac:dyDescent="0.3">
      <c r="A10" s="26" t="s">
        <v>15</v>
      </c>
      <c r="B10" s="26"/>
      <c r="C10" s="26"/>
      <c r="D10" s="26"/>
      <c r="E10" s="26"/>
      <c r="F10" s="26"/>
      <c r="G10" s="26"/>
      <c r="H10" s="11">
        <f>SUM(H3:H9)</f>
        <v>44285354.960000008</v>
      </c>
      <c r="I10" s="16"/>
      <c r="J10" s="17"/>
      <c r="K10" s="18"/>
      <c r="L10" s="11">
        <f>SUM(L3:L9)</f>
        <v>46510436</v>
      </c>
      <c r="M10" s="16"/>
      <c r="N10" s="17"/>
      <c r="O10" s="18"/>
      <c r="P10" s="11">
        <f>SUM(P3:P9)</f>
        <v>44507305.43</v>
      </c>
    </row>
    <row r="11" spans="1:17" x14ac:dyDescent="0.3">
      <c r="A11" s="21" t="s">
        <v>16</v>
      </c>
      <c r="B11" s="21"/>
      <c r="C11" s="21"/>
      <c r="D11" s="21"/>
      <c r="E11" s="21"/>
      <c r="F11" s="21"/>
      <c r="G11" s="21"/>
      <c r="H11" s="19">
        <f>AVERAGE(H10,L10,P10)</f>
        <v>45101032.130000003</v>
      </c>
      <c r="I11" s="20"/>
      <c r="J11" s="20"/>
      <c r="K11" s="20"/>
      <c r="L11" s="20"/>
      <c r="M11" s="20"/>
      <c r="N11" s="20"/>
      <c r="O11" s="20"/>
      <c r="P11" s="20"/>
    </row>
    <row r="12" spans="1:17" x14ac:dyDescent="0.3">
      <c r="A12" s="21" t="s">
        <v>20</v>
      </c>
      <c r="B12" s="21"/>
      <c r="C12" s="21"/>
      <c r="D12" s="21"/>
      <c r="E12" s="21"/>
      <c r="F12" s="21"/>
      <c r="G12" s="21"/>
      <c r="H12" s="19">
        <f>MEDIAN(H10,L10,P10)</f>
        <v>44507305.43</v>
      </c>
      <c r="I12" s="20"/>
      <c r="J12" s="20"/>
      <c r="K12" s="20"/>
      <c r="L12" s="20"/>
      <c r="M12" s="20"/>
      <c r="N12" s="20"/>
      <c r="O12" s="20"/>
      <c r="P12" s="20"/>
    </row>
    <row r="13" spans="1:17" x14ac:dyDescent="0.3">
      <c r="B13" s="9"/>
    </row>
    <row r="14" spans="1:17" x14ac:dyDescent="0.3">
      <c r="B14" s="9"/>
    </row>
    <row r="15" spans="1:17" x14ac:dyDescent="0.3">
      <c r="B15" s="9"/>
    </row>
  </sheetData>
  <mergeCells count="26">
    <mergeCell ref="E1:H1"/>
    <mergeCell ref="I1:L1"/>
    <mergeCell ref="M1:P1"/>
    <mergeCell ref="H11:P11"/>
    <mergeCell ref="A10:G10"/>
    <mergeCell ref="A11:G11"/>
    <mergeCell ref="A8:A9"/>
    <mergeCell ref="B8:B9"/>
    <mergeCell ref="D8:D9"/>
    <mergeCell ref="E8:E9"/>
    <mergeCell ref="F8:F9"/>
    <mergeCell ref="G8:G9"/>
    <mergeCell ref="H8:H9"/>
    <mergeCell ref="I8:I9"/>
    <mergeCell ref="J8:J9"/>
    <mergeCell ref="K8:K9"/>
    <mergeCell ref="I10:K10"/>
    <mergeCell ref="M10:O10"/>
    <mergeCell ref="H12:P12"/>
    <mergeCell ref="A12:G12"/>
    <mergeCell ref="Q8:Q9"/>
    <mergeCell ref="L8:L9"/>
    <mergeCell ref="M8:M9"/>
    <mergeCell ref="N8:N9"/>
    <mergeCell ref="O8:O9"/>
    <mergeCell ref="P8:P9"/>
  </mergeCells>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2D6B3-9E5F-4563-9DD1-15AB3D251888}">
  <dimension ref="A1:I55"/>
  <sheetViews>
    <sheetView topLeftCell="A7" workbookViewId="0">
      <selection activeCell="C57" sqref="C57"/>
    </sheetView>
  </sheetViews>
  <sheetFormatPr baseColWidth="10" defaultColWidth="11.44140625" defaultRowHeight="12" x14ac:dyDescent="0.3"/>
  <cols>
    <col min="1" max="1" width="5.44140625" style="1" bestFit="1" customWidth="1"/>
    <col min="2" max="2" width="36.5546875" style="2" customWidth="1"/>
    <col min="3" max="3" width="25.44140625" style="2" customWidth="1"/>
    <col min="4" max="4" width="8.5546875" style="1" customWidth="1"/>
    <col min="5" max="5" width="10.109375" style="2" customWidth="1"/>
    <col min="6" max="8" width="11.44140625" style="2"/>
    <col min="9" max="9" width="13" style="2" customWidth="1"/>
    <col min="10" max="16384" width="11.44140625" style="2"/>
  </cols>
  <sheetData>
    <row r="1" spans="1:9" x14ac:dyDescent="0.3">
      <c r="A1" s="33" t="s">
        <v>23</v>
      </c>
      <c r="B1" s="33"/>
      <c r="C1" s="33"/>
      <c r="D1" s="33"/>
      <c r="E1" s="33"/>
      <c r="F1" s="33"/>
      <c r="G1" s="33"/>
      <c r="H1" s="33"/>
      <c r="I1" s="33"/>
    </row>
    <row r="2" spans="1:9" x14ac:dyDescent="0.3">
      <c r="A2" s="33" t="s">
        <v>24</v>
      </c>
      <c r="B2" s="33"/>
      <c r="C2" s="33"/>
      <c r="D2" s="33"/>
      <c r="E2" s="33"/>
      <c r="F2" s="33"/>
      <c r="G2" s="33"/>
      <c r="H2" s="33"/>
      <c r="I2" s="33"/>
    </row>
    <row r="4" spans="1:9" x14ac:dyDescent="0.3">
      <c r="A4" s="33" t="s">
        <v>25</v>
      </c>
      <c r="B4" s="33"/>
      <c r="C4" s="33"/>
      <c r="D4" s="33"/>
      <c r="E4" s="33"/>
      <c r="F4" s="33"/>
      <c r="G4" s="33"/>
      <c r="H4" s="33"/>
      <c r="I4" s="33"/>
    </row>
    <row r="6" spans="1:9" ht="48" x14ac:dyDescent="0.3">
      <c r="A6" s="3" t="s">
        <v>1</v>
      </c>
      <c r="B6" s="3" t="s">
        <v>2</v>
      </c>
      <c r="C6" s="3" t="s">
        <v>3</v>
      </c>
      <c r="D6" s="3" t="s">
        <v>4</v>
      </c>
      <c r="E6" s="4" t="s">
        <v>0</v>
      </c>
      <c r="F6" s="4" t="s">
        <v>8</v>
      </c>
      <c r="G6" s="4" t="s">
        <v>9</v>
      </c>
      <c r="H6" s="4" t="s">
        <v>10</v>
      </c>
      <c r="I6" s="4" t="s">
        <v>21</v>
      </c>
    </row>
    <row r="7" spans="1:9" ht="106.5" customHeight="1" x14ac:dyDescent="0.3">
      <c r="A7" s="5">
        <v>1</v>
      </c>
      <c r="B7" s="6" t="s">
        <v>11</v>
      </c>
      <c r="C7" s="5" t="e" vm="1">
        <v>#VALUE!</v>
      </c>
      <c r="D7" s="5">
        <v>3</v>
      </c>
      <c r="E7" s="10"/>
      <c r="F7" s="10"/>
      <c r="G7" s="10"/>
      <c r="H7" s="10"/>
      <c r="I7" s="11">
        <v>5260752</v>
      </c>
    </row>
    <row r="8" spans="1:9" ht="77.25" customHeight="1" x14ac:dyDescent="0.3">
      <c r="A8" s="5">
        <v>2</v>
      </c>
      <c r="B8" s="6" t="s">
        <v>5</v>
      </c>
      <c r="C8" s="5" t="e" vm="2">
        <v>#VALUE!</v>
      </c>
      <c r="D8" s="5">
        <v>6</v>
      </c>
      <c r="E8" s="10"/>
      <c r="F8" s="10"/>
      <c r="G8" s="10"/>
      <c r="H8" s="10"/>
      <c r="I8" s="11">
        <v>2022881</v>
      </c>
    </row>
    <row r="9" spans="1:9" ht="99" customHeight="1" x14ac:dyDescent="0.3">
      <c r="A9" s="5">
        <v>3</v>
      </c>
      <c r="B9" s="7" t="s">
        <v>6</v>
      </c>
      <c r="C9" s="5" t="e" vm="3">
        <v>#VALUE!</v>
      </c>
      <c r="D9" s="5">
        <v>1</v>
      </c>
      <c r="E9" s="10"/>
      <c r="F9" s="10"/>
      <c r="G9" s="10"/>
      <c r="H9" s="10"/>
      <c r="I9" s="11">
        <v>2722601</v>
      </c>
    </row>
    <row r="10" spans="1:9" ht="107.25" customHeight="1" x14ac:dyDescent="0.3">
      <c r="A10" s="5">
        <v>4</v>
      </c>
      <c r="B10" s="6" t="s">
        <v>12</v>
      </c>
      <c r="C10" s="8" t="e" vm="4">
        <v>#VALUE!</v>
      </c>
      <c r="D10" s="5">
        <v>2</v>
      </c>
      <c r="E10" s="10"/>
      <c r="F10" s="10"/>
      <c r="G10" s="10"/>
      <c r="H10" s="10"/>
      <c r="I10" s="11">
        <v>4384674</v>
      </c>
    </row>
    <row r="11" spans="1:9" ht="30.6" x14ac:dyDescent="0.3">
      <c r="A11" s="14">
        <v>5</v>
      </c>
      <c r="B11" s="12" t="s">
        <v>17</v>
      </c>
      <c r="C11" s="13" t="s">
        <v>18</v>
      </c>
      <c r="D11" s="5">
        <v>1</v>
      </c>
      <c r="E11" s="10"/>
      <c r="F11" s="10"/>
      <c r="G11" s="10"/>
      <c r="H11" s="10"/>
      <c r="I11" s="11">
        <v>1011500</v>
      </c>
    </row>
    <row r="12" spans="1:9" ht="79.5" customHeight="1" x14ac:dyDescent="0.3">
      <c r="A12" s="27">
        <v>6</v>
      </c>
      <c r="B12" s="28" t="s">
        <v>19</v>
      </c>
      <c r="C12" s="13" t="e" vm="5">
        <v>#VALUE!</v>
      </c>
      <c r="D12" s="29">
        <v>1</v>
      </c>
      <c r="E12" s="24"/>
      <c r="F12" s="24"/>
      <c r="G12" s="24"/>
      <c r="H12" s="24"/>
      <c r="I12" s="22">
        <v>4084314</v>
      </c>
    </row>
    <row r="13" spans="1:9" ht="90.75" customHeight="1" x14ac:dyDescent="0.3">
      <c r="A13" s="27"/>
      <c r="B13" s="28"/>
      <c r="C13" s="13" t="e" vm="6">
        <v>#VALUE!</v>
      </c>
      <c r="D13" s="29"/>
      <c r="E13" s="25"/>
      <c r="F13" s="25"/>
      <c r="G13" s="25"/>
      <c r="H13" s="25"/>
      <c r="I13" s="23"/>
    </row>
    <row r="14" spans="1:9" x14ac:dyDescent="0.3">
      <c r="A14" s="21" t="s">
        <v>22</v>
      </c>
      <c r="B14" s="21"/>
      <c r="C14" s="21"/>
      <c r="D14" s="21"/>
      <c r="E14" s="21"/>
      <c r="F14" s="21"/>
      <c r="G14" s="21"/>
      <c r="H14" s="11"/>
    </row>
    <row r="15" spans="1:9" x14ac:dyDescent="0.3">
      <c r="B15" s="9"/>
    </row>
    <row r="16" spans="1:9" x14ac:dyDescent="0.3">
      <c r="A16" s="34" t="s">
        <v>26</v>
      </c>
      <c r="B16" s="35"/>
      <c r="C16" s="35"/>
      <c r="D16" s="35"/>
      <c r="E16" s="35"/>
      <c r="F16" s="35"/>
      <c r="G16" s="35"/>
      <c r="H16" s="35"/>
      <c r="I16" s="35"/>
    </row>
    <row r="17" spans="1:9" x14ac:dyDescent="0.3">
      <c r="A17" s="35"/>
      <c r="B17" s="35"/>
      <c r="C17" s="35"/>
      <c r="D17" s="35"/>
      <c r="E17" s="35"/>
      <c r="F17" s="35"/>
      <c r="G17" s="35"/>
      <c r="H17" s="35"/>
      <c r="I17" s="35"/>
    </row>
    <row r="18" spans="1:9" x14ac:dyDescent="0.3">
      <c r="A18" s="35"/>
      <c r="B18" s="35"/>
      <c r="C18" s="35"/>
      <c r="D18" s="35"/>
      <c r="E18" s="35"/>
      <c r="F18" s="35"/>
      <c r="G18" s="35"/>
      <c r="H18" s="35"/>
      <c r="I18" s="35"/>
    </row>
    <row r="19" spans="1:9" x14ac:dyDescent="0.3">
      <c r="A19" s="35"/>
      <c r="B19" s="35"/>
      <c r="C19" s="35"/>
      <c r="D19" s="35"/>
      <c r="E19" s="35"/>
      <c r="F19" s="35"/>
      <c r="G19" s="35"/>
      <c r="H19" s="35"/>
      <c r="I19" s="35"/>
    </row>
    <row r="20" spans="1:9" x14ac:dyDescent="0.3">
      <c r="A20" s="35"/>
      <c r="B20" s="35"/>
      <c r="C20" s="35"/>
      <c r="D20" s="35"/>
      <c r="E20" s="35"/>
      <c r="F20" s="35"/>
      <c r="G20" s="35"/>
      <c r="H20" s="35"/>
      <c r="I20" s="35"/>
    </row>
    <row r="21" spans="1:9" x14ac:dyDescent="0.3">
      <c r="A21" s="35"/>
      <c r="B21" s="35"/>
      <c r="C21" s="35"/>
      <c r="D21" s="35"/>
      <c r="E21" s="35"/>
      <c r="F21" s="35"/>
      <c r="G21" s="35"/>
      <c r="H21" s="35"/>
      <c r="I21" s="35"/>
    </row>
    <row r="22" spans="1:9" x14ac:dyDescent="0.3">
      <c r="A22" s="35"/>
      <c r="B22" s="35"/>
      <c r="C22" s="35"/>
      <c r="D22" s="35"/>
      <c r="E22" s="35"/>
      <c r="F22" s="35"/>
      <c r="G22" s="35"/>
      <c r="H22" s="35"/>
      <c r="I22" s="35"/>
    </row>
    <row r="23" spans="1:9" x14ac:dyDescent="0.3">
      <c r="A23" s="35"/>
      <c r="B23" s="35"/>
      <c r="C23" s="35"/>
      <c r="D23" s="35"/>
      <c r="E23" s="35"/>
      <c r="F23" s="35"/>
      <c r="G23" s="35"/>
      <c r="H23" s="35"/>
      <c r="I23" s="35"/>
    </row>
    <row r="24" spans="1:9" x14ac:dyDescent="0.3">
      <c r="A24" s="35"/>
      <c r="B24" s="35"/>
      <c r="C24" s="35"/>
      <c r="D24" s="35"/>
      <c r="E24" s="35"/>
      <c r="F24" s="35"/>
      <c r="G24" s="35"/>
      <c r="H24" s="35"/>
      <c r="I24" s="35"/>
    </row>
    <row r="25" spans="1:9" x14ac:dyDescent="0.3">
      <c r="A25" s="35"/>
      <c r="B25" s="35"/>
      <c r="C25" s="35"/>
      <c r="D25" s="35"/>
      <c r="E25" s="35"/>
      <c r="F25" s="35"/>
      <c r="G25" s="35"/>
      <c r="H25" s="35"/>
      <c r="I25" s="35"/>
    </row>
    <row r="26" spans="1:9" x14ac:dyDescent="0.3">
      <c r="A26" s="35"/>
      <c r="B26" s="35"/>
      <c r="C26" s="35"/>
      <c r="D26" s="35"/>
      <c r="E26" s="35"/>
      <c r="F26" s="35"/>
      <c r="G26" s="35"/>
      <c r="H26" s="35"/>
      <c r="I26" s="35"/>
    </row>
    <row r="27" spans="1:9" x14ac:dyDescent="0.3">
      <c r="A27" s="35"/>
      <c r="B27" s="35"/>
      <c r="C27" s="35"/>
      <c r="D27" s="35"/>
      <c r="E27" s="35"/>
      <c r="F27" s="35"/>
      <c r="G27" s="35"/>
      <c r="H27" s="35"/>
      <c r="I27" s="35"/>
    </row>
    <row r="28" spans="1:9" x14ac:dyDescent="0.3">
      <c r="A28" s="35"/>
      <c r="B28" s="35"/>
      <c r="C28" s="35"/>
      <c r="D28" s="35"/>
      <c r="E28" s="35"/>
      <c r="F28" s="35"/>
      <c r="G28" s="35"/>
      <c r="H28" s="35"/>
      <c r="I28" s="35"/>
    </row>
    <row r="29" spans="1:9" x14ac:dyDescent="0.3">
      <c r="A29" s="35"/>
      <c r="B29" s="35"/>
      <c r="C29" s="35"/>
      <c r="D29" s="35"/>
      <c r="E29" s="35"/>
      <c r="F29" s="35"/>
      <c r="G29" s="35"/>
      <c r="H29" s="35"/>
      <c r="I29" s="35"/>
    </row>
    <row r="30" spans="1:9" x14ac:dyDescent="0.3">
      <c r="A30" s="35"/>
      <c r="B30" s="35"/>
      <c r="C30" s="35"/>
      <c r="D30" s="35"/>
      <c r="E30" s="35"/>
      <c r="F30" s="35"/>
      <c r="G30" s="35"/>
      <c r="H30" s="35"/>
      <c r="I30" s="35"/>
    </row>
    <row r="31" spans="1:9" x14ac:dyDescent="0.3">
      <c r="A31" s="35"/>
      <c r="B31" s="35"/>
      <c r="C31" s="35"/>
      <c r="D31" s="35"/>
      <c r="E31" s="35"/>
      <c r="F31" s="35"/>
      <c r="G31" s="35"/>
      <c r="H31" s="35"/>
      <c r="I31" s="35"/>
    </row>
    <row r="32" spans="1:9" x14ac:dyDescent="0.3">
      <c r="A32" s="35"/>
      <c r="B32" s="35"/>
      <c r="C32" s="35"/>
      <c r="D32" s="35"/>
      <c r="E32" s="35"/>
      <c r="F32" s="35"/>
      <c r="G32" s="35"/>
      <c r="H32" s="35"/>
      <c r="I32" s="35"/>
    </row>
    <row r="33" spans="1:9" x14ac:dyDescent="0.3">
      <c r="A33" s="35"/>
      <c r="B33" s="35"/>
      <c r="C33" s="35"/>
      <c r="D33" s="35"/>
      <c r="E33" s="35"/>
      <c r="F33" s="35"/>
      <c r="G33" s="35"/>
      <c r="H33" s="35"/>
      <c r="I33" s="35"/>
    </row>
    <row r="34" spans="1:9" x14ac:dyDescent="0.3">
      <c r="A34" s="35"/>
      <c r="B34" s="35"/>
      <c r="C34" s="35"/>
      <c r="D34" s="35"/>
      <c r="E34" s="35"/>
      <c r="F34" s="35"/>
      <c r="G34" s="35"/>
      <c r="H34" s="35"/>
      <c r="I34" s="35"/>
    </row>
    <row r="35" spans="1:9" x14ac:dyDescent="0.3">
      <c r="A35" s="35"/>
      <c r="B35" s="35"/>
      <c r="C35" s="35"/>
      <c r="D35" s="35"/>
      <c r="E35" s="35"/>
      <c r="F35" s="35"/>
      <c r="G35" s="35"/>
      <c r="H35" s="35"/>
      <c r="I35" s="35"/>
    </row>
    <row r="36" spans="1:9" x14ac:dyDescent="0.3">
      <c r="A36" s="35"/>
      <c r="B36" s="35"/>
      <c r="C36" s="35"/>
      <c r="D36" s="35"/>
      <c r="E36" s="35"/>
      <c r="F36" s="35"/>
      <c r="G36" s="35"/>
      <c r="H36" s="35"/>
      <c r="I36" s="35"/>
    </row>
    <row r="37" spans="1:9" x14ac:dyDescent="0.3">
      <c r="A37" s="35"/>
      <c r="B37" s="35"/>
      <c r="C37" s="35"/>
      <c r="D37" s="35"/>
      <c r="E37" s="35"/>
      <c r="F37" s="35"/>
      <c r="G37" s="35"/>
      <c r="H37" s="35"/>
      <c r="I37" s="35"/>
    </row>
    <row r="38" spans="1:9" x14ac:dyDescent="0.3">
      <c r="A38" s="35"/>
      <c r="B38" s="35"/>
      <c r="C38" s="35"/>
      <c r="D38" s="35"/>
      <c r="E38" s="35"/>
      <c r="F38" s="35"/>
      <c r="G38" s="35"/>
      <c r="H38" s="35"/>
      <c r="I38" s="35"/>
    </row>
    <row r="39" spans="1:9" x14ac:dyDescent="0.3">
      <c r="A39" s="35"/>
      <c r="B39" s="35"/>
      <c r="C39" s="35"/>
      <c r="D39" s="35"/>
      <c r="E39" s="35"/>
      <c r="F39" s="35"/>
      <c r="G39" s="35"/>
      <c r="H39" s="35"/>
      <c r="I39" s="35"/>
    </row>
    <row r="40" spans="1:9" x14ac:dyDescent="0.3">
      <c r="A40" s="35"/>
      <c r="B40" s="35"/>
      <c r="C40" s="35"/>
      <c r="D40" s="35"/>
      <c r="E40" s="35"/>
      <c r="F40" s="35"/>
      <c r="G40" s="35"/>
      <c r="H40" s="35"/>
      <c r="I40" s="35"/>
    </row>
    <row r="42" spans="1:9" ht="12.6" x14ac:dyDescent="0.3">
      <c r="A42" s="30" t="s">
        <v>27</v>
      </c>
      <c r="B42" s="30"/>
      <c r="C42" s="30"/>
      <c r="D42" s="30"/>
      <c r="E42" s="30"/>
      <c r="F42" s="30"/>
      <c r="G42" s="30"/>
      <c r="H42" s="30"/>
      <c r="I42" s="30"/>
    </row>
    <row r="43" spans="1:9" ht="12.6" x14ac:dyDescent="0.3">
      <c r="A43" s="30" t="s">
        <v>28</v>
      </c>
      <c r="B43" s="30"/>
      <c r="C43" s="30"/>
      <c r="D43" s="30"/>
      <c r="E43" s="30"/>
      <c r="F43" s="30"/>
      <c r="G43" s="30"/>
      <c r="H43" s="30"/>
      <c r="I43" s="30"/>
    </row>
    <row r="44" spans="1:9" ht="12.6" x14ac:dyDescent="0.3">
      <c r="A44" s="30" t="s">
        <v>29</v>
      </c>
      <c r="B44" s="30"/>
      <c r="C44" s="30"/>
      <c r="D44" s="30"/>
      <c r="E44" s="30"/>
      <c r="F44" s="30"/>
      <c r="G44" s="30"/>
      <c r="H44" s="30"/>
      <c r="I44" s="30"/>
    </row>
    <row r="45" spans="1:9" ht="12.6" x14ac:dyDescent="0.3">
      <c r="A45" s="30" t="s">
        <v>30</v>
      </c>
      <c r="B45" s="30"/>
      <c r="C45" s="30"/>
      <c r="D45" s="30"/>
      <c r="E45" s="30"/>
      <c r="F45" s="30"/>
      <c r="G45" s="30"/>
      <c r="H45" s="30"/>
      <c r="I45" s="30"/>
    </row>
    <row r="46" spans="1:9" ht="12.6" x14ac:dyDescent="0.3">
      <c r="A46" s="30"/>
      <c r="B46" s="30"/>
      <c r="C46" s="30"/>
      <c r="D46" s="30"/>
      <c r="E46" s="30"/>
      <c r="F46" s="30"/>
      <c r="G46" s="30"/>
      <c r="H46" s="30"/>
      <c r="I46" s="30"/>
    </row>
    <row r="47" spans="1:9" ht="12.6" x14ac:dyDescent="0.3">
      <c r="A47" s="31" t="s">
        <v>31</v>
      </c>
      <c r="B47" s="31"/>
      <c r="C47" s="31"/>
      <c r="D47" s="31"/>
      <c r="E47" s="31"/>
      <c r="F47" s="31"/>
      <c r="G47" s="31"/>
      <c r="H47" s="31"/>
      <c r="I47" s="31"/>
    </row>
    <row r="48" spans="1:9" ht="12.6" x14ac:dyDescent="0.3">
      <c r="A48" s="30"/>
      <c r="B48" s="30"/>
      <c r="C48" s="30"/>
      <c r="D48" s="30"/>
      <c r="E48" s="30"/>
      <c r="F48" s="30"/>
      <c r="G48" s="30"/>
      <c r="H48" s="30"/>
      <c r="I48" s="30"/>
    </row>
    <row r="49" spans="1:9" ht="12.6" x14ac:dyDescent="0.3">
      <c r="A49" s="15"/>
    </row>
    <row r="50" spans="1:9" ht="12.6" x14ac:dyDescent="0.3">
      <c r="A50" s="30" t="s">
        <v>32</v>
      </c>
      <c r="B50" s="30"/>
      <c r="C50" s="30"/>
      <c r="D50" s="30"/>
      <c r="E50" s="30"/>
      <c r="F50" s="30"/>
      <c r="G50" s="30"/>
      <c r="H50" s="30"/>
      <c r="I50" s="30"/>
    </row>
    <row r="51" spans="1:9" ht="12.6" x14ac:dyDescent="0.3">
      <c r="A51" s="32" t="s">
        <v>33</v>
      </c>
      <c r="B51" s="32"/>
      <c r="C51" s="32"/>
      <c r="D51" s="32"/>
      <c r="E51" s="32"/>
      <c r="F51" s="32"/>
      <c r="G51" s="32"/>
      <c r="H51" s="32"/>
      <c r="I51" s="32"/>
    </row>
    <row r="52" spans="1:9" ht="12.6" x14ac:dyDescent="0.3">
      <c r="A52" s="30" t="s">
        <v>34</v>
      </c>
      <c r="B52" s="30"/>
      <c r="C52" s="30"/>
      <c r="D52" s="30"/>
      <c r="E52" s="30"/>
      <c r="F52" s="30"/>
      <c r="G52" s="30"/>
      <c r="H52" s="30"/>
      <c r="I52" s="30"/>
    </row>
    <row r="53" spans="1:9" ht="12.6" x14ac:dyDescent="0.3">
      <c r="A53" s="30" t="s">
        <v>35</v>
      </c>
      <c r="B53" s="30"/>
      <c r="C53" s="30"/>
      <c r="D53" s="30"/>
      <c r="E53" s="30"/>
      <c r="F53" s="30"/>
      <c r="G53" s="30"/>
      <c r="H53" s="30"/>
      <c r="I53" s="30"/>
    </row>
    <row r="54" spans="1:9" ht="12.6" x14ac:dyDescent="0.3">
      <c r="A54" s="30" t="s">
        <v>36</v>
      </c>
      <c r="B54" s="30"/>
      <c r="C54" s="30"/>
      <c r="D54" s="30"/>
      <c r="E54" s="30"/>
      <c r="F54" s="30"/>
      <c r="G54" s="30"/>
      <c r="H54" s="30"/>
      <c r="I54" s="30"/>
    </row>
    <row r="55" spans="1:9" ht="12.6" x14ac:dyDescent="0.3">
      <c r="A55" s="15"/>
    </row>
  </sheetData>
  <mergeCells count="25">
    <mergeCell ref="A16:I40"/>
    <mergeCell ref="A42:I42"/>
    <mergeCell ref="A43:I43"/>
    <mergeCell ref="A14:G14"/>
    <mergeCell ref="A1:I1"/>
    <mergeCell ref="A2:I2"/>
    <mergeCell ref="A4:I4"/>
    <mergeCell ref="G12:G13"/>
    <mergeCell ref="H12:H13"/>
    <mergeCell ref="I12:I13"/>
    <mergeCell ref="E12:E13"/>
    <mergeCell ref="F12:F13"/>
    <mergeCell ref="A12:A13"/>
    <mergeCell ref="B12:B13"/>
    <mergeCell ref="D12:D13"/>
    <mergeCell ref="A44:I44"/>
    <mergeCell ref="A45:I45"/>
    <mergeCell ref="A54:I54"/>
    <mergeCell ref="A47:I47"/>
    <mergeCell ref="A48:I48"/>
    <mergeCell ref="A50:I50"/>
    <mergeCell ref="A51:I51"/>
    <mergeCell ref="A52:I52"/>
    <mergeCell ref="A53:I53"/>
    <mergeCell ref="A46:I46"/>
  </mergeCells>
  <pageMargins left="0.7" right="0.7" top="0.75" bottom="0.75" header="0.3" footer="0.3"/>
  <pageSetup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PE</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Andrea Loaiza</dc:creator>
  <cp:lastModifiedBy>Jenniffer Valencia Hernández</cp:lastModifiedBy>
  <cp:lastPrinted>2022-05-13T17:40:32Z</cp:lastPrinted>
  <dcterms:created xsi:type="dcterms:W3CDTF">2012-03-05T20:09:33Z</dcterms:created>
  <dcterms:modified xsi:type="dcterms:W3CDTF">2026-06-10T18:56:46Z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2024-04-16T23:32:54Z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1b8078c5-ec19-4085-bf1c-2017e4746c2f</vt:lpwstr>
  </property>
  <property fmtid="{D5CDD505-2E9C-101B-9397-08002B2CF9AE}" pid="8" name="MSIP_Label_defa4170-0d19-0005-0004-bc88714345d2_ContentBits">
    <vt:lpwstr>0</vt:lpwstr>
  </property>
</Properties>
</file>